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SECO-01\U80861427\data\Documents\"/>
    </mc:Choice>
  </mc:AlternateContent>
  <xr:revisionPtr revIDLastSave="0" documentId="8_{9C08C3C6-8C6F-4213-B44F-5CA8C5CF1C64}" xr6:coauthVersionLast="47" xr6:coauthVersionMax="47" xr10:uidLastSave="{00000000-0000-0000-0000-000000000000}"/>
  <workbookProtection workbookAlgorithmName="SHA-512" workbookHashValue="H1SERRWV6dj93j7i9FBxQEIyNbj0NcIunjrjfgl/Mdq5stK5id+FS66SJ71LkIiIbLSWPB1/SZDZaKuZQON/HA==" workbookSaltValue="6zAbdy18GLjy+JoU4rHL1g==" workbookSpinCount="100000" lockStructure="1"/>
  <bookViews>
    <workbookView xWindow="1170" yWindow="1170" windowWidth="38700" windowHeight="15225" tabRatio="710" xr2:uid="{00000000-000D-0000-FFFF-FFFF00000000}"/>
  </bookViews>
  <sheets>
    <sheet name="1042Xf Instructions" sheetId="13" r:id="rId1"/>
    <sheet name="1042Af Demande" sheetId="1" r:id="rId2"/>
    <sheet name="1042Bf Données de base trav." sheetId="2" r:id="rId3"/>
    <sheet name="1042Cf Hres perd. i. f. sais." sheetId="5" r:id="rId4"/>
    <sheet name="1042Df Rapport" sheetId="8" r:id="rId5"/>
    <sheet name="1042Ff Formateurs" sheetId="15" r:id="rId6"/>
    <sheet name="1042Ef Décompte" sheetId="6" r:id="rId7"/>
    <sheet name="Hilfsdaten" sheetId="4" state="hidden" r:id="rId8"/>
    <sheet name="Übersetzungstexte" sheetId="3" state="hidden" r:id="rId9"/>
  </sheets>
  <externalReferences>
    <externalReference r:id="rId10"/>
    <externalReference r:id="rId11"/>
  </externalReferences>
  <definedNames>
    <definedName name="_xlnm.Print_Area" localSheetId="0">'1042Xf Instructions'!$A$1:$D$195</definedName>
    <definedName name="_xlnm.Print_Titles" localSheetId="2">'1042Bf Données de base trav.'!$4:$6</definedName>
    <definedName name="_xlnm.Print_Titles" localSheetId="3">'1042Cf Hres perd. i. f. sais.'!$10:$10</definedName>
    <definedName name="_xlnm.Print_Titles" localSheetId="4">'1042Df Rapport'!$4:$5</definedName>
    <definedName name="_xlnm.Print_Titles" localSheetId="6">'1042Ef Décompte'!$8:$10</definedName>
    <definedName name="_xlnm.Print_Titles" localSheetId="5">'1042Ff Formateurs'!$4:$5</definedName>
    <definedName name="MAnzahl">#REF!</definedName>
    <definedName name="Stand">'[1]Parameter &amp; Prozesse'!$A$3:$A$14</definedName>
    <definedName name="Status_LO">'[1]Parameter &amp; Prozesse'!$A$18:$A$30</definedName>
    <definedName name="t_art">[2]Parameter!$B$7:$B$9</definedName>
    <definedName name="t_JN">[2]Parameter!$B$13</definedName>
    <definedName name="t_komplexität">[2]Parameter!$B$18:$B$20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 i="6" l="1"/>
  <c r="L8" i="5"/>
  <c r="G8" i="5"/>
  <c r="AI205" i="15"/>
  <c r="AI204" i="15"/>
  <c r="AI203" i="15"/>
  <c r="AI202" i="15"/>
  <c r="AI201" i="15"/>
  <c r="AI200" i="15"/>
  <c r="AI199" i="15"/>
  <c r="AI198" i="15"/>
  <c r="AI197" i="15"/>
  <c r="AI196" i="15"/>
  <c r="AI195" i="15"/>
  <c r="AI194" i="15"/>
  <c r="AI193" i="15"/>
  <c r="AI192" i="15"/>
  <c r="AI191" i="15"/>
  <c r="AI190" i="15"/>
  <c r="AI189" i="15"/>
  <c r="AI188" i="15"/>
  <c r="AI187" i="15"/>
  <c r="AI186" i="15"/>
  <c r="AI185" i="15"/>
  <c r="AI184" i="15"/>
  <c r="AI183" i="15"/>
  <c r="AI182" i="15"/>
  <c r="AI181" i="15"/>
  <c r="AI180" i="15"/>
  <c r="AI179" i="15"/>
  <c r="AI178" i="15"/>
  <c r="AI177" i="15"/>
  <c r="AI176" i="15"/>
  <c r="AI175" i="15"/>
  <c r="AI174" i="15"/>
  <c r="AI173" i="15"/>
  <c r="AI172" i="15"/>
  <c r="AI171" i="15"/>
  <c r="AI170" i="15"/>
  <c r="AI169" i="15"/>
  <c r="AI168" i="15"/>
  <c r="AI167" i="15"/>
  <c r="AI166" i="15"/>
  <c r="AI165" i="15"/>
  <c r="AI164" i="15"/>
  <c r="AI163" i="15"/>
  <c r="AI162" i="15"/>
  <c r="AI161" i="15"/>
  <c r="AI160" i="15"/>
  <c r="AI159" i="15"/>
  <c r="AI158" i="15"/>
  <c r="AI157" i="15"/>
  <c r="AI156" i="15"/>
  <c r="AI155" i="15"/>
  <c r="AI154" i="15"/>
  <c r="AI153" i="15"/>
  <c r="AI152" i="15"/>
  <c r="AI151" i="15"/>
  <c r="AI150" i="15"/>
  <c r="AI149" i="15"/>
  <c r="AI148" i="15"/>
  <c r="AI147" i="15"/>
  <c r="AI146" i="15"/>
  <c r="AI145" i="15"/>
  <c r="AI144" i="15"/>
  <c r="AI143" i="15"/>
  <c r="AI142" i="15"/>
  <c r="AI141" i="15"/>
  <c r="AI140" i="15"/>
  <c r="AI139" i="15"/>
  <c r="AI138" i="15"/>
  <c r="AI137" i="15"/>
  <c r="AI136" i="15"/>
  <c r="AI135" i="15"/>
  <c r="AI134" i="15"/>
  <c r="AI133" i="15"/>
  <c r="AI132" i="15"/>
  <c r="AI131" i="15"/>
  <c r="AI130" i="15"/>
  <c r="AI129" i="15"/>
  <c r="AI128" i="15"/>
  <c r="AI127" i="15"/>
  <c r="AI126" i="15"/>
  <c r="AI125" i="15"/>
  <c r="AI124" i="15"/>
  <c r="AI123" i="15"/>
  <c r="AI122" i="15"/>
  <c r="AI121" i="15"/>
  <c r="AI120" i="15"/>
  <c r="AI119" i="15"/>
  <c r="AI118" i="15"/>
  <c r="AI117" i="15"/>
  <c r="AI116" i="15"/>
  <c r="AI115" i="15"/>
  <c r="AI114" i="15"/>
  <c r="AI113" i="15"/>
  <c r="AI112" i="15"/>
  <c r="AI111" i="15"/>
  <c r="AI110" i="15"/>
  <c r="AI109" i="15"/>
  <c r="AI108" i="15"/>
  <c r="AI107" i="15"/>
  <c r="AI106" i="15"/>
  <c r="AI105" i="15"/>
  <c r="AI104" i="15"/>
  <c r="AI103" i="15"/>
  <c r="AI102" i="15"/>
  <c r="AI101" i="15"/>
  <c r="AI100" i="15"/>
  <c r="AI99" i="15"/>
  <c r="AI98" i="15"/>
  <c r="AI97" i="15"/>
  <c r="AI96" i="15"/>
  <c r="AI95" i="15"/>
  <c r="AI94" i="15"/>
  <c r="AI93" i="15"/>
  <c r="AI92" i="15"/>
  <c r="AI91" i="15"/>
  <c r="AI90" i="15"/>
  <c r="AI89" i="15"/>
  <c r="AI88" i="15"/>
  <c r="AI87" i="15"/>
  <c r="AI86" i="15"/>
  <c r="AI85" i="15"/>
  <c r="AI84" i="15"/>
  <c r="AI83" i="15"/>
  <c r="AI82" i="15"/>
  <c r="AI81" i="15"/>
  <c r="AI80" i="15"/>
  <c r="AI79" i="15"/>
  <c r="AI78" i="15"/>
  <c r="AI77" i="15"/>
  <c r="AI76" i="15"/>
  <c r="AI75" i="15"/>
  <c r="AI74" i="15"/>
  <c r="AI73" i="15"/>
  <c r="AI72" i="15"/>
  <c r="AI71" i="15"/>
  <c r="AI70" i="15"/>
  <c r="AI69" i="15"/>
  <c r="AI68" i="15"/>
  <c r="AI67" i="15"/>
  <c r="AI66" i="15"/>
  <c r="AI65" i="15"/>
  <c r="AI64" i="15"/>
  <c r="AI63" i="15"/>
  <c r="AI62" i="15"/>
  <c r="AI61" i="15"/>
  <c r="AI60" i="15"/>
  <c r="AI59" i="15"/>
  <c r="AI58" i="15"/>
  <c r="AI57" i="15"/>
  <c r="AI56" i="15"/>
  <c r="AI55" i="15"/>
  <c r="AI54" i="15"/>
  <c r="AI53" i="15"/>
  <c r="AI52" i="15"/>
  <c r="AI51" i="15"/>
  <c r="AI50" i="15"/>
  <c r="AI49" i="15"/>
  <c r="AI48" i="15"/>
  <c r="AI47" i="15"/>
  <c r="AI46" i="15"/>
  <c r="AI45" i="15"/>
  <c r="AI44" i="15"/>
  <c r="AI43" i="15"/>
  <c r="AI42" i="15"/>
  <c r="AI41" i="15"/>
  <c r="AI40" i="15"/>
  <c r="AI39" i="15"/>
  <c r="AI38" i="15"/>
  <c r="AI37" i="15"/>
  <c r="AI36" i="15"/>
  <c r="AI35" i="15"/>
  <c r="AI34" i="15"/>
  <c r="AI33" i="15"/>
  <c r="AI32" i="15"/>
  <c r="AI31" i="15"/>
  <c r="AI30" i="15"/>
  <c r="AI29" i="15"/>
  <c r="AI28" i="15"/>
  <c r="AI27" i="15"/>
  <c r="AI26" i="15"/>
  <c r="AI25" i="15"/>
  <c r="AI24" i="15"/>
  <c r="AI23" i="15"/>
  <c r="AI22" i="15"/>
  <c r="AI21" i="15"/>
  <c r="AI20" i="15"/>
  <c r="AI19" i="15"/>
  <c r="AI18" i="15"/>
  <c r="AI17" i="15"/>
  <c r="AI16" i="15"/>
  <c r="AI15" i="15"/>
  <c r="AI14" i="15"/>
  <c r="AI13" i="15"/>
  <c r="AI12" i="15"/>
  <c r="AI11" i="15"/>
  <c r="AI10" i="15"/>
  <c r="AI9" i="15"/>
  <c r="AI8" i="15"/>
  <c r="AI7" i="15"/>
  <c r="AI6" i="15"/>
  <c r="C2" i="15"/>
  <c r="C1" i="15"/>
  <c r="A12" i="5"/>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8" i="2"/>
  <c r="M28" i="2"/>
  <c r="AE28" i="2" s="1"/>
  <c r="M207" i="2"/>
  <c r="AE207" i="2" s="1"/>
  <c r="M8" i="2" l="1"/>
  <c r="AE8" i="2" s="1"/>
  <c r="M9" i="2"/>
  <c r="AE9" i="2" s="1"/>
  <c r="M10" i="2"/>
  <c r="AE10" i="2" s="1"/>
  <c r="M11" i="2"/>
  <c r="M12" i="2"/>
  <c r="AB207" i="2"/>
  <c r="AC207" i="2"/>
  <c r="AG207" i="2" s="1"/>
  <c r="AL207" i="2"/>
  <c r="X13" i="6"/>
  <c r="AK13" i="6"/>
  <c r="AT13" i="6"/>
  <c r="X14" i="6"/>
  <c r="AK14" i="6"/>
  <c r="AT14" i="6"/>
  <c r="AK15" i="6"/>
  <c r="AT15" i="6"/>
  <c r="AK16" i="6"/>
  <c r="AT16" i="6"/>
  <c r="AK17" i="6"/>
  <c r="AT17" i="6"/>
  <c r="AK18" i="6"/>
  <c r="AT18" i="6"/>
  <c r="AK19" i="6"/>
  <c r="AT19" i="6"/>
  <c r="AK20" i="6"/>
  <c r="AT20" i="6"/>
  <c r="AK21" i="6"/>
  <c r="AT21" i="6"/>
  <c r="AK22" i="6"/>
  <c r="AT22" i="6"/>
  <c r="AK23" i="6"/>
  <c r="AT23" i="6"/>
  <c r="AK24" i="6"/>
  <c r="AT24" i="6"/>
  <c r="AK25" i="6"/>
  <c r="AT25" i="6"/>
  <c r="AK26" i="6"/>
  <c r="AT26" i="6"/>
  <c r="AK27" i="6"/>
  <c r="AT27" i="6"/>
  <c r="AK28" i="6"/>
  <c r="AT28" i="6"/>
  <c r="AK29" i="6"/>
  <c r="AT29" i="6"/>
  <c r="AK30" i="6"/>
  <c r="AT30" i="6"/>
  <c r="AK31" i="6"/>
  <c r="AT31" i="6"/>
  <c r="X32" i="6"/>
  <c r="AK32" i="6"/>
  <c r="AT32" i="6"/>
  <c r="AK33" i="6"/>
  <c r="AT33" i="6"/>
  <c r="AK34" i="6"/>
  <c r="AT34" i="6"/>
  <c r="AK35" i="6"/>
  <c r="AT35" i="6"/>
  <c r="AK36" i="6"/>
  <c r="AT36" i="6"/>
  <c r="AK37" i="6"/>
  <c r="AT37" i="6"/>
  <c r="AK38" i="6"/>
  <c r="AT38" i="6"/>
  <c r="AK39" i="6"/>
  <c r="AT39" i="6"/>
  <c r="AK40" i="6"/>
  <c r="AT40" i="6"/>
  <c r="AK41" i="6"/>
  <c r="AT41" i="6"/>
  <c r="AK42" i="6"/>
  <c r="AT42" i="6"/>
  <c r="AK43" i="6"/>
  <c r="AT43" i="6"/>
  <c r="AK44" i="6"/>
  <c r="AT44" i="6"/>
  <c r="AK45" i="6"/>
  <c r="AT45" i="6"/>
  <c r="AK46" i="6"/>
  <c r="AT46" i="6"/>
  <c r="AK47" i="6"/>
  <c r="AT47" i="6"/>
  <c r="AK48" i="6"/>
  <c r="AT48" i="6"/>
  <c r="AK49" i="6"/>
  <c r="AT49" i="6"/>
  <c r="AK50" i="6"/>
  <c r="AT50" i="6"/>
  <c r="AK51" i="6"/>
  <c r="AT51" i="6"/>
  <c r="AK52" i="6"/>
  <c r="AT52" i="6"/>
  <c r="AK53" i="6"/>
  <c r="AT53" i="6"/>
  <c r="AK54" i="6"/>
  <c r="AT54" i="6"/>
  <c r="AK55" i="6"/>
  <c r="AT55" i="6"/>
  <c r="AK56" i="6"/>
  <c r="AT56" i="6"/>
  <c r="AK57" i="6"/>
  <c r="AT57" i="6"/>
  <c r="AK58" i="6"/>
  <c r="AT58" i="6"/>
  <c r="AK59" i="6"/>
  <c r="AT59" i="6"/>
  <c r="AK60" i="6"/>
  <c r="AT60" i="6"/>
  <c r="AK61" i="6"/>
  <c r="AT61" i="6"/>
  <c r="AK62" i="6"/>
  <c r="AT62" i="6"/>
  <c r="AK63" i="6"/>
  <c r="AT63" i="6"/>
  <c r="AK64" i="6"/>
  <c r="AT64" i="6"/>
  <c r="AK65" i="6"/>
  <c r="AT65" i="6"/>
  <c r="AK66" i="6"/>
  <c r="AT66" i="6"/>
  <c r="AK67" i="6"/>
  <c r="AT67" i="6"/>
  <c r="AK68" i="6"/>
  <c r="AT68" i="6"/>
  <c r="AK69" i="6"/>
  <c r="AT69" i="6"/>
  <c r="AK70" i="6"/>
  <c r="AT70" i="6"/>
  <c r="AK71" i="6"/>
  <c r="AT71" i="6"/>
  <c r="AK72" i="6"/>
  <c r="AT72" i="6"/>
  <c r="AK73" i="6"/>
  <c r="AT73" i="6"/>
  <c r="AK74" i="6"/>
  <c r="AT74" i="6"/>
  <c r="AK75" i="6"/>
  <c r="AT75" i="6"/>
  <c r="AK76" i="6"/>
  <c r="AT76" i="6"/>
  <c r="AK77" i="6"/>
  <c r="AT77" i="6"/>
  <c r="AK78" i="6"/>
  <c r="AT78" i="6"/>
  <c r="AK79" i="6"/>
  <c r="AT79" i="6"/>
  <c r="AK80" i="6"/>
  <c r="AT80" i="6"/>
  <c r="AK81" i="6"/>
  <c r="AT81" i="6"/>
  <c r="AK82" i="6"/>
  <c r="AT82" i="6"/>
  <c r="AK83" i="6"/>
  <c r="AT83" i="6"/>
  <c r="AK84" i="6"/>
  <c r="AT84" i="6"/>
  <c r="AK85" i="6"/>
  <c r="AT85" i="6"/>
  <c r="AK86" i="6"/>
  <c r="AT86" i="6"/>
  <c r="AK87" i="6"/>
  <c r="AT87" i="6"/>
  <c r="AK88" i="6"/>
  <c r="AT88" i="6"/>
  <c r="AK89" i="6"/>
  <c r="AT89" i="6"/>
  <c r="AK90" i="6"/>
  <c r="AT90" i="6"/>
  <c r="AK91" i="6"/>
  <c r="AT91" i="6"/>
  <c r="AK92" i="6"/>
  <c r="AT92" i="6"/>
  <c r="AK93" i="6"/>
  <c r="AT93" i="6"/>
  <c r="AK94" i="6"/>
  <c r="AT94" i="6"/>
  <c r="AK95" i="6"/>
  <c r="AT95" i="6"/>
  <c r="AK96" i="6"/>
  <c r="AT96" i="6"/>
  <c r="AK97" i="6"/>
  <c r="AT97" i="6"/>
  <c r="AK98" i="6"/>
  <c r="AT98" i="6"/>
  <c r="AK99" i="6"/>
  <c r="AT99" i="6"/>
  <c r="AK100" i="6"/>
  <c r="AT100" i="6"/>
  <c r="AK101" i="6"/>
  <c r="AT101" i="6"/>
  <c r="AK102" i="6"/>
  <c r="AT102" i="6"/>
  <c r="AK103" i="6"/>
  <c r="AT103" i="6"/>
  <c r="AK104" i="6"/>
  <c r="AT104" i="6"/>
  <c r="AK105" i="6"/>
  <c r="AT105" i="6"/>
  <c r="AK106" i="6"/>
  <c r="AT106" i="6"/>
  <c r="AK107" i="6"/>
  <c r="AT107" i="6"/>
  <c r="AK108" i="6"/>
  <c r="AT108" i="6"/>
  <c r="AK109" i="6"/>
  <c r="AT109" i="6"/>
  <c r="AK110" i="6"/>
  <c r="AT110" i="6"/>
  <c r="AK111" i="6"/>
  <c r="AT111" i="6"/>
  <c r="AK112" i="6"/>
  <c r="AT112" i="6"/>
  <c r="AK113" i="6"/>
  <c r="AT113" i="6"/>
  <c r="AK114" i="6"/>
  <c r="AT114" i="6"/>
  <c r="AK115" i="6"/>
  <c r="AT115" i="6"/>
  <c r="AK116" i="6"/>
  <c r="AT116" i="6"/>
  <c r="AK117" i="6"/>
  <c r="AT117" i="6"/>
  <c r="AK118" i="6"/>
  <c r="AT118" i="6"/>
  <c r="AK119" i="6"/>
  <c r="AT119" i="6"/>
  <c r="AK120" i="6"/>
  <c r="AT120" i="6"/>
  <c r="AK121" i="6"/>
  <c r="AT121" i="6"/>
  <c r="AK122" i="6"/>
  <c r="AT122" i="6"/>
  <c r="AK123" i="6"/>
  <c r="AT123" i="6"/>
  <c r="AK124" i="6"/>
  <c r="AT124" i="6"/>
  <c r="AK125" i="6"/>
  <c r="AT125" i="6"/>
  <c r="AK126" i="6"/>
  <c r="AT126" i="6"/>
  <c r="AK127" i="6"/>
  <c r="AT127" i="6"/>
  <c r="AK128" i="6"/>
  <c r="AT128" i="6"/>
  <c r="AK129" i="6"/>
  <c r="AT129" i="6"/>
  <c r="AK130" i="6"/>
  <c r="AT130" i="6"/>
  <c r="AK131" i="6"/>
  <c r="AT131" i="6"/>
  <c r="AK132" i="6"/>
  <c r="AT132" i="6"/>
  <c r="AK133" i="6"/>
  <c r="AT133" i="6"/>
  <c r="AK134" i="6"/>
  <c r="AT134" i="6"/>
  <c r="AK135" i="6"/>
  <c r="AT135" i="6"/>
  <c r="AK136" i="6"/>
  <c r="AT136" i="6"/>
  <c r="AK137" i="6"/>
  <c r="AT137" i="6"/>
  <c r="AK138" i="6"/>
  <c r="AT138" i="6"/>
  <c r="AK139" i="6"/>
  <c r="AT139" i="6"/>
  <c r="AK140" i="6"/>
  <c r="AT140" i="6"/>
  <c r="AK141" i="6"/>
  <c r="AT141" i="6"/>
  <c r="AK142" i="6"/>
  <c r="AT142" i="6"/>
  <c r="AK143" i="6"/>
  <c r="AT143" i="6"/>
  <c r="AK144" i="6"/>
  <c r="AT144" i="6"/>
  <c r="AK145" i="6"/>
  <c r="AT145" i="6"/>
  <c r="AK146" i="6"/>
  <c r="AT146" i="6"/>
  <c r="AK147" i="6"/>
  <c r="AT147" i="6"/>
  <c r="AK148" i="6"/>
  <c r="AT148" i="6"/>
  <c r="AK149" i="6"/>
  <c r="AT149" i="6"/>
  <c r="AK150" i="6"/>
  <c r="AT150" i="6"/>
  <c r="AK151" i="6"/>
  <c r="AT151" i="6"/>
  <c r="AK152" i="6"/>
  <c r="AT152" i="6"/>
  <c r="AK153" i="6"/>
  <c r="AT153" i="6"/>
  <c r="AK154" i="6"/>
  <c r="AT154" i="6"/>
  <c r="AK155" i="6"/>
  <c r="AT155" i="6"/>
  <c r="AK156" i="6"/>
  <c r="AT156" i="6"/>
  <c r="AK157" i="6"/>
  <c r="AT157" i="6"/>
  <c r="AK158" i="6"/>
  <c r="AT158" i="6"/>
  <c r="AK159" i="6"/>
  <c r="AT159" i="6"/>
  <c r="AK160" i="6"/>
  <c r="AT160" i="6"/>
  <c r="AK161" i="6"/>
  <c r="AT161" i="6"/>
  <c r="AK162" i="6"/>
  <c r="AT162" i="6"/>
  <c r="AK163" i="6"/>
  <c r="AT163" i="6"/>
  <c r="AK164" i="6"/>
  <c r="AT164" i="6"/>
  <c r="AK165" i="6"/>
  <c r="AT165" i="6"/>
  <c r="AK166" i="6"/>
  <c r="AT166" i="6"/>
  <c r="AK167" i="6"/>
  <c r="AT167" i="6"/>
  <c r="AK168" i="6"/>
  <c r="AT168" i="6"/>
  <c r="AK169" i="6"/>
  <c r="AT169" i="6"/>
  <c r="AK170" i="6"/>
  <c r="AT170" i="6"/>
  <c r="AK171" i="6"/>
  <c r="AT171" i="6"/>
  <c r="AK172" i="6"/>
  <c r="AT172" i="6"/>
  <c r="AK173" i="6"/>
  <c r="AT173" i="6"/>
  <c r="AK174" i="6"/>
  <c r="AT174" i="6"/>
  <c r="AK175" i="6"/>
  <c r="AT175" i="6"/>
  <c r="AK176" i="6"/>
  <c r="AT176" i="6"/>
  <c r="AK177" i="6"/>
  <c r="AT177" i="6"/>
  <c r="AK178" i="6"/>
  <c r="AT178" i="6"/>
  <c r="AK179" i="6"/>
  <c r="AT179" i="6"/>
  <c r="AK180" i="6"/>
  <c r="AT180" i="6"/>
  <c r="AK181" i="6"/>
  <c r="AT181" i="6"/>
  <c r="AK182" i="6"/>
  <c r="AT182" i="6"/>
  <c r="AK183" i="6"/>
  <c r="AT183" i="6"/>
  <c r="AK184" i="6"/>
  <c r="AT184" i="6"/>
  <c r="AK185" i="6"/>
  <c r="AT185" i="6"/>
  <c r="AK186" i="6"/>
  <c r="AT186" i="6"/>
  <c r="AK187" i="6"/>
  <c r="AT187" i="6"/>
  <c r="AK188" i="6"/>
  <c r="AT188" i="6"/>
  <c r="AK189" i="6"/>
  <c r="AT189" i="6"/>
  <c r="AK190" i="6"/>
  <c r="AT190" i="6"/>
  <c r="AK191" i="6"/>
  <c r="AT191" i="6"/>
  <c r="AK192" i="6"/>
  <c r="AT192" i="6"/>
  <c r="AK193" i="6"/>
  <c r="AT193" i="6"/>
  <c r="AK194" i="6"/>
  <c r="AT194" i="6"/>
  <c r="AK195" i="6"/>
  <c r="AT195" i="6"/>
  <c r="AK196" i="6"/>
  <c r="AT196" i="6"/>
  <c r="AK197" i="6"/>
  <c r="AT197" i="6"/>
  <c r="AK198" i="6"/>
  <c r="AT198" i="6"/>
  <c r="AK199" i="6"/>
  <c r="AT199" i="6"/>
  <c r="AK200" i="6"/>
  <c r="AT200" i="6"/>
  <c r="AK201" i="6"/>
  <c r="AT201" i="6"/>
  <c r="AK202" i="6"/>
  <c r="AT202" i="6"/>
  <c r="AK203" i="6"/>
  <c r="AT203" i="6"/>
  <c r="AK204" i="6"/>
  <c r="AT204" i="6"/>
  <c r="AK205" i="6"/>
  <c r="AT205" i="6"/>
  <c r="AK206" i="6"/>
  <c r="AT206" i="6"/>
  <c r="AK207" i="6"/>
  <c r="AT207" i="6"/>
  <c r="AK208" i="6"/>
  <c r="AT208" i="6"/>
  <c r="AK209" i="6"/>
  <c r="AT209" i="6"/>
  <c r="AK210" i="6"/>
  <c r="AT210" i="6"/>
  <c r="X211" i="6"/>
  <c r="AK211" i="6"/>
  <c r="AT211" i="6"/>
  <c r="AT12" i="6"/>
  <c r="AK12" i="6"/>
  <c r="AN4" i="6" l="1"/>
  <c r="AW4" i="6"/>
  <c r="X16" i="6"/>
  <c r="AE12" i="2"/>
  <c r="X15" i="6"/>
  <c r="AE11" i="2"/>
  <c r="AF207" i="2"/>
  <c r="AH207" i="2"/>
  <c r="AB8" i="2" l="1"/>
  <c r="AL8" i="2"/>
  <c r="X12" i="6" l="1"/>
  <c r="A12" i="6"/>
  <c r="B12" i="6"/>
  <c r="C12" i="6"/>
  <c r="E12" i="6"/>
  <c r="F12" i="6"/>
  <c r="G12" i="6"/>
  <c r="H12" i="6"/>
  <c r="I12" i="6"/>
  <c r="L12" i="6"/>
  <c r="AP12" i="6" l="1"/>
  <c r="AN12" i="6"/>
  <c r="Z12" i="6"/>
  <c r="J12" i="6" s="1"/>
  <c r="AM12" i="6"/>
  <c r="AA12" i="6"/>
  <c r="AB12" i="6" s="1"/>
  <c r="AO12" i="6"/>
  <c r="AS12" i="6"/>
  <c r="K12" i="6" l="1"/>
  <c r="A13" i="6"/>
  <c r="B13" i="6"/>
  <c r="C13" i="6"/>
  <c r="E13" i="6"/>
  <c r="AN13" i="6" s="1"/>
  <c r="F13" i="6"/>
  <c r="G13" i="6"/>
  <c r="H13" i="6"/>
  <c r="I13" i="6"/>
  <c r="L13" i="6"/>
  <c r="A14" i="6"/>
  <c r="B14" i="6"/>
  <c r="C14" i="6"/>
  <c r="E14" i="6"/>
  <c r="AN14" i="6" s="1"/>
  <c r="F14" i="6"/>
  <c r="G14" i="6"/>
  <c r="H14" i="6"/>
  <c r="I14" i="6"/>
  <c r="L14" i="6"/>
  <c r="A15" i="6"/>
  <c r="B15" i="6"/>
  <c r="C15" i="6"/>
  <c r="E15" i="6"/>
  <c r="AN15" i="6" s="1"/>
  <c r="F15" i="6"/>
  <c r="G15" i="6"/>
  <c r="H15" i="6"/>
  <c r="I15" i="6"/>
  <c r="L15" i="6"/>
  <c r="A16" i="6"/>
  <c r="B16" i="6"/>
  <c r="C16" i="6"/>
  <c r="E16" i="6"/>
  <c r="AN16" i="6" s="1"/>
  <c r="F16" i="6"/>
  <c r="G16" i="6"/>
  <c r="H16" i="6"/>
  <c r="I16" i="6"/>
  <c r="L16" i="6"/>
  <c r="A17" i="6"/>
  <c r="B17" i="6"/>
  <c r="C17" i="6"/>
  <c r="E17" i="6"/>
  <c r="AN17" i="6" s="1"/>
  <c r="F17" i="6"/>
  <c r="G17" i="6"/>
  <c r="H17" i="6"/>
  <c r="I17" i="6"/>
  <c r="L17" i="6"/>
  <c r="A18" i="6"/>
  <c r="B18" i="6"/>
  <c r="C18" i="6"/>
  <c r="E18" i="6"/>
  <c r="AN18" i="6" s="1"/>
  <c r="F18" i="6"/>
  <c r="G18" i="6"/>
  <c r="H18" i="6"/>
  <c r="I18" i="6"/>
  <c r="L18" i="6"/>
  <c r="A19" i="6"/>
  <c r="B19" i="6"/>
  <c r="C19" i="6"/>
  <c r="E19" i="6"/>
  <c r="AN19" i="6" s="1"/>
  <c r="F19" i="6"/>
  <c r="G19" i="6"/>
  <c r="H19" i="6"/>
  <c r="I19" i="6"/>
  <c r="L19" i="6"/>
  <c r="A20" i="6"/>
  <c r="B20" i="6"/>
  <c r="C20" i="6"/>
  <c r="E20" i="6"/>
  <c r="AN20" i="6" s="1"/>
  <c r="F20" i="6"/>
  <c r="G20" i="6"/>
  <c r="H20" i="6"/>
  <c r="I20" i="6"/>
  <c r="L20" i="6"/>
  <c r="A21" i="6"/>
  <c r="B21" i="6"/>
  <c r="C21" i="6"/>
  <c r="E21" i="6"/>
  <c r="AN21" i="6" s="1"/>
  <c r="F21" i="6"/>
  <c r="G21" i="6"/>
  <c r="H21" i="6"/>
  <c r="I21" i="6"/>
  <c r="L21" i="6"/>
  <c r="A22" i="6"/>
  <c r="B22" i="6"/>
  <c r="C22" i="6"/>
  <c r="E22" i="6"/>
  <c r="AN22" i="6" s="1"/>
  <c r="F22" i="6"/>
  <c r="G22" i="6"/>
  <c r="H22" i="6"/>
  <c r="I22" i="6"/>
  <c r="L22" i="6"/>
  <c r="A23" i="6"/>
  <c r="B23" i="6"/>
  <c r="C23" i="6"/>
  <c r="E23" i="6"/>
  <c r="AN23" i="6" s="1"/>
  <c r="F23" i="6"/>
  <c r="G23" i="6"/>
  <c r="H23" i="6"/>
  <c r="I23" i="6"/>
  <c r="L23" i="6"/>
  <c r="A24" i="6"/>
  <c r="B24" i="6"/>
  <c r="C24" i="6"/>
  <c r="E24" i="6"/>
  <c r="AN24" i="6" s="1"/>
  <c r="F24" i="6"/>
  <c r="G24" i="6"/>
  <c r="H24" i="6"/>
  <c r="I24" i="6"/>
  <c r="L24" i="6"/>
  <c r="A25" i="6"/>
  <c r="B25" i="6"/>
  <c r="C25" i="6"/>
  <c r="E25" i="6"/>
  <c r="AN25" i="6" s="1"/>
  <c r="F25" i="6"/>
  <c r="G25" i="6"/>
  <c r="H25" i="6"/>
  <c r="I25" i="6"/>
  <c r="L25" i="6"/>
  <c r="A26" i="6"/>
  <c r="B26" i="6"/>
  <c r="C26" i="6"/>
  <c r="E26" i="6"/>
  <c r="AN26" i="6" s="1"/>
  <c r="F26" i="6"/>
  <c r="G26" i="6"/>
  <c r="H26" i="6"/>
  <c r="I26" i="6"/>
  <c r="L26" i="6"/>
  <c r="A27" i="6"/>
  <c r="B27" i="6"/>
  <c r="C27" i="6"/>
  <c r="E27" i="6"/>
  <c r="AN27" i="6" s="1"/>
  <c r="F27" i="6"/>
  <c r="G27" i="6"/>
  <c r="H27" i="6"/>
  <c r="I27" i="6"/>
  <c r="L27" i="6"/>
  <c r="A28" i="6"/>
  <c r="B28" i="6"/>
  <c r="C28" i="6"/>
  <c r="E28" i="6"/>
  <c r="AN28" i="6" s="1"/>
  <c r="F28" i="6"/>
  <c r="G28" i="6"/>
  <c r="H28" i="6"/>
  <c r="I28" i="6"/>
  <c r="L28" i="6"/>
  <c r="A29" i="6"/>
  <c r="B29" i="6"/>
  <c r="C29" i="6"/>
  <c r="E29" i="6"/>
  <c r="AN29" i="6" s="1"/>
  <c r="F29" i="6"/>
  <c r="G29" i="6"/>
  <c r="H29" i="6"/>
  <c r="I29" i="6"/>
  <c r="L29" i="6"/>
  <c r="A30" i="6"/>
  <c r="B30" i="6"/>
  <c r="C30" i="6"/>
  <c r="E30" i="6"/>
  <c r="AN30" i="6" s="1"/>
  <c r="F30" i="6"/>
  <c r="G30" i="6"/>
  <c r="H30" i="6"/>
  <c r="I30" i="6"/>
  <c r="L30" i="6"/>
  <c r="A31" i="6"/>
  <c r="B31" i="6"/>
  <c r="C31" i="6"/>
  <c r="E31" i="6"/>
  <c r="AN31" i="6" s="1"/>
  <c r="F31" i="6"/>
  <c r="G31" i="6"/>
  <c r="H31" i="6"/>
  <c r="I31" i="6"/>
  <c r="L31" i="6"/>
  <c r="A32" i="6"/>
  <c r="B32" i="6"/>
  <c r="C32" i="6"/>
  <c r="E32" i="6"/>
  <c r="AN32" i="6" s="1"/>
  <c r="F32" i="6"/>
  <c r="G32" i="6"/>
  <c r="H32" i="6"/>
  <c r="I32" i="6"/>
  <c r="L32" i="6"/>
  <c r="A33" i="6"/>
  <c r="B33" i="6"/>
  <c r="C33" i="6"/>
  <c r="E33" i="6"/>
  <c r="AN33" i="6" s="1"/>
  <c r="F33" i="6"/>
  <c r="G33" i="6"/>
  <c r="H33" i="6"/>
  <c r="I33" i="6"/>
  <c r="L33" i="6"/>
  <c r="A34" i="6"/>
  <c r="B34" i="6"/>
  <c r="C34" i="6"/>
  <c r="E34" i="6"/>
  <c r="AN34" i="6" s="1"/>
  <c r="F34" i="6"/>
  <c r="G34" i="6"/>
  <c r="H34" i="6"/>
  <c r="I34" i="6"/>
  <c r="L34" i="6"/>
  <c r="A35" i="6"/>
  <c r="B35" i="6"/>
  <c r="C35" i="6"/>
  <c r="E35" i="6"/>
  <c r="AN35" i="6" s="1"/>
  <c r="F35" i="6"/>
  <c r="G35" i="6"/>
  <c r="H35" i="6"/>
  <c r="I35" i="6"/>
  <c r="L35" i="6"/>
  <c r="A36" i="6"/>
  <c r="B36" i="6"/>
  <c r="C36" i="6"/>
  <c r="E36" i="6"/>
  <c r="AN36" i="6" s="1"/>
  <c r="F36" i="6"/>
  <c r="G36" i="6"/>
  <c r="H36" i="6"/>
  <c r="I36" i="6"/>
  <c r="L36" i="6"/>
  <c r="A37" i="6"/>
  <c r="B37" i="6"/>
  <c r="C37" i="6"/>
  <c r="E37" i="6"/>
  <c r="AN37" i="6" s="1"/>
  <c r="F37" i="6"/>
  <c r="G37" i="6"/>
  <c r="H37" i="6"/>
  <c r="I37" i="6"/>
  <c r="L37" i="6"/>
  <c r="A38" i="6"/>
  <c r="B38" i="6"/>
  <c r="C38" i="6"/>
  <c r="E38" i="6"/>
  <c r="AN38" i="6" s="1"/>
  <c r="F38" i="6"/>
  <c r="G38" i="6"/>
  <c r="H38" i="6"/>
  <c r="I38" i="6"/>
  <c r="L38" i="6"/>
  <c r="A39" i="6"/>
  <c r="B39" i="6"/>
  <c r="C39" i="6"/>
  <c r="E39" i="6"/>
  <c r="AN39" i="6" s="1"/>
  <c r="F39" i="6"/>
  <c r="G39" i="6"/>
  <c r="H39" i="6"/>
  <c r="I39" i="6"/>
  <c r="L39" i="6"/>
  <c r="A40" i="6"/>
  <c r="B40" i="6"/>
  <c r="C40" i="6"/>
  <c r="E40" i="6"/>
  <c r="AN40" i="6" s="1"/>
  <c r="F40" i="6"/>
  <c r="G40" i="6"/>
  <c r="H40" i="6"/>
  <c r="I40" i="6"/>
  <c r="L40" i="6"/>
  <c r="A41" i="6"/>
  <c r="B41" i="6"/>
  <c r="C41" i="6"/>
  <c r="E41" i="6"/>
  <c r="AN41" i="6" s="1"/>
  <c r="F41" i="6"/>
  <c r="G41" i="6"/>
  <c r="H41" i="6"/>
  <c r="I41" i="6"/>
  <c r="L41" i="6"/>
  <c r="A42" i="6"/>
  <c r="B42" i="6"/>
  <c r="C42" i="6"/>
  <c r="E42" i="6"/>
  <c r="AN42" i="6" s="1"/>
  <c r="F42" i="6"/>
  <c r="G42" i="6"/>
  <c r="H42" i="6"/>
  <c r="I42" i="6"/>
  <c r="L42" i="6"/>
  <c r="A43" i="6"/>
  <c r="B43" i="6"/>
  <c r="C43" i="6"/>
  <c r="E43" i="6"/>
  <c r="AN43" i="6" s="1"/>
  <c r="F43" i="6"/>
  <c r="G43" i="6"/>
  <c r="H43" i="6"/>
  <c r="I43" i="6"/>
  <c r="L43" i="6"/>
  <c r="A44" i="6"/>
  <c r="B44" i="6"/>
  <c r="C44" i="6"/>
  <c r="E44" i="6"/>
  <c r="AN44" i="6" s="1"/>
  <c r="F44" i="6"/>
  <c r="G44" i="6"/>
  <c r="H44" i="6"/>
  <c r="I44" i="6"/>
  <c r="L44" i="6"/>
  <c r="A45" i="6"/>
  <c r="B45" i="6"/>
  <c r="C45" i="6"/>
  <c r="E45" i="6"/>
  <c r="AN45" i="6" s="1"/>
  <c r="F45" i="6"/>
  <c r="G45" i="6"/>
  <c r="H45" i="6"/>
  <c r="I45" i="6"/>
  <c r="L45" i="6"/>
  <c r="A46" i="6"/>
  <c r="B46" i="6"/>
  <c r="C46" i="6"/>
  <c r="E46" i="6"/>
  <c r="AN46" i="6" s="1"/>
  <c r="F46" i="6"/>
  <c r="G46" i="6"/>
  <c r="H46" i="6"/>
  <c r="I46" i="6"/>
  <c r="L46" i="6"/>
  <c r="A47" i="6"/>
  <c r="B47" i="6"/>
  <c r="C47" i="6"/>
  <c r="E47" i="6"/>
  <c r="AN47" i="6" s="1"/>
  <c r="F47" i="6"/>
  <c r="G47" i="6"/>
  <c r="H47" i="6"/>
  <c r="I47" i="6"/>
  <c r="L47" i="6"/>
  <c r="A48" i="6"/>
  <c r="B48" i="6"/>
  <c r="C48" i="6"/>
  <c r="E48" i="6"/>
  <c r="AN48" i="6" s="1"/>
  <c r="F48" i="6"/>
  <c r="G48" i="6"/>
  <c r="H48" i="6"/>
  <c r="I48" i="6"/>
  <c r="L48" i="6"/>
  <c r="A49" i="6"/>
  <c r="B49" i="6"/>
  <c r="C49" i="6"/>
  <c r="E49" i="6"/>
  <c r="AN49" i="6" s="1"/>
  <c r="F49" i="6"/>
  <c r="G49" i="6"/>
  <c r="H49" i="6"/>
  <c r="I49" i="6"/>
  <c r="L49" i="6"/>
  <c r="A50" i="6"/>
  <c r="B50" i="6"/>
  <c r="C50" i="6"/>
  <c r="E50" i="6"/>
  <c r="AN50" i="6" s="1"/>
  <c r="F50" i="6"/>
  <c r="G50" i="6"/>
  <c r="H50" i="6"/>
  <c r="I50" i="6"/>
  <c r="L50" i="6"/>
  <c r="A51" i="6"/>
  <c r="B51" i="6"/>
  <c r="C51" i="6"/>
  <c r="E51" i="6"/>
  <c r="AN51" i="6" s="1"/>
  <c r="F51" i="6"/>
  <c r="G51" i="6"/>
  <c r="H51" i="6"/>
  <c r="I51" i="6"/>
  <c r="L51" i="6"/>
  <c r="A52" i="6"/>
  <c r="B52" i="6"/>
  <c r="C52" i="6"/>
  <c r="E52" i="6"/>
  <c r="AN52" i="6" s="1"/>
  <c r="F52" i="6"/>
  <c r="G52" i="6"/>
  <c r="H52" i="6"/>
  <c r="I52" i="6"/>
  <c r="L52" i="6"/>
  <c r="A53" i="6"/>
  <c r="B53" i="6"/>
  <c r="C53" i="6"/>
  <c r="E53" i="6"/>
  <c r="AN53" i="6" s="1"/>
  <c r="F53" i="6"/>
  <c r="G53" i="6"/>
  <c r="H53" i="6"/>
  <c r="I53" i="6"/>
  <c r="L53" i="6"/>
  <c r="A54" i="6"/>
  <c r="B54" i="6"/>
  <c r="C54" i="6"/>
  <c r="E54" i="6"/>
  <c r="AN54" i="6" s="1"/>
  <c r="F54" i="6"/>
  <c r="G54" i="6"/>
  <c r="H54" i="6"/>
  <c r="I54" i="6"/>
  <c r="L54" i="6"/>
  <c r="A55" i="6"/>
  <c r="B55" i="6"/>
  <c r="C55" i="6"/>
  <c r="E55" i="6"/>
  <c r="AN55" i="6" s="1"/>
  <c r="F55" i="6"/>
  <c r="G55" i="6"/>
  <c r="H55" i="6"/>
  <c r="I55" i="6"/>
  <c r="L55" i="6"/>
  <c r="A56" i="6"/>
  <c r="B56" i="6"/>
  <c r="C56" i="6"/>
  <c r="E56" i="6"/>
  <c r="AN56" i="6" s="1"/>
  <c r="F56" i="6"/>
  <c r="G56" i="6"/>
  <c r="H56" i="6"/>
  <c r="I56" i="6"/>
  <c r="L56" i="6"/>
  <c r="A57" i="6"/>
  <c r="B57" i="6"/>
  <c r="C57" i="6"/>
  <c r="E57" i="6"/>
  <c r="AN57" i="6" s="1"/>
  <c r="F57" i="6"/>
  <c r="G57" i="6"/>
  <c r="H57" i="6"/>
  <c r="I57" i="6"/>
  <c r="L57" i="6"/>
  <c r="A58" i="6"/>
  <c r="B58" i="6"/>
  <c r="C58" i="6"/>
  <c r="E58" i="6"/>
  <c r="AN58" i="6" s="1"/>
  <c r="F58" i="6"/>
  <c r="G58" i="6"/>
  <c r="H58" i="6"/>
  <c r="I58" i="6"/>
  <c r="L58" i="6"/>
  <c r="A59" i="6"/>
  <c r="B59" i="6"/>
  <c r="C59" i="6"/>
  <c r="E59" i="6"/>
  <c r="AN59" i="6" s="1"/>
  <c r="F59" i="6"/>
  <c r="G59" i="6"/>
  <c r="H59" i="6"/>
  <c r="I59" i="6"/>
  <c r="L59" i="6"/>
  <c r="A60" i="6"/>
  <c r="B60" i="6"/>
  <c r="C60" i="6"/>
  <c r="E60" i="6"/>
  <c r="AN60" i="6" s="1"/>
  <c r="F60" i="6"/>
  <c r="G60" i="6"/>
  <c r="H60" i="6"/>
  <c r="I60" i="6"/>
  <c r="L60" i="6"/>
  <c r="A61" i="6"/>
  <c r="B61" i="6"/>
  <c r="C61" i="6"/>
  <c r="E61" i="6"/>
  <c r="AN61" i="6" s="1"/>
  <c r="F61" i="6"/>
  <c r="G61" i="6"/>
  <c r="H61" i="6"/>
  <c r="I61" i="6"/>
  <c r="L61" i="6"/>
  <c r="A62" i="6"/>
  <c r="B62" i="6"/>
  <c r="C62" i="6"/>
  <c r="E62" i="6"/>
  <c r="AN62" i="6" s="1"/>
  <c r="F62" i="6"/>
  <c r="G62" i="6"/>
  <c r="H62" i="6"/>
  <c r="I62" i="6"/>
  <c r="L62" i="6"/>
  <c r="A63" i="6"/>
  <c r="B63" i="6"/>
  <c r="C63" i="6"/>
  <c r="E63" i="6"/>
  <c r="AN63" i="6" s="1"/>
  <c r="F63" i="6"/>
  <c r="G63" i="6"/>
  <c r="H63" i="6"/>
  <c r="I63" i="6"/>
  <c r="L63" i="6"/>
  <c r="A64" i="6"/>
  <c r="B64" i="6"/>
  <c r="C64" i="6"/>
  <c r="E64" i="6"/>
  <c r="AN64" i="6" s="1"/>
  <c r="F64" i="6"/>
  <c r="G64" i="6"/>
  <c r="H64" i="6"/>
  <c r="I64" i="6"/>
  <c r="L64" i="6"/>
  <c r="A65" i="6"/>
  <c r="B65" i="6"/>
  <c r="C65" i="6"/>
  <c r="E65" i="6"/>
  <c r="AN65" i="6" s="1"/>
  <c r="F65" i="6"/>
  <c r="G65" i="6"/>
  <c r="H65" i="6"/>
  <c r="I65" i="6"/>
  <c r="L65" i="6"/>
  <c r="A66" i="6"/>
  <c r="B66" i="6"/>
  <c r="C66" i="6"/>
  <c r="E66" i="6"/>
  <c r="AN66" i="6" s="1"/>
  <c r="F66" i="6"/>
  <c r="G66" i="6"/>
  <c r="H66" i="6"/>
  <c r="I66" i="6"/>
  <c r="L66" i="6"/>
  <c r="A67" i="6"/>
  <c r="B67" i="6"/>
  <c r="C67" i="6"/>
  <c r="E67" i="6"/>
  <c r="AN67" i="6" s="1"/>
  <c r="F67" i="6"/>
  <c r="G67" i="6"/>
  <c r="H67" i="6"/>
  <c r="I67" i="6"/>
  <c r="L67" i="6"/>
  <c r="A68" i="6"/>
  <c r="B68" i="6"/>
  <c r="C68" i="6"/>
  <c r="E68" i="6"/>
  <c r="AN68" i="6" s="1"/>
  <c r="F68" i="6"/>
  <c r="G68" i="6"/>
  <c r="H68" i="6"/>
  <c r="I68" i="6"/>
  <c r="L68" i="6"/>
  <c r="A69" i="6"/>
  <c r="B69" i="6"/>
  <c r="C69" i="6"/>
  <c r="E69" i="6"/>
  <c r="AN69" i="6" s="1"/>
  <c r="F69" i="6"/>
  <c r="G69" i="6"/>
  <c r="H69" i="6"/>
  <c r="I69" i="6"/>
  <c r="L69" i="6"/>
  <c r="A70" i="6"/>
  <c r="B70" i="6"/>
  <c r="C70" i="6"/>
  <c r="E70" i="6"/>
  <c r="AN70" i="6" s="1"/>
  <c r="F70" i="6"/>
  <c r="G70" i="6"/>
  <c r="H70" i="6"/>
  <c r="I70" i="6"/>
  <c r="L70" i="6"/>
  <c r="A71" i="6"/>
  <c r="B71" i="6"/>
  <c r="C71" i="6"/>
  <c r="E71" i="6"/>
  <c r="AN71" i="6" s="1"/>
  <c r="F71" i="6"/>
  <c r="G71" i="6"/>
  <c r="H71" i="6"/>
  <c r="I71" i="6"/>
  <c r="L71" i="6"/>
  <c r="A72" i="6"/>
  <c r="B72" i="6"/>
  <c r="C72" i="6"/>
  <c r="E72" i="6"/>
  <c r="AN72" i="6" s="1"/>
  <c r="F72" i="6"/>
  <c r="G72" i="6"/>
  <c r="H72" i="6"/>
  <c r="I72" i="6"/>
  <c r="L72" i="6"/>
  <c r="A73" i="6"/>
  <c r="B73" i="6"/>
  <c r="C73" i="6"/>
  <c r="E73" i="6"/>
  <c r="AN73" i="6" s="1"/>
  <c r="F73" i="6"/>
  <c r="G73" i="6"/>
  <c r="H73" i="6"/>
  <c r="I73" i="6"/>
  <c r="L73" i="6"/>
  <c r="A74" i="6"/>
  <c r="B74" i="6"/>
  <c r="C74" i="6"/>
  <c r="E74" i="6"/>
  <c r="AN74" i="6" s="1"/>
  <c r="F74" i="6"/>
  <c r="G74" i="6"/>
  <c r="H74" i="6"/>
  <c r="I74" i="6"/>
  <c r="L74" i="6"/>
  <c r="A75" i="6"/>
  <c r="B75" i="6"/>
  <c r="C75" i="6"/>
  <c r="E75" i="6"/>
  <c r="AN75" i="6" s="1"/>
  <c r="F75" i="6"/>
  <c r="G75" i="6"/>
  <c r="H75" i="6"/>
  <c r="I75" i="6"/>
  <c r="L75" i="6"/>
  <c r="A76" i="6"/>
  <c r="B76" i="6"/>
  <c r="C76" i="6"/>
  <c r="E76" i="6"/>
  <c r="AN76" i="6" s="1"/>
  <c r="F76" i="6"/>
  <c r="G76" i="6"/>
  <c r="H76" i="6"/>
  <c r="I76" i="6"/>
  <c r="L76" i="6"/>
  <c r="A77" i="6"/>
  <c r="B77" i="6"/>
  <c r="C77" i="6"/>
  <c r="E77" i="6"/>
  <c r="AN77" i="6" s="1"/>
  <c r="F77" i="6"/>
  <c r="G77" i="6"/>
  <c r="H77" i="6"/>
  <c r="I77" i="6"/>
  <c r="L77" i="6"/>
  <c r="A78" i="6"/>
  <c r="B78" i="6"/>
  <c r="C78" i="6"/>
  <c r="E78" i="6"/>
  <c r="AN78" i="6" s="1"/>
  <c r="F78" i="6"/>
  <c r="G78" i="6"/>
  <c r="H78" i="6"/>
  <c r="I78" i="6"/>
  <c r="L78" i="6"/>
  <c r="A79" i="6"/>
  <c r="B79" i="6"/>
  <c r="C79" i="6"/>
  <c r="E79" i="6"/>
  <c r="AN79" i="6" s="1"/>
  <c r="F79" i="6"/>
  <c r="G79" i="6"/>
  <c r="H79" i="6"/>
  <c r="I79" i="6"/>
  <c r="L79" i="6"/>
  <c r="A80" i="6"/>
  <c r="B80" i="6"/>
  <c r="C80" i="6"/>
  <c r="E80" i="6"/>
  <c r="AN80" i="6" s="1"/>
  <c r="F80" i="6"/>
  <c r="G80" i="6"/>
  <c r="H80" i="6"/>
  <c r="I80" i="6"/>
  <c r="L80" i="6"/>
  <c r="A81" i="6"/>
  <c r="B81" i="6"/>
  <c r="C81" i="6"/>
  <c r="E81" i="6"/>
  <c r="AN81" i="6" s="1"/>
  <c r="F81" i="6"/>
  <c r="G81" i="6"/>
  <c r="H81" i="6"/>
  <c r="I81" i="6"/>
  <c r="L81" i="6"/>
  <c r="A82" i="6"/>
  <c r="B82" i="6"/>
  <c r="C82" i="6"/>
  <c r="E82" i="6"/>
  <c r="AN82" i="6" s="1"/>
  <c r="F82" i="6"/>
  <c r="G82" i="6"/>
  <c r="H82" i="6"/>
  <c r="I82" i="6"/>
  <c r="L82" i="6"/>
  <c r="A83" i="6"/>
  <c r="B83" i="6"/>
  <c r="C83" i="6"/>
  <c r="E83" i="6"/>
  <c r="AN83" i="6" s="1"/>
  <c r="F83" i="6"/>
  <c r="G83" i="6"/>
  <c r="H83" i="6"/>
  <c r="I83" i="6"/>
  <c r="L83" i="6"/>
  <c r="A84" i="6"/>
  <c r="B84" i="6"/>
  <c r="C84" i="6"/>
  <c r="E84" i="6"/>
  <c r="AN84" i="6" s="1"/>
  <c r="F84" i="6"/>
  <c r="G84" i="6"/>
  <c r="H84" i="6"/>
  <c r="I84" i="6"/>
  <c r="L84" i="6"/>
  <c r="A85" i="6"/>
  <c r="B85" i="6"/>
  <c r="C85" i="6"/>
  <c r="E85" i="6"/>
  <c r="AN85" i="6" s="1"/>
  <c r="F85" i="6"/>
  <c r="G85" i="6"/>
  <c r="H85" i="6"/>
  <c r="I85" i="6"/>
  <c r="L85" i="6"/>
  <c r="A86" i="6"/>
  <c r="B86" i="6"/>
  <c r="C86" i="6"/>
  <c r="E86" i="6"/>
  <c r="AN86" i="6" s="1"/>
  <c r="F86" i="6"/>
  <c r="G86" i="6"/>
  <c r="H86" i="6"/>
  <c r="I86" i="6"/>
  <c r="L86" i="6"/>
  <c r="A87" i="6"/>
  <c r="B87" i="6"/>
  <c r="C87" i="6"/>
  <c r="E87" i="6"/>
  <c r="AN87" i="6" s="1"/>
  <c r="F87" i="6"/>
  <c r="G87" i="6"/>
  <c r="H87" i="6"/>
  <c r="I87" i="6"/>
  <c r="L87" i="6"/>
  <c r="A88" i="6"/>
  <c r="B88" i="6"/>
  <c r="C88" i="6"/>
  <c r="E88" i="6"/>
  <c r="AN88" i="6" s="1"/>
  <c r="F88" i="6"/>
  <c r="G88" i="6"/>
  <c r="H88" i="6"/>
  <c r="I88" i="6"/>
  <c r="L88" i="6"/>
  <c r="A89" i="6"/>
  <c r="B89" i="6"/>
  <c r="C89" i="6"/>
  <c r="E89" i="6"/>
  <c r="AN89" i="6" s="1"/>
  <c r="F89" i="6"/>
  <c r="G89" i="6"/>
  <c r="H89" i="6"/>
  <c r="I89" i="6"/>
  <c r="L89" i="6"/>
  <c r="A90" i="6"/>
  <c r="B90" i="6"/>
  <c r="C90" i="6"/>
  <c r="E90" i="6"/>
  <c r="AN90" i="6" s="1"/>
  <c r="F90" i="6"/>
  <c r="G90" i="6"/>
  <c r="H90" i="6"/>
  <c r="I90" i="6"/>
  <c r="L90" i="6"/>
  <c r="A91" i="6"/>
  <c r="B91" i="6"/>
  <c r="C91" i="6"/>
  <c r="E91" i="6"/>
  <c r="AN91" i="6" s="1"/>
  <c r="F91" i="6"/>
  <c r="G91" i="6"/>
  <c r="H91" i="6"/>
  <c r="I91" i="6"/>
  <c r="L91" i="6"/>
  <c r="A92" i="6"/>
  <c r="B92" i="6"/>
  <c r="C92" i="6"/>
  <c r="E92" i="6"/>
  <c r="AN92" i="6" s="1"/>
  <c r="F92" i="6"/>
  <c r="G92" i="6"/>
  <c r="H92" i="6"/>
  <c r="I92" i="6"/>
  <c r="L92" i="6"/>
  <c r="A93" i="6"/>
  <c r="B93" i="6"/>
  <c r="C93" i="6"/>
  <c r="E93" i="6"/>
  <c r="AN93" i="6" s="1"/>
  <c r="F93" i="6"/>
  <c r="G93" i="6"/>
  <c r="H93" i="6"/>
  <c r="I93" i="6"/>
  <c r="L93" i="6"/>
  <c r="A94" i="6"/>
  <c r="B94" i="6"/>
  <c r="C94" i="6"/>
  <c r="E94" i="6"/>
  <c r="AN94" i="6" s="1"/>
  <c r="F94" i="6"/>
  <c r="G94" i="6"/>
  <c r="H94" i="6"/>
  <c r="I94" i="6"/>
  <c r="L94" i="6"/>
  <c r="A95" i="6"/>
  <c r="B95" i="6"/>
  <c r="C95" i="6"/>
  <c r="E95" i="6"/>
  <c r="AN95" i="6" s="1"/>
  <c r="F95" i="6"/>
  <c r="G95" i="6"/>
  <c r="H95" i="6"/>
  <c r="I95" i="6"/>
  <c r="L95" i="6"/>
  <c r="A96" i="6"/>
  <c r="B96" i="6"/>
  <c r="C96" i="6"/>
  <c r="E96" i="6"/>
  <c r="AN96" i="6" s="1"/>
  <c r="F96" i="6"/>
  <c r="G96" i="6"/>
  <c r="H96" i="6"/>
  <c r="I96" i="6"/>
  <c r="L96" i="6"/>
  <c r="A97" i="6"/>
  <c r="B97" i="6"/>
  <c r="C97" i="6"/>
  <c r="E97" i="6"/>
  <c r="AN97" i="6" s="1"/>
  <c r="F97" i="6"/>
  <c r="G97" i="6"/>
  <c r="H97" i="6"/>
  <c r="I97" i="6"/>
  <c r="L97" i="6"/>
  <c r="A98" i="6"/>
  <c r="B98" i="6"/>
  <c r="C98" i="6"/>
  <c r="E98" i="6"/>
  <c r="AN98" i="6" s="1"/>
  <c r="F98" i="6"/>
  <c r="G98" i="6"/>
  <c r="H98" i="6"/>
  <c r="I98" i="6"/>
  <c r="L98" i="6"/>
  <c r="A99" i="6"/>
  <c r="B99" i="6"/>
  <c r="C99" i="6"/>
  <c r="E99" i="6"/>
  <c r="AN99" i="6" s="1"/>
  <c r="F99" i="6"/>
  <c r="G99" i="6"/>
  <c r="H99" i="6"/>
  <c r="I99" i="6"/>
  <c r="L99" i="6"/>
  <c r="A100" i="6"/>
  <c r="B100" i="6"/>
  <c r="C100" i="6"/>
  <c r="E100" i="6"/>
  <c r="AN100" i="6" s="1"/>
  <c r="F100" i="6"/>
  <c r="G100" i="6"/>
  <c r="H100" i="6"/>
  <c r="I100" i="6"/>
  <c r="L100" i="6"/>
  <c r="A101" i="6"/>
  <c r="B101" i="6"/>
  <c r="C101" i="6"/>
  <c r="E101" i="6"/>
  <c r="AN101" i="6" s="1"/>
  <c r="F101" i="6"/>
  <c r="G101" i="6"/>
  <c r="H101" i="6"/>
  <c r="I101" i="6"/>
  <c r="L101" i="6"/>
  <c r="A102" i="6"/>
  <c r="B102" i="6"/>
  <c r="C102" i="6"/>
  <c r="E102" i="6"/>
  <c r="AN102" i="6" s="1"/>
  <c r="F102" i="6"/>
  <c r="G102" i="6"/>
  <c r="H102" i="6"/>
  <c r="I102" i="6"/>
  <c r="L102" i="6"/>
  <c r="A103" i="6"/>
  <c r="B103" i="6"/>
  <c r="C103" i="6"/>
  <c r="E103" i="6"/>
  <c r="AN103" i="6" s="1"/>
  <c r="F103" i="6"/>
  <c r="G103" i="6"/>
  <c r="H103" i="6"/>
  <c r="I103" i="6"/>
  <c r="L103" i="6"/>
  <c r="A104" i="6"/>
  <c r="B104" i="6"/>
  <c r="C104" i="6"/>
  <c r="E104" i="6"/>
  <c r="AN104" i="6" s="1"/>
  <c r="F104" i="6"/>
  <c r="G104" i="6"/>
  <c r="H104" i="6"/>
  <c r="I104" i="6"/>
  <c r="L104" i="6"/>
  <c r="A105" i="6"/>
  <c r="B105" i="6"/>
  <c r="C105" i="6"/>
  <c r="E105" i="6"/>
  <c r="AN105" i="6" s="1"/>
  <c r="F105" i="6"/>
  <c r="G105" i="6"/>
  <c r="H105" i="6"/>
  <c r="I105" i="6"/>
  <c r="L105" i="6"/>
  <c r="A106" i="6"/>
  <c r="B106" i="6"/>
  <c r="C106" i="6"/>
  <c r="E106" i="6"/>
  <c r="AN106" i="6" s="1"/>
  <c r="F106" i="6"/>
  <c r="G106" i="6"/>
  <c r="H106" i="6"/>
  <c r="I106" i="6"/>
  <c r="L106" i="6"/>
  <c r="A107" i="6"/>
  <c r="B107" i="6"/>
  <c r="C107" i="6"/>
  <c r="E107" i="6"/>
  <c r="AN107" i="6" s="1"/>
  <c r="F107" i="6"/>
  <c r="G107" i="6"/>
  <c r="H107" i="6"/>
  <c r="I107" i="6"/>
  <c r="L107" i="6"/>
  <c r="A108" i="6"/>
  <c r="B108" i="6"/>
  <c r="C108" i="6"/>
  <c r="E108" i="6"/>
  <c r="AN108" i="6" s="1"/>
  <c r="F108" i="6"/>
  <c r="G108" i="6"/>
  <c r="H108" i="6"/>
  <c r="I108" i="6"/>
  <c r="L108" i="6"/>
  <c r="A109" i="6"/>
  <c r="B109" i="6"/>
  <c r="C109" i="6"/>
  <c r="E109" i="6"/>
  <c r="AN109" i="6" s="1"/>
  <c r="F109" i="6"/>
  <c r="G109" i="6"/>
  <c r="H109" i="6"/>
  <c r="I109" i="6"/>
  <c r="L109" i="6"/>
  <c r="A110" i="6"/>
  <c r="B110" i="6"/>
  <c r="C110" i="6"/>
  <c r="E110" i="6"/>
  <c r="AN110" i="6" s="1"/>
  <c r="F110" i="6"/>
  <c r="G110" i="6"/>
  <c r="H110" i="6"/>
  <c r="I110" i="6"/>
  <c r="L110" i="6"/>
  <c r="A111" i="6"/>
  <c r="B111" i="6"/>
  <c r="C111" i="6"/>
  <c r="E111" i="6"/>
  <c r="AN111" i="6" s="1"/>
  <c r="F111" i="6"/>
  <c r="G111" i="6"/>
  <c r="H111" i="6"/>
  <c r="I111" i="6"/>
  <c r="L111" i="6"/>
  <c r="A112" i="6"/>
  <c r="B112" i="6"/>
  <c r="C112" i="6"/>
  <c r="E112" i="6"/>
  <c r="AN112" i="6" s="1"/>
  <c r="F112" i="6"/>
  <c r="G112" i="6"/>
  <c r="H112" i="6"/>
  <c r="I112" i="6"/>
  <c r="L112" i="6"/>
  <c r="A113" i="6"/>
  <c r="B113" i="6"/>
  <c r="C113" i="6"/>
  <c r="E113" i="6"/>
  <c r="AN113" i="6" s="1"/>
  <c r="F113" i="6"/>
  <c r="G113" i="6"/>
  <c r="H113" i="6"/>
  <c r="I113" i="6"/>
  <c r="L113" i="6"/>
  <c r="A114" i="6"/>
  <c r="B114" i="6"/>
  <c r="C114" i="6"/>
  <c r="E114" i="6"/>
  <c r="AN114" i="6" s="1"/>
  <c r="F114" i="6"/>
  <c r="G114" i="6"/>
  <c r="H114" i="6"/>
  <c r="I114" i="6"/>
  <c r="L114" i="6"/>
  <c r="A115" i="6"/>
  <c r="B115" i="6"/>
  <c r="C115" i="6"/>
  <c r="E115" i="6"/>
  <c r="AN115" i="6" s="1"/>
  <c r="F115" i="6"/>
  <c r="G115" i="6"/>
  <c r="H115" i="6"/>
  <c r="I115" i="6"/>
  <c r="L115" i="6"/>
  <c r="A116" i="6"/>
  <c r="B116" i="6"/>
  <c r="C116" i="6"/>
  <c r="E116" i="6"/>
  <c r="AN116" i="6" s="1"/>
  <c r="F116" i="6"/>
  <c r="G116" i="6"/>
  <c r="H116" i="6"/>
  <c r="I116" i="6"/>
  <c r="L116" i="6"/>
  <c r="A117" i="6"/>
  <c r="B117" i="6"/>
  <c r="C117" i="6"/>
  <c r="E117" i="6"/>
  <c r="AN117" i="6" s="1"/>
  <c r="F117" i="6"/>
  <c r="G117" i="6"/>
  <c r="H117" i="6"/>
  <c r="I117" i="6"/>
  <c r="L117" i="6"/>
  <c r="A118" i="6"/>
  <c r="B118" i="6"/>
  <c r="C118" i="6"/>
  <c r="E118" i="6"/>
  <c r="AN118" i="6" s="1"/>
  <c r="F118" i="6"/>
  <c r="G118" i="6"/>
  <c r="H118" i="6"/>
  <c r="I118" i="6"/>
  <c r="L118" i="6"/>
  <c r="A119" i="6"/>
  <c r="B119" i="6"/>
  <c r="C119" i="6"/>
  <c r="E119" i="6"/>
  <c r="AN119" i="6" s="1"/>
  <c r="F119" i="6"/>
  <c r="G119" i="6"/>
  <c r="H119" i="6"/>
  <c r="I119" i="6"/>
  <c r="L119" i="6"/>
  <c r="A120" i="6"/>
  <c r="B120" i="6"/>
  <c r="C120" i="6"/>
  <c r="E120" i="6"/>
  <c r="AN120" i="6" s="1"/>
  <c r="F120" i="6"/>
  <c r="G120" i="6"/>
  <c r="H120" i="6"/>
  <c r="I120" i="6"/>
  <c r="L120" i="6"/>
  <c r="A121" i="6"/>
  <c r="B121" i="6"/>
  <c r="C121" i="6"/>
  <c r="E121" i="6"/>
  <c r="AN121" i="6" s="1"/>
  <c r="F121" i="6"/>
  <c r="G121" i="6"/>
  <c r="H121" i="6"/>
  <c r="I121" i="6"/>
  <c r="L121" i="6"/>
  <c r="A122" i="6"/>
  <c r="B122" i="6"/>
  <c r="C122" i="6"/>
  <c r="E122" i="6"/>
  <c r="AN122" i="6" s="1"/>
  <c r="F122" i="6"/>
  <c r="G122" i="6"/>
  <c r="H122" i="6"/>
  <c r="I122" i="6"/>
  <c r="L122" i="6"/>
  <c r="A123" i="6"/>
  <c r="B123" i="6"/>
  <c r="C123" i="6"/>
  <c r="E123" i="6"/>
  <c r="AN123" i="6" s="1"/>
  <c r="F123" i="6"/>
  <c r="G123" i="6"/>
  <c r="H123" i="6"/>
  <c r="I123" i="6"/>
  <c r="L123" i="6"/>
  <c r="A124" i="6"/>
  <c r="B124" i="6"/>
  <c r="C124" i="6"/>
  <c r="E124" i="6"/>
  <c r="AN124" i="6" s="1"/>
  <c r="F124" i="6"/>
  <c r="G124" i="6"/>
  <c r="H124" i="6"/>
  <c r="I124" i="6"/>
  <c r="L124" i="6"/>
  <c r="A125" i="6"/>
  <c r="B125" i="6"/>
  <c r="C125" i="6"/>
  <c r="E125" i="6"/>
  <c r="AN125" i="6" s="1"/>
  <c r="F125" i="6"/>
  <c r="G125" i="6"/>
  <c r="H125" i="6"/>
  <c r="I125" i="6"/>
  <c r="L125" i="6"/>
  <c r="A126" i="6"/>
  <c r="B126" i="6"/>
  <c r="C126" i="6"/>
  <c r="E126" i="6"/>
  <c r="AN126" i="6" s="1"/>
  <c r="F126" i="6"/>
  <c r="G126" i="6"/>
  <c r="H126" i="6"/>
  <c r="I126" i="6"/>
  <c r="L126" i="6"/>
  <c r="A127" i="6"/>
  <c r="B127" i="6"/>
  <c r="C127" i="6"/>
  <c r="E127" i="6"/>
  <c r="AN127" i="6" s="1"/>
  <c r="F127" i="6"/>
  <c r="G127" i="6"/>
  <c r="H127" i="6"/>
  <c r="I127" i="6"/>
  <c r="L127" i="6"/>
  <c r="A128" i="6"/>
  <c r="B128" i="6"/>
  <c r="C128" i="6"/>
  <c r="E128" i="6"/>
  <c r="AN128" i="6" s="1"/>
  <c r="F128" i="6"/>
  <c r="G128" i="6"/>
  <c r="H128" i="6"/>
  <c r="I128" i="6"/>
  <c r="L128" i="6"/>
  <c r="A129" i="6"/>
  <c r="B129" i="6"/>
  <c r="C129" i="6"/>
  <c r="E129" i="6"/>
  <c r="AN129" i="6" s="1"/>
  <c r="F129" i="6"/>
  <c r="G129" i="6"/>
  <c r="H129" i="6"/>
  <c r="I129" i="6"/>
  <c r="L129" i="6"/>
  <c r="A130" i="6"/>
  <c r="B130" i="6"/>
  <c r="C130" i="6"/>
  <c r="E130" i="6"/>
  <c r="AN130" i="6" s="1"/>
  <c r="F130" i="6"/>
  <c r="G130" i="6"/>
  <c r="H130" i="6"/>
  <c r="I130" i="6"/>
  <c r="L130" i="6"/>
  <c r="A131" i="6"/>
  <c r="B131" i="6"/>
  <c r="C131" i="6"/>
  <c r="E131" i="6"/>
  <c r="AN131" i="6" s="1"/>
  <c r="F131" i="6"/>
  <c r="G131" i="6"/>
  <c r="H131" i="6"/>
  <c r="I131" i="6"/>
  <c r="L131" i="6"/>
  <c r="A132" i="6"/>
  <c r="B132" i="6"/>
  <c r="C132" i="6"/>
  <c r="E132" i="6"/>
  <c r="AN132" i="6" s="1"/>
  <c r="F132" i="6"/>
  <c r="G132" i="6"/>
  <c r="H132" i="6"/>
  <c r="I132" i="6"/>
  <c r="L132" i="6"/>
  <c r="A133" i="6"/>
  <c r="B133" i="6"/>
  <c r="C133" i="6"/>
  <c r="E133" i="6"/>
  <c r="AN133" i="6" s="1"/>
  <c r="F133" i="6"/>
  <c r="G133" i="6"/>
  <c r="H133" i="6"/>
  <c r="I133" i="6"/>
  <c r="L133" i="6"/>
  <c r="A134" i="6"/>
  <c r="B134" i="6"/>
  <c r="C134" i="6"/>
  <c r="E134" i="6"/>
  <c r="AN134" i="6" s="1"/>
  <c r="F134" i="6"/>
  <c r="G134" i="6"/>
  <c r="H134" i="6"/>
  <c r="I134" i="6"/>
  <c r="L134" i="6"/>
  <c r="A135" i="6"/>
  <c r="B135" i="6"/>
  <c r="C135" i="6"/>
  <c r="E135" i="6"/>
  <c r="AN135" i="6" s="1"/>
  <c r="F135" i="6"/>
  <c r="G135" i="6"/>
  <c r="H135" i="6"/>
  <c r="I135" i="6"/>
  <c r="L135" i="6"/>
  <c r="A136" i="6"/>
  <c r="B136" i="6"/>
  <c r="C136" i="6"/>
  <c r="E136" i="6"/>
  <c r="AN136" i="6" s="1"/>
  <c r="F136" i="6"/>
  <c r="G136" i="6"/>
  <c r="H136" i="6"/>
  <c r="I136" i="6"/>
  <c r="L136" i="6"/>
  <c r="A137" i="6"/>
  <c r="B137" i="6"/>
  <c r="C137" i="6"/>
  <c r="E137" i="6"/>
  <c r="AN137" i="6" s="1"/>
  <c r="F137" i="6"/>
  <c r="G137" i="6"/>
  <c r="H137" i="6"/>
  <c r="I137" i="6"/>
  <c r="L137" i="6"/>
  <c r="A138" i="6"/>
  <c r="B138" i="6"/>
  <c r="C138" i="6"/>
  <c r="E138" i="6"/>
  <c r="AN138" i="6" s="1"/>
  <c r="F138" i="6"/>
  <c r="G138" i="6"/>
  <c r="H138" i="6"/>
  <c r="I138" i="6"/>
  <c r="L138" i="6"/>
  <c r="A139" i="6"/>
  <c r="B139" i="6"/>
  <c r="C139" i="6"/>
  <c r="E139" i="6"/>
  <c r="AN139" i="6" s="1"/>
  <c r="F139" i="6"/>
  <c r="G139" i="6"/>
  <c r="H139" i="6"/>
  <c r="I139" i="6"/>
  <c r="L139" i="6"/>
  <c r="A140" i="6"/>
  <c r="B140" i="6"/>
  <c r="C140" i="6"/>
  <c r="E140" i="6"/>
  <c r="AN140" i="6" s="1"/>
  <c r="F140" i="6"/>
  <c r="G140" i="6"/>
  <c r="H140" i="6"/>
  <c r="I140" i="6"/>
  <c r="L140" i="6"/>
  <c r="A141" i="6"/>
  <c r="B141" i="6"/>
  <c r="C141" i="6"/>
  <c r="E141" i="6"/>
  <c r="AN141" i="6" s="1"/>
  <c r="F141" i="6"/>
  <c r="G141" i="6"/>
  <c r="H141" i="6"/>
  <c r="I141" i="6"/>
  <c r="L141" i="6"/>
  <c r="A142" i="6"/>
  <c r="B142" i="6"/>
  <c r="C142" i="6"/>
  <c r="E142" i="6"/>
  <c r="AN142" i="6" s="1"/>
  <c r="F142" i="6"/>
  <c r="G142" i="6"/>
  <c r="H142" i="6"/>
  <c r="I142" i="6"/>
  <c r="L142" i="6"/>
  <c r="A143" i="6"/>
  <c r="B143" i="6"/>
  <c r="C143" i="6"/>
  <c r="E143" i="6"/>
  <c r="AN143" i="6" s="1"/>
  <c r="F143" i="6"/>
  <c r="G143" i="6"/>
  <c r="H143" i="6"/>
  <c r="I143" i="6"/>
  <c r="L143" i="6"/>
  <c r="A144" i="6"/>
  <c r="B144" i="6"/>
  <c r="C144" i="6"/>
  <c r="E144" i="6"/>
  <c r="AN144" i="6" s="1"/>
  <c r="F144" i="6"/>
  <c r="G144" i="6"/>
  <c r="H144" i="6"/>
  <c r="I144" i="6"/>
  <c r="L144" i="6"/>
  <c r="A145" i="6"/>
  <c r="B145" i="6"/>
  <c r="C145" i="6"/>
  <c r="E145" i="6"/>
  <c r="AN145" i="6" s="1"/>
  <c r="F145" i="6"/>
  <c r="G145" i="6"/>
  <c r="H145" i="6"/>
  <c r="I145" i="6"/>
  <c r="L145" i="6"/>
  <c r="A146" i="6"/>
  <c r="B146" i="6"/>
  <c r="C146" i="6"/>
  <c r="E146" i="6"/>
  <c r="AN146" i="6" s="1"/>
  <c r="F146" i="6"/>
  <c r="G146" i="6"/>
  <c r="H146" i="6"/>
  <c r="I146" i="6"/>
  <c r="L146" i="6"/>
  <c r="A147" i="6"/>
  <c r="B147" i="6"/>
  <c r="C147" i="6"/>
  <c r="E147" i="6"/>
  <c r="AN147" i="6" s="1"/>
  <c r="F147" i="6"/>
  <c r="G147" i="6"/>
  <c r="H147" i="6"/>
  <c r="I147" i="6"/>
  <c r="L147" i="6"/>
  <c r="A148" i="6"/>
  <c r="B148" i="6"/>
  <c r="C148" i="6"/>
  <c r="E148" i="6"/>
  <c r="AN148" i="6" s="1"/>
  <c r="F148" i="6"/>
  <c r="G148" i="6"/>
  <c r="H148" i="6"/>
  <c r="I148" i="6"/>
  <c r="L148" i="6"/>
  <c r="A149" i="6"/>
  <c r="B149" i="6"/>
  <c r="C149" i="6"/>
  <c r="E149" i="6"/>
  <c r="AN149" i="6" s="1"/>
  <c r="F149" i="6"/>
  <c r="G149" i="6"/>
  <c r="H149" i="6"/>
  <c r="I149" i="6"/>
  <c r="L149" i="6"/>
  <c r="A150" i="6"/>
  <c r="B150" i="6"/>
  <c r="C150" i="6"/>
  <c r="E150" i="6"/>
  <c r="AN150" i="6" s="1"/>
  <c r="F150" i="6"/>
  <c r="G150" i="6"/>
  <c r="H150" i="6"/>
  <c r="I150" i="6"/>
  <c r="L150" i="6"/>
  <c r="A151" i="6"/>
  <c r="B151" i="6"/>
  <c r="C151" i="6"/>
  <c r="E151" i="6"/>
  <c r="AN151" i="6" s="1"/>
  <c r="F151" i="6"/>
  <c r="G151" i="6"/>
  <c r="H151" i="6"/>
  <c r="I151" i="6"/>
  <c r="L151" i="6"/>
  <c r="A152" i="6"/>
  <c r="B152" i="6"/>
  <c r="C152" i="6"/>
  <c r="E152" i="6"/>
  <c r="AN152" i="6" s="1"/>
  <c r="F152" i="6"/>
  <c r="G152" i="6"/>
  <c r="H152" i="6"/>
  <c r="I152" i="6"/>
  <c r="L152" i="6"/>
  <c r="A153" i="6"/>
  <c r="B153" i="6"/>
  <c r="C153" i="6"/>
  <c r="E153" i="6"/>
  <c r="AN153" i="6" s="1"/>
  <c r="F153" i="6"/>
  <c r="G153" i="6"/>
  <c r="H153" i="6"/>
  <c r="I153" i="6"/>
  <c r="L153" i="6"/>
  <c r="A154" i="6"/>
  <c r="B154" i="6"/>
  <c r="C154" i="6"/>
  <c r="E154" i="6"/>
  <c r="AN154" i="6" s="1"/>
  <c r="F154" i="6"/>
  <c r="G154" i="6"/>
  <c r="H154" i="6"/>
  <c r="I154" i="6"/>
  <c r="L154" i="6"/>
  <c r="A155" i="6"/>
  <c r="B155" i="6"/>
  <c r="C155" i="6"/>
  <c r="E155" i="6"/>
  <c r="AN155" i="6" s="1"/>
  <c r="F155" i="6"/>
  <c r="G155" i="6"/>
  <c r="H155" i="6"/>
  <c r="I155" i="6"/>
  <c r="L155" i="6"/>
  <c r="A156" i="6"/>
  <c r="B156" i="6"/>
  <c r="C156" i="6"/>
  <c r="E156" i="6"/>
  <c r="AN156" i="6" s="1"/>
  <c r="F156" i="6"/>
  <c r="G156" i="6"/>
  <c r="H156" i="6"/>
  <c r="I156" i="6"/>
  <c r="L156" i="6"/>
  <c r="A157" i="6"/>
  <c r="B157" i="6"/>
  <c r="C157" i="6"/>
  <c r="E157" i="6"/>
  <c r="AN157" i="6" s="1"/>
  <c r="F157" i="6"/>
  <c r="G157" i="6"/>
  <c r="H157" i="6"/>
  <c r="I157" i="6"/>
  <c r="L157" i="6"/>
  <c r="A158" i="6"/>
  <c r="B158" i="6"/>
  <c r="C158" i="6"/>
  <c r="E158" i="6"/>
  <c r="AN158" i="6" s="1"/>
  <c r="F158" i="6"/>
  <c r="G158" i="6"/>
  <c r="H158" i="6"/>
  <c r="I158" i="6"/>
  <c r="L158" i="6"/>
  <c r="A159" i="6"/>
  <c r="B159" i="6"/>
  <c r="C159" i="6"/>
  <c r="E159" i="6"/>
  <c r="AN159" i="6" s="1"/>
  <c r="F159" i="6"/>
  <c r="G159" i="6"/>
  <c r="H159" i="6"/>
  <c r="I159" i="6"/>
  <c r="L159" i="6"/>
  <c r="A160" i="6"/>
  <c r="B160" i="6"/>
  <c r="C160" i="6"/>
  <c r="E160" i="6"/>
  <c r="AN160" i="6" s="1"/>
  <c r="F160" i="6"/>
  <c r="G160" i="6"/>
  <c r="H160" i="6"/>
  <c r="I160" i="6"/>
  <c r="L160" i="6"/>
  <c r="A161" i="6"/>
  <c r="B161" i="6"/>
  <c r="C161" i="6"/>
  <c r="E161" i="6"/>
  <c r="AN161" i="6" s="1"/>
  <c r="F161" i="6"/>
  <c r="G161" i="6"/>
  <c r="H161" i="6"/>
  <c r="I161" i="6"/>
  <c r="L161" i="6"/>
  <c r="A162" i="6"/>
  <c r="B162" i="6"/>
  <c r="C162" i="6"/>
  <c r="E162" i="6"/>
  <c r="AN162" i="6" s="1"/>
  <c r="F162" i="6"/>
  <c r="G162" i="6"/>
  <c r="H162" i="6"/>
  <c r="I162" i="6"/>
  <c r="L162" i="6"/>
  <c r="A163" i="6"/>
  <c r="B163" i="6"/>
  <c r="C163" i="6"/>
  <c r="E163" i="6"/>
  <c r="AN163" i="6" s="1"/>
  <c r="F163" i="6"/>
  <c r="G163" i="6"/>
  <c r="H163" i="6"/>
  <c r="I163" i="6"/>
  <c r="L163" i="6"/>
  <c r="A164" i="6"/>
  <c r="B164" i="6"/>
  <c r="C164" i="6"/>
  <c r="E164" i="6"/>
  <c r="AN164" i="6" s="1"/>
  <c r="F164" i="6"/>
  <c r="G164" i="6"/>
  <c r="H164" i="6"/>
  <c r="I164" i="6"/>
  <c r="L164" i="6"/>
  <c r="A165" i="6"/>
  <c r="B165" i="6"/>
  <c r="C165" i="6"/>
  <c r="E165" i="6"/>
  <c r="AN165" i="6" s="1"/>
  <c r="F165" i="6"/>
  <c r="G165" i="6"/>
  <c r="H165" i="6"/>
  <c r="I165" i="6"/>
  <c r="L165" i="6"/>
  <c r="A166" i="6"/>
  <c r="B166" i="6"/>
  <c r="C166" i="6"/>
  <c r="E166" i="6"/>
  <c r="AN166" i="6" s="1"/>
  <c r="F166" i="6"/>
  <c r="G166" i="6"/>
  <c r="H166" i="6"/>
  <c r="I166" i="6"/>
  <c r="L166" i="6"/>
  <c r="A167" i="6"/>
  <c r="B167" i="6"/>
  <c r="C167" i="6"/>
  <c r="E167" i="6"/>
  <c r="AN167" i="6" s="1"/>
  <c r="F167" i="6"/>
  <c r="G167" i="6"/>
  <c r="H167" i="6"/>
  <c r="I167" i="6"/>
  <c r="L167" i="6"/>
  <c r="A168" i="6"/>
  <c r="B168" i="6"/>
  <c r="C168" i="6"/>
  <c r="E168" i="6"/>
  <c r="AN168" i="6" s="1"/>
  <c r="F168" i="6"/>
  <c r="G168" i="6"/>
  <c r="H168" i="6"/>
  <c r="I168" i="6"/>
  <c r="L168" i="6"/>
  <c r="A169" i="6"/>
  <c r="B169" i="6"/>
  <c r="C169" i="6"/>
  <c r="E169" i="6"/>
  <c r="AN169" i="6" s="1"/>
  <c r="F169" i="6"/>
  <c r="G169" i="6"/>
  <c r="H169" i="6"/>
  <c r="I169" i="6"/>
  <c r="L169" i="6"/>
  <c r="A170" i="6"/>
  <c r="B170" i="6"/>
  <c r="C170" i="6"/>
  <c r="E170" i="6"/>
  <c r="AN170" i="6" s="1"/>
  <c r="F170" i="6"/>
  <c r="G170" i="6"/>
  <c r="H170" i="6"/>
  <c r="I170" i="6"/>
  <c r="L170" i="6"/>
  <c r="A171" i="6"/>
  <c r="B171" i="6"/>
  <c r="C171" i="6"/>
  <c r="E171" i="6"/>
  <c r="AN171" i="6" s="1"/>
  <c r="F171" i="6"/>
  <c r="G171" i="6"/>
  <c r="H171" i="6"/>
  <c r="I171" i="6"/>
  <c r="L171" i="6"/>
  <c r="A172" i="6"/>
  <c r="B172" i="6"/>
  <c r="C172" i="6"/>
  <c r="E172" i="6"/>
  <c r="AN172" i="6" s="1"/>
  <c r="F172" i="6"/>
  <c r="G172" i="6"/>
  <c r="H172" i="6"/>
  <c r="I172" i="6"/>
  <c r="L172" i="6"/>
  <c r="A173" i="6"/>
  <c r="B173" i="6"/>
  <c r="C173" i="6"/>
  <c r="E173" i="6"/>
  <c r="AN173" i="6" s="1"/>
  <c r="F173" i="6"/>
  <c r="G173" i="6"/>
  <c r="H173" i="6"/>
  <c r="I173" i="6"/>
  <c r="L173" i="6"/>
  <c r="A174" i="6"/>
  <c r="B174" i="6"/>
  <c r="C174" i="6"/>
  <c r="E174" i="6"/>
  <c r="AN174" i="6" s="1"/>
  <c r="F174" i="6"/>
  <c r="G174" i="6"/>
  <c r="H174" i="6"/>
  <c r="I174" i="6"/>
  <c r="L174" i="6"/>
  <c r="A175" i="6"/>
  <c r="B175" i="6"/>
  <c r="C175" i="6"/>
  <c r="E175" i="6"/>
  <c r="AN175" i="6" s="1"/>
  <c r="F175" i="6"/>
  <c r="G175" i="6"/>
  <c r="H175" i="6"/>
  <c r="I175" i="6"/>
  <c r="L175" i="6"/>
  <c r="A176" i="6"/>
  <c r="B176" i="6"/>
  <c r="C176" i="6"/>
  <c r="E176" i="6"/>
  <c r="AN176" i="6" s="1"/>
  <c r="F176" i="6"/>
  <c r="G176" i="6"/>
  <c r="H176" i="6"/>
  <c r="I176" i="6"/>
  <c r="L176" i="6"/>
  <c r="A177" i="6"/>
  <c r="B177" i="6"/>
  <c r="C177" i="6"/>
  <c r="E177" i="6"/>
  <c r="AN177" i="6" s="1"/>
  <c r="F177" i="6"/>
  <c r="G177" i="6"/>
  <c r="H177" i="6"/>
  <c r="I177" i="6"/>
  <c r="L177" i="6"/>
  <c r="A178" i="6"/>
  <c r="B178" i="6"/>
  <c r="C178" i="6"/>
  <c r="E178" i="6"/>
  <c r="AN178" i="6" s="1"/>
  <c r="F178" i="6"/>
  <c r="G178" i="6"/>
  <c r="H178" i="6"/>
  <c r="I178" i="6"/>
  <c r="L178" i="6"/>
  <c r="A179" i="6"/>
  <c r="B179" i="6"/>
  <c r="C179" i="6"/>
  <c r="E179" i="6"/>
  <c r="AN179" i="6" s="1"/>
  <c r="F179" i="6"/>
  <c r="G179" i="6"/>
  <c r="H179" i="6"/>
  <c r="I179" i="6"/>
  <c r="L179" i="6"/>
  <c r="A180" i="6"/>
  <c r="B180" i="6"/>
  <c r="C180" i="6"/>
  <c r="E180" i="6"/>
  <c r="AN180" i="6" s="1"/>
  <c r="F180" i="6"/>
  <c r="G180" i="6"/>
  <c r="H180" i="6"/>
  <c r="I180" i="6"/>
  <c r="L180" i="6"/>
  <c r="A181" i="6"/>
  <c r="B181" i="6"/>
  <c r="C181" i="6"/>
  <c r="E181" i="6"/>
  <c r="AN181" i="6" s="1"/>
  <c r="F181" i="6"/>
  <c r="G181" i="6"/>
  <c r="H181" i="6"/>
  <c r="I181" i="6"/>
  <c r="L181" i="6"/>
  <c r="A182" i="6"/>
  <c r="B182" i="6"/>
  <c r="C182" i="6"/>
  <c r="E182" i="6"/>
  <c r="AN182" i="6" s="1"/>
  <c r="F182" i="6"/>
  <c r="G182" i="6"/>
  <c r="H182" i="6"/>
  <c r="I182" i="6"/>
  <c r="L182" i="6"/>
  <c r="A183" i="6"/>
  <c r="B183" i="6"/>
  <c r="C183" i="6"/>
  <c r="E183" i="6"/>
  <c r="AN183" i="6" s="1"/>
  <c r="F183" i="6"/>
  <c r="G183" i="6"/>
  <c r="H183" i="6"/>
  <c r="I183" i="6"/>
  <c r="L183" i="6"/>
  <c r="A184" i="6"/>
  <c r="B184" i="6"/>
  <c r="C184" i="6"/>
  <c r="E184" i="6"/>
  <c r="AN184" i="6" s="1"/>
  <c r="F184" i="6"/>
  <c r="G184" i="6"/>
  <c r="H184" i="6"/>
  <c r="I184" i="6"/>
  <c r="L184" i="6"/>
  <c r="A185" i="6"/>
  <c r="B185" i="6"/>
  <c r="C185" i="6"/>
  <c r="E185" i="6"/>
  <c r="AN185" i="6" s="1"/>
  <c r="F185" i="6"/>
  <c r="G185" i="6"/>
  <c r="H185" i="6"/>
  <c r="I185" i="6"/>
  <c r="L185" i="6"/>
  <c r="A186" i="6"/>
  <c r="B186" i="6"/>
  <c r="C186" i="6"/>
  <c r="E186" i="6"/>
  <c r="AN186" i="6" s="1"/>
  <c r="F186" i="6"/>
  <c r="G186" i="6"/>
  <c r="H186" i="6"/>
  <c r="I186" i="6"/>
  <c r="L186" i="6"/>
  <c r="A187" i="6"/>
  <c r="B187" i="6"/>
  <c r="C187" i="6"/>
  <c r="E187" i="6"/>
  <c r="AN187" i="6" s="1"/>
  <c r="F187" i="6"/>
  <c r="G187" i="6"/>
  <c r="H187" i="6"/>
  <c r="I187" i="6"/>
  <c r="L187" i="6"/>
  <c r="A188" i="6"/>
  <c r="B188" i="6"/>
  <c r="C188" i="6"/>
  <c r="E188" i="6"/>
  <c r="AN188" i="6" s="1"/>
  <c r="F188" i="6"/>
  <c r="G188" i="6"/>
  <c r="H188" i="6"/>
  <c r="I188" i="6"/>
  <c r="L188" i="6"/>
  <c r="A189" i="6"/>
  <c r="B189" i="6"/>
  <c r="C189" i="6"/>
  <c r="E189" i="6"/>
  <c r="AN189" i="6" s="1"/>
  <c r="F189" i="6"/>
  <c r="G189" i="6"/>
  <c r="H189" i="6"/>
  <c r="I189" i="6"/>
  <c r="L189" i="6"/>
  <c r="A190" i="6"/>
  <c r="B190" i="6"/>
  <c r="C190" i="6"/>
  <c r="E190" i="6"/>
  <c r="AN190" i="6" s="1"/>
  <c r="F190" i="6"/>
  <c r="G190" i="6"/>
  <c r="H190" i="6"/>
  <c r="I190" i="6"/>
  <c r="L190" i="6"/>
  <c r="A191" i="6"/>
  <c r="B191" i="6"/>
  <c r="C191" i="6"/>
  <c r="E191" i="6"/>
  <c r="AN191" i="6" s="1"/>
  <c r="F191" i="6"/>
  <c r="G191" i="6"/>
  <c r="H191" i="6"/>
  <c r="I191" i="6"/>
  <c r="L191" i="6"/>
  <c r="A192" i="6"/>
  <c r="B192" i="6"/>
  <c r="C192" i="6"/>
  <c r="E192" i="6"/>
  <c r="AN192" i="6" s="1"/>
  <c r="F192" i="6"/>
  <c r="G192" i="6"/>
  <c r="H192" i="6"/>
  <c r="I192" i="6"/>
  <c r="L192" i="6"/>
  <c r="A193" i="6"/>
  <c r="B193" i="6"/>
  <c r="C193" i="6"/>
  <c r="E193" i="6"/>
  <c r="AN193" i="6" s="1"/>
  <c r="F193" i="6"/>
  <c r="G193" i="6"/>
  <c r="H193" i="6"/>
  <c r="I193" i="6"/>
  <c r="L193" i="6"/>
  <c r="A194" i="6"/>
  <c r="B194" i="6"/>
  <c r="C194" i="6"/>
  <c r="E194" i="6"/>
  <c r="AN194" i="6" s="1"/>
  <c r="F194" i="6"/>
  <c r="G194" i="6"/>
  <c r="H194" i="6"/>
  <c r="I194" i="6"/>
  <c r="L194" i="6"/>
  <c r="A195" i="6"/>
  <c r="B195" i="6"/>
  <c r="C195" i="6"/>
  <c r="E195" i="6"/>
  <c r="AN195" i="6" s="1"/>
  <c r="F195" i="6"/>
  <c r="G195" i="6"/>
  <c r="H195" i="6"/>
  <c r="I195" i="6"/>
  <c r="L195" i="6"/>
  <c r="A196" i="6"/>
  <c r="B196" i="6"/>
  <c r="C196" i="6"/>
  <c r="E196" i="6"/>
  <c r="AN196" i="6" s="1"/>
  <c r="F196" i="6"/>
  <c r="G196" i="6"/>
  <c r="H196" i="6"/>
  <c r="I196" i="6"/>
  <c r="L196" i="6"/>
  <c r="A197" i="6"/>
  <c r="B197" i="6"/>
  <c r="C197" i="6"/>
  <c r="E197" i="6"/>
  <c r="AN197" i="6" s="1"/>
  <c r="F197" i="6"/>
  <c r="G197" i="6"/>
  <c r="H197" i="6"/>
  <c r="I197" i="6"/>
  <c r="L197" i="6"/>
  <c r="A198" i="6"/>
  <c r="B198" i="6"/>
  <c r="C198" i="6"/>
  <c r="E198" i="6"/>
  <c r="AN198" i="6" s="1"/>
  <c r="F198" i="6"/>
  <c r="G198" i="6"/>
  <c r="H198" i="6"/>
  <c r="I198" i="6"/>
  <c r="L198" i="6"/>
  <c r="A199" i="6"/>
  <c r="B199" i="6"/>
  <c r="C199" i="6"/>
  <c r="E199" i="6"/>
  <c r="AN199" i="6" s="1"/>
  <c r="F199" i="6"/>
  <c r="G199" i="6"/>
  <c r="H199" i="6"/>
  <c r="I199" i="6"/>
  <c r="L199" i="6"/>
  <c r="A200" i="6"/>
  <c r="B200" i="6"/>
  <c r="C200" i="6"/>
  <c r="E200" i="6"/>
  <c r="AN200" i="6" s="1"/>
  <c r="F200" i="6"/>
  <c r="G200" i="6"/>
  <c r="H200" i="6"/>
  <c r="I200" i="6"/>
  <c r="L200" i="6"/>
  <c r="A201" i="6"/>
  <c r="B201" i="6"/>
  <c r="C201" i="6"/>
  <c r="E201" i="6"/>
  <c r="AN201" i="6" s="1"/>
  <c r="F201" i="6"/>
  <c r="G201" i="6"/>
  <c r="H201" i="6"/>
  <c r="I201" i="6"/>
  <c r="L201" i="6"/>
  <c r="A202" i="6"/>
  <c r="B202" i="6"/>
  <c r="C202" i="6"/>
  <c r="E202" i="6"/>
  <c r="AN202" i="6" s="1"/>
  <c r="F202" i="6"/>
  <c r="G202" i="6"/>
  <c r="H202" i="6"/>
  <c r="I202" i="6"/>
  <c r="L202" i="6"/>
  <c r="A203" i="6"/>
  <c r="B203" i="6"/>
  <c r="C203" i="6"/>
  <c r="E203" i="6"/>
  <c r="AN203" i="6" s="1"/>
  <c r="F203" i="6"/>
  <c r="G203" i="6"/>
  <c r="H203" i="6"/>
  <c r="I203" i="6"/>
  <c r="L203" i="6"/>
  <c r="A204" i="6"/>
  <c r="B204" i="6"/>
  <c r="C204" i="6"/>
  <c r="E204" i="6"/>
  <c r="AN204" i="6" s="1"/>
  <c r="F204" i="6"/>
  <c r="G204" i="6"/>
  <c r="H204" i="6"/>
  <c r="I204" i="6"/>
  <c r="L204" i="6"/>
  <c r="A205" i="6"/>
  <c r="B205" i="6"/>
  <c r="C205" i="6"/>
  <c r="E205" i="6"/>
  <c r="AN205" i="6" s="1"/>
  <c r="F205" i="6"/>
  <c r="G205" i="6"/>
  <c r="H205" i="6"/>
  <c r="I205" i="6"/>
  <c r="L205" i="6"/>
  <c r="A206" i="6"/>
  <c r="B206" i="6"/>
  <c r="C206" i="6"/>
  <c r="E206" i="6"/>
  <c r="AN206" i="6" s="1"/>
  <c r="F206" i="6"/>
  <c r="G206" i="6"/>
  <c r="H206" i="6"/>
  <c r="I206" i="6"/>
  <c r="L206" i="6"/>
  <c r="A207" i="6"/>
  <c r="B207" i="6"/>
  <c r="C207" i="6"/>
  <c r="E207" i="6"/>
  <c r="AN207" i="6" s="1"/>
  <c r="F207" i="6"/>
  <c r="G207" i="6"/>
  <c r="H207" i="6"/>
  <c r="I207" i="6"/>
  <c r="L207" i="6"/>
  <c r="A208" i="6"/>
  <c r="B208" i="6"/>
  <c r="C208" i="6"/>
  <c r="E208" i="6"/>
  <c r="AN208" i="6" s="1"/>
  <c r="F208" i="6"/>
  <c r="G208" i="6"/>
  <c r="H208" i="6"/>
  <c r="I208" i="6"/>
  <c r="L208" i="6"/>
  <c r="A209" i="6"/>
  <c r="B209" i="6"/>
  <c r="C209" i="6"/>
  <c r="E209" i="6"/>
  <c r="AN209" i="6" s="1"/>
  <c r="F209" i="6"/>
  <c r="G209" i="6"/>
  <c r="H209" i="6"/>
  <c r="I209" i="6"/>
  <c r="L209" i="6"/>
  <c r="A210" i="6"/>
  <c r="B210" i="6"/>
  <c r="C210" i="6"/>
  <c r="E210" i="6"/>
  <c r="AN210" i="6" s="1"/>
  <c r="F210" i="6"/>
  <c r="G210" i="6"/>
  <c r="H210" i="6"/>
  <c r="I210" i="6"/>
  <c r="L210" i="6"/>
  <c r="A211" i="6"/>
  <c r="B211" i="6"/>
  <c r="C211" i="6"/>
  <c r="E211" i="6"/>
  <c r="AN211" i="6" s="1"/>
  <c r="F211" i="6"/>
  <c r="G211" i="6"/>
  <c r="H211" i="6"/>
  <c r="I211" i="6"/>
  <c r="L211" i="6"/>
  <c r="AA210" i="6" l="1"/>
  <c r="AB210" i="6" s="1"/>
  <c r="AA202" i="6"/>
  <c r="AB202" i="6" s="1"/>
  <c r="AA194" i="6"/>
  <c r="AB194" i="6" s="1"/>
  <c r="AA186" i="6"/>
  <c r="AB186" i="6" s="1"/>
  <c r="AA178" i="6"/>
  <c r="AB178" i="6" s="1"/>
  <c r="AA170" i="6"/>
  <c r="AB170" i="6" s="1"/>
  <c r="AA162" i="6"/>
  <c r="AB162" i="6" s="1"/>
  <c r="AA154" i="6"/>
  <c r="AB154" i="6" s="1"/>
  <c r="AA146" i="6"/>
  <c r="AB146" i="6" s="1"/>
  <c r="AA138" i="6"/>
  <c r="AB138" i="6" s="1"/>
  <c r="AA130" i="6"/>
  <c r="AB130" i="6" s="1"/>
  <c r="AA122" i="6"/>
  <c r="AB122" i="6" s="1"/>
  <c r="AA114" i="6"/>
  <c r="AB114" i="6" s="1"/>
  <c r="AA106" i="6"/>
  <c r="AB106" i="6" s="1"/>
  <c r="AA98" i="6"/>
  <c r="AB98" i="6" s="1"/>
  <c r="AA90" i="6"/>
  <c r="AB90" i="6" s="1"/>
  <c r="AA82" i="6"/>
  <c r="AB82" i="6" s="1"/>
  <c r="AA74" i="6"/>
  <c r="AB74" i="6" s="1"/>
  <c r="AA66" i="6"/>
  <c r="AB66" i="6" s="1"/>
  <c r="AA58" i="6"/>
  <c r="AB58" i="6" s="1"/>
  <c r="AA50" i="6"/>
  <c r="AB50" i="6" s="1"/>
  <c r="AA42" i="6"/>
  <c r="AB42" i="6" s="1"/>
  <c r="AA34" i="6"/>
  <c r="AB34" i="6" s="1"/>
  <c r="AA26" i="6"/>
  <c r="AB26" i="6" s="1"/>
  <c r="AA209" i="6"/>
  <c r="AB209" i="6" s="1"/>
  <c r="AA201" i="6"/>
  <c r="AB201" i="6" s="1"/>
  <c r="AA193" i="6"/>
  <c r="AB193" i="6" s="1"/>
  <c r="AA185" i="6"/>
  <c r="AB185" i="6" s="1"/>
  <c r="AA177" i="6"/>
  <c r="AB177" i="6" s="1"/>
  <c r="AA169" i="6"/>
  <c r="AB169" i="6" s="1"/>
  <c r="AA161" i="6"/>
  <c r="AB161" i="6" s="1"/>
  <c r="AA153" i="6"/>
  <c r="AB153" i="6" s="1"/>
  <c r="AA145" i="6"/>
  <c r="AB145" i="6" s="1"/>
  <c r="AA137" i="6"/>
  <c r="AB137" i="6" s="1"/>
  <c r="AA129" i="6"/>
  <c r="AB129" i="6" s="1"/>
  <c r="AA121" i="6"/>
  <c r="AB121" i="6" s="1"/>
  <c r="AA113" i="6"/>
  <c r="AB113" i="6" s="1"/>
  <c r="AA105" i="6"/>
  <c r="AB105" i="6" s="1"/>
  <c r="AA97" i="6"/>
  <c r="AB97" i="6" s="1"/>
  <c r="AA89" i="6"/>
  <c r="AB89" i="6" s="1"/>
  <c r="AA81" i="6"/>
  <c r="AB81" i="6" s="1"/>
  <c r="AA73" i="6"/>
  <c r="AB73" i="6" s="1"/>
  <c r="AA65" i="6"/>
  <c r="AB65" i="6" s="1"/>
  <c r="AA57" i="6"/>
  <c r="AB57" i="6" s="1"/>
  <c r="AA49" i="6"/>
  <c r="AB49" i="6" s="1"/>
  <c r="AA41" i="6"/>
  <c r="AB41" i="6" s="1"/>
  <c r="AA33" i="6"/>
  <c r="AB33" i="6" s="1"/>
  <c r="AA25" i="6"/>
  <c r="AB25" i="6" s="1"/>
  <c r="AA17" i="6"/>
  <c r="AB17" i="6" s="1"/>
  <c r="G8" i="6"/>
  <c r="F8" i="6"/>
  <c r="Y203" i="6"/>
  <c r="Z203" i="6"/>
  <c r="Y187" i="6"/>
  <c r="Z187" i="6"/>
  <c r="Z179" i="6"/>
  <c r="Y179" i="6"/>
  <c r="AM176" i="6"/>
  <c r="AO176" i="6"/>
  <c r="AP176" i="6"/>
  <c r="AS176" i="6"/>
  <c r="Z171" i="6"/>
  <c r="Y171" i="6"/>
  <c r="Y155" i="6"/>
  <c r="Z155" i="6"/>
  <c r="AM112" i="6"/>
  <c r="AO112" i="6"/>
  <c r="AP112" i="6"/>
  <c r="AS112" i="6"/>
  <c r="Y107" i="6"/>
  <c r="Z107" i="6"/>
  <c r="Y99" i="6"/>
  <c r="Z99" i="6"/>
  <c r="AM32" i="6"/>
  <c r="AO32" i="6"/>
  <c r="AP32" i="6"/>
  <c r="AS32" i="6"/>
  <c r="Y27" i="6"/>
  <c r="Z27" i="6"/>
  <c r="AM24" i="6"/>
  <c r="AO24" i="6"/>
  <c r="AP24" i="6"/>
  <c r="AS24" i="6"/>
  <c r="Y19" i="6"/>
  <c r="Z19" i="6"/>
  <c r="AA184" i="6"/>
  <c r="AB184" i="6" s="1"/>
  <c r="AA176" i="6"/>
  <c r="AB176" i="6" s="1"/>
  <c r="AM175" i="6"/>
  <c r="AP175" i="6"/>
  <c r="AS175" i="6"/>
  <c r="AO175" i="6"/>
  <c r="Y170" i="6"/>
  <c r="Z170" i="6"/>
  <c r="AA168" i="6"/>
  <c r="AB168" i="6" s="1"/>
  <c r="AM167" i="6"/>
  <c r="AP167" i="6"/>
  <c r="AS167" i="6"/>
  <c r="AO167" i="6"/>
  <c r="Y162" i="6"/>
  <c r="Z162" i="6"/>
  <c r="AA160" i="6"/>
  <c r="AB160" i="6" s="1"/>
  <c r="AP159" i="6"/>
  <c r="AO159" i="6"/>
  <c r="AS159" i="6"/>
  <c r="AM159" i="6"/>
  <c r="Z154" i="6"/>
  <c r="Y154" i="6"/>
  <c r="AA152" i="6"/>
  <c r="AB152" i="6" s="1"/>
  <c r="AS151" i="6"/>
  <c r="AO151" i="6"/>
  <c r="AP151" i="6"/>
  <c r="AM151" i="6"/>
  <c r="Z146" i="6"/>
  <c r="Y146" i="6"/>
  <c r="AA144" i="6"/>
  <c r="AB144" i="6" s="1"/>
  <c r="AP143" i="6"/>
  <c r="AS143" i="6"/>
  <c r="AO143" i="6"/>
  <c r="AM143" i="6"/>
  <c r="Y138" i="6"/>
  <c r="Z138" i="6"/>
  <c r="AA136" i="6"/>
  <c r="AB136" i="6" s="1"/>
  <c r="AO135" i="6"/>
  <c r="AP135" i="6"/>
  <c r="AM135" i="6"/>
  <c r="AS135" i="6"/>
  <c r="Y130" i="6"/>
  <c r="Z130" i="6"/>
  <c r="AA128" i="6"/>
  <c r="AB128" i="6" s="1"/>
  <c r="AO127" i="6"/>
  <c r="AP127" i="6"/>
  <c r="AM127" i="6"/>
  <c r="AS127" i="6"/>
  <c r="Y122" i="6"/>
  <c r="Z122" i="6"/>
  <c r="AA120" i="6"/>
  <c r="AB120" i="6" s="1"/>
  <c r="AP119" i="6"/>
  <c r="AS119" i="6"/>
  <c r="AO119" i="6"/>
  <c r="AM119" i="6"/>
  <c r="Y114" i="6"/>
  <c r="Z114" i="6"/>
  <c r="AA112" i="6"/>
  <c r="AB112" i="6" s="1"/>
  <c r="AP111" i="6"/>
  <c r="AS111" i="6"/>
  <c r="AO111" i="6"/>
  <c r="AM111" i="6"/>
  <c r="Y106" i="6"/>
  <c r="Z106" i="6"/>
  <c r="AA104" i="6"/>
  <c r="AB104" i="6" s="1"/>
  <c r="AP103" i="6"/>
  <c r="AS103" i="6"/>
  <c r="AO103" i="6"/>
  <c r="AM103" i="6"/>
  <c r="Y98" i="6"/>
  <c r="Z98" i="6"/>
  <c r="AA96" i="6"/>
  <c r="AB96" i="6" s="1"/>
  <c r="AP95" i="6"/>
  <c r="AM95" i="6"/>
  <c r="AO95" i="6"/>
  <c r="AS95" i="6"/>
  <c r="Y90" i="6"/>
  <c r="Z90" i="6"/>
  <c r="AA88" i="6"/>
  <c r="AB88" i="6" s="1"/>
  <c r="AP87" i="6"/>
  <c r="AS87" i="6"/>
  <c r="AM87" i="6"/>
  <c r="AO87" i="6"/>
  <c r="Y82" i="6"/>
  <c r="Z82" i="6"/>
  <c r="AA80" i="6"/>
  <c r="AB80" i="6" s="1"/>
  <c r="AP79" i="6"/>
  <c r="AS79" i="6"/>
  <c r="AM79" i="6"/>
  <c r="AO79" i="6"/>
  <c r="Y74" i="6"/>
  <c r="Z74" i="6"/>
  <c r="AA72" i="6"/>
  <c r="AB72" i="6" s="1"/>
  <c r="AP71" i="6"/>
  <c r="AS71" i="6"/>
  <c r="AM71" i="6"/>
  <c r="AO71" i="6"/>
  <c r="Y66" i="6"/>
  <c r="Z66" i="6"/>
  <c r="AA64" i="6"/>
  <c r="AB64" i="6" s="1"/>
  <c r="AP63" i="6"/>
  <c r="AS63" i="6"/>
  <c r="AM63" i="6"/>
  <c r="AO63" i="6"/>
  <c r="Y58" i="6"/>
  <c r="Z58" i="6"/>
  <c r="AA56" i="6"/>
  <c r="AB56" i="6" s="1"/>
  <c r="AP55" i="6"/>
  <c r="AS55" i="6"/>
  <c r="AM55" i="6"/>
  <c r="AO55" i="6"/>
  <c r="Z50" i="6"/>
  <c r="AA48" i="6"/>
  <c r="AB48" i="6" s="1"/>
  <c r="AP47" i="6"/>
  <c r="AS47" i="6"/>
  <c r="AM47" i="6"/>
  <c r="AO47" i="6"/>
  <c r="Y42" i="6"/>
  <c r="Z42" i="6"/>
  <c r="AA40" i="6"/>
  <c r="AB40" i="6" s="1"/>
  <c r="AP39" i="6"/>
  <c r="AS39" i="6"/>
  <c r="AM39" i="6"/>
  <c r="AO39" i="6"/>
  <c r="Z34" i="6"/>
  <c r="AA32" i="6"/>
  <c r="AB32" i="6" s="1"/>
  <c r="AP31" i="6"/>
  <c r="AS31" i="6"/>
  <c r="AM31" i="6"/>
  <c r="AO31" i="6"/>
  <c r="Y26" i="6"/>
  <c r="Z26" i="6"/>
  <c r="AA24" i="6"/>
  <c r="AB24" i="6" s="1"/>
  <c r="AP23" i="6"/>
  <c r="AS23" i="6"/>
  <c r="AM23" i="6"/>
  <c r="AO23" i="6"/>
  <c r="Y18" i="6"/>
  <c r="Z18" i="6"/>
  <c r="Y211" i="6"/>
  <c r="Z211" i="6"/>
  <c r="AM192" i="6"/>
  <c r="AP192" i="6"/>
  <c r="AO192" i="6"/>
  <c r="AS192" i="6"/>
  <c r="Y163" i="6"/>
  <c r="Z163" i="6"/>
  <c r="AS128" i="6"/>
  <c r="AM128" i="6"/>
  <c r="AO128" i="6"/>
  <c r="AP128" i="6"/>
  <c r="AM72" i="6"/>
  <c r="AO72" i="6"/>
  <c r="AP72" i="6"/>
  <c r="AS72" i="6"/>
  <c r="AM64" i="6"/>
  <c r="AO64" i="6"/>
  <c r="AP64" i="6"/>
  <c r="AS64" i="6"/>
  <c r="Y51" i="6"/>
  <c r="Z51" i="6"/>
  <c r="Y210" i="6"/>
  <c r="Z210" i="6"/>
  <c r="AA200" i="6"/>
  <c r="AB200" i="6" s="1"/>
  <c r="Y186" i="6"/>
  <c r="Z186" i="6"/>
  <c r="J186" i="6" s="1"/>
  <c r="AM183" i="6"/>
  <c r="AS183" i="6"/>
  <c r="AP183" i="6"/>
  <c r="AO183" i="6"/>
  <c r="AA207" i="6"/>
  <c r="AB207" i="6" s="1"/>
  <c r="AA199" i="6"/>
  <c r="AB199" i="6" s="1"/>
  <c r="AM198" i="6"/>
  <c r="AO198" i="6"/>
  <c r="AP198" i="6"/>
  <c r="AS198" i="6"/>
  <c r="Y193" i="6"/>
  <c r="Z193" i="6"/>
  <c r="AA191" i="6"/>
  <c r="AB191" i="6" s="1"/>
  <c r="AP190" i="6"/>
  <c r="AM190" i="6"/>
  <c r="AO190" i="6"/>
  <c r="AS190" i="6"/>
  <c r="Y185" i="6"/>
  <c r="Z185" i="6"/>
  <c r="AA183" i="6"/>
  <c r="AB183" i="6" s="1"/>
  <c r="AP182" i="6"/>
  <c r="AO182" i="6"/>
  <c r="AS182" i="6"/>
  <c r="AM182" i="6"/>
  <c r="Y177" i="6"/>
  <c r="Z177" i="6"/>
  <c r="AA175" i="6"/>
  <c r="AB175" i="6" s="1"/>
  <c r="AP174" i="6"/>
  <c r="AO174" i="6"/>
  <c r="AS174" i="6"/>
  <c r="AM174" i="6"/>
  <c r="Y169" i="6"/>
  <c r="Z169" i="6"/>
  <c r="AA167" i="6"/>
  <c r="AB167" i="6" s="1"/>
  <c r="AP166" i="6"/>
  <c r="AM166" i="6"/>
  <c r="AO166" i="6"/>
  <c r="AS166" i="6"/>
  <c r="Z161" i="6"/>
  <c r="Y161" i="6"/>
  <c r="AA159" i="6"/>
  <c r="AB159" i="6" s="1"/>
  <c r="AO158" i="6"/>
  <c r="AP158" i="6"/>
  <c r="AM158" i="6"/>
  <c r="AS158" i="6"/>
  <c r="Z153" i="6"/>
  <c r="Y153" i="6"/>
  <c r="AA151" i="6"/>
  <c r="AB151" i="6" s="1"/>
  <c r="AM150" i="6"/>
  <c r="AO150" i="6"/>
  <c r="AP150" i="6"/>
  <c r="AS150" i="6"/>
  <c r="Z145" i="6"/>
  <c r="Y145" i="6"/>
  <c r="AA143" i="6"/>
  <c r="AB143" i="6" s="1"/>
  <c r="AO142" i="6"/>
  <c r="AP142" i="6"/>
  <c r="AS142" i="6"/>
  <c r="AM142" i="6"/>
  <c r="Z137" i="6"/>
  <c r="Y137" i="6"/>
  <c r="AA135" i="6"/>
  <c r="AB135" i="6" s="1"/>
  <c r="AM134" i="6"/>
  <c r="AS134" i="6"/>
  <c r="AO134" i="6"/>
  <c r="AP134" i="6"/>
  <c r="Z129" i="6"/>
  <c r="Y129" i="6"/>
  <c r="AA127" i="6"/>
  <c r="AB127" i="6" s="1"/>
  <c r="AM126" i="6"/>
  <c r="AS126" i="6"/>
  <c r="AO126" i="6"/>
  <c r="AP126" i="6"/>
  <c r="Y121" i="6"/>
  <c r="Z121" i="6"/>
  <c r="AA119" i="6"/>
  <c r="AB119" i="6" s="1"/>
  <c r="AM118" i="6"/>
  <c r="AO118" i="6"/>
  <c r="AS118" i="6"/>
  <c r="AP118" i="6"/>
  <c r="Y113" i="6"/>
  <c r="Z113" i="6"/>
  <c r="AA111" i="6"/>
  <c r="AB111" i="6" s="1"/>
  <c r="AM110" i="6"/>
  <c r="AO110" i="6"/>
  <c r="AS110" i="6"/>
  <c r="AP110" i="6"/>
  <c r="Y105" i="6"/>
  <c r="Z105" i="6"/>
  <c r="AA103" i="6"/>
  <c r="AB103" i="6" s="1"/>
  <c r="AM102" i="6"/>
  <c r="AO102" i="6"/>
  <c r="AS102" i="6"/>
  <c r="AP102" i="6"/>
  <c r="Y97" i="6"/>
  <c r="Z97" i="6"/>
  <c r="AA95" i="6"/>
  <c r="AB95" i="6" s="1"/>
  <c r="AP94" i="6"/>
  <c r="AO94" i="6"/>
  <c r="AS94" i="6"/>
  <c r="AM94" i="6"/>
  <c r="Y89" i="6"/>
  <c r="Z89" i="6"/>
  <c r="AA87" i="6"/>
  <c r="AB87" i="6" s="1"/>
  <c r="AP86" i="6"/>
  <c r="AO86" i="6"/>
  <c r="AS86" i="6"/>
  <c r="AM86" i="6"/>
  <c r="Y81" i="6"/>
  <c r="Z81" i="6"/>
  <c r="AA79" i="6"/>
  <c r="AB79" i="6" s="1"/>
  <c r="AP78" i="6"/>
  <c r="AO78" i="6"/>
  <c r="AS78" i="6"/>
  <c r="AM78" i="6"/>
  <c r="Y73" i="6"/>
  <c r="Z73" i="6"/>
  <c r="AA71" i="6"/>
  <c r="AB71" i="6" s="1"/>
  <c r="AP70" i="6"/>
  <c r="AO70" i="6"/>
  <c r="AS70" i="6"/>
  <c r="AM70" i="6"/>
  <c r="Y65" i="6"/>
  <c r="Z65" i="6"/>
  <c r="AA63" i="6"/>
  <c r="AB63" i="6" s="1"/>
  <c r="AP62" i="6"/>
  <c r="AO62" i="6"/>
  <c r="AS62" i="6"/>
  <c r="AM62" i="6"/>
  <c r="Y57" i="6"/>
  <c r="Z57" i="6"/>
  <c r="AA55" i="6"/>
  <c r="AB55" i="6" s="1"/>
  <c r="AP54" i="6"/>
  <c r="AO54" i="6"/>
  <c r="AS54" i="6"/>
  <c r="AM54" i="6"/>
  <c r="Y49" i="6"/>
  <c r="Z49" i="6"/>
  <c r="AA47" i="6"/>
  <c r="AB47" i="6" s="1"/>
  <c r="AP46" i="6"/>
  <c r="AO46" i="6"/>
  <c r="AS46" i="6"/>
  <c r="AM46" i="6"/>
  <c r="Y41" i="6"/>
  <c r="Z41" i="6"/>
  <c r="AA39" i="6"/>
  <c r="AB39" i="6" s="1"/>
  <c r="AP38" i="6"/>
  <c r="AO38" i="6"/>
  <c r="AS38" i="6"/>
  <c r="AM38" i="6"/>
  <c r="Y33" i="6"/>
  <c r="Z33" i="6"/>
  <c r="AA31" i="6"/>
  <c r="AB31" i="6" s="1"/>
  <c r="AP30" i="6"/>
  <c r="AS30" i="6"/>
  <c r="AM30" i="6"/>
  <c r="AO30" i="6"/>
  <c r="Y25" i="6"/>
  <c r="Z25" i="6"/>
  <c r="AA23" i="6"/>
  <c r="AB23" i="6" s="1"/>
  <c r="AP22" i="6"/>
  <c r="AS22" i="6"/>
  <c r="AM22" i="6"/>
  <c r="AO22" i="6"/>
  <c r="Z17" i="6"/>
  <c r="AM144" i="6"/>
  <c r="AP144" i="6"/>
  <c r="AO144" i="6"/>
  <c r="AS144" i="6"/>
  <c r="AS136" i="6"/>
  <c r="AM136" i="6"/>
  <c r="AO136" i="6"/>
  <c r="AP136" i="6"/>
  <c r="AM40" i="6"/>
  <c r="AO40" i="6"/>
  <c r="AP40" i="6"/>
  <c r="AS40" i="6"/>
  <c r="AM199" i="6"/>
  <c r="AO199" i="6"/>
  <c r="AP199" i="6"/>
  <c r="AS199" i="6"/>
  <c r="Y209" i="6"/>
  <c r="Z209" i="6"/>
  <c r="Y200" i="6"/>
  <c r="Z200" i="6"/>
  <c r="AA198" i="6"/>
  <c r="AB198" i="6" s="1"/>
  <c r="Y192" i="6"/>
  <c r="Z192" i="6"/>
  <c r="AA190" i="6"/>
  <c r="AB190" i="6" s="1"/>
  <c r="AM189" i="6"/>
  <c r="AO189" i="6"/>
  <c r="AP189" i="6"/>
  <c r="AS189" i="6"/>
  <c r="Y184" i="6"/>
  <c r="Z184" i="6"/>
  <c r="AA182" i="6"/>
  <c r="AB182" i="6" s="1"/>
  <c r="AS181" i="6"/>
  <c r="AO181" i="6"/>
  <c r="AP181" i="6"/>
  <c r="AM181" i="6"/>
  <c r="Y176" i="6"/>
  <c r="Z176" i="6"/>
  <c r="AA174" i="6"/>
  <c r="AB174" i="6" s="1"/>
  <c r="AS173" i="6"/>
  <c r="AO173" i="6"/>
  <c r="AM173" i="6"/>
  <c r="AP173" i="6"/>
  <c r="Y168" i="6"/>
  <c r="Z168" i="6"/>
  <c r="AA166" i="6"/>
  <c r="AB166" i="6" s="1"/>
  <c r="AP165" i="6"/>
  <c r="AO165" i="6"/>
  <c r="AS165" i="6"/>
  <c r="AM165" i="6"/>
  <c r="Y160" i="6"/>
  <c r="Z160" i="6"/>
  <c r="AA158" i="6"/>
  <c r="AB158" i="6" s="1"/>
  <c r="AP157" i="6"/>
  <c r="AM157" i="6"/>
  <c r="AO157" i="6"/>
  <c r="AS157" i="6"/>
  <c r="Y152" i="6"/>
  <c r="Z152" i="6"/>
  <c r="AA150" i="6"/>
  <c r="AB150" i="6" s="1"/>
  <c r="AP149" i="6"/>
  <c r="AS149" i="6"/>
  <c r="AM149" i="6"/>
  <c r="AO149" i="6"/>
  <c r="Z144" i="6"/>
  <c r="J144" i="6" s="1"/>
  <c r="Y144" i="6"/>
  <c r="AA142" i="6"/>
  <c r="AB142" i="6" s="1"/>
  <c r="AM141" i="6"/>
  <c r="AP141" i="6"/>
  <c r="AO141" i="6"/>
  <c r="AS141" i="6"/>
  <c r="Y136" i="6"/>
  <c r="Z136" i="6"/>
  <c r="AA134" i="6"/>
  <c r="AB134" i="6" s="1"/>
  <c r="AO133" i="6"/>
  <c r="AP133" i="6"/>
  <c r="AM133" i="6"/>
  <c r="AS133" i="6"/>
  <c r="Y128" i="6"/>
  <c r="Z128" i="6"/>
  <c r="AA126" i="6"/>
  <c r="AB126" i="6" s="1"/>
  <c r="AO125" i="6"/>
  <c r="AP125" i="6"/>
  <c r="AM125" i="6"/>
  <c r="AS125" i="6"/>
  <c r="Y120" i="6"/>
  <c r="Z120" i="6"/>
  <c r="AA118" i="6"/>
  <c r="AB118" i="6" s="1"/>
  <c r="AP117" i="6"/>
  <c r="AS117" i="6"/>
  <c r="AM117" i="6"/>
  <c r="AO117" i="6"/>
  <c r="Y112" i="6"/>
  <c r="Z112" i="6"/>
  <c r="AA110" i="6"/>
  <c r="AB110" i="6" s="1"/>
  <c r="AP109" i="6"/>
  <c r="AS109" i="6"/>
  <c r="AM109" i="6"/>
  <c r="AO109" i="6"/>
  <c r="Y104" i="6"/>
  <c r="Z104" i="6"/>
  <c r="AA102" i="6"/>
  <c r="AB102" i="6" s="1"/>
  <c r="AP101" i="6"/>
  <c r="AS101" i="6"/>
  <c r="AM101" i="6"/>
  <c r="AO101" i="6"/>
  <c r="Y96" i="6"/>
  <c r="Z96" i="6"/>
  <c r="AA94" i="6"/>
  <c r="AB94" i="6" s="1"/>
  <c r="AM93" i="6"/>
  <c r="AO93" i="6"/>
  <c r="AP93" i="6"/>
  <c r="AS93" i="6"/>
  <c r="Z88" i="6"/>
  <c r="Y88" i="6"/>
  <c r="AA86" i="6"/>
  <c r="AB86" i="6" s="1"/>
  <c r="AM85" i="6"/>
  <c r="AO85" i="6"/>
  <c r="AP85" i="6"/>
  <c r="AS85" i="6"/>
  <c r="Z80" i="6"/>
  <c r="J80" i="6" s="1"/>
  <c r="Y80" i="6"/>
  <c r="AA78" i="6"/>
  <c r="AB78" i="6" s="1"/>
  <c r="AM77" i="6"/>
  <c r="AO77" i="6"/>
  <c r="AP77" i="6"/>
  <c r="AS77" i="6"/>
  <c r="Z72" i="6"/>
  <c r="Y72" i="6"/>
  <c r="AA70" i="6"/>
  <c r="AB70" i="6" s="1"/>
  <c r="AM69" i="6"/>
  <c r="AO69" i="6"/>
  <c r="AP69" i="6"/>
  <c r="AS69" i="6"/>
  <c r="Z64" i="6"/>
  <c r="Y64" i="6"/>
  <c r="AA62" i="6"/>
  <c r="AB62" i="6" s="1"/>
  <c r="AM61" i="6"/>
  <c r="AO61" i="6"/>
  <c r="AP61" i="6"/>
  <c r="AS61" i="6"/>
  <c r="Z56" i="6"/>
  <c r="Y56" i="6"/>
  <c r="AA54" i="6"/>
  <c r="AB54" i="6" s="1"/>
  <c r="AM53" i="6"/>
  <c r="AO53" i="6"/>
  <c r="AP53" i="6"/>
  <c r="AS53" i="6"/>
  <c r="Z48" i="6"/>
  <c r="Y48" i="6"/>
  <c r="AA46" i="6"/>
  <c r="AB46" i="6" s="1"/>
  <c r="AM45" i="6"/>
  <c r="AO45" i="6"/>
  <c r="AP45" i="6"/>
  <c r="AS45" i="6"/>
  <c r="Z40" i="6"/>
  <c r="AA38" i="6"/>
  <c r="AB38" i="6" s="1"/>
  <c r="AM37" i="6"/>
  <c r="AO37" i="6"/>
  <c r="AP37" i="6"/>
  <c r="AS37" i="6"/>
  <c r="Z32" i="6"/>
  <c r="Y32" i="6"/>
  <c r="AA30" i="6"/>
  <c r="AB30" i="6" s="1"/>
  <c r="AM29" i="6"/>
  <c r="AO29" i="6"/>
  <c r="AP29" i="6"/>
  <c r="AS29" i="6"/>
  <c r="Z24" i="6"/>
  <c r="AA22" i="6"/>
  <c r="AB22" i="6" s="1"/>
  <c r="AM21" i="6"/>
  <c r="AO21" i="6"/>
  <c r="AP21" i="6"/>
  <c r="AS21" i="6"/>
  <c r="AM168" i="6"/>
  <c r="AO168" i="6"/>
  <c r="AS168" i="6"/>
  <c r="AP168" i="6"/>
  <c r="AO160" i="6"/>
  <c r="AS160" i="6"/>
  <c r="AP160" i="6"/>
  <c r="AM160" i="6"/>
  <c r="AS152" i="6"/>
  <c r="AM152" i="6"/>
  <c r="AP152" i="6"/>
  <c r="AO152" i="6"/>
  <c r="Z131" i="6"/>
  <c r="Y131" i="6"/>
  <c r="Y75" i="6"/>
  <c r="Z75" i="6"/>
  <c r="Y67" i="6"/>
  <c r="Z67" i="6"/>
  <c r="Y43" i="6"/>
  <c r="Z43" i="6"/>
  <c r="Y35" i="6"/>
  <c r="Z35" i="6"/>
  <c r="J35" i="6" s="1"/>
  <c r="Y194" i="6"/>
  <c r="Z194" i="6"/>
  <c r="Y178" i="6"/>
  <c r="Z178" i="6"/>
  <c r="AM206" i="6"/>
  <c r="AO206" i="6"/>
  <c r="AP206" i="6"/>
  <c r="AS206" i="6"/>
  <c r="Y201" i="6"/>
  <c r="Z201" i="6"/>
  <c r="Y207" i="6"/>
  <c r="Z207" i="6"/>
  <c r="AA205" i="6"/>
  <c r="AB205" i="6" s="1"/>
  <c r="AM204" i="6"/>
  <c r="AP204" i="6"/>
  <c r="AO204" i="6"/>
  <c r="AS204" i="6"/>
  <c r="Y199" i="6"/>
  <c r="Z199" i="6"/>
  <c r="AA197" i="6"/>
  <c r="AB197" i="6" s="1"/>
  <c r="AM196" i="6"/>
  <c r="AP196" i="6"/>
  <c r="AO196" i="6"/>
  <c r="AS196" i="6"/>
  <c r="Z191" i="6"/>
  <c r="Y191" i="6"/>
  <c r="AA189" i="6"/>
  <c r="AB189" i="6" s="1"/>
  <c r="AO188" i="6"/>
  <c r="AP188" i="6"/>
  <c r="AS188" i="6"/>
  <c r="AM188" i="6"/>
  <c r="Y183" i="6"/>
  <c r="Z183" i="6"/>
  <c r="AA181" i="6"/>
  <c r="AB181" i="6" s="1"/>
  <c r="AM180" i="6"/>
  <c r="AO180" i="6"/>
  <c r="AS180" i="6"/>
  <c r="AP180" i="6"/>
  <c r="Y175" i="6"/>
  <c r="Z175" i="6"/>
  <c r="AA173" i="6"/>
  <c r="AB173" i="6" s="1"/>
  <c r="AM172" i="6"/>
  <c r="AO172" i="6"/>
  <c r="AS172" i="6"/>
  <c r="AP172" i="6"/>
  <c r="Z167" i="6"/>
  <c r="Y167" i="6"/>
  <c r="AA165" i="6"/>
  <c r="AB165" i="6" s="1"/>
  <c r="AM164" i="6"/>
  <c r="AO164" i="6"/>
  <c r="AS164" i="6"/>
  <c r="AP164" i="6"/>
  <c r="Z159" i="6"/>
  <c r="Y159" i="6"/>
  <c r="AA157" i="6"/>
  <c r="AB157" i="6" s="1"/>
  <c r="AM156" i="6"/>
  <c r="AS156" i="6"/>
  <c r="AO156" i="6"/>
  <c r="AP156" i="6"/>
  <c r="Y151" i="6"/>
  <c r="Z151" i="6"/>
  <c r="AA149" i="6"/>
  <c r="AB149" i="6" s="1"/>
  <c r="AO148" i="6"/>
  <c r="AS148" i="6"/>
  <c r="AM148" i="6"/>
  <c r="AP148" i="6"/>
  <c r="Z143" i="6"/>
  <c r="J143" i="6" s="1"/>
  <c r="Y143" i="6"/>
  <c r="AA141" i="6"/>
  <c r="AB141" i="6" s="1"/>
  <c r="AO140" i="6"/>
  <c r="AP140" i="6"/>
  <c r="AM140" i="6"/>
  <c r="AS140" i="6"/>
  <c r="Z135" i="6"/>
  <c r="Y135" i="6"/>
  <c r="AA133" i="6"/>
  <c r="AB133" i="6" s="1"/>
  <c r="AS132" i="6"/>
  <c r="AM132" i="6"/>
  <c r="AO132" i="6"/>
  <c r="AP132" i="6"/>
  <c r="Z127" i="6"/>
  <c r="Y127" i="6"/>
  <c r="AA125" i="6"/>
  <c r="AB125" i="6" s="1"/>
  <c r="AS124" i="6"/>
  <c r="AM124" i="6"/>
  <c r="AO124" i="6"/>
  <c r="AP124" i="6"/>
  <c r="Y119" i="6"/>
  <c r="Z119" i="6"/>
  <c r="AA117" i="6"/>
  <c r="AB117" i="6" s="1"/>
  <c r="AM116" i="6"/>
  <c r="AO116" i="6"/>
  <c r="AP116" i="6"/>
  <c r="AS116" i="6"/>
  <c r="Y111" i="6"/>
  <c r="Z111" i="6"/>
  <c r="J111" i="6" s="1"/>
  <c r="AA109" i="6"/>
  <c r="AB109" i="6" s="1"/>
  <c r="AM108" i="6"/>
  <c r="AO108" i="6"/>
  <c r="AP108" i="6"/>
  <c r="AS108" i="6"/>
  <c r="Y103" i="6"/>
  <c r="Z103" i="6"/>
  <c r="AA101" i="6"/>
  <c r="AB101" i="6" s="1"/>
  <c r="AM100" i="6"/>
  <c r="AP100" i="6"/>
  <c r="AS100" i="6"/>
  <c r="AO100" i="6"/>
  <c r="Y95" i="6"/>
  <c r="Z95" i="6"/>
  <c r="AA93" i="6"/>
  <c r="AB93" i="6" s="1"/>
  <c r="AM92" i="6"/>
  <c r="AO92" i="6"/>
  <c r="AP92" i="6"/>
  <c r="AS92" i="6"/>
  <c r="Y87" i="6"/>
  <c r="Z87" i="6"/>
  <c r="AA85" i="6"/>
  <c r="AB85" i="6" s="1"/>
  <c r="AM84" i="6"/>
  <c r="AO84" i="6"/>
  <c r="AP84" i="6"/>
  <c r="AS84" i="6"/>
  <c r="Y79" i="6"/>
  <c r="Z79" i="6"/>
  <c r="AA77" i="6"/>
  <c r="AB77" i="6" s="1"/>
  <c r="AM76" i="6"/>
  <c r="AO76" i="6"/>
  <c r="AP76" i="6"/>
  <c r="AS76" i="6"/>
  <c r="Y71" i="6"/>
  <c r="Z71" i="6"/>
  <c r="AA69" i="6"/>
  <c r="AB69" i="6" s="1"/>
  <c r="AM68" i="6"/>
  <c r="AO68" i="6"/>
  <c r="AP68" i="6"/>
  <c r="AS68" i="6"/>
  <c r="Y63" i="6"/>
  <c r="Z63" i="6"/>
  <c r="AA61" i="6"/>
  <c r="AB61" i="6" s="1"/>
  <c r="AM60" i="6"/>
  <c r="AO60" i="6"/>
  <c r="AP60" i="6"/>
  <c r="AS60" i="6"/>
  <c r="Y55" i="6"/>
  <c r="Z55" i="6"/>
  <c r="AA53" i="6"/>
  <c r="AB53" i="6" s="1"/>
  <c r="AM52" i="6"/>
  <c r="AO52" i="6"/>
  <c r="AP52" i="6"/>
  <c r="AS52" i="6"/>
  <c r="Y47" i="6"/>
  <c r="Z47" i="6"/>
  <c r="AA45" i="6"/>
  <c r="AB45" i="6" s="1"/>
  <c r="AM44" i="6"/>
  <c r="AO44" i="6"/>
  <c r="AP44" i="6"/>
  <c r="AS44" i="6"/>
  <c r="Y39" i="6"/>
  <c r="Z39" i="6"/>
  <c r="AA37" i="6"/>
  <c r="AB37" i="6" s="1"/>
  <c r="AM36" i="6"/>
  <c r="AO36" i="6"/>
  <c r="AP36" i="6"/>
  <c r="AS36" i="6"/>
  <c r="Y31" i="6"/>
  <c r="Z31" i="6"/>
  <c r="AA29" i="6"/>
  <c r="AB29" i="6" s="1"/>
  <c r="AM28" i="6"/>
  <c r="AO28" i="6"/>
  <c r="AP28" i="6"/>
  <c r="AS28" i="6"/>
  <c r="Y23" i="6"/>
  <c r="Z23" i="6"/>
  <c r="AA21" i="6"/>
  <c r="AB21" i="6" s="1"/>
  <c r="AM20" i="6"/>
  <c r="AO20" i="6"/>
  <c r="AP20" i="6"/>
  <c r="AS20" i="6"/>
  <c r="Y195" i="6"/>
  <c r="Z195" i="6"/>
  <c r="AO184" i="6"/>
  <c r="AM184" i="6"/>
  <c r="AS184" i="6"/>
  <c r="AP184" i="6"/>
  <c r="Y139" i="6"/>
  <c r="Z139" i="6"/>
  <c r="AM96" i="6"/>
  <c r="AP96" i="6"/>
  <c r="AS96" i="6"/>
  <c r="AO96" i="6"/>
  <c r="Y83" i="6"/>
  <c r="Z83" i="6"/>
  <c r="AM56" i="6"/>
  <c r="AO56" i="6"/>
  <c r="AP56" i="6"/>
  <c r="AS56" i="6"/>
  <c r="AM48" i="6"/>
  <c r="AO48" i="6"/>
  <c r="AP48" i="6"/>
  <c r="AS48" i="6"/>
  <c r="AM207" i="6"/>
  <c r="AP207" i="6"/>
  <c r="AO207" i="6"/>
  <c r="AS207" i="6"/>
  <c r="Y202" i="6"/>
  <c r="Z202" i="6"/>
  <c r="AM191" i="6"/>
  <c r="AO191" i="6"/>
  <c r="AP191" i="6"/>
  <c r="AS191" i="6"/>
  <c r="Y208" i="6"/>
  <c r="Z208" i="6"/>
  <c r="AP205" i="6"/>
  <c r="AS205" i="6"/>
  <c r="AM205" i="6"/>
  <c r="AO205" i="6"/>
  <c r="AP197" i="6"/>
  <c r="AS197" i="6"/>
  <c r="AM197" i="6"/>
  <c r="AO197" i="6"/>
  <c r="AP211" i="6"/>
  <c r="AM211" i="6"/>
  <c r="AO211" i="6"/>
  <c r="AS211" i="6"/>
  <c r="Y206" i="6"/>
  <c r="Z206" i="6"/>
  <c r="AA204" i="6"/>
  <c r="AB204" i="6" s="1"/>
  <c r="AM203" i="6"/>
  <c r="AO203" i="6"/>
  <c r="AP203" i="6"/>
  <c r="AS203" i="6"/>
  <c r="Y198" i="6"/>
  <c r="Z198" i="6"/>
  <c r="AA196" i="6"/>
  <c r="AB196" i="6" s="1"/>
  <c r="AM195" i="6"/>
  <c r="AO195" i="6"/>
  <c r="AP195" i="6"/>
  <c r="AS195" i="6"/>
  <c r="Y190" i="6"/>
  <c r="Z190" i="6"/>
  <c r="AA188" i="6"/>
  <c r="AB188" i="6" s="1"/>
  <c r="AM187" i="6"/>
  <c r="AP187" i="6"/>
  <c r="AS187" i="6"/>
  <c r="AO187" i="6"/>
  <c r="Y182" i="6"/>
  <c r="Z182" i="6"/>
  <c r="AA180" i="6"/>
  <c r="AB180" i="6" s="1"/>
  <c r="AM179" i="6"/>
  <c r="AP179" i="6"/>
  <c r="AS179" i="6"/>
  <c r="AO179" i="6"/>
  <c r="Y174" i="6"/>
  <c r="Z174" i="6"/>
  <c r="AA172" i="6"/>
  <c r="AB172" i="6" s="1"/>
  <c r="AM171" i="6"/>
  <c r="AP171" i="6"/>
  <c r="AS171" i="6"/>
  <c r="AO171" i="6"/>
  <c r="Y166" i="6"/>
  <c r="Z166" i="6"/>
  <c r="AA164" i="6"/>
  <c r="AB164" i="6" s="1"/>
  <c r="AM163" i="6"/>
  <c r="AP163" i="6"/>
  <c r="AS163" i="6"/>
  <c r="AO163" i="6"/>
  <c r="Z158" i="6"/>
  <c r="Y158" i="6"/>
  <c r="AA156" i="6"/>
  <c r="AB156" i="6" s="1"/>
  <c r="AM155" i="6"/>
  <c r="AP155" i="6"/>
  <c r="AS155" i="6"/>
  <c r="AO155" i="6"/>
  <c r="Z150" i="6"/>
  <c r="Y150" i="6"/>
  <c r="AA148" i="6"/>
  <c r="AB148" i="6" s="1"/>
  <c r="AM147" i="6"/>
  <c r="AS147" i="6"/>
  <c r="AO147" i="6"/>
  <c r="AP147" i="6"/>
  <c r="Z142" i="6"/>
  <c r="Y142" i="6"/>
  <c r="AA140" i="6"/>
  <c r="AB140" i="6" s="1"/>
  <c r="AS139" i="6"/>
  <c r="AM139" i="6"/>
  <c r="AP139" i="6"/>
  <c r="AO139" i="6"/>
  <c r="Y134" i="6"/>
  <c r="Z134" i="6"/>
  <c r="AA132" i="6"/>
  <c r="AB132" i="6" s="1"/>
  <c r="AO131" i="6"/>
  <c r="AP131" i="6"/>
  <c r="AM131" i="6"/>
  <c r="AS131" i="6"/>
  <c r="Y126" i="6"/>
  <c r="Z126" i="6"/>
  <c r="J126" i="6" s="1"/>
  <c r="AA124" i="6"/>
  <c r="AB124" i="6" s="1"/>
  <c r="AP123" i="6"/>
  <c r="AS123" i="6"/>
  <c r="AO123" i="6"/>
  <c r="AM123" i="6"/>
  <c r="Y118" i="6"/>
  <c r="Z118" i="6"/>
  <c r="AA116" i="6"/>
  <c r="AB116" i="6" s="1"/>
  <c r="AP115" i="6"/>
  <c r="AS115" i="6"/>
  <c r="AO115" i="6"/>
  <c r="AM115" i="6"/>
  <c r="Y110" i="6"/>
  <c r="Z110" i="6"/>
  <c r="AA108" i="6"/>
  <c r="AB108" i="6" s="1"/>
  <c r="AP107" i="6"/>
  <c r="AS107" i="6"/>
  <c r="AO107" i="6"/>
  <c r="AM107" i="6"/>
  <c r="Y102" i="6"/>
  <c r="Z102" i="6"/>
  <c r="AA100" i="6"/>
  <c r="AB100" i="6" s="1"/>
  <c r="AP99" i="6"/>
  <c r="AM99" i="6"/>
  <c r="AO99" i="6"/>
  <c r="AS99" i="6"/>
  <c r="Y94" i="6"/>
  <c r="Z94" i="6"/>
  <c r="AA92" i="6"/>
  <c r="AB92" i="6" s="1"/>
  <c r="AP91" i="6"/>
  <c r="AS91" i="6"/>
  <c r="AM91" i="6"/>
  <c r="AO91" i="6"/>
  <c r="Y86" i="6"/>
  <c r="Z86" i="6"/>
  <c r="AA84" i="6"/>
  <c r="AB84" i="6" s="1"/>
  <c r="AP83" i="6"/>
  <c r="AS83" i="6"/>
  <c r="AM83" i="6"/>
  <c r="AO83" i="6"/>
  <c r="Y78" i="6"/>
  <c r="Z78" i="6"/>
  <c r="AA76" i="6"/>
  <c r="AB76" i="6" s="1"/>
  <c r="AP75" i="6"/>
  <c r="AS75" i="6"/>
  <c r="AM75" i="6"/>
  <c r="AO75" i="6"/>
  <c r="Y70" i="6"/>
  <c r="Z70" i="6"/>
  <c r="J70" i="6" s="1"/>
  <c r="AA68" i="6"/>
  <c r="AB68" i="6" s="1"/>
  <c r="AP67" i="6"/>
  <c r="AS67" i="6"/>
  <c r="AM67" i="6"/>
  <c r="AO67" i="6"/>
  <c r="Y62" i="6"/>
  <c r="Z62" i="6"/>
  <c r="J62" i="6" s="1"/>
  <c r="AA60" i="6"/>
  <c r="AB60" i="6" s="1"/>
  <c r="AP59" i="6"/>
  <c r="AS59" i="6"/>
  <c r="AM59" i="6"/>
  <c r="AO59" i="6"/>
  <c r="Y54" i="6"/>
  <c r="Z54" i="6"/>
  <c r="AA52" i="6"/>
  <c r="AB52" i="6" s="1"/>
  <c r="AP51" i="6"/>
  <c r="AS51" i="6"/>
  <c r="AM51" i="6"/>
  <c r="AO51" i="6"/>
  <c r="Y46" i="6"/>
  <c r="Z46" i="6"/>
  <c r="AA44" i="6"/>
  <c r="AB44" i="6" s="1"/>
  <c r="AP43" i="6"/>
  <c r="AS43" i="6"/>
  <c r="AM43" i="6"/>
  <c r="AO43" i="6"/>
  <c r="Y38" i="6"/>
  <c r="Z38" i="6"/>
  <c r="AA36" i="6"/>
  <c r="AB36" i="6" s="1"/>
  <c r="AP35" i="6"/>
  <c r="AS35" i="6"/>
  <c r="AM35" i="6"/>
  <c r="AO35" i="6"/>
  <c r="Z30" i="6"/>
  <c r="AA28" i="6"/>
  <c r="AB28" i="6" s="1"/>
  <c r="AP27" i="6"/>
  <c r="AS27" i="6"/>
  <c r="AM27" i="6"/>
  <c r="AO27" i="6"/>
  <c r="Y22" i="6"/>
  <c r="Z22" i="6"/>
  <c r="J22" i="6" s="1"/>
  <c r="AA20" i="6"/>
  <c r="AB20" i="6" s="1"/>
  <c r="AP19" i="6"/>
  <c r="AS19" i="6"/>
  <c r="AM19" i="6"/>
  <c r="AO19" i="6"/>
  <c r="AM208" i="6"/>
  <c r="AP208" i="6"/>
  <c r="AO208" i="6"/>
  <c r="AS208" i="6"/>
  <c r="Y123" i="6"/>
  <c r="Z123" i="6"/>
  <c r="Y115" i="6"/>
  <c r="Z115" i="6"/>
  <c r="AM104" i="6"/>
  <c r="AO104" i="6"/>
  <c r="AP104" i="6"/>
  <c r="AS104" i="6"/>
  <c r="Y91" i="6"/>
  <c r="Z91" i="6"/>
  <c r="AM88" i="6"/>
  <c r="AO88" i="6"/>
  <c r="AP88" i="6"/>
  <c r="AS88" i="6"/>
  <c r="AM80" i="6"/>
  <c r="AO80" i="6"/>
  <c r="AP80" i="6"/>
  <c r="AS80" i="6"/>
  <c r="Y59" i="6"/>
  <c r="Z59" i="6"/>
  <c r="AA208" i="6"/>
  <c r="AB208" i="6" s="1"/>
  <c r="AA192" i="6"/>
  <c r="AB192" i="6" s="1"/>
  <c r="AA206" i="6"/>
  <c r="AB206" i="6" s="1"/>
  <c r="AA211" i="6"/>
  <c r="AB211" i="6" s="1"/>
  <c r="AM210" i="6"/>
  <c r="AO210" i="6"/>
  <c r="AP210" i="6"/>
  <c r="AS210" i="6"/>
  <c r="Y205" i="6"/>
  <c r="Z205" i="6"/>
  <c r="AA203" i="6"/>
  <c r="AB203" i="6" s="1"/>
  <c r="AM202" i="6"/>
  <c r="AO202" i="6"/>
  <c r="AP202" i="6"/>
  <c r="AS202" i="6"/>
  <c r="Y197" i="6"/>
  <c r="Z197" i="6"/>
  <c r="AA195" i="6"/>
  <c r="AB195" i="6" s="1"/>
  <c r="AM194" i="6"/>
  <c r="AO194" i="6"/>
  <c r="AP194" i="6"/>
  <c r="AS194" i="6"/>
  <c r="Y189" i="6"/>
  <c r="Z189" i="6"/>
  <c r="AA187" i="6"/>
  <c r="AB187" i="6" s="1"/>
  <c r="AP186" i="6"/>
  <c r="AS186" i="6"/>
  <c r="AM186" i="6"/>
  <c r="AO186" i="6"/>
  <c r="Y181" i="6"/>
  <c r="Z181" i="6"/>
  <c r="J181" i="6" s="1"/>
  <c r="AA179" i="6"/>
  <c r="AB179" i="6" s="1"/>
  <c r="AP178" i="6"/>
  <c r="AM178" i="6"/>
  <c r="AO178" i="6"/>
  <c r="AS178" i="6"/>
  <c r="Y173" i="6"/>
  <c r="Z173" i="6"/>
  <c r="J173" i="6" s="1"/>
  <c r="AA171" i="6"/>
  <c r="AB171" i="6" s="1"/>
  <c r="AP170" i="6"/>
  <c r="AM170" i="6"/>
  <c r="AO170" i="6"/>
  <c r="AS170" i="6"/>
  <c r="Y165" i="6"/>
  <c r="Z165" i="6"/>
  <c r="AA163" i="6"/>
  <c r="AB163" i="6" s="1"/>
  <c r="AS162" i="6"/>
  <c r="AO162" i="6"/>
  <c r="AM162" i="6"/>
  <c r="AP162" i="6"/>
  <c r="Z157" i="6"/>
  <c r="Y157" i="6"/>
  <c r="AA155" i="6"/>
  <c r="AB155" i="6" s="1"/>
  <c r="AP154" i="6"/>
  <c r="AO154" i="6"/>
  <c r="AM154" i="6"/>
  <c r="AS154" i="6"/>
  <c r="Y149" i="6"/>
  <c r="Z149" i="6"/>
  <c r="J149" i="6" s="1"/>
  <c r="AA147" i="6"/>
  <c r="AB147" i="6" s="1"/>
  <c r="AO146" i="6"/>
  <c r="AP146" i="6"/>
  <c r="AS146" i="6"/>
  <c r="AM146" i="6"/>
  <c r="Y141" i="6"/>
  <c r="Z141" i="6"/>
  <c r="AA139" i="6"/>
  <c r="AB139" i="6" s="1"/>
  <c r="AO138" i="6"/>
  <c r="AP138" i="6"/>
  <c r="AS138" i="6"/>
  <c r="AM138" i="6"/>
  <c r="Z133" i="6"/>
  <c r="Y133" i="6"/>
  <c r="AA131" i="6"/>
  <c r="AB131" i="6" s="1"/>
  <c r="AM130" i="6"/>
  <c r="AS130" i="6"/>
  <c r="AO130" i="6"/>
  <c r="AP130" i="6"/>
  <c r="Z125" i="6"/>
  <c r="Y125" i="6"/>
  <c r="AA123" i="6"/>
  <c r="AB123" i="6" s="1"/>
  <c r="AM122" i="6"/>
  <c r="AO122" i="6"/>
  <c r="AS122" i="6"/>
  <c r="AP122" i="6"/>
  <c r="Y117" i="6"/>
  <c r="Z117" i="6"/>
  <c r="AA115" i="6"/>
  <c r="AB115" i="6" s="1"/>
  <c r="AM114" i="6"/>
  <c r="AO114" i="6"/>
  <c r="AS114" i="6"/>
  <c r="AP114" i="6"/>
  <c r="Y109" i="6"/>
  <c r="Z109" i="6"/>
  <c r="AA107" i="6"/>
  <c r="AB107" i="6" s="1"/>
  <c r="AM106" i="6"/>
  <c r="AO106" i="6"/>
  <c r="AS106" i="6"/>
  <c r="AP106" i="6"/>
  <c r="Y101" i="6"/>
  <c r="Z101" i="6"/>
  <c r="AA99" i="6"/>
  <c r="AB99" i="6" s="1"/>
  <c r="AP98" i="6"/>
  <c r="AM98" i="6"/>
  <c r="AO98" i="6"/>
  <c r="AS98" i="6"/>
  <c r="Y93" i="6"/>
  <c r="Z93" i="6"/>
  <c r="J93" i="6" s="1"/>
  <c r="AA91" i="6"/>
  <c r="AB91" i="6" s="1"/>
  <c r="AP90" i="6"/>
  <c r="AO90" i="6"/>
  <c r="AS90" i="6"/>
  <c r="AM90" i="6"/>
  <c r="Y85" i="6"/>
  <c r="Z85" i="6"/>
  <c r="J85" i="6" s="1"/>
  <c r="AA83" i="6"/>
  <c r="AB83" i="6" s="1"/>
  <c r="AP82" i="6"/>
  <c r="AO82" i="6"/>
  <c r="AS82" i="6"/>
  <c r="AM82" i="6"/>
  <c r="Y77" i="6"/>
  <c r="Z77" i="6"/>
  <c r="AA75" i="6"/>
  <c r="AB75" i="6" s="1"/>
  <c r="AP74" i="6"/>
  <c r="AO74" i="6"/>
  <c r="AS74" i="6"/>
  <c r="AM74" i="6"/>
  <c r="Y69" i="6"/>
  <c r="Z69" i="6"/>
  <c r="J69" i="6" s="1"/>
  <c r="AA67" i="6"/>
  <c r="AB67" i="6" s="1"/>
  <c r="AP66" i="6"/>
  <c r="AO66" i="6"/>
  <c r="AS66" i="6"/>
  <c r="AM66" i="6"/>
  <c r="Y61" i="6"/>
  <c r="Z61" i="6"/>
  <c r="AA59" i="6"/>
  <c r="AB59" i="6" s="1"/>
  <c r="AP58" i="6"/>
  <c r="AO58" i="6"/>
  <c r="AS58" i="6"/>
  <c r="AM58" i="6"/>
  <c r="Y53" i="6"/>
  <c r="Z53" i="6"/>
  <c r="AA51" i="6"/>
  <c r="AB51" i="6" s="1"/>
  <c r="AP50" i="6"/>
  <c r="AO50" i="6"/>
  <c r="AS50" i="6"/>
  <c r="AM50" i="6"/>
  <c r="Y45" i="6"/>
  <c r="Z45" i="6"/>
  <c r="J45" i="6" s="1"/>
  <c r="AA43" i="6"/>
  <c r="AB43" i="6" s="1"/>
  <c r="AP42" i="6"/>
  <c r="AO42" i="6"/>
  <c r="AS42" i="6"/>
  <c r="AM42" i="6"/>
  <c r="Y37" i="6"/>
  <c r="Z37" i="6"/>
  <c r="AA35" i="6"/>
  <c r="AB35" i="6" s="1"/>
  <c r="AP34" i="6"/>
  <c r="AO34" i="6"/>
  <c r="AS34" i="6"/>
  <c r="AM34" i="6"/>
  <c r="Y29" i="6"/>
  <c r="Z29" i="6"/>
  <c r="AA27" i="6"/>
  <c r="AB27" i="6" s="1"/>
  <c r="AP26" i="6"/>
  <c r="AS26" i="6"/>
  <c r="AM26" i="6"/>
  <c r="AO26" i="6"/>
  <c r="Y21" i="6"/>
  <c r="Z21" i="6"/>
  <c r="AA19" i="6"/>
  <c r="AB19" i="6" s="1"/>
  <c r="AP18" i="6"/>
  <c r="AS18" i="6"/>
  <c r="AM18" i="6"/>
  <c r="AO18" i="6"/>
  <c r="AM200" i="6"/>
  <c r="AP200" i="6"/>
  <c r="AO200" i="6"/>
  <c r="AS200" i="6"/>
  <c r="Y147" i="6"/>
  <c r="Z147" i="6"/>
  <c r="AM120" i="6"/>
  <c r="AO120" i="6"/>
  <c r="AP120" i="6"/>
  <c r="AS120" i="6"/>
  <c r="AP209" i="6"/>
  <c r="AS209" i="6"/>
  <c r="AM209" i="6"/>
  <c r="AO209" i="6"/>
  <c r="Y204" i="6"/>
  <c r="Z204" i="6"/>
  <c r="AP201" i="6"/>
  <c r="AS201" i="6"/>
  <c r="AM201" i="6"/>
  <c r="AO201" i="6"/>
  <c r="Y196" i="6"/>
  <c r="Z196" i="6"/>
  <c r="AP193" i="6"/>
  <c r="AS193" i="6"/>
  <c r="AM193" i="6"/>
  <c r="AO193" i="6"/>
  <c r="Y188" i="6"/>
  <c r="Z188" i="6"/>
  <c r="AM185" i="6"/>
  <c r="AP185" i="6"/>
  <c r="AO185" i="6"/>
  <c r="AS185" i="6"/>
  <c r="Y180" i="6"/>
  <c r="Z180" i="6"/>
  <c r="AM177" i="6"/>
  <c r="AO177" i="6"/>
  <c r="AP177" i="6"/>
  <c r="AS177" i="6"/>
  <c r="Y172" i="6"/>
  <c r="Z172" i="6"/>
  <c r="AP169" i="6"/>
  <c r="AO169" i="6"/>
  <c r="AM169" i="6"/>
  <c r="AS169" i="6"/>
  <c r="Y164" i="6"/>
  <c r="Z164" i="6"/>
  <c r="AM161" i="6"/>
  <c r="AO161" i="6"/>
  <c r="AP161" i="6"/>
  <c r="AS161" i="6"/>
  <c r="Y156" i="6"/>
  <c r="Z156" i="6"/>
  <c r="AM153" i="6"/>
  <c r="AO153" i="6"/>
  <c r="AS153" i="6"/>
  <c r="AP153" i="6"/>
  <c r="Z148" i="6"/>
  <c r="J148" i="6" s="1"/>
  <c r="Y148" i="6"/>
  <c r="AO145" i="6"/>
  <c r="AP145" i="6"/>
  <c r="AM145" i="6"/>
  <c r="AS145" i="6"/>
  <c r="Y140" i="6"/>
  <c r="Z140" i="6"/>
  <c r="AM137" i="6"/>
  <c r="AO137" i="6"/>
  <c r="AP137" i="6"/>
  <c r="AS137" i="6"/>
  <c r="Y132" i="6"/>
  <c r="Z132" i="6"/>
  <c r="AO129" i="6"/>
  <c r="AP129" i="6"/>
  <c r="AM129" i="6"/>
  <c r="AS129" i="6"/>
  <c r="Y124" i="6"/>
  <c r="Z124" i="6"/>
  <c r="AP121" i="6"/>
  <c r="AS121" i="6"/>
  <c r="AM121" i="6"/>
  <c r="AO121" i="6"/>
  <c r="Y116" i="6"/>
  <c r="Z116" i="6"/>
  <c r="AP113" i="6"/>
  <c r="AS113" i="6"/>
  <c r="AM113" i="6"/>
  <c r="AO113" i="6"/>
  <c r="Y108" i="6"/>
  <c r="Z108" i="6"/>
  <c r="AP105" i="6"/>
  <c r="AS105" i="6"/>
  <c r="AM105" i="6"/>
  <c r="AO105" i="6"/>
  <c r="Y100" i="6"/>
  <c r="Z100" i="6"/>
  <c r="J100" i="6" s="1"/>
  <c r="AM97" i="6"/>
  <c r="AO97" i="6"/>
  <c r="AP97" i="6"/>
  <c r="AS97" i="6"/>
  <c r="Z92" i="6"/>
  <c r="J92" i="6" s="1"/>
  <c r="Y92" i="6"/>
  <c r="AM89" i="6"/>
  <c r="AO89" i="6"/>
  <c r="AP89" i="6"/>
  <c r="AS89" i="6"/>
  <c r="Z84" i="6"/>
  <c r="Y84" i="6"/>
  <c r="AM81" i="6"/>
  <c r="AO81" i="6"/>
  <c r="AP81" i="6"/>
  <c r="AS81" i="6"/>
  <c r="Z76" i="6"/>
  <c r="Y76" i="6"/>
  <c r="AM73" i="6"/>
  <c r="AO73" i="6"/>
  <c r="AP73" i="6"/>
  <c r="AS73" i="6"/>
  <c r="Z68" i="6"/>
  <c r="Y68" i="6"/>
  <c r="AM65" i="6"/>
  <c r="AO65" i="6"/>
  <c r="AP65" i="6"/>
  <c r="AS65" i="6"/>
  <c r="Z60" i="6"/>
  <c r="Y60" i="6"/>
  <c r="AM57" i="6"/>
  <c r="AO57" i="6"/>
  <c r="AP57" i="6"/>
  <c r="AS57" i="6"/>
  <c r="Z52" i="6"/>
  <c r="Y52" i="6"/>
  <c r="AM49" i="6"/>
  <c r="AO49" i="6"/>
  <c r="AP49" i="6"/>
  <c r="AS49" i="6"/>
  <c r="Z44" i="6"/>
  <c r="Y44" i="6"/>
  <c r="AM41" i="6"/>
  <c r="AO41" i="6"/>
  <c r="AP41" i="6"/>
  <c r="AS41" i="6"/>
  <c r="Z36" i="6"/>
  <c r="Y36" i="6"/>
  <c r="AM33" i="6"/>
  <c r="AO33" i="6"/>
  <c r="AP33" i="6"/>
  <c r="AS33" i="6"/>
  <c r="Y28" i="6"/>
  <c r="Z28" i="6"/>
  <c r="J28" i="6" s="1"/>
  <c r="AM25" i="6"/>
  <c r="AO25" i="6"/>
  <c r="AP25" i="6"/>
  <c r="AS25" i="6"/>
  <c r="Y20" i="6"/>
  <c r="Z20" i="6"/>
  <c r="J20" i="6" s="1"/>
  <c r="AA18" i="6"/>
  <c r="AB18" i="6" s="1"/>
  <c r="AM17" i="6"/>
  <c r="AO17" i="6"/>
  <c r="AP17" i="6"/>
  <c r="AS17" i="6"/>
  <c r="AS16" i="6"/>
  <c r="AM16" i="6"/>
  <c r="AP16" i="6"/>
  <c r="AO16" i="6"/>
  <c r="AA15" i="6"/>
  <c r="AB15" i="6" s="1"/>
  <c r="AS14" i="6"/>
  <c r="AP14" i="6"/>
  <c r="AM14" i="6"/>
  <c r="AO14" i="6"/>
  <c r="Z16" i="6"/>
  <c r="J16" i="6" s="1"/>
  <c r="AP13" i="6"/>
  <c r="AM13" i="6"/>
  <c r="AS13" i="6"/>
  <c r="AO13" i="6"/>
  <c r="Z15" i="6"/>
  <c r="J15" i="6" s="1"/>
  <c r="Z14" i="6"/>
  <c r="AA14" i="6" s="1"/>
  <c r="AB14" i="6" s="1"/>
  <c r="AA16" i="6"/>
  <c r="AB16" i="6" s="1"/>
  <c r="Z13" i="6"/>
  <c r="J13" i="6" s="1"/>
  <c r="AM15" i="6"/>
  <c r="AO15" i="6"/>
  <c r="AP15" i="6"/>
  <c r="AS15" i="6"/>
  <c r="P4" i="5"/>
  <c r="K17" i="6"/>
  <c r="J19" i="6"/>
  <c r="J23" i="6"/>
  <c r="J24" i="6"/>
  <c r="J26" i="6"/>
  <c r="J27" i="6"/>
  <c r="J34" i="6"/>
  <c r="J36" i="6"/>
  <c r="J37" i="6"/>
  <c r="J38" i="6"/>
  <c r="J39" i="6"/>
  <c r="J48" i="6"/>
  <c r="K50" i="6"/>
  <c r="J53" i="6"/>
  <c r="J54" i="6"/>
  <c r="J55" i="6"/>
  <c r="J56" i="6"/>
  <c r="J57" i="6"/>
  <c r="K57" i="6"/>
  <c r="J58" i="6"/>
  <c r="J63" i="6"/>
  <c r="J64" i="6"/>
  <c r="J65" i="6"/>
  <c r="J66" i="6"/>
  <c r="K68" i="6"/>
  <c r="J71" i="6"/>
  <c r="J74" i="6"/>
  <c r="J76" i="6"/>
  <c r="J77" i="6"/>
  <c r="J79" i="6"/>
  <c r="K84" i="6"/>
  <c r="J86" i="6"/>
  <c r="J88" i="6"/>
  <c r="K91" i="6"/>
  <c r="K98" i="6"/>
  <c r="J99" i="6"/>
  <c r="J103" i="6"/>
  <c r="J104" i="6"/>
  <c r="J107" i="6"/>
  <c r="J108" i="6"/>
  <c r="K110" i="6"/>
  <c r="J112" i="6"/>
  <c r="J113" i="6"/>
  <c r="J116" i="6"/>
  <c r="J122" i="6"/>
  <c r="J124" i="6"/>
  <c r="J127" i="6"/>
  <c r="J128" i="6"/>
  <c r="K132" i="6"/>
  <c r="J132" i="6"/>
  <c r="J133" i="6"/>
  <c r="J137" i="6"/>
  <c r="J138" i="6"/>
  <c r="J145" i="6"/>
  <c r="J151" i="6"/>
  <c r="J159" i="6"/>
  <c r="K160" i="6"/>
  <c r="J161" i="6"/>
  <c r="J169" i="6"/>
  <c r="J170" i="6"/>
  <c r="J178" i="6"/>
  <c r="J194" i="6"/>
  <c r="J201" i="6"/>
  <c r="J209" i="6"/>
  <c r="J14" i="6" l="1"/>
  <c r="AR4" i="6"/>
  <c r="AV4" i="6"/>
  <c r="AP4" i="6"/>
  <c r="AS4" i="6"/>
  <c r="K116" i="6"/>
  <c r="AC116" i="6" s="1"/>
  <c r="AE116" i="6" s="1"/>
  <c r="K60" i="6"/>
  <c r="K204" i="6"/>
  <c r="AF204" i="6" s="1"/>
  <c r="K27" i="6"/>
  <c r="AC27" i="6" s="1"/>
  <c r="AE27" i="6" s="1"/>
  <c r="AA13" i="6"/>
  <c r="AB13" i="6" s="1"/>
  <c r="AD116" i="6"/>
  <c r="AF116" i="6"/>
  <c r="AC60" i="6"/>
  <c r="AE60" i="6" s="1"/>
  <c r="AD60" i="6"/>
  <c r="AF60" i="6"/>
  <c r="AD50" i="6"/>
  <c r="AF50" i="6"/>
  <c r="AC50" i="6"/>
  <c r="AE50" i="6" s="1"/>
  <c r="AD84" i="6"/>
  <c r="AC84" i="6"/>
  <c r="AE84" i="6" s="1"/>
  <c r="AF84" i="6"/>
  <c r="AC98" i="6"/>
  <c r="AE98" i="6" s="1"/>
  <c r="AD98" i="6"/>
  <c r="AF98" i="6"/>
  <c r="AC68" i="6"/>
  <c r="AE68" i="6" s="1"/>
  <c r="AD68" i="6"/>
  <c r="M68" i="6" s="1"/>
  <c r="AF68" i="6"/>
  <c r="AC57" i="6"/>
  <c r="AE57" i="6" s="1"/>
  <c r="AD57" i="6"/>
  <c r="AF57" i="6"/>
  <c r="AF17" i="6"/>
  <c r="AC17" i="6"/>
  <c r="AE17" i="6" s="1"/>
  <c r="AD17" i="6"/>
  <c r="AC110" i="6"/>
  <c r="AE110" i="6" s="1"/>
  <c r="AD110" i="6"/>
  <c r="AF110" i="6"/>
  <c r="AF160" i="6"/>
  <c r="N160" i="6" s="1"/>
  <c r="AD160" i="6"/>
  <c r="M160" i="6" s="1"/>
  <c r="AC160" i="6"/>
  <c r="AE160" i="6" s="1"/>
  <c r="AC132" i="6"/>
  <c r="AE132" i="6" s="1"/>
  <c r="AD132" i="6"/>
  <c r="AF132" i="6"/>
  <c r="AC91" i="6"/>
  <c r="AE91" i="6" s="1"/>
  <c r="AD91" i="6"/>
  <c r="AF91" i="6"/>
  <c r="AD204" i="6"/>
  <c r="AC204" i="6"/>
  <c r="AE204" i="6" s="1"/>
  <c r="K14" i="6"/>
  <c r="K202" i="6"/>
  <c r="K101" i="6"/>
  <c r="J167" i="6"/>
  <c r="J154" i="6"/>
  <c r="J146" i="6"/>
  <c r="J142" i="6"/>
  <c r="J30" i="6"/>
  <c r="K130" i="6"/>
  <c r="K163" i="6"/>
  <c r="K147" i="6"/>
  <c r="K140" i="6"/>
  <c r="K103" i="6"/>
  <c r="J78" i="6"/>
  <c r="J43" i="6"/>
  <c r="J18" i="6"/>
  <c r="J193" i="6"/>
  <c r="J164" i="6"/>
  <c r="J140" i="6"/>
  <c r="J119" i="6"/>
  <c r="J115" i="6"/>
  <c r="K65" i="6"/>
  <c r="J40" i="6"/>
  <c r="K102" i="6"/>
  <c r="K206" i="6"/>
  <c r="J180" i="6"/>
  <c r="K167" i="6"/>
  <c r="J162" i="6"/>
  <c r="J136" i="6"/>
  <c r="J130" i="6"/>
  <c r="J105" i="6"/>
  <c r="J96" i="6"/>
  <c r="J81" i="6"/>
  <c r="J44" i="6"/>
  <c r="K24" i="6"/>
  <c r="K19" i="6"/>
  <c r="K192" i="6"/>
  <c r="J165" i="6"/>
  <c r="J118" i="6"/>
  <c r="J98" i="6"/>
  <c r="K54" i="6"/>
  <c r="J49" i="6"/>
  <c r="K46" i="6"/>
  <c r="K42" i="6"/>
  <c r="J160" i="6"/>
  <c r="J153" i="6"/>
  <c r="K152" i="6"/>
  <c r="J117" i="6"/>
  <c r="K111" i="6"/>
  <c r="K95" i="6"/>
  <c r="K209" i="6"/>
  <c r="J106" i="6"/>
  <c r="J61" i="6"/>
  <c r="K39" i="6"/>
  <c r="K92" i="6"/>
  <c r="J84" i="6"/>
  <c r="J208" i="6"/>
  <c r="J204" i="6"/>
  <c r="J199" i="6"/>
  <c r="K195" i="6"/>
  <c r="J172" i="6"/>
  <c r="J114" i="6"/>
  <c r="K49" i="6"/>
  <c r="K35" i="6"/>
  <c r="J197" i="6"/>
  <c r="J156" i="6"/>
  <c r="J120" i="6"/>
  <c r="J31" i="6"/>
  <c r="K201" i="6"/>
  <c r="J189" i="6"/>
  <c r="J177" i="6"/>
  <c r="K33" i="6"/>
  <c r="K207" i="6"/>
  <c r="J206" i="6"/>
  <c r="J200" i="6"/>
  <c r="J185" i="6"/>
  <c r="J141" i="6"/>
  <c r="J134" i="6"/>
  <c r="J123" i="6"/>
  <c r="J51" i="6"/>
  <c r="J32" i="6"/>
  <c r="J207" i="6"/>
  <c r="K198" i="6"/>
  <c r="K166" i="6"/>
  <c r="K165" i="6"/>
  <c r="K139" i="6"/>
  <c r="J47" i="6"/>
  <c r="J135" i="6"/>
  <c r="J73" i="6"/>
  <c r="J52" i="6"/>
  <c r="J41" i="6"/>
  <c r="K69" i="6"/>
  <c r="K146" i="6"/>
  <c r="K122" i="6"/>
  <c r="K51" i="6"/>
  <c r="K156" i="6"/>
  <c r="K114" i="6"/>
  <c r="K112" i="6"/>
  <c r="K90" i="6"/>
  <c r="K72" i="6"/>
  <c r="K41" i="6"/>
  <c r="K32" i="6"/>
  <c r="K154" i="6"/>
  <c r="J152" i="6"/>
  <c r="K136" i="6"/>
  <c r="K133" i="6"/>
  <c r="K67" i="6"/>
  <c r="K62" i="6"/>
  <c r="K29" i="6"/>
  <c r="K197" i="6"/>
  <c r="K190" i="6"/>
  <c r="J210" i="6"/>
  <c r="K205" i="6"/>
  <c r="J202" i="6"/>
  <c r="K194" i="6"/>
  <c r="K208" i="6"/>
  <c r="J205" i="6"/>
  <c r="K200" i="6"/>
  <c r="K188" i="6"/>
  <c r="J192" i="6"/>
  <c r="K211" i="6"/>
  <c r="K203" i="6"/>
  <c r="K196" i="6"/>
  <c r="J188" i="6"/>
  <c r="K187" i="6"/>
  <c r="K193" i="6"/>
  <c r="J211" i="6"/>
  <c r="J203" i="6"/>
  <c r="J198" i="6"/>
  <c r="J196" i="6"/>
  <c r="J195" i="6"/>
  <c r="K191" i="6"/>
  <c r="J191" i="6"/>
  <c r="K189" i="6"/>
  <c r="J139" i="6"/>
  <c r="J184" i="6"/>
  <c r="K179" i="6"/>
  <c r="J176" i="6"/>
  <c r="K171" i="6"/>
  <c r="J168" i="6"/>
  <c r="K161" i="6"/>
  <c r="J187" i="6"/>
  <c r="K182" i="6"/>
  <c r="J179" i="6"/>
  <c r="K174" i="6"/>
  <c r="J171" i="6"/>
  <c r="K159" i="6"/>
  <c r="J147" i="6"/>
  <c r="J190" i="6"/>
  <c r="J182" i="6"/>
  <c r="J174" i="6"/>
  <c r="K137" i="6"/>
  <c r="K180" i="6"/>
  <c r="K172" i="6"/>
  <c r="K135" i="6"/>
  <c r="J131" i="6"/>
  <c r="J157" i="6"/>
  <c r="J155" i="6"/>
  <c r="K186" i="6"/>
  <c r="J183" i="6"/>
  <c r="K178" i="6"/>
  <c r="J175" i="6"/>
  <c r="K170" i="6"/>
  <c r="K164" i="6"/>
  <c r="J163" i="6"/>
  <c r="K153" i="6"/>
  <c r="K145" i="6"/>
  <c r="J129" i="6"/>
  <c r="K151" i="6"/>
  <c r="K143" i="6"/>
  <c r="J121" i="6"/>
  <c r="K158" i="6"/>
  <c r="K150" i="6"/>
  <c r="K142" i="6"/>
  <c r="K134" i="6"/>
  <c r="K127" i="6"/>
  <c r="J166" i="6"/>
  <c r="J158" i="6"/>
  <c r="J150" i="6"/>
  <c r="K129" i="6"/>
  <c r="K125" i="6"/>
  <c r="K121" i="6"/>
  <c r="K128" i="6"/>
  <c r="J125" i="6"/>
  <c r="K117" i="6"/>
  <c r="K113" i="6"/>
  <c r="J102" i="6"/>
  <c r="K81" i="6"/>
  <c r="K120" i="6"/>
  <c r="K107" i="6"/>
  <c r="K105" i="6"/>
  <c r="J110" i="6"/>
  <c r="J101" i="6"/>
  <c r="K118" i="6"/>
  <c r="K115" i="6"/>
  <c r="K100" i="6"/>
  <c r="J109" i="6"/>
  <c r="K93" i="6"/>
  <c r="K124" i="6"/>
  <c r="K108" i="6"/>
  <c r="K109" i="6"/>
  <c r="K106" i="6"/>
  <c r="J95" i="6"/>
  <c r="K89" i="6"/>
  <c r="J83" i="6"/>
  <c r="J97" i="6"/>
  <c r="K96" i="6"/>
  <c r="J87" i="6"/>
  <c r="J91" i="6"/>
  <c r="K87" i="6"/>
  <c r="K85" i="6"/>
  <c r="K86" i="6"/>
  <c r="K80" i="6"/>
  <c r="J94" i="6"/>
  <c r="K79" i="6"/>
  <c r="K77" i="6"/>
  <c r="K75" i="6"/>
  <c r="K73" i="6"/>
  <c r="J72" i="6"/>
  <c r="K71" i="6"/>
  <c r="K61" i="6"/>
  <c r="J89" i="6"/>
  <c r="J90" i="6"/>
  <c r="J82" i="6"/>
  <c r="J67" i="6"/>
  <c r="K78" i="6"/>
  <c r="K74" i="6"/>
  <c r="K70" i="6"/>
  <c r="J59" i="6"/>
  <c r="K55" i="6"/>
  <c r="J75" i="6"/>
  <c r="K64" i="6"/>
  <c r="K56" i="6"/>
  <c r="J60" i="6"/>
  <c r="J68" i="6"/>
  <c r="K63" i="6"/>
  <c r="K66" i="6"/>
  <c r="K58" i="6"/>
  <c r="K52" i="6"/>
  <c r="K53" i="6"/>
  <c r="K40" i="6"/>
  <c r="J46" i="6"/>
  <c r="K43" i="6"/>
  <c r="J50" i="6"/>
  <c r="K48" i="6"/>
  <c r="J42" i="6"/>
  <c r="K38" i="6"/>
  <c r="K23" i="6"/>
  <c r="K44" i="6"/>
  <c r="K45" i="6"/>
  <c r="J17" i="6"/>
  <c r="K37" i="6"/>
  <c r="J33" i="6"/>
  <c r="J25" i="6"/>
  <c r="K25" i="6"/>
  <c r="K26" i="6"/>
  <c r="J29" i="6"/>
  <c r="K28" i="6"/>
  <c r="K36" i="6"/>
  <c r="K21" i="6"/>
  <c r="K34" i="6"/>
  <c r="K31" i="6"/>
  <c r="K15" i="6"/>
  <c r="K20" i="6"/>
  <c r="K18" i="6"/>
  <c r="J21" i="6"/>
  <c r="AD27" i="6" l="1"/>
  <c r="M27" i="6" s="1"/>
  <c r="AF27" i="6"/>
  <c r="K13" i="6"/>
  <c r="AC109" i="6"/>
  <c r="AE109" i="6" s="1"/>
  <c r="AD109" i="6"/>
  <c r="AF109" i="6"/>
  <c r="AF159" i="6"/>
  <c r="AD159" i="6"/>
  <c r="AC159" i="6"/>
  <c r="AE159" i="6" s="1"/>
  <c r="AD51" i="6"/>
  <c r="M51" i="6" s="1"/>
  <c r="AC51" i="6"/>
  <c r="AE51" i="6" s="1"/>
  <c r="AF51" i="6"/>
  <c r="N51" i="6" s="1"/>
  <c r="AD49" i="6"/>
  <c r="M49" i="6" s="1"/>
  <c r="AC49" i="6"/>
  <c r="AE49" i="6" s="1"/>
  <c r="AF49" i="6"/>
  <c r="N49" i="6" s="1"/>
  <c r="AC102" i="6"/>
  <c r="AE102" i="6" s="1"/>
  <c r="AD102" i="6"/>
  <c r="M102" i="6" s="1"/>
  <c r="AF102" i="6"/>
  <c r="N102" i="6" s="1"/>
  <c r="AF36" i="6"/>
  <c r="AC36" i="6"/>
  <c r="AE36" i="6" s="1"/>
  <c r="AD36" i="6"/>
  <c r="AC66" i="6"/>
  <c r="AE66" i="6" s="1"/>
  <c r="AD66" i="6"/>
  <c r="AF66" i="6"/>
  <c r="AC56" i="6"/>
  <c r="AE56" i="6" s="1"/>
  <c r="AD56" i="6"/>
  <c r="AF56" i="6"/>
  <c r="AC73" i="6"/>
  <c r="AE73" i="6" s="1"/>
  <c r="AD73" i="6"/>
  <c r="AF73" i="6"/>
  <c r="AC87" i="6"/>
  <c r="AE87" i="6" s="1"/>
  <c r="AD87" i="6"/>
  <c r="AF87" i="6"/>
  <c r="AC106" i="6"/>
  <c r="AE106" i="6" s="1"/>
  <c r="AD106" i="6"/>
  <c r="AF106" i="6"/>
  <c r="AC118" i="6"/>
  <c r="AE118" i="6" s="1"/>
  <c r="AD118" i="6"/>
  <c r="AF118" i="6"/>
  <c r="AC113" i="6"/>
  <c r="AE113" i="6" s="1"/>
  <c r="AD113" i="6"/>
  <c r="AF113" i="6"/>
  <c r="AC143" i="6"/>
  <c r="AE143" i="6" s="1"/>
  <c r="AD143" i="6"/>
  <c r="AF143" i="6"/>
  <c r="AF164" i="6"/>
  <c r="AD164" i="6"/>
  <c r="AC164" i="6"/>
  <c r="AE164" i="6" s="1"/>
  <c r="AF191" i="6"/>
  <c r="AC191" i="6"/>
  <c r="AE191" i="6" s="1"/>
  <c r="AD191" i="6"/>
  <c r="AC200" i="6"/>
  <c r="AE200" i="6" s="1"/>
  <c r="AF200" i="6"/>
  <c r="AD200" i="6"/>
  <c r="AF197" i="6"/>
  <c r="AD197" i="6"/>
  <c r="AC197" i="6"/>
  <c r="AE197" i="6" s="1"/>
  <c r="AF156" i="6"/>
  <c r="N156" i="6" s="1"/>
  <c r="AD156" i="6"/>
  <c r="M156" i="6" s="1"/>
  <c r="AC156" i="6"/>
  <c r="AE156" i="6" s="1"/>
  <c r="AF33" i="6"/>
  <c r="AC33" i="6"/>
  <c r="AE33" i="6" s="1"/>
  <c r="AD33" i="6"/>
  <c r="AF35" i="6"/>
  <c r="N35" i="6" s="1"/>
  <c r="AC35" i="6"/>
  <c r="AE35" i="6" s="1"/>
  <c r="AD35" i="6"/>
  <c r="M35" i="6" s="1"/>
  <c r="AC111" i="6"/>
  <c r="AE111" i="6" s="1"/>
  <c r="AD111" i="6"/>
  <c r="M111" i="6" s="1"/>
  <c r="AF111" i="6"/>
  <c r="N111" i="6" s="1"/>
  <c r="AD54" i="6"/>
  <c r="M54" i="6" s="1"/>
  <c r="AF54" i="6"/>
  <c r="N54" i="6" s="1"/>
  <c r="AC54" i="6"/>
  <c r="AE54" i="6" s="1"/>
  <c r="AC206" i="6"/>
  <c r="AE206" i="6" s="1"/>
  <c r="AD206" i="6"/>
  <c r="M206" i="6" s="1"/>
  <c r="AF206" i="6"/>
  <c r="N206" i="6" s="1"/>
  <c r="AF163" i="6"/>
  <c r="N163" i="6" s="1"/>
  <c r="AD163" i="6"/>
  <c r="M163" i="6" s="1"/>
  <c r="AC163" i="6"/>
  <c r="AE163" i="6" s="1"/>
  <c r="AC202" i="6"/>
  <c r="AE202" i="6" s="1"/>
  <c r="AD202" i="6"/>
  <c r="M202" i="6" s="1"/>
  <c r="AF202" i="6"/>
  <c r="N202" i="6" s="1"/>
  <c r="AF28" i="6"/>
  <c r="AC28" i="6"/>
  <c r="AE28" i="6" s="1"/>
  <c r="AD28" i="6"/>
  <c r="AC75" i="6"/>
  <c r="AE75" i="6" s="1"/>
  <c r="AD75" i="6"/>
  <c r="AF75" i="6"/>
  <c r="AF154" i="6"/>
  <c r="N154" i="6" s="1"/>
  <c r="AD154" i="6"/>
  <c r="M154" i="6" s="1"/>
  <c r="AC154" i="6"/>
  <c r="AE154" i="6" s="1"/>
  <c r="AF20" i="6"/>
  <c r="AC20" i="6"/>
  <c r="AE20" i="6" s="1"/>
  <c r="AD20" i="6"/>
  <c r="AF45" i="6"/>
  <c r="AD45" i="6"/>
  <c r="AC45" i="6"/>
  <c r="AE45" i="6" s="1"/>
  <c r="AD77" i="6"/>
  <c r="AF77" i="6"/>
  <c r="AC77" i="6"/>
  <c r="AE77" i="6" s="1"/>
  <c r="AC108" i="6"/>
  <c r="AE108" i="6" s="1"/>
  <c r="AD108" i="6"/>
  <c r="AF108" i="6"/>
  <c r="AC127" i="6"/>
  <c r="AE127" i="6" s="1"/>
  <c r="AD127" i="6"/>
  <c r="AF127" i="6"/>
  <c r="AF172" i="6"/>
  <c r="AD172" i="6"/>
  <c r="AC172" i="6"/>
  <c r="AE172" i="6" s="1"/>
  <c r="AD208" i="6"/>
  <c r="AC208" i="6"/>
  <c r="AE208" i="6" s="1"/>
  <c r="AF208" i="6"/>
  <c r="AF32" i="6"/>
  <c r="AC32" i="6"/>
  <c r="AE32" i="6" s="1"/>
  <c r="AD32" i="6"/>
  <c r="AD122" i="6"/>
  <c r="M122" i="6" s="1"/>
  <c r="AF122" i="6"/>
  <c r="N122" i="6" s="1"/>
  <c r="AC122" i="6"/>
  <c r="AE122" i="6" s="1"/>
  <c r="AC139" i="6"/>
  <c r="AE139" i="6" s="1"/>
  <c r="AD139" i="6"/>
  <c r="M139" i="6" s="1"/>
  <c r="AF139" i="6"/>
  <c r="N139" i="6" s="1"/>
  <c r="AC92" i="6"/>
  <c r="AE92" i="6" s="1"/>
  <c r="AD92" i="6"/>
  <c r="M92" i="6" s="1"/>
  <c r="AF92" i="6"/>
  <c r="N92" i="6" s="1"/>
  <c r="AF152" i="6"/>
  <c r="AD152" i="6"/>
  <c r="AC152" i="6"/>
  <c r="AE152" i="6" s="1"/>
  <c r="AF18" i="6"/>
  <c r="AC18" i="6"/>
  <c r="AE18" i="6" s="1"/>
  <c r="AD18" i="6"/>
  <c r="AC63" i="6"/>
  <c r="AE63" i="6" s="1"/>
  <c r="AD63" i="6"/>
  <c r="AF63" i="6"/>
  <c r="AD55" i="6"/>
  <c r="AC55" i="6"/>
  <c r="AE55" i="6" s="1"/>
  <c r="AF55" i="6"/>
  <c r="AD79" i="6"/>
  <c r="AF79" i="6"/>
  <c r="AC79" i="6"/>
  <c r="AE79" i="6" s="1"/>
  <c r="AC96" i="6"/>
  <c r="AE96" i="6" s="1"/>
  <c r="AD96" i="6"/>
  <c r="AF96" i="6"/>
  <c r="AD124" i="6"/>
  <c r="AF124" i="6"/>
  <c r="AC124" i="6"/>
  <c r="AE124" i="6" s="1"/>
  <c r="AC105" i="6"/>
  <c r="AE105" i="6" s="1"/>
  <c r="AD105" i="6"/>
  <c r="AF105" i="6"/>
  <c r="AC128" i="6"/>
  <c r="AE128" i="6" s="1"/>
  <c r="AD128" i="6"/>
  <c r="AF128" i="6"/>
  <c r="AC134" i="6"/>
  <c r="AE134" i="6" s="1"/>
  <c r="AD134" i="6"/>
  <c r="AF134" i="6"/>
  <c r="AD178" i="6"/>
  <c r="AF178" i="6"/>
  <c r="AC178" i="6"/>
  <c r="AE178" i="6" s="1"/>
  <c r="AD180" i="6"/>
  <c r="AF180" i="6"/>
  <c r="AC180" i="6"/>
  <c r="AE180" i="6" s="1"/>
  <c r="AF174" i="6"/>
  <c r="AD174" i="6"/>
  <c r="AC174" i="6"/>
  <c r="AE174" i="6" s="1"/>
  <c r="AD179" i="6"/>
  <c r="AC179" i="6"/>
  <c r="AE179" i="6" s="1"/>
  <c r="AF179" i="6"/>
  <c r="AC196" i="6"/>
  <c r="AE196" i="6" s="1"/>
  <c r="AF196" i="6"/>
  <c r="AD196" i="6"/>
  <c r="AD194" i="6"/>
  <c r="AC194" i="6"/>
  <c r="AE194" i="6" s="1"/>
  <c r="AF194" i="6"/>
  <c r="AF29" i="6"/>
  <c r="N29" i="6" s="1"/>
  <c r="AC29" i="6"/>
  <c r="AE29" i="6" s="1"/>
  <c r="AD29" i="6"/>
  <c r="M29" i="6" s="1"/>
  <c r="AF41" i="6"/>
  <c r="N41" i="6" s="1"/>
  <c r="AD41" i="6"/>
  <c r="M41" i="6" s="1"/>
  <c r="AC41" i="6"/>
  <c r="AE41" i="6" s="1"/>
  <c r="AC146" i="6"/>
  <c r="AE146" i="6" s="1"/>
  <c r="AD146" i="6"/>
  <c r="M146" i="6" s="1"/>
  <c r="AF146" i="6"/>
  <c r="N146" i="6" s="1"/>
  <c r="AF165" i="6"/>
  <c r="N165" i="6" s="1"/>
  <c r="AD165" i="6"/>
  <c r="M165" i="6" s="1"/>
  <c r="AC165" i="6"/>
  <c r="AE165" i="6" s="1"/>
  <c r="AF201" i="6"/>
  <c r="N201" i="6" s="1"/>
  <c r="AD201" i="6"/>
  <c r="M201" i="6" s="1"/>
  <c r="AC201" i="6"/>
  <c r="AE201" i="6" s="1"/>
  <c r="AF39" i="6"/>
  <c r="AD39" i="6"/>
  <c r="AC39" i="6"/>
  <c r="AE39" i="6" s="1"/>
  <c r="AF43" i="6"/>
  <c r="AD43" i="6"/>
  <c r="AC43" i="6"/>
  <c r="AE43" i="6" s="1"/>
  <c r="AF170" i="6"/>
  <c r="AD170" i="6"/>
  <c r="AC170" i="6"/>
  <c r="AE170" i="6" s="1"/>
  <c r="AF44" i="6"/>
  <c r="AD44" i="6"/>
  <c r="AC44" i="6"/>
  <c r="AE44" i="6" s="1"/>
  <c r="AF31" i="6"/>
  <c r="AC31" i="6"/>
  <c r="AE31" i="6" s="1"/>
  <c r="AD31" i="6"/>
  <c r="AF25" i="6"/>
  <c r="AC25" i="6"/>
  <c r="AE25" i="6" s="1"/>
  <c r="AD25" i="6"/>
  <c r="AF23" i="6"/>
  <c r="AC23" i="6"/>
  <c r="AE23" i="6" s="1"/>
  <c r="AD23" i="6"/>
  <c r="AF40" i="6"/>
  <c r="AD40" i="6"/>
  <c r="AC40" i="6"/>
  <c r="AE40" i="6" s="1"/>
  <c r="AC93" i="6"/>
  <c r="AE93" i="6" s="1"/>
  <c r="AD93" i="6"/>
  <c r="AF93" i="6"/>
  <c r="AC107" i="6"/>
  <c r="AE107" i="6" s="1"/>
  <c r="AD107" i="6"/>
  <c r="AF107" i="6"/>
  <c r="AD121" i="6"/>
  <c r="AC121" i="6"/>
  <c r="AE121" i="6" s="1"/>
  <c r="AF121" i="6"/>
  <c r="AC142" i="6"/>
  <c r="AE142" i="6" s="1"/>
  <c r="AD142" i="6"/>
  <c r="AF142" i="6"/>
  <c r="AC137" i="6"/>
  <c r="AE137" i="6" s="1"/>
  <c r="AD137" i="6"/>
  <c r="AF137" i="6"/>
  <c r="AF203" i="6"/>
  <c r="AC203" i="6"/>
  <c r="AE203" i="6" s="1"/>
  <c r="AD203" i="6"/>
  <c r="AC62" i="6"/>
  <c r="AE62" i="6" s="1"/>
  <c r="AD62" i="6"/>
  <c r="M62" i="6" s="1"/>
  <c r="AF62" i="6"/>
  <c r="N62" i="6" s="1"/>
  <c r="AC72" i="6"/>
  <c r="AE72" i="6" s="1"/>
  <c r="AD72" i="6"/>
  <c r="M72" i="6" s="1"/>
  <c r="AF72" i="6"/>
  <c r="N72" i="6" s="1"/>
  <c r="AC69" i="6"/>
  <c r="AE69" i="6" s="1"/>
  <c r="AD69" i="6"/>
  <c r="M69" i="6" s="1"/>
  <c r="AF69" i="6"/>
  <c r="N69" i="6" s="1"/>
  <c r="AF166" i="6"/>
  <c r="AD166" i="6"/>
  <c r="AC166" i="6"/>
  <c r="AE166" i="6" s="1"/>
  <c r="AF195" i="6"/>
  <c r="N195" i="6" s="1"/>
  <c r="AD195" i="6"/>
  <c r="M195" i="6" s="1"/>
  <c r="AC195" i="6"/>
  <c r="AE195" i="6" s="1"/>
  <c r="AD192" i="6"/>
  <c r="M192" i="6" s="1"/>
  <c r="AC192" i="6"/>
  <c r="AE192" i="6" s="1"/>
  <c r="AF192" i="6"/>
  <c r="N192" i="6" s="1"/>
  <c r="AC65" i="6"/>
  <c r="AE65" i="6" s="1"/>
  <c r="AD65" i="6"/>
  <c r="M65" i="6" s="1"/>
  <c r="AF65" i="6"/>
  <c r="N65" i="6" s="1"/>
  <c r="AD151" i="6"/>
  <c r="AF151" i="6"/>
  <c r="AC151" i="6"/>
  <c r="AE151" i="6" s="1"/>
  <c r="AF34" i="6"/>
  <c r="AC34" i="6"/>
  <c r="AE34" i="6" s="1"/>
  <c r="AD34" i="6"/>
  <c r="AD53" i="6"/>
  <c r="AC53" i="6"/>
  <c r="AE53" i="6" s="1"/>
  <c r="AF53" i="6"/>
  <c r="AC70" i="6"/>
  <c r="AE70" i="6" s="1"/>
  <c r="AD70" i="6"/>
  <c r="AF70" i="6"/>
  <c r="AC61" i="6"/>
  <c r="AE61" i="6" s="1"/>
  <c r="AD61" i="6"/>
  <c r="AF61" i="6"/>
  <c r="AD80" i="6"/>
  <c r="AF80" i="6"/>
  <c r="AC80" i="6"/>
  <c r="AE80" i="6" s="1"/>
  <c r="AD120" i="6"/>
  <c r="AC120" i="6"/>
  <c r="AE120" i="6" s="1"/>
  <c r="AF120" i="6"/>
  <c r="AC125" i="6"/>
  <c r="AE125" i="6" s="1"/>
  <c r="AD125" i="6"/>
  <c r="AF125" i="6"/>
  <c r="AD150" i="6"/>
  <c r="AC150" i="6"/>
  <c r="AE150" i="6" s="1"/>
  <c r="AF150" i="6"/>
  <c r="AC145" i="6"/>
  <c r="AE145" i="6" s="1"/>
  <c r="AD145" i="6"/>
  <c r="AF145" i="6"/>
  <c r="AF186" i="6"/>
  <c r="AD186" i="6"/>
  <c r="AC186" i="6"/>
  <c r="AE186" i="6" s="1"/>
  <c r="AF182" i="6"/>
  <c r="AC182" i="6"/>
  <c r="AE182" i="6" s="1"/>
  <c r="AD182" i="6"/>
  <c r="AF211" i="6"/>
  <c r="AC211" i="6"/>
  <c r="AE211" i="6" s="1"/>
  <c r="AD211" i="6"/>
  <c r="AF205" i="6"/>
  <c r="AD205" i="6"/>
  <c r="AC205" i="6"/>
  <c r="AE205" i="6" s="1"/>
  <c r="AC67" i="6"/>
  <c r="AE67" i="6" s="1"/>
  <c r="AD67" i="6"/>
  <c r="AF67" i="6"/>
  <c r="AC90" i="6"/>
  <c r="AE90" i="6" s="1"/>
  <c r="AD90" i="6"/>
  <c r="AF90" i="6"/>
  <c r="AD198" i="6"/>
  <c r="M198" i="6" s="1"/>
  <c r="AC198" i="6"/>
  <c r="AE198" i="6" s="1"/>
  <c r="AF198" i="6"/>
  <c r="N198" i="6" s="1"/>
  <c r="AF42" i="6"/>
  <c r="N42" i="6" s="1"/>
  <c r="AD42" i="6"/>
  <c r="M42" i="6" s="1"/>
  <c r="AC42" i="6"/>
  <c r="AE42" i="6" s="1"/>
  <c r="AF19" i="6"/>
  <c r="N19" i="6" s="1"/>
  <c r="AC19" i="6"/>
  <c r="AE19" i="6" s="1"/>
  <c r="AD19" i="6"/>
  <c r="M19" i="6" s="1"/>
  <c r="AC103" i="6"/>
  <c r="AE103" i="6" s="1"/>
  <c r="AD103" i="6"/>
  <c r="M103" i="6" s="1"/>
  <c r="AF103" i="6"/>
  <c r="N103" i="6" s="1"/>
  <c r="AC64" i="6"/>
  <c r="AE64" i="6" s="1"/>
  <c r="AD64" i="6"/>
  <c r="AF64" i="6"/>
  <c r="AC117" i="6"/>
  <c r="AE117" i="6" s="1"/>
  <c r="AD117" i="6"/>
  <c r="AF117" i="6"/>
  <c r="AF171" i="6"/>
  <c r="AD171" i="6"/>
  <c r="AC171" i="6"/>
  <c r="AE171" i="6" s="1"/>
  <c r="AF26" i="6"/>
  <c r="AC26" i="6"/>
  <c r="AE26" i="6" s="1"/>
  <c r="AD26" i="6"/>
  <c r="AD52" i="6"/>
  <c r="AF52" i="6"/>
  <c r="AC52" i="6"/>
  <c r="AE52" i="6" s="1"/>
  <c r="AC74" i="6"/>
  <c r="AE74" i="6" s="1"/>
  <c r="AD74" i="6"/>
  <c r="AF74" i="6"/>
  <c r="AC71" i="6"/>
  <c r="AE71" i="6" s="1"/>
  <c r="AD71" i="6"/>
  <c r="AF71" i="6"/>
  <c r="AC86" i="6"/>
  <c r="AE86" i="6" s="1"/>
  <c r="AD86" i="6"/>
  <c r="AF86" i="6"/>
  <c r="AF89" i="6"/>
  <c r="AC89" i="6"/>
  <c r="AE89" i="6" s="1"/>
  <c r="AD89" i="6"/>
  <c r="AC100" i="6"/>
  <c r="AE100" i="6" s="1"/>
  <c r="AD100" i="6"/>
  <c r="AF100" i="6"/>
  <c r="AD81" i="6"/>
  <c r="AF81" i="6"/>
  <c r="AC81" i="6"/>
  <c r="AE81" i="6" s="1"/>
  <c r="AC129" i="6"/>
  <c r="AE129" i="6" s="1"/>
  <c r="AD129" i="6"/>
  <c r="AF129" i="6"/>
  <c r="AF158" i="6"/>
  <c r="AD158" i="6"/>
  <c r="AC158" i="6"/>
  <c r="AE158" i="6" s="1"/>
  <c r="AF153" i="6"/>
  <c r="AD153" i="6"/>
  <c r="AC153" i="6"/>
  <c r="AE153" i="6" s="1"/>
  <c r="AF189" i="6"/>
  <c r="AD189" i="6"/>
  <c r="AC189" i="6"/>
  <c r="AE189" i="6" s="1"/>
  <c r="AF193" i="6"/>
  <c r="AD193" i="6"/>
  <c r="AC193" i="6"/>
  <c r="AE193" i="6" s="1"/>
  <c r="AC133" i="6"/>
  <c r="AE133" i="6" s="1"/>
  <c r="AD133" i="6"/>
  <c r="M133" i="6" s="1"/>
  <c r="AF133" i="6"/>
  <c r="N133" i="6" s="1"/>
  <c r="AC112" i="6"/>
  <c r="AE112" i="6" s="1"/>
  <c r="AD112" i="6"/>
  <c r="M112" i="6" s="1"/>
  <c r="AF112" i="6"/>
  <c r="N112" i="6" s="1"/>
  <c r="AF209" i="6"/>
  <c r="N209" i="6" s="1"/>
  <c r="AD209" i="6"/>
  <c r="M209" i="6" s="1"/>
  <c r="AC209" i="6"/>
  <c r="AE209" i="6" s="1"/>
  <c r="AF46" i="6"/>
  <c r="N46" i="6" s="1"/>
  <c r="AD46" i="6"/>
  <c r="M46" i="6" s="1"/>
  <c r="AC46" i="6"/>
  <c r="AE46" i="6" s="1"/>
  <c r="AF24" i="6"/>
  <c r="N24" i="6" s="1"/>
  <c r="AC24" i="6"/>
  <c r="AE24" i="6" s="1"/>
  <c r="AD24" i="6"/>
  <c r="M24" i="6" s="1"/>
  <c r="AF167" i="6"/>
  <c r="N167" i="6" s="1"/>
  <c r="AD167" i="6"/>
  <c r="M167" i="6" s="1"/>
  <c r="AC167" i="6"/>
  <c r="AE167" i="6" s="1"/>
  <c r="AC140" i="6"/>
  <c r="AE140" i="6" s="1"/>
  <c r="AD140" i="6"/>
  <c r="M140" i="6" s="1"/>
  <c r="AF140" i="6"/>
  <c r="N140" i="6" s="1"/>
  <c r="AC135" i="6"/>
  <c r="AE135" i="6" s="1"/>
  <c r="AD135" i="6"/>
  <c r="AF135" i="6"/>
  <c r="AF187" i="6"/>
  <c r="AC187" i="6"/>
  <c r="AE187" i="6" s="1"/>
  <c r="AD187" i="6"/>
  <c r="AC130" i="6"/>
  <c r="AE130" i="6" s="1"/>
  <c r="AD130" i="6"/>
  <c r="M130" i="6" s="1"/>
  <c r="AF130" i="6"/>
  <c r="N130" i="6" s="1"/>
  <c r="AF38" i="6"/>
  <c r="AC38" i="6"/>
  <c r="AE38" i="6" s="1"/>
  <c r="AD38" i="6"/>
  <c r="AF21" i="6"/>
  <c r="AC21" i="6"/>
  <c r="AE21" i="6" s="1"/>
  <c r="AD21" i="6"/>
  <c r="AF37" i="6"/>
  <c r="AC37" i="6"/>
  <c r="AE37" i="6" s="1"/>
  <c r="AD37" i="6"/>
  <c r="AD48" i="6"/>
  <c r="AF48" i="6"/>
  <c r="AC48" i="6"/>
  <c r="AE48" i="6" s="1"/>
  <c r="AC58" i="6"/>
  <c r="AE58" i="6" s="1"/>
  <c r="AD58" i="6"/>
  <c r="AF58" i="6"/>
  <c r="AD78" i="6"/>
  <c r="AF78" i="6"/>
  <c r="AC78" i="6"/>
  <c r="AE78" i="6" s="1"/>
  <c r="AF85" i="6"/>
  <c r="AC85" i="6"/>
  <c r="AE85" i="6" s="1"/>
  <c r="AD85" i="6"/>
  <c r="AC115" i="6"/>
  <c r="AE115" i="6" s="1"/>
  <c r="AD115" i="6"/>
  <c r="AF115" i="6"/>
  <c r="AF161" i="6"/>
  <c r="AD161" i="6"/>
  <c r="AC161" i="6"/>
  <c r="AE161" i="6" s="1"/>
  <c r="AF188" i="6"/>
  <c r="AC188" i="6"/>
  <c r="AE188" i="6" s="1"/>
  <c r="AD188" i="6"/>
  <c r="AD190" i="6"/>
  <c r="AC190" i="6"/>
  <c r="AE190" i="6" s="1"/>
  <c r="AF190" i="6"/>
  <c r="AC136" i="6"/>
  <c r="AE136" i="6" s="1"/>
  <c r="AD136" i="6"/>
  <c r="M136" i="6" s="1"/>
  <c r="AF136" i="6"/>
  <c r="N136" i="6" s="1"/>
  <c r="AC114" i="6"/>
  <c r="AE114" i="6" s="1"/>
  <c r="AD114" i="6"/>
  <c r="AF114" i="6"/>
  <c r="AF207" i="6"/>
  <c r="N207" i="6" s="1"/>
  <c r="AD207" i="6"/>
  <c r="M207" i="6" s="1"/>
  <c r="AC207" i="6"/>
  <c r="AE207" i="6" s="1"/>
  <c r="AC95" i="6"/>
  <c r="AE95" i="6" s="1"/>
  <c r="AD95" i="6"/>
  <c r="M95" i="6" s="1"/>
  <c r="AF95" i="6"/>
  <c r="N95" i="6" s="1"/>
  <c r="AD147" i="6"/>
  <c r="M147" i="6" s="1"/>
  <c r="AC147" i="6"/>
  <c r="AE147" i="6" s="1"/>
  <c r="AF147" i="6"/>
  <c r="N147" i="6" s="1"/>
  <c r="AC101" i="6"/>
  <c r="AE101" i="6" s="1"/>
  <c r="AD101" i="6"/>
  <c r="M101" i="6" s="1"/>
  <c r="AF101" i="6"/>
  <c r="N101" i="6" s="1"/>
  <c r="K184" i="6"/>
  <c r="K199" i="6"/>
  <c r="K210" i="6"/>
  <c r="K169" i="6"/>
  <c r="K181" i="6"/>
  <c r="K183" i="6"/>
  <c r="K119" i="6"/>
  <c r="K104" i="6"/>
  <c r="K144" i="6"/>
  <c r="K185" i="6"/>
  <c r="K148" i="6"/>
  <c r="K82" i="6"/>
  <c r="K141" i="6"/>
  <c r="K22" i="6"/>
  <c r="K8" i="6" s="1"/>
  <c r="K16" i="6"/>
  <c r="K155" i="6"/>
  <c r="K76" i="6"/>
  <c r="K175" i="6"/>
  <c r="K131" i="6"/>
  <c r="K176" i="6"/>
  <c r="K162" i="6"/>
  <c r="K94" i="6"/>
  <c r="K149" i="6"/>
  <c r="K177" i="6"/>
  <c r="K47" i="6"/>
  <c r="K30" i="6"/>
  <c r="K97" i="6"/>
  <c r="K138" i="6"/>
  <c r="K99" i="6"/>
  <c r="K168" i="6"/>
  <c r="K157" i="6"/>
  <c r="K83" i="6"/>
  <c r="K88" i="6"/>
  <c r="K59" i="6"/>
  <c r="K126" i="6"/>
  <c r="K123" i="6"/>
  <c r="K173" i="6"/>
  <c r="N152" i="6"/>
  <c r="M152" i="6"/>
  <c r="M60" i="6"/>
  <c r="N60" i="6"/>
  <c r="N68" i="6"/>
  <c r="M204" i="6"/>
  <c r="N204" i="6"/>
  <c r="N27" i="6"/>
  <c r="M17" i="6"/>
  <c r="N17" i="6"/>
  <c r="M116" i="6"/>
  <c r="N116" i="6"/>
  <c r="N98" i="6"/>
  <c r="M98" i="6"/>
  <c r="M57" i="6"/>
  <c r="N57" i="6"/>
  <c r="N132" i="6"/>
  <c r="M132" i="6"/>
  <c r="N84" i="6"/>
  <c r="M84" i="6"/>
  <c r="M50" i="6"/>
  <c r="N50" i="6"/>
  <c r="M91" i="6"/>
  <c r="N91" i="6"/>
  <c r="M110" i="6"/>
  <c r="N110" i="6"/>
  <c r="AC59" i="6" l="1"/>
  <c r="AE59" i="6" s="1"/>
  <c r="AD59" i="6"/>
  <c r="M59" i="6" s="1"/>
  <c r="AF59" i="6"/>
  <c r="N59" i="6" s="1"/>
  <c r="AD88" i="6"/>
  <c r="M88" i="6" s="1"/>
  <c r="AF88" i="6"/>
  <c r="N88" i="6" s="1"/>
  <c r="AC88" i="6"/>
  <c r="AE88" i="6" s="1"/>
  <c r="AF47" i="6"/>
  <c r="N47" i="6" s="1"/>
  <c r="AD47" i="6"/>
  <c r="M47" i="6" s="1"/>
  <c r="AC47" i="6"/>
  <c r="AE47" i="6" s="1"/>
  <c r="AC76" i="6"/>
  <c r="AE76" i="6" s="1"/>
  <c r="AD76" i="6"/>
  <c r="M76" i="6" s="1"/>
  <c r="AF76" i="6"/>
  <c r="N76" i="6" s="1"/>
  <c r="AF185" i="6"/>
  <c r="N185" i="6" s="1"/>
  <c r="AD185" i="6"/>
  <c r="M185" i="6" s="1"/>
  <c r="AC185" i="6"/>
  <c r="AE185" i="6" s="1"/>
  <c r="AD210" i="6"/>
  <c r="M210" i="6" s="1"/>
  <c r="AC210" i="6"/>
  <c r="AE210" i="6" s="1"/>
  <c r="AF210" i="6"/>
  <c r="N210" i="6" s="1"/>
  <c r="AF169" i="6"/>
  <c r="N169" i="6" s="1"/>
  <c r="AD169" i="6"/>
  <c r="M169" i="6" s="1"/>
  <c r="AC169" i="6"/>
  <c r="AE169" i="6" s="1"/>
  <c r="AD83" i="6"/>
  <c r="M83" i="6" s="1"/>
  <c r="AC83" i="6"/>
  <c r="AE83" i="6" s="1"/>
  <c r="AF83" i="6"/>
  <c r="N83" i="6" s="1"/>
  <c r="AD177" i="6"/>
  <c r="M177" i="6" s="1"/>
  <c r="AC177" i="6"/>
  <c r="AE177" i="6" s="1"/>
  <c r="AF177" i="6"/>
  <c r="N177" i="6" s="1"/>
  <c r="AF155" i="6"/>
  <c r="N155" i="6" s="1"/>
  <c r="AD155" i="6"/>
  <c r="M155" i="6" s="1"/>
  <c r="AC155" i="6"/>
  <c r="AE155" i="6" s="1"/>
  <c r="AC144" i="6"/>
  <c r="AE144" i="6" s="1"/>
  <c r="AD144" i="6"/>
  <c r="M144" i="6" s="1"/>
  <c r="AF144" i="6"/>
  <c r="N144" i="6" s="1"/>
  <c r="AF199" i="6"/>
  <c r="N199" i="6" s="1"/>
  <c r="AD199" i="6"/>
  <c r="M199" i="6" s="1"/>
  <c r="AC199" i="6"/>
  <c r="AE199" i="6" s="1"/>
  <c r="AF175" i="6"/>
  <c r="N175" i="6" s="1"/>
  <c r="AD175" i="6"/>
  <c r="M175" i="6" s="1"/>
  <c r="AC175" i="6"/>
  <c r="AE175" i="6" s="1"/>
  <c r="AF157" i="6"/>
  <c r="N157" i="6" s="1"/>
  <c r="AD157" i="6"/>
  <c r="M157" i="6" s="1"/>
  <c r="AC157" i="6"/>
  <c r="AE157" i="6" s="1"/>
  <c r="AD149" i="6"/>
  <c r="M149" i="6" s="1"/>
  <c r="AC149" i="6"/>
  <c r="AE149" i="6" s="1"/>
  <c r="AF149" i="6"/>
  <c r="N149" i="6" s="1"/>
  <c r="AC104" i="6"/>
  <c r="AE104" i="6" s="1"/>
  <c r="AD104" i="6"/>
  <c r="M104" i="6" s="1"/>
  <c r="AF104" i="6"/>
  <c r="N104" i="6" s="1"/>
  <c r="AF184" i="6"/>
  <c r="N184" i="6" s="1"/>
  <c r="AD184" i="6"/>
  <c r="M184" i="6" s="1"/>
  <c r="AC184" i="6"/>
  <c r="AE184" i="6" s="1"/>
  <c r="AF168" i="6"/>
  <c r="N168" i="6" s="1"/>
  <c r="AD168" i="6"/>
  <c r="AC168" i="6"/>
  <c r="AE168" i="6" s="1"/>
  <c r="AC94" i="6"/>
  <c r="AE94" i="6" s="1"/>
  <c r="AD94" i="6"/>
  <c r="M94" i="6" s="1"/>
  <c r="AF94" i="6"/>
  <c r="N94" i="6" s="1"/>
  <c r="AF22" i="6"/>
  <c r="N22" i="6" s="1"/>
  <c r="AC22" i="6"/>
  <c r="AE22" i="6" s="1"/>
  <c r="AD22" i="6"/>
  <c r="M22" i="6" s="1"/>
  <c r="AF30" i="6"/>
  <c r="N30" i="6" s="1"/>
  <c r="AC30" i="6"/>
  <c r="AE30" i="6" s="1"/>
  <c r="AD30" i="6"/>
  <c r="M30" i="6" s="1"/>
  <c r="AF173" i="6"/>
  <c r="N173" i="6" s="1"/>
  <c r="AD173" i="6"/>
  <c r="M173" i="6" s="1"/>
  <c r="AC173" i="6"/>
  <c r="AE173" i="6" s="1"/>
  <c r="AC99" i="6"/>
  <c r="AE99" i="6" s="1"/>
  <c r="AD99" i="6"/>
  <c r="M99" i="6" s="1"/>
  <c r="AF99" i="6"/>
  <c r="N99" i="6" s="1"/>
  <c r="AF162" i="6"/>
  <c r="N162" i="6" s="1"/>
  <c r="AD162" i="6"/>
  <c r="M162" i="6" s="1"/>
  <c r="AC162" i="6"/>
  <c r="AE162" i="6" s="1"/>
  <c r="AC141" i="6"/>
  <c r="AE141" i="6" s="1"/>
  <c r="AD141" i="6"/>
  <c r="M141" i="6" s="1"/>
  <c r="AF141" i="6"/>
  <c r="N141" i="6" s="1"/>
  <c r="AD119" i="6"/>
  <c r="M119" i="6" s="1"/>
  <c r="AC119" i="6"/>
  <c r="AE119" i="6" s="1"/>
  <c r="AF119" i="6"/>
  <c r="N119" i="6" s="1"/>
  <c r="AD123" i="6"/>
  <c r="M123" i="6" s="1"/>
  <c r="AF123" i="6"/>
  <c r="N123" i="6" s="1"/>
  <c r="AC123" i="6"/>
  <c r="AE123" i="6" s="1"/>
  <c r="AC138" i="6"/>
  <c r="AE138" i="6" s="1"/>
  <c r="AD138" i="6"/>
  <c r="M138" i="6" s="1"/>
  <c r="AF138" i="6"/>
  <c r="N138" i="6" s="1"/>
  <c r="AD176" i="6"/>
  <c r="M176" i="6" s="1"/>
  <c r="AF176" i="6"/>
  <c r="N176" i="6" s="1"/>
  <c r="AC176" i="6"/>
  <c r="AE176" i="6" s="1"/>
  <c r="AD82" i="6"/>
  <c r="M82" i="6" s="1"/>
  <c r="AF82" i="6"/>
  <c r="N82" i="6" s="1"/>
  <c r="AC82" i="6"/>
  <c r="AE82" i="6" s="1"/>
  <c r="AF183" i="6"/>
  <c r="N183" i="6" s="1"/>
  <c r="AD183" i="6"/>
  <c r="M183" i="6" s="1"/>
  <c r="AC183" i="6"/>
  <c r="AE183" i="6" s="1"/>
  <c r="AD148" i="6"/>
  <c r="M148" i="6" s="1"/>
  <c r="AF148" i="6"/>
  <c r="N148" i="6" s="1"/>
  <c r="AC148" i="6"/>
  <c r="AE148" i="6" s="1"/>
  <c r="AC126" i="6"/>
  <c r="AE126" i="6" s="1"/>
  <c r="AD126" i="6"/>
  <c r="M126" i="6" s="1"/>
  <c r="AF126" i="6"/>
  <c r="N126" i="6" s="1"/>
  <c r="AC97" i="6"/>
  <c r="AE97" i="6" s="1"/>
  <c r="AD97" i="6"/>
  <c r="M97" i="6" s="1"/>
  <c r="AF97" i="6"/>
  <c r="N97" i="6" s="1"/>
  <c r="AC131" i="6"/>
  <c r="AE131" i="6" s="1"/>
  <c r="AD131" i="6"/>
  <c r="M131" i="6" s="1"/>
  <c r="AF131" i="6"/>
  <c r="N131" i="6" s="1"/>
  <c r="AF181" i="6"/>
  <c r="N181" i="6" s="1"/>
  <c r="AD181" i="6"/>
  <c r="M181" i="6" s="1"/>
  <c r="AC181" i="6"/>
  <c r="AE181" i="6" s="1"/>
  <c r="M168" i="6"/>
  <c r="N166" i="6"/>
  <c r="M166" i="6"/>
  <c r="M90" i="6"/>
  <c r="N90" i="6"/>
  <c r="N114" i="6"/>
  <c r="M114" i="6"/>
  <c r="N33" i="6"/>
  <c r="M33" i="6"/>
  <c r="M67" i="6"/>
  <c r="N67" i="6"/>
  <c r="M39" i="6"/>
  <c r="N39" i="6"/>
  <c r="N32" i="6"/>
  <c r="M32" i="6"/>
  <c r="M85" i="6"/>
  <c r="N85" i="6"/>
  <c r="M108" i="6"/>
  <c r="N108" i="6"/>
  <c r="M79" i="6"/>
  <c r="N79" i="6"/>
  <c r="N143" i="6"/>
  <c r="M143" i="6"/>
  <c r="M75" i="6"/>
  <c r="N75" i="6"/>
  <c r="M171" i="6"/>
  <c r="N171" i="6"/>
  <c r="N161" i="6"/>
  <c r="M161" i="6"/>
  <c r="N208" i="6"/>
  <c r="M208" i="6"/>
  <c r="M174" i="6"/>
  <c r="N174" i="6"/>
  <c r="M96" i="6"/>
  <c r="N96" i="6"/>
  <c r="N71" i="6"/>
  <c r="M71" i="6"/>
  <c r="N52" i="6"/>
  <c r="M52" i="6"/>
  <c r="M115" i="6"/>
  <c r="N115" i="6"/>
  <c r="M34" i="6"/>
  <c r="N34" i="6"/>
  <c r="M80" i="6"/>
  <c r="N80" i="6"/>
  <c r="M93" i="6"/>
  <c r="N93" i="6"/>
  <c r="M190" i="6"/>
  <c r="N190" i="6"/>
  <c r="M117" i="6"/>
  <c r="N117" i="6"/>
  <c r="N189" i="6"/>
  <c r="M189" i="6"/>
  <c r="M45" i="6"/>
  <c r="N45" i="6"/>
  <c r="M128" i="6"/>
  <c r="N128" i="6"/>
  <c r="N53" i="6"/>
  <c r="M53" i="6"/>
  <c r="N70" i="6"/>
  <c r="M70" i="6"/>
  <c r="N151" i="6"/>
  <c r="M151" i="6"/>
  <c r="M125" i="6"/>
  <c r="N125" i="6"/>
  <c r="M63" i="6"/>
  <c r="N63" i="6"/>
  <c r="M38" i="6"/>
  <c r="N38" i="6"/>
  <c r="N193" i="6"/>
  <c r="M193" i="6"/>
  <c r="N26" i="6"/>
  <c r="M26" i="6"/>
  <c r="M178" i="6"/>
  <c r="N178" i="6"/>
  <c r="M127" i="6"/>
  <c r="N127" i="6"/>
  <c r="N211" i="6"/>
  <c r="M211" i="6"/>
  <c r="M78" i="6"/>
  <c r="N78" i="6"/>
  <c r="M43" i="6"/>
  <c r="N43" i="6"/>
  <c r="N205" i="6"/>
  <c r="M205" i="6"/>
  <c r="N172" i="6"/>
  <c r="M172" i="6"/>
  <c r="N61" i="6"/>
  <c r="M61" i="6"/>
  <c r="M129" i="6"/>
  <c r="N129" i="6"/>
  <c r="N106" i="6"/>
  <c r="M106" i="6"/>
  <c r="M20" i="6"/>
  <c r="N20" i="6"/>
  <c r="M89" i="6"/>
  <c r="N89" i="6"/>
  <c r="M55" i="6"/>
  <c r="N55" i="6"/>
  <c r="N180" i="6"/>
  <c r="M180" i="6"/>
  <c r="N31" i="6"/>
  <c r="M31" i="6"/>
  <c r="N37" i="6"/>
  <c r="M37" i="6"/>
  <c r="M134" i="6"/>
  <c r="N134" i="6"/>
  <c r="N18" i="6"/>
  <c r="M18" i="6"/>
  <c r="N135" i="6"/>
  <c r="M135" i="6"/>
  <c r="N188" i="6"/>
  <c r="M188" i="6"/>
  <c r="M170" i="6"/>
  <c r="N170" i="6"/>
  <c r="M142" i="6"/>
  <c r="N142" i="6"/>
  <c r="N118" i="6"/>
  <c r="M118" i="6"/>
  <c r="M105" i="6"/>
  <c r="N105" i="6"/>
  <c r="M36" i="6"/>
  <c r="N36" i="6"/>
  <c r="N21" i="6"/>
  <c r="M21" i="6"/>
  <c r="M203" i="6"/>
  <c r="N203" i="6"/>
  <c r="M179" i="6"/>
  <c r="N179" i="6"/>
  <c r="N158" i="6"/>
  <c r="M158" i="6"/>
  <c r="M109" i="6"/>
  <c r="N109" i="6"/>
  <c r="N200" i="6"/>
  <c r="M200" i="6"/>
  <c r="M120" i="6"/>
  <c r="N120" i="6"/>
  <c r="M191" i="6"/>
  <c r="N191" i="6"/>
  <c r="M66" i="6"/>
  <c r="N66" i="6"/>
  <c r="M28" i="6"/>
  <c r="N28" i="6"/>
  <c r="N113" i="6"/>
  <c r="M113" i="6"/>
  <c r="N121" i="6"/>
  <c r="M121" i="6"/>
  <c r="N87" i="6"/>
  <c r="M87" i="6"/>
  <c r="M124" i="6"/>
  <c r="N124" i="6"/>
  <c r="N77" i="6"/>
  <c r="M77" i="6"/>
  <c r="M164" i="6"/>
  <c r="N164" i="6"/>
  <c r="M86" i="6"/>
  <c r="N86" i="6"/>
  <c r="M107" i="6"/>
  <c r="N107" i="6"/>
  <c r="M153" i="6"/>
  <c r="N153" i="6"/>
  <c r="M187" i="6"/>
  <c r="N187" i="6"/>
  <c r="M56" i="6"/>
  <c r="N56" i="6"/>
  <c r="M137" i="6"/>
  <c r="N137" i="6"/>
  <c r="M74" i="6"/>
  <c r="N74" i="6"/>
  <c r="N48" i="6"/>
  <c r="M48" i="6"/>
  <c r="M100" i="6"/>
  <c r="N100" i="6"/>
  <c r="N196" i="6"/>
  <c r="M196" i="6"/>
  <c r="M58" i="6"/>
  <c r="N58" i="6"/>
  <c r="M64" i="6"/>
  <c r="N64" i="6"/>
  <c r="N159" i="6"/>
  <c r="M159" i="6"/>
  <c r="M186" i="6"/>
  <c r="N186" i="6"/>
  <c r="M81" i="6"/>
  <c r="N81" i="6"/>
  <c r="N40" i="6"/>
  <c r="M40" i="6"/>
  <c r="M197" i="6"/>
  <c r="N197" i="6"/>
  <c r="M194" i="6"/>
  <c r="N194" i="6"/>
  <c r="M182" i="6"/>
  <c r="N182" i="6"/>
  <c r="N23" i="6"/>
  <c r="M23" i="6"/>
  <c r="N73" i="6"/>
  <c r="M73" i="6"/>
  <c r="M44" i="6"/>
  <c r="N44" i="6"/>
  <c r="M145" i="6"/>
  <c r="N145" i="6"/>
  <c r="N150" i="6"/>
  <c r="M150" i="6"/>
  <c r="M25" i="6"/>
  <c r="N25" i="6"/>
  <c r="A14" i="5" l="1"/>
  <c r="E14" i="5" s="1"/>
  <c r="B14" i="5"/>
  <c r="C14" i="5"/>
  <c r="S14" i="5"/>
  <c r="N14" i="5" s="1"/>
  <c r="A15" i="5"/>
  <c r="E15" i="5" s="1"/>
  <c r="B15" i="5"/>
  <c r="C15" i="5"/>
  <c r="S15" i="5"/>
  <c r="N15" i="5" s="1"/>
  <c r="A16" i="5"/>
  <c r="B16" i="5"/>
  <c r="C16" i="5"/>
  <c r="S16" i="5"/>
  <c r="N16" i="5" s="1"/>
  <c r="A17" i="5"/>
  <c r="B17" i="5"/>
  <c r="C17" i="5"/>
  <c r="S17" i="5"/>
  <c r="N17" i="5" s="1"/>
  <c r="A18" i="5"/>
  <c r="E18" i="5" s="1"/>
  <c r="B18" i="5"/>
  <c r="C18" i="5"/>
  <c r="P18" i="5" s="1"/>
  <c r="R18" i="5"/>
  <c r="I18" i="5" s="1"/>
  <c r="S18" i="5"/>
  <c r="N18" i="5" s="1"/>
  <c r="X18" i="5" s="1"/>
  <c r="A19" i="5"/>
  <c r="B19" i="5"/>
  <c r="C19" i="5"/>
  <c r="P19" i="5" s="1"/>
  <c r="S19" i="5"/>
  <c r="N19" i="5" s="1"/>
  <c r="A20" i="5"/>
  <c r="E20" i="5" s="1"/>
  <c r="B20" i="5"/>
  <c r="C20" i="5"/>
  <c r="J20" i="5"/>
  <c r="S20" i="5"/>
  <c r="N20" i="5" s="1"/>
  <c r="A21" i="5"/>
  <c r="B21" i="5"/>
  <c r="C21" i="5"/>
  <c r="P21" i="5" s="1"/>
  <c r="S21" i="5"/>
  <c r="N21" i="5" s="1"/>
  <c r="X21" i="5" s="1"/>
  <c r="A22" i="5"/>
  <c r="E22" i="5" s="1"/>
  <c r="B22" i="5"/>
  <c r="C22" i="5"/>
  <c r="P22" i="5" s="1"/>
  <c r="S22" i="5"/>
  <c r="N22" i="5" s="1"/>
  <c r="A23" i="5"/>
  <c r="E23" i="5" s="1"/>
  <c r="B23" i="5"/>
  <c r="C23" i="5"/>
  <c r="S23" i="5"/>
  <c r="N23" i="5" s="1"/>
  <c r="A24" i="5"/>
  <c r="B24" i="5"/>
  <c r="C24" i="5"/>
  <c r="S24" i="5"/>
  <c r="N24" i="5" s="1"/>
  <c r="A25" i="5"/>
  <c r="B25" i="5"/>
  <c r="C25" i="5"/>
  <c r="P25" i="5" s="1"/>
  <c r="S25" i="5"/>
  <c r="N25" i="5" s="1"/>
  <c r="A26" i="5"/>
  <c r="E26" i="5" s="1"/>
  <c r="B26" i="5"/>
  <c r="C26" i="5"/>
  <c r="R26" i="5" s="1"/>
  <c r="I26" i="5" s="1"/>
  <c r="S26" i="5"/>
  <c r="N26" i="5" s="1"/>
  <c r="X26" i="5" s="1"/>
  <c r="A27" i="5"/>
  <c r="E27" i="5" s="1"/>
  <c r="B27" i="5"/>
  <c r="C27" i="5"/>
  <c r="P27" i="5" s="1"/>
  <c r="S27" i="5"/>
  <c r="N27" i="5" s="1"/>
  <c r="A28" i="5"/>
  <c r="E28" i="5" s="1"/>
  <c r="B28" i="5"/>
  <c r="C28" i="5"/>
  <c r="S28" i="5"/>
  <c r="N28" i="5" s="1"/>
  <c r="A29" i="5"/>
  <c r="B29" i="5"/>
  <c r="C29" i="5"/>
  <c r="P29" i="5" s="1"/>
  <c r="S29" i="5"/>
  <c r="N29" i="5" s="1"/>
  <c r="A30" i="5"/>
  <c r="B30" i="5"/>
  <c r="C30" i="5"/>
  <c r="R30" i="5" s="1"/>
  <c r="I30" i="5" s="1"/>
  <c r="S30" i="5"/>
  <c r="N30" i="5" s="1"/>
  <c r="A31" i="5"/>
  <c r="E31" i="5" s="1"/>
  <c r="B31" i="5"/>
  <c r="C31" i="5"/>
  <c r="P31" i="5" s="1"/>
  <c r="S31" i="5"/>
  <c r="N31" i="5" s="1"/>
  <c r="X31" i="5" s="1"/>
  <c r="A32" i="5"/>
  <c r="B32" i="5"/>
  <c r="C32" i="5"/>
  <c r="S32" i="5"/>
  <c r="N32" i="5" s="1"/>
  <c r="Y32" i="5" s="1"/>
  <c r="A33" i="5"/>
  <c r="B33" i="5"/>
  <c r="C33" i="5"/>
  <c r="S33" i="5"/>
  <c r="N33" i="5" s="1"/>
  <c r="A34" i="5"/>
  <c r="B34" i="5"/>
  <c r="C34" i="5"/>
  <c r="S34" i="5"/>
  <c r="N34" i="5" s="1"/>
  <c r="W34" i="5" s="1"/>
  <c r="A35" i="5"/>
  <c r="E35" i="5" s="1"/>
  <c r="B35" i="5"/>
  <c r="C35" i="5"/>
  <c r="P35" i="5" s="1"/>
  <c r="S35" i="5"/>
  <c r="N35" i="5" s="1"/>
  <c r="X35" i="5" s="1"/>
  <c r="A36" i="5"/>
  <c r="E36" i="5" s="1"/>
  <c r="B36" i="5"/>
  <c r="C36" i="5"/>
  <c r="S36" i="5"/>
  <c r="N36" i="5" s="1"/>
  <c r="Y36" i="5" s="1"/>
  <c r="A37" i="5"/>
  <c r="J37" i="5" s="1"/>
  <c r="B37" i="5"/>
  <c r="C37" i="5"/>
  <c r="S37" i="5"/>
  <c r="N37" i="5" s="1"/>
  <c r="A38" i="5"/>
  <c r="E38" i="5" s="1"/>
  <c r="B38" i="5"/>
  <c r="C38" i="5"/>
  <c r="P38" i="5" s="1"/>
  <c r="S38" i="5"/>
  <c r="N38" i="5" s="1"/>
  <c r="A39" i="5"/>
  <c r="E39" i="5" s="1"/>
  <c r="B39" i="5"/>
  <c r="C39" i="5"/>
  <c r="P39" i="5" s="1"/>
  <c r="S39" i="5"/>
  <c r="N39" i="5" s="1"/>
  <c r="A40" i="5"/>
  <c r="B40" i="5"/>
  <c r="C40" i="5"/>
  <c r="S40" i="5"/>
  <c r="N40" i="5" s="1"/>
  <c r="Y40" i="5" s="1"/>
  <c r="A41" i="5"/>
  <c r="B41" i="5"/>
  <c r="C41" i="5"/>
  <c r="P41" i="5" s="1"/>
  <c r="S41" i="5"/>
  <c r="A42" i="5"/>
  <c r="B42" i="5"/>
  <c r="C42" i="5"/>
  <c r="R42" i="5" s="1"/>
  <c r="I42" i="5" s="1"/>
  <c r="P42" i="5"/>
  <c r="S42" i="5"/>
  <c r="N42" i="5" s="1"/>
  <c r="W42" i="5" s="1"/>
  <c r="A43" i="5"/>
  <c r="E43" i="5" s="1"/>
  <c r="B43" i="5"/>
  <c r="C43" i="5"/>
  <c r="P43" i="5" s="1"/>
  <c r="S43" i="5"/>
  <c r="N43" i="5" s="1"/>
  <c r="A44" i="5"/>
  <c r="J44" i="5" s="1"/>
  <c r="B44" i="5"/>
  <c r="C44" i="5"/>
  <c r="S44" i="5"/>
  <c r="N44" i="5" s="1"/>
  <c r="Y44" i="5" s="1"/>
  <c r="A45" i="5"/>
  <c r="J45" i="5" s="1"/>
  <c r="B45" i="5"/>
  <c r="C45" i="5"/>
  <c r="P45" i="5" s="1"/>
  <c r="S45" i="5"/>
  <c r="N45" i="5" s="1"/>
  <c r="A46" i="5"/>
  <c r="B46" i="5"/>
  <c r="C46" i="5"/>
  <c r="P46" i="5" s="1"/>
  <c r="S46" i="5"/>
  <c r="N46" i="5" s="1"/>
  <c r="A47" i="5"/>
  <c r="E47" i="5" s="1"/>
  <c r="B47" i="5"/>
  <c r="C47" i="5"/>
  <c r="S47" i="5"/>
  <c r="N47" i="5" s="1"/>
  <c r="X47" i="5" s="1"/>
  <c r="A48" i="5"/>
  <c r="E48" i="5" s="1"/>
  <c r="B48" i="5"/>
  <c r="C48" i="5"/>
  <c r="S48" i="5"/>
  <c r="N48" i="5" s="1"/>
  <c r="A49" i="5"/>
  <c r="J49" i="5" s="1"/>
  <c r="B49" i="5"/>
  <c r="C49" i="5"/>
  <c r="P49" i="5" s="1"/>
  <c r="S49" i="5"/>
  <c r="N49" i="5" s="1"/>
  <c r="A50" i="5"/>
  <c r="B50" i="5"/>
  <c r="C50" i="5"/>
  <c r="S50" i="5"/>
  <c r="N50" i="5" s="1"/>
  <c r="A51" i="5"/>
  <c r="E51" i="5" s="1"/>
  <c r="B51" i="5"/>
  <c r="C51" i="5"/>
  <c r="R51" i="5" s="1"/>
  <c r="I51" i="5" s="1"/>
  <c r="U51" i="5" s="1"/>
  <c r="N51" i="5"/>
  <c r="S51" i="5"/>
  <c r="A52" i="5"/>
  <c r="E52" i="5" s="1"/>
  <c r="B52" i="5"/>
  <c r="C52" i="5"/>
  <c r="S52" i="5"/>
  <c r="N52" i="5" s="1"/>
  <c r="Y52" i="5" s="1"/>
  <c r="A53" i="5"/>
  <c r="J53" i="5" s="1"/>
  <c r="B53" i="5"/>
  <c r="C53" i="5"/>
  <c r="P53" i="5" s="1"/>
  <c r="S53" i="5"/>
  <c r="N53" i="5" s="1"/>
  <c r="A54" i="5"/>
  <c r="B54" i="5"/>
  <c r="C54" i="5"/>
  <c r="P54" i="5" s="1"/>
  <c r="S54" i="5"/>
  <c r="N54" i="5" s="1"/>
  <c r="A55" i="5"/>
  <c r="E55" i="5" s="1"/>
  <c r="B55" i="5"/>
  <c r="C55" i="5"/>
  <c r="P55" i="5" s="1"/>
  <c r="S55" i="5"/>
  <c r="N55" i="5" s="1"/>
  <c r="A56" i="5"/>
  <c r="E56" i="5" s="1"/>
  <c r="B56" i="5"/>
  <c r="C56" i="5"/>
  <c r="R56" i="5" s="1"/>
  <c r="I56" i="5" s="1"/>
  <c r="U56" i="5" s="1"/>
  <c r="J56" i="5"/>
  <c r="S56" i="5"/>
  <c r="N56" i="5" s="1"/>
  <c r="Y56" i="5" s="1"/>
  <c r="A57" i="5"/>
  <c r="B57" i="5"/>
  <c r="C57" i="5"/>
  <c r="S57" i="5"/>
  <c r="N57" i="5" s="1"/>
  <c r="W57" i="5" s="1"/>
  <c r="A58" i="5"/>
  <c r="B58" i="5"/>
  <c r="C58" i="5"/>
  <c r="R58" i="5" s="1"/>
  <c r="I58" i="5" s="1"/>
  <c r="U58" i="5" s="1"/>
  <c r="N58" i="5"/>
  <c r="X58" i="5" s="1"/>
  <c r="S58" i="5"/>
  <c r="A59" i="5"/>
  <c r="E59" i="5" s="1"/>
  <c r="B59" i="5"/>
  <c r="C59" i="5"/>
  <c r="S59" i="5"/>
  <c r="N59" i="5" s="1"/>
  <c r="A60" i="5"/>
  <c r="B60" i="5"/>
  <c r="C60" i="5"/>
  <c r="S60" i="5"/>
  <c r="N60" i="5" s="1"/>
  <c r="Y60" i="5" s="1"/>
  <c r="A61" i="5"/>
  <c r="B61" i="5"/>
  <c r="C61" i="5"/>
  <c r="S61" i="5"/>
  <c r="N61" i="5" s="1"/>
  <c r="A62" i="5"/>
  <c r="B62" i="5"/>
  <c r="C62" i="5"/>
  <c r="R62" i="5" s="1"/>
  <c r="I62" i="5" s="1"/>
  <c r="S62" i="5"/>
  <c r="N62" i="5" s="1"/>
  <c r="A63" i="5"/>
  <c r="E63" i="5" s="1"/>
  <c r="B63" i="5"/>
  <c r="C63" i="5"/>
  <c r="S63" i="5"/>
  <c r="N63" i="5" s="1"/>
  <c r="A64" i="5"/>
  <c r="B64" i="5"/>
  <c r="C64" i="5"/>
  <c r="S64" i="5"/>
  <c r="N64" i="5" s="1"/>
  <c r="Y64" i="5" s="1"/>
  <c r="A65" i="5"/>
  <c r="B65" i="5"/>
  <c r="C65" i="5"/>
  <c r="S65" i="5"/>
  <c r="N65" i="5" s="1"/>
  <c r="X65" i="5" s="1"/>
  <c r="A66" i="5"/>
  <c r="B66" i="5"/>
  <c r="C66" i="5"/>
  <c r="R66" i="5" s="1"/>
  <c r="I66" i="5" s="1"/>
  <c r="S66" i="5"/>
  <c r="N66" i="5" s="1"/>
  <c r="A67" i="5"/>
  <c r="E67" i="5" s="1"/>
  <c r="B67" i="5"/>
  <c r="C67" i="5"/>
  <c r="S67" i="5"/>
  <c r="N67" i="5" s="1"/>
  <c r="A68" i="5"/>
  <c r="B68" i="5"/>
  <c r="C68" i="5"/>
  <c r="S68" i="5"/>
  <c r="N68" i="5" s="1"/>
  <c r="Y68" i="5" s="1"/>
  <c r="A69" i="5"/>
  <c r="B69" i="5"/>
  <c r="C69" i="5"/>
  <c r="N69" i="5"/>
  <c r="X69" i="5" s="1"/>
  <c r="S69" i="5"/>
  <c r="A70" i="5"/>
  <c r="B70" i="5"/>
  <c r="C70" i="5"/>
  <c r="R70" i="5" s="1"/>
  <c r="I70" i="5" s="1"/>
  <c r="S70" i="5"/>
  <c r="N70" i="5" s="1"/>
  <c r="W70" i="5" s="1"/>
  <c r="A71" i="5"/>
  <c r="E71" i="5" s="1"/>
  <c r="B71" i="5"/>
  <c r="C71" i="5"/>
  <c r="S71" i="5"/>
  <c r="N71" i="5" s="1"/>
  <c r="W71" i="5" s="1"/>
  <c r="A72" i="5"/>
  <c r="B72" i="5"/>
  <c r="C72" i="5"/>
  <c r="S72" i="5"/>
  <c r="N72" i="5" s="1"/>
  <c r="Y72" i="5" s="1"/>
  <c r="A73" i="5"/>
  <c r="B73" i="5"/>
  <c r="C73" i="5"/>
  <c r="S73" i="5"/>
  <c r="N73" i="5" s="1"/>
  <c r="A74" i="5"/>
  <c r="B74" i="5"/>
  <c r="C74" i="5"/>
  <c r="S74" i="5"/>
  <c r="N74" i="5" s="1"/>
  <c r="W74" i="5" s="1"/>
  <c r="A75" i="5"/>
  <c r="B75" i="5"/>
  <c r="C75" i="5"/>
  <c r="S75" i="5"/>
  <c r="N75" i="5" s="1"/>
  <c r="A76" i="5"/>
  <c r="B76" i="5"/>
  <c r="C76" i="5"/>
  <c r="S76" i="5"/>
  <c r="N76" i="5" s="1"/>
  <c r="A77" i="5"/>
  <c r="B77" i="5"/>
  <c r="C77" i="5"/>
  <c r="S77" i="5"/>
  <c r="N77" i="5" s="1"/>
  <c r="X77" i="5" s="1"/>
  <c r="A78" i="5"/>
  <c r="B78" i="5"/>
  <c r="C78" i="5"/>
  <c r="S78" i="5"/>
  <c r="N78" i="5" s="1"/>
  <c r="W78" i="5" s="1"/>
  <c r="A79" i="5"/>
  <c r="B79" i="5"/>
  <c r="C79" i="5"/>
  <c r="S79" i="5"/>
  <c r="N79" i="5" s="1"/>
  <c r="A80" i="5"/>
  <c r="B80" i="5"/>
  <c r="C80" i="5"/>
  <c r="S80" i="5"/>
  <c r="N80" i="5" s="1"/>
  <c r="A81" i="5"/>
  <c r="B81" i="5"/>
  <c r="C81" i="5"/>
  <c r="S81" i="5"/>
  <c r="N81" i="5" s="1"/>
  <c r="W81" i="5" s="1"/>
  <c r="A82" i="5"/>
  <c r="E82" i="5" s="1"/>
  <c r="B82" i="5"/>
  <c r="C82" i="5"/>
  <c r="S82" i="5"/>
  <c r="N82" i="5" s="1"/>
  <c r="A83" i="5"/>
  <c r="J83" i="5" s="1"/>
  <c r="B83" i="5"/>
  <c r="C83" i="5"/>
  <c r="S83" i="5"/>
  <c r="N83" i="5" s="1"/>
  <c r="X83" i="5" s="1"/>
  <c r="A84" i="5"/>
  <c r="B84" i="5"/>
  <c r="C84" i="5"/>
  <c r="P84" i="5" s="1"/>
  <c r="S84" i="5"/>
  <c r="N84" i="5" s="1"/>
  <c r="A85" i="5"/>
  <c r="B85" i="5"/>
  <c r="C85" i="5"/>
  <c r="S85" i="5"/>
  <c r="N85" i="5" s="1"/>
  <c r="A86" i="5"/>
  <c r="E86" i="5" s="1"/>
  <c r="B86" i="5"/>
  <c r="C86" i="5"/>
  <c r="P86" i="5" s="1"/>
  <c r="S86" i="5"/>
  <c r="N86" i="5" s="1"/>
  <c r="A87" i="5"/>
  <c r="J87" i="5" s="1"/>
  <c r="B87" i="5"/>
  <c r="C87" i="5"/>
  <c r="S87" i="5"/>
  <c r="N87" i="5" s="1"/>
  <c r="A88" i="5"/>
  <c r="B88" i="5"/>
  <c r="C88" i="5"/>
  <c r="P88" i="5" s="1"/>
  <c r="S88" i="5"/>
  <c r="N88" i="5" s="1"/>
  <c r="Y88" i="5"/>
  <c r="A89" i="5"/>
  <c r="B89" i="5"/>
  <c r="C89" i="5"/>
  <c r="P89" i="5" s="1"/>
  <c r="S89" i="5"/>
  <c r="N89" i="5" s="1"/>
  <c r="A90" i="5"/>
  <c r="E90" i="5" s="1"/>
  <c r="B90" i="5"/>
  <c r="C90" i="5"/>
  <c r="P90" i="5" s="1"/>
  <c r="S90" i="5"/>
  <c r="N90" i="5" s="1"/>
  <c r="A91" i="5"/>
  <c r="J91" i="5" s="1"/>
  <c r="B91" i="5"/>
  <c r="C91" i="5"/>
  <c r="S91" i="5"/>
  <c r="N91" i="5" s="1"/>
  <c r="A92" i="5"/>
  <c r="B92" i="5"/>
  <c r="C92" i="5"/>
  <c r="P92" i="5" s="1"/>
  <c r="S92" i="5"/>
  <c r="N92" i="5" s="1"/>
  <c r="Y92" i="5" s="1"/>
  <c r="A93" i="5"/>
  <c r="B93" i="5"/>
  <c r="C93" i="5"/>
  <c r="R93" i="5" s="1"/>
  <c r="I93" i="5" s="1"/>
  <c r="T93" i="5" s="1"/>
  <c r="P93" i="5"/>
  <c r="S93" i="5"/>
  <c r="N93" i="5" s="1"/>
  <c r="A94" i="5"/>
  <c r="E94" i="5" s="1"/>
  <c r="B94" i="5"/>
  <c r="C94" i="5"/>
  <c r="P94" i="5" s="1"/>
  <c r="J94" i="5"/>
  <c r="S94" i="5"/>
  <c r="N94" i="5" s="1"/>
  <c r="A95" i="5"/>
  <c r="J95" i="5" s="1"/>
  <c r="B95" i="5"/>
  <c r="C95" i="5"/>
  <c r="E95" i="5"/>
  <c r="S95" i="5"/>
  <c r="N95" i="5" s="1"/>
  <c r="A96" i="5"/>
  <c r="B96" i="5"/>
  <c r="C96" i="5"/>
  <c r="P96" i="5" s="1"/>
  <c r="R96" i="5"/>
  <c r="I96" i="5" s="1"/>
  <c r="S96" i="5"/>
  <c r="N96" i="5" s="1"/>
  <c r="Y96" i="5" s="1"/>
  <c r="A97" i="5"/>
  <c r="B97" i="5"/>
  <c r="C97" i="5"/>
  <c r="S97" i="5"/>
  <c r="N97" i="5" s="1"/>
  <c r="W97" i="5" s="1"/>
  <c r="A98" i="5"/>
  <c r="B98" i="5"/>
  <c r="C98" i="5"/>
  <c r="P98" i="5" s="1"/>
  <c r="S98" i="5"/>
  <c r="N98" i="5" s="1"/>
  <c r="A99" i="5"/>
  <c r="J99" i="5" s="1"/>
  <c r="B99" i="5"/>
  <c r="C99" i="5"/>
  <c r="S99" i="5"/>
  <c r="N99" i="5" s="1"/>
  <c r="Y99" i="5" s="1"/>
  <c r="A100" i="5"/>
  <c r="B100" i="5"/>
  <c r="C100" i="5"/>
  <c r="R100" i="5" s="1"/>
  <c r="I100" i="5" s="1"/>
  <c r="N100" i="5"/>
  <c r="S100" i="5"/>
  <c r="A101" i="5"/>
  <c r="B101" i="5"/>
  <c r="C101" i="5"/>
  <c r="R101" i="5" s="1"/>
  <c r="I101" i="5" s="1"/>
  <c r="S101" i="5"/>
  <c r="N101" i="5" s="1"/>
  <c r="A102" i="5"/>
  <c r="E102" i="5" s="1"/>
  <c r="B102" i="5"/>
  <c r="C102" i="5"/>
  <c r="S102" i="5"/>
  <c r="N102" i="5" s="1"/>
  <c r="A103" i="5"/>
  <c r="J103" i="5" s="1"/>
  <c r="B103" i="5"/>
  <c r="C103" i="5"/>
  <c r="S103" i="5"/>
  <c r="N103" i="5" s="1"/>
  <c r="Y103" i="5" s="1"/>
  <c r="A104" i="5"/>
  <c r="B104" i="5"/>
  <c r="C104" i="5"/>
  <c r="S104" i="5"/>
  <c r="N104" i="5" s="1"/>
  <c r="A105" i="5"/>
  <c r="B105" i="5"/>
  <c r="C105" i="5"/>
  <c r="S105" i="5"/>
  <c r="N105" i="5" s="1"/>
  <c r="A106" i="5"/>
  <c r="E106" i="5" s="1"/>
  <c r="B106" i="5"/>
  <c r="C106" i="5"/>
  <c r="S106" i="5"/>
  <c r="N106" i="5" s="1"/>
  <c r="A107" i="5"/>
  <c r="J107" i="5" s="1"/>
  <c r="B107" i="5"/>
  <c r="C107" i="5"/>
  <c r="E107" i="5"/>
  <c r="S107" i="5"/>
  <c r="N107" i="5" s="1"/>
  <c r="Y107" i="5" s="1"/>
  <c r="A108" i="5"/>
  <c r="B108" i="5"/>
  <c r="C108" i="5"/>
  <c r="S108" i="5"/>
  <c r="N108" i="5" s="1"/>
  <c r="Y108" i="5"/>
  <c r="A109" i="5"/>
  <c r="B109" i="5"/>
  <c r="C109" i="5"/>
  <c r="P109" i="5" s="1"/>
  <c r="N109" i="5"/>
  <c r="W109" i="5" s="1"/>
  <c r="S109" i="5"/>
  <c r="A110" i="5"/>
  <c r="B110" i="5"/>
  <c r="C110" i="5"/>
  <c r="R110" i="5" s="1"/>
  <c r="I110" i="5" s="1"/>
  <c r="S110" i="5"/>
  <c r="N110" i="5" s="1"/>
  <c r="A111" i="5"/>
  <c r="B111" i="5"/>
  <c r="C111" i="5"/>
  <c r="P111" i="5" s="1"/>
  <c r="S111" i="5"/>
  <c r="N111" i="5" s="1"/>
  <c r="A112" i="5"/>
  <c r="B112" i="5"/>
  <c r="C112" i="5"/>
  <c r="P112" i="5" s="1"/>
  <c r="S112" i="5"/>
  <c r="N112" i="5" s="1"/>
  <c r="A113" i="5"/>
  <c r="B113" i="5"/>
  <c r="C113" i="5"/>
  <c r="P113" i="5" s="1"/>
  <c r="R113" i="5"/>
  <c r="I113" i="5" s="1"/>
  <c r="T113" i="5" s="1"/>
  <c r="S113" i="5"/>
  <c r="N113" i="5" s="1"/>
  <c r="A114" i="5"/>
  <c r="E114" i="5" s="1"/>
  <c r="B114" i="5"/>
  <c r="C114" i="5"/>
  <c r="S114" i="5"/>
  <c r="N114" i="5" s="1"/>
  <c r="A115" i="5"/>
  <c r="E115" i="5" s="1"/>
  <c r="B115" i="5"/>
  <c r="C115" i="5"/>
  <c r="Q115" i="5" s="1"/>
  <c r="S115" i="5"/>
  <c r="N115" i="5" s="1"/>
  <c r="A116" i="5"/>
  <c r="J116" i="5" s="1"/>
  <c r="B116" i="5"/>
  <c r="C116" i="5"/>
  <c r="E116" i="5"/>
  <c r="S116" i="5"/>
  <c r="N116" i="5" s="1"/>
  <c r="A117" i="5"/>
  <c r="J117" i="5" s="1"/>
  <c r="B117" i="5"/>
  <c r="C117" i="5"/>
  <c r="P117" i="5" s="1"/>
  <c r="E117" i="5"/>
  <c r="S117" i="5"/>
  <c r="N117" i="5" s="1"/>
  <c r="Y117" i="5" s="1"/>
  <c r="A118" i="5"/>
  <c r="E118" i="5" s="1"/>
  <c r="B118" i="5"/>
  <c r="C118" i="5"/>
  <c r="R118" i="5" s="1"/>
  <c r="I118" i="5" s="1"/>
  <c r="S118" i="5"/>
  <c r="N118" i="5" s="1"/>
  <c r="Y118" i="5" s="1"/>
  <c r="A119" i="5"/>
  <c r="E119" i="5" s="1"/>
  <c r="B119" i="5"/>
  <c r="C119" i="5"/>
  <c r="P119" i="5" s="1"/>
  <c r="S119" i="5"/>
  <c r="N119" i="5" s="1"/>
  <c r="W119" i="5" s="1"/>
  <c r="A120" i="5"/>
  <c r="J120" i="5" s="1"/>
  <c r="B120" i="5"/>
  <c r="C120" i="5"/>
  <c r="S120" i="5"/>
  <c r="N120" i="5" s="1"/>
  <c r="A121" i="5"/>
  <c r="B121" i="5"/>
  <c r="C121" i="5"/>
  <c r="P121" i="5" s="1"/>
  <c r="S121" i="5"/>
  <c r="N121" i="5" s="1"/>
  <c r="Y121" i="5" s="1"/>
  <c r="A122" i="5"/>
  <c r="E122" i="5" s="1"/>
  <c r="B122" i="5"/>
  <c r="C122" i="5"/>
  <c r="Q122" i="5" s="1"/>
  <c r="P122" i="5"/>
  <c r="R122" i="5"/>
  <c r="I122" i="5" s="1"/>
  <c r="S122" i="5"/>
  <c r="N122" i="5" s="1"/>
  <c r="A123" i="5"/>
  <c r="E123" i="5" s="1"/>
  <c r="B123" i="5"/>
  <c r="C123" i="5"/>
  <c r="Q123" i="5" s="1"/>
  <c r="S123" i="5"/>
  <c r="N123" i="5" s="1"/>
  <c r="A124" i="5"/>
  <c r="J124" i="5" s="1"/>
  <c r="B124" i="5"/>
  <c r="C124" i="5"/>
  <c r="S124" i="5"/>
  <c r="N124" i="5" s="1"/>
  <c r="A125" i="5"/>
  <c r="J125" i="5" s="1"/>
  <c r="B125" i="5"/>
  <c r="C125" i="5"/>
  <c r="P125" i="5" s="1"/>
  <c r="S125" i="5"/>
  <c r="N125" i="5" s="1"/>
  <c r="Y125" i="5" s="1"/>
  <c r="A126" i="5"/>
  <c r="E126" i="5" s="1"/>
  <c r="B126" i="5"/>
  <c r="C126" i="5"/>
  <c r="Q126" i="5" s="1"/>
  <c r="S126" i="5"/>
  <c r="N126" i="5" s="1"/>
  <c r="W126" i="5" s="1"/>
  <c r="A127" i="5"/>
  <c r="E127" i="5" s="1"/>
  <c r="B127" i="5"/>
  <c r="C127" i="5"/>
  <c r="P127" i="5" s="1"/>
  <c r="N127" i="5"/>
  <c r="Y127" i="5" s="1"/>
  <c r="S127" i="5"/>
  <c r="A128" i="5"/>
  <c r="E128" i="5" s="1"/>
  <c r="B128" i="5"/>
  <c r="C128" i="5"/>
  <c r="S128" i="5"/>
  <c r="N128" i="5" s="1"/>
  <c r="A129" i="5"/>
  <c r="J129" i="5" s="1"/>
  <c r="B129" i="5"/>
  <c r="C129" i="5"/>
  <c r="S129" i="5"/>
  <c r="N129" i="5" s="1"/>
  <c r="Y129" i="5" s="1"/>
  <c r="A130" i="5"/>
  <c r="B130" i="5"/>
  <c r="C130" i="5"/>
  <c r="P130" i="5" s="1"/>
  <c r="N130" i="5"/>
  <c r="X130" i="5" s="1"/>
  <c r="S130" i="5"/>
  <c r="A131" i="5"/>
  <c r="E131" i="5" s="1"/>
  <c r="B131" i="5"/>
  <c r="C131" i="5"/>
  <c r="P131" i="5" s="1"/>
  <c r="S131" i="5"/>
  <c r="N131" i="5" s="1"/>
  <c r="A132" i="5"/>
  <c r="E132" i="5" s="1"/>
  <c r="B132" i="5"/>
  <c r="C132" i="5"/>
  <c r="S132" i="5"/>
  <c r="N132" i="5" s="1"/>
  <c r="A133" i="5"/>
  <c r="B133" i="5"/>
  <c r="C133" i="5"/>
  <c r="P133" i="5" s="1"/>
  <c r="S133" i="5"/>
  <c r="N133" i="5" s="1"/>
  <c r="A134" i="5"/>
  <c r="B134" i="5"/>
  <c r="C134" i="5"/>
  <c r="Q134" i="5" s="1"/>
  <c r="S134" i="5"/>
  <c r="N134" i="5" s="1"/>
  <c r="A135" i="5"/>
  <c r="E135" i="5" s="1"/>
  <c r="B135" i="5"/>
  <c r="C135" i="5"/>
  <c r="Q135" i="5" s="1"/>
  <c r="S135" i="5"/>
  <c r="N135" i="5" s="1"/>
  <c r="A136" i="5"/>
  <c r="J136" i="5" s="1"/>
  <c r="B136" i="5"/>
  <c r="C136" i="5"/>
  <c r="S136" i="5"/>
  <c r="N136" i="5" s="1"/>
  <c r="A137" i="5"/>
  <c r="J137" i="5" s="1"/>
  <c r="B137" i="5"/>
  <c r="C137" i="5"/>
  <c r="P137" i="5" s="1"/>
  <c r="S137" i="5"/>
  <c r="N137" i="5" s="1"/>
  <c r="Y137" i="5" s="1"/>
  <c r="A138" i="5"/>
  <c r="B138" i="5"/>
  <c r="C138" i="5"/>
  <c r="S138" i="5"/>
  <c r="N138" i="5" s="1"/>
  <c r="Y138" i="5" s="1"/>
  <c r="A139" i="5"/>
  <c r="B139" i="5"/>
  <c r="C139" i="5"/>
  <c r="P139" i="5" s="1"/>
  <c r="S139" i="5"/>
  <c r="N139" i="5" s="1"/>
  <c r="W139" i="5" s="1"/>
  <c r="A140" i="5"/>
  <c r="J140" i="5" s="1"/>
  <c r="B140" i="5"/>
  <c r="C140" i="5"/>
  <c r="R140" i="5" s="1"/>
  <c r="I140" i="5" s="1"/>
  <c r="E140" i="5"/>
  <c r="S140" i="5"/>
  <c r="N140" i="5" s="1"/>
  <c r="W140" i="5"/>
  <c r="A141" i="5"/>
  <c r="J141" i="5" s="1"/>
  <c r="B141" i="5"/>
  <c r="C141" i="5"/>
  <c r="P141" i="5" s="1"/>
  <c r="E141" i="5"/>
  <c r="S141" i="5"/>
  <c r="N141" i="5" s="1"/>
  <c r="A142" i="5"/>
  <c r="J142" i="5" s="1"/>
  <c r="B142" i="5"/>
  <c r="C142" i="5"/>
  <c r="Q142" i="5" s="1"/>
  <c r="S142" i="5"/>
  <c r="N142" i="5" s="1"/>
  <c r="A143" i="5"/>
  <c r="E143" i="5" s="1"/>
  <c r="B143" i="5"/>
  <c r="C143" i="5"/>
  <c r="Q143" i="5" s="1"/>
  <c r="P143" i="5"/>
  <c r="S143" i="5"/>
  <c r="N143" i="5" s="1"/>
  <c r="W143" i="5" s="1"/>
  <c r="A144" i="5"/>
  <c r="E144" i="5" s="1"/>
  <c r="B144" i="5"/>
  <c r="C144" i="5"/>
  <c r="P144" i="5" s="1"/>
  <c r="J144" i="5"/>
  <c r="S144" i="5"/>
  <c r="N144" i="5" s="1"/>
  <c r="W144" i="5" s="1"/>
  <c r="A145" i="5"/>
  <c r="J145" i="5" s="1"/>
  <c r="B145" i="5"/>
  <c r="C145" i="5"/>
  <c r="Q145" i="5" s="1"/>
  <c r="S145" i="5"/>
  <c r="N145" i="5" s="1"/>
  <c r="A146" i="5"/>
  <c r="E146" i="5" s="1"/>
  <c r="B146" i="5"/>
  <c r="C146" i="5"/>
  <c r="Q146" i="5" s="1"/>
  <c r="S146" i="5"/>
  <c r="N146" i="5" s="1"/>
  <c r="W146" i="5" s="1"/>
  <c r="A147" i="5"/>
  <c r="J147" i="5" s="1"/>
  <c r="B147" i="5"/>
  <c r="C147" i="5"/>
  <c r="S147" i="5"/>
  <c r="N147" i="5" s="1"/>
  <c r="A148" i="5"/>
  <c r="E148" i="5" s="1"/>
  <c r="B148" i="5"/>
  <c r="C148" i="5"/>
  <c r="P148" i="5" s="1"/>
  <c r="S148" i="5"/>
  <c r="N148" i="5" s="1"/>
  <c r="A149" i="5"/>
  <c r="J149" i="5" s="1"/>
  <c r="B149" i="5"/>
  <c r="C149" i="5"/>
  <c r="Q149" i="5" s="1"/>
  <c r="S149" i="5"/>
  <c r="N149" i="5" s="1"/>
  <c r="A150" i="5"/>
  <c r="E150" i="5" s="1"/>
  <c r="B150" i="5"/>
  <c r="C150" i="5"/>
  <c r="P150" i="5" s="1"/>
  <c r="S150" i="5"/>
  <c r="N150" i="5" s="1"/>
  <c r="W150" i="5" s="1"/>
  <c r="A151" i="5"/>
  <c r="E151" i="5" s="1"/>
  <c r="B151" i="5"/>
  <c r="C151" i="5"/>
  <c r="R151" i="5" s="1"/>
  <c r="I151" i="5" s="1"/>
  <c r="U151" i="5" s="1"/>
  <c r="S151" i="5"/>
  <c r="N151" i="5" s="1"/>
  <c r="W151" i="5" s="1"/>
  <c r="A152" i="5"/>
  <c r="E152" i="5" s="1"/>
  <c r="B152" i="5"/>
  <c r="C152" i="5"/>
  <c r="P152" i="5" s="1"/>
  <c r="S152" i="5"/>
  <c r="N152" i="5" s="1"/>
  <c r="A153" i="5"/>
  <c r="B153" i="5"/>
  <c r="C153" i="5"/>
  <c r="Q153" i="5" s="1"/>
  <c r="S153" i="5"/>
  <c r="N153" i="5" s="1"/>
  <c r="A154" i="5"/>
  <c r="E154" i="5" s="1"/>
  <c r="B154" i="5"/>
  <c r="C154" i="5"/>
  <c r="R154" i="5" s="1"/>
  <c r="I154" i="5" s="1"/>
  <c r="S154" i="5"/>
  <c r="N154" i="5" s="1"/>
  <c r="W154" i="5" s="1"/>
  <c r="A155" i="5"/>
  <c r="B155" i="5"/>
  <c r="C155" i="5"/>
  <c r="S155" i="5"/>
  <c r="N155" i="5" s="1"/>
  <c r="A156" i="5"/>
  <c r="J156" i="5" s="1"/>
  <c r="B156" i="5"/>
  <c r="C156" i="5"/>
  <c r="S156" i="5"/>
  <c r="N156" i="5" s="1"/>
  <c r="A157" i="5"/>
  <c r="J157" i="5" s="1"/>
  <c r="B157" i="5"/>
  <c r="C157" i="5"/>
  <c r="S157" i="5"/>
  <c r="N157" i="5" s="1"/>
  <c r="W157" i="5" s="1"/>
  <c r="A158" i="5"/>
  <c r="B158" i="5"/>
  <c r="C158" i="5"/>
  <c r="R158" i="5" s="1"/>
  <c r="I158" i="5" s="1"/>
  <c r="S158" i="5"/>
  <c r="N158" i="5" s="1"/>
  <c r="X158" i="5" s="1"/>
  <c r="A159" i="5"/>
  <c r="E159" i="5" s="1"/>
  <c r="B159" i="5"/>
  <c r="C159" i="5"/>
  <c r="R159" i="5" s="1"/>
  <c r="I159" i="5" s="1"/>
  <c r="U159" i="5" s="1"/>
  <c r="S159" i="5"/>
  <c r="N159" i="5" s="1"/>
  <c r="A160" i="5"/>
  <c r="B160" i="5"/>
  <c r="C160" i="5"/>
  <c r="P160" i="5" s="1"/>
  <c r="S160" i="5"/>
  <c r="N160" i="5" s="1"/>
  <c r="A161" i="5"/>
  <c r="B161" i="5"/>
  <c r="C161" i="5"/>
  <c r="P161" i="5" s="1"/>
  <c r="S161" i="5"/>
  <c r="N161" i="5" s="1"/>
  <c r="A162" i="5"/>
  <c r="B162" i="5"/>
  <c r="C162" i="5"/>
  <c r="S162" i="5"/>
  <c r="N162" i="5" s="1"/>
  <c r="A163" i="5"/>
  <c r="B163" i="5"/>
  <c r="C163" i="5"/>
  <c r="R163" i="5" s="1"/>
  <c r="I163" i="5" s="1"/>
  <c r="T163" i="5" s="1"/>
  <c r="P163" i="5"/>
  <c r="S163" i="5"/>
  <c r="N163" i="5" s="1"/>
  <c r="A164" i="5"/>
  <c r="B164" i="5"/>
  <c r="C164" i="5"/>
  <c r="P164" i="5" s="1"/>
  <c r="S164" i="5"/>
  <c r="N164" i="5" s="1"/>
  <c r="A165" i="5"/>
  <c r="B165" i="5"/>
  <c r="C165" i="5"/>
  <c r="P165" i="5" s="1"/>
  <c r="S165" i="5"/>
  <c r="N165" i="5" s="1"/>
  <c r="A166" i="5"/>
  <c r="B166" i="5"/>
  <c r="C166" i="5"/>
  <c r="S166" i="5"/>
  <c r="N166" i="5" s="1"/>
  <c r="A167" i="5"/>
  <c r="B167" i="5"/>
  <c r="C167" i="5"/>
  <c r="R167" i="5" s="1"/>
  <c r="I167" i="5" s="1"/>
  <c r="T167" i="5" s="1"/>
  <c r="S167" i="5"/>
  <c r="N167" i="5" s="1"/>
  <c r="A168" i="5"/>
  <c r="B168" i="5"/>
  <c r="C168" i="5"/>
  <c r="P168" i="5" s="1"/>
  <c r="S168" i="5"/>
  <c r="N168" i="5" s="1"/>
  <c r="A169" i="5"/>
  <c r="B169" i="5"/>
  <c r="C169" i="5"/>
  <c r="P169" i="5" s="1"/>
  <c r="S169" i="5"/>
  <c r="N169" i="5" s="1"/>
  <c r="A170" i="5"/>
  <c r="B170" i="5"/>
  <c r="C170" i="5"/>
  <c r="P170" i="5" s="1"/>
  <c r="Q170" i="5"/>
  <c r="S170" i="5"/>
  <c r="N170" i="5" s="1"/>
  <c r="W170" i="5" s="1"/>
  <c r="A171" i="5"/>
  <c r="E171" i="5" s="1"/>
  <c r="B171" i="5"/>
  <c r="C171" i="5"/>
  <c r="R171" i="5" s="1"/>
  <c r="I171" i="5" s="1"/>
  <c r="S171" i="5"/>
  <c r="N171" i="5" s="1"/>
  <c r="A172" i="5"/>
  <c r="J172" i="5" s="1"/>
  <c r="B172" i="5"/>
  <c r="C172" i="5"/>
  <c r="P172" i="5" s="1"/>
  <c r="E172" i="5"/>
  <c r="S172" i="5"/>
  <c r="N172" i="5" s="1"/>
  <c r="W172" i="5" s="1"/>
  <c r="A173" i="5"/>
  <c r="J173" i="5" s="1"/>
  <c r="B173" i="5"/>
  <c r="C173" i="5"/>
  <c r="S173" i="5"/>
  <c r="N173" i="5" s="1"/>
  <c r="Y173" i="5" s="1"/>
  <c r="A174" i="5"/>
  <c r="B174" i="5"/>
  <c r="C174" i="5"/>
  <c r="P174" i="5" s="1"/>
  <c r="S174" i="5"/>
  <c r="N174" i="5" s="1"/>
  <c r="A175" i="5"/>
  <c r="B175" i="5"/>
  <c r="C175" i="5"/>
  <c r="R175" i="5" s="1"/>
  <c r="I175" i="5" s="1"/>
  <c r="T175" i="5" s="1"/>
  <c r="S175" i="5"/>
  <c r="N175" i="5" s="1"/>
  <c r="W175" i="5" s="1"/>
  <c r="A176" i="5"/>
  <c r="E176" i="5" s="1"/>
  <c r="B176" i="5"/>
  <c r="C176" i="5"/>
  <c r="J176" i="5"/>
  <c r="S176" i="5"/>
  <c r="N176" i="5" s="1"/>
  <c r="X176" i="5" s="1"/>
  <c r="A177" i="5"/>
  <c r="J177" i="5" s="1"/>
  <c r="B177" i="5"/>
  <c r="C177" i="5"/>
  <c r="P177" i="5" s="1"/>
  <c r="R177" i="5"/>
  <c r="I177" i="5" s="1"/>
  <c r="S177" i="5"/>
  <c r="N177" i="5" s="1"/>
  <c r="A178" i="5"/>
  <c r="B178" i="5"/>
  <c r="C178" i="5"/>
  <c r="P178" i="5" s="1"/>
  <c r="S178" i="5"/>
  <c r="N178" i="5" s="1"/>
  <c r="A179" i="5"/>
  <c r="E179" i="5" s="1"/>
  <c r="B179" i="5"/>
  <c r="C179" i="5"/>
  <c r="R179" i="5" s="1"/>
  <c r="I179" i="5" s="1"/>
  <c r="S179" i="5"/>
  <c r="N179" i="5" s="1"/>
  <c r="A180" i="5"/>
  <c r="E180" i="5" s="1"/>
  <c r="B180" i="5"/>
  <c r="C180" i="5"/>
  <c r="Q180" i="5" s="1"/>
  <c r="S180" i="5"/>
  <c r="N180" i="5" s="1"/>
  <c r="X180" i="5" s="1"/>
  <c r="A181" i="5"/>
  <c r="J181" i="5" s="1"/>
  <c r="B181" i="5"/>
  <c r="C181" i="5"/>
  <c r="S181" i="5"/>
  <c r="N181" i="5" s="1"/>
  <c r="A182" i="5"/>
  <c r="E182" i="5" s="1"/>
  <c r="B182" i="5"/>
  <c r="C182" i="5"/>
  <c r="P182" i="5" s="1"/>
  <c r="S182" i="5"/>
  <c r="N182" i="5" s="1"/>
  <c r="A183" i="5"/>
  <c r="E183" i="5" s="1"/>
  <c r="B183" i="5"/>
  <c r="C183" i="5"/>
  <c r="R183" i="5" s="1"/>
  <c r="I183" i="5" s="1"/>
  <c r="S183" i="5"/>
  <c r="N183" i="5" s="1"/>
  <c r="A184" i="5"/>
  <c r="J184" i="5" s="1"/>
  <c r="B184" i="5"/>
  <c r="C184" i="5"/>
  <c r="P184" i="5" s="1"/>
  <c r="S184" i="5"/>
  <c r="N184" i="5" s="1"/>
  <c r="A185" i="5"/>
  <c r="J185" i="5" s="1"/>
  <c r="B185" i="5"/>
  <c r="C185" i="5"/>
  <c r="P185" i="5" s="1"/>
  <c r="S185" i="5"/>
  <c r="N185" i="5" s="1"/>
  <c r="A186" i="5"/>
  <c r="E186" i="5" s="1"/>
  <c r="B186" i="5"/>
  <c r="C186" i="5"/>
  <c r="P186" i="5" s="1"/>
  <c r="S186" i="5"/>
  <c r="N186" i="5" s="1"/>
  <c r="A187" i="5"/>
  <c r="J187" i="5" s="1"/>
  <c r="B187" i="5"/>
  <c r="C187" i="5"/>
  <c r="R187" i="5" s="1"/>
  <c r="I187" i="5" s="1"/>
  <c r="S187" i="5"/>
  <c r="N187" i="5" s="1"/>
  <c r="A188" i="5"/>
  <c r="J188" i="5" s="1"/>
  <c r="B188" i="5"/>
  <c r="C188" i="5"/>
  <c r="P188" i="5" s="1"/>
  <c r="S188" i="5"/>
  <c r="N188" i="5" s="1"/>
  <c r="A189" i="5"/>
  <c r="J189" i="5" s="1"/>
  <c r="B189" i="5"/>
  <c r="C189" i="5"/>
  <c r="P189" i="5" s="1"/>
  <c r="S189" i="5"/>
  <c r="N189" i="5" s="1"/>
  <c r="A190" i="5"/>
  <c r="E190" i="5" s="1"/>
  <c r="B190" i="5"/>
  <c r="C190" i="5"/>
  <c r="Q190" i="5" s="1"/>
  <c r="S190" i="5"/>
  <c r="N190" i="5" s="1"/>
  <c r="A191" i="5"/>
  <c r="B191" i="5"/>
  <c r="C191" i="5"/>
  <c r="Q191" i="5" s="1"/>
  <c r="S191" i="5"/>
  <c r="N191" i="5" s="1"/>
  <c r="A192" i="5"/>
  <c r="J192" i="5" s="1"/>
  <c r="B192" i="5"/>
  <c r="C192" i="5"/>
  <c r="P192" i="5" s="1"/>
  <c r="E192" i="5"/>
  <c r="S192" i="5"/>
  <c r="N192" i="5" s="1"/>
  <c r="A193" i="5"/>
  <c r="J193" i="5" s="1"/>
  <c r="B193" i="5"/>
  <c r="C193" i="5"/>
  <c r="P193" i="5" s="1"/>
  <c r="S193" i="5"/>
  <c r="N193" i="5" s="1"/>
  <c r="A194" i="5"/>
  <c r="E194" i="5" s="1"/>
  <c r="B194" i="5"/>
  <c r="C194" i="5"/>
  <c r="R194" i="5" s="1"/>
  <c r="I194" i="5" s="1"/>
  <c r="S194" i="5"/>
  <c r="N194" i="5" s="1"/>
  <c r="W194" i="5" s="1"/>
  <c r="A195" i="5"/>
  <c r="J195" i="5" s="1"/>
  <c r="B195" i="5"/>
  <c r="C195" i="5"/>
  <c r="Q195" i="5" s="1"/>
  <c r="N195" i="5"/>
  <c r="Y195" i="5" s="1"/>
  <c r="S195" i="5"/>
  <c r="A196" i="5"/>
  <c r="J196" i="5" s="1"/>
  <c r="B196" i="5"/>
  <c r="C196" i="5"/>
  <c r="S196" i="5"/>
  <c r="N196" i="5" s="1"/>
  <c r="A197" i="5"/>
  <c r="J197" i="5" s="1"/>
  <c r="B197" i="5"/>
  <c r="C197" i="5"/>
  <c r="P197" i="5" s="1"/>
  <c r="S197" i="5"/>
  <c r="N197" i="5" s="1"/>
  <c r="A198" i="5"/>
  <c r="E198" i="5" s="1"/>
  <c r="B198" i="5"/>
  <c r="C198" i="5"/>
  <c r="Q198" i="5" s="1"/>
  <c r="P198" i="5"/>
  <c r="S198" i="5"/>
  <c r="N198" i="5" s="1"/>
  <c r="W198" i="5" s="1"/>
  <c r="A199" i="5"/>
  <c r="E199" i="5" s="1"/>
  <c r="B199" i="5"/>
  <c r="C199" i="5"/>
  <c r="J199" i="5"/>
  <c r="S199" i="5"/>
  <c r="N199" i="5" s="1"/>
  <c r="Y199" i="5" s="1"/>
  <c r="A200" i="5"/>
  <c r="B200" i="5"/>
  <c r="C200" i="5"/>
  <c r="P200" i="5" s="1"/>
  <c r="S200" i="5"/>
  <c r="N200" i="5" s="1"/>
  <c r="A201" i="5"/>
  <c r="J201" i="5" s="1"/>
  <c r="B201" i="5"/>
  <c r="C201" i="5"/>
  <c r="P201" i="5" s="1"/>
  <c r="S201" i="5"/>
  <c r="N201" i="5" s="1"/>
  <c r="A202" i="5"/>
  <c r="E202" i="5" s="1"/>
  <c r="B202" i="5"/>
  <c r="C202" i="5"/>
  <c r="R202" i="5" s="1"/>
  <c r="I202" i="5" s="1"/>
  <c r="V202" i="5" s="1"/>
  <c r="N202" i="5"/>
  <c r="X202" i="5" s="1"/>
  <c r="S202" i="5"/>
  <c r="A203" i="5"/>
  <c r="J203" i="5" s="1"/>
  <c r="B203" i="5"/>
  <c r="C203" i="5"/>
  <c r="S203" i="5"/>
  <c r="N203" i="5" s="1"/>
  <c r="Y203" i="5" s="1"/>
  <c r="A204" i="5"/>
  <c r="J204" i="5" s="1"/>
  <c r="B204" i="5"/>
  <c r="C204" i="5"/>
  <c r="P204" i="5" s="1"/>
  <c r="S204" i="5"/>
  <c r="N204" i="5" s="1"/>
  <c r="A205" i="5"/>
  <c r="J205" i="5" s="1"/>
  <c r="B205" i="5"/>
  <c r="C205" i="5"/>
  <c r="S205" i="5"/>
  <c r="N205" i="5" s="1"/>
  <c r="A206" i="5"/>
  <c r="E206" i="5" s="1"/>
  <c r="B206" i="5"/>
  <c r="C206" i="5"/>
  <c r="Q206" i="5" s="1"/>
  <c r="S206" i="5"/>
  <c r="N206" i="5" s="1"/>
  <c r="A207" i="5"/>
  <c r="E207" i="5" s="1"/>
  <c r="B207" i="5"/>
  <c r="C207" i="5"/>
  <c r="Q207" i="5" s="1"/>
  <c r="S207" i="5"/>
  <c r="N207" i="5" s="1"/>
  <c r="A208" i="5"/>
  <c r="J208" i="5" s="1"/>
  <c r="B208" i="5"/>
  <c r="C208" i="5"/>
  <c r="P208" i="5" s="1"/>
  <c r="S208" i="5"/>
  <c r="N208" i="5" s="1"/>
  <c r="A209" i="5"/>
  <c r="J209" i="5" s="1"/>
  <c r="B209" i="5"/>
  <c r="C209" i="5"/>
  <c r="P209" i="5" s="1"/>
  <c r="S209" i="5"/>
  <c r="N209" i="5" s="1"/>
  <c r="A210" i="5"/>
  <c r="E210" i="5" s="1"/>
  <c r="B210" i="5"/>
  <c r="C210" i="5"/>
  <c r="P210" i="5" s="1"/>
  <c r="S210" i="5"/>
  <c r="N210" i="5" s="1"/>
  <c r="A211" i="5"/>
  <c r="J211" i="5" s="1"/>
  <c r="B211" i="5"/>
  <c r="C211" i="5"/>
  <c r="Q211" i="5" s="1"/>
  <c r="S211" i="5"/>
  <c r="N211" i="5" s="1"/>
  <c r="C205" i="8"/>
  <c r="B205" i="8"/>
  <c r="A205" i="8"/>
  <c r="AI205" i="8" s="1"/>
  <c r="C204" i="8"/>
  <c r="B204" i="8"/>
  <c r="A204" i="8"/>
  <c r="AI204" i="8" s="1"/>
  <c r="C203" i="8"/>
  <c r="B203" i="8"/>
  <c r="A203" i="8"/>
  <c r="AI203" i="8" s="1"/>
  <c r="C202" i="8"/>
  <c r="B202" i="8"/>
  <c r="A202" i="8"/>
  <c r="AI202" i="8" s="1"/>
  <c r="C201" i="8"/>
  <c r="B201" i="8"/>
  <c r="A201" i="8"/>
  <c r="AI201" i="8" s="1"/>
  <c r="C200" i="8"/>
  <c r="B200" i="8"/>
  <c r="A200" i="8"/>
  <c r="AI200" i="8" s="1"/>
  <c r="C199" i="8"/>
  <c r="B199" i="8"/>
  <c r="A199" i="8"/>
  <c r="AI199" i="8" s="1"/>
  <c r="C198" i="8"/>
  <c r="B198" i="8"/>
  <c r="A198" i="8"/>
  <c r="AI198" i="8" s="1"/>
  <c r="C197" i="8"/>
  <c r="B197" i="8"/>
  <c r="A197" i="8"/>
  <c r="AI197" i="8" s="1"/>
  <c r="C196" i="8"/>
  <c r="B196" i="8"/>
  <c r="A196" i="8"/>
  <c r="AI196" i="8" s="1"/>
  <c r="C195" i="8"/>
  <c r="B195" i="8"/>
  <c r="A195" i="8"/>
  <c r="AI195" i="8" s="1"/>
  <c r="C194" i="8"/>
  <c r="B194" i="8"/>
  <c r="A194" i="8"/>
  <c r="AI194" i="8" s="1"/>
  <c r="C193" i="8"/>
  <c r="B193" i="8"/>
  <c r="A193" i="8"/>
  <c r="AI193" i="8" s="1"/>
  <c r="C192" i="8"/>
  <c r="B192" i="8"/>
  <c r="A192" i="8"/>
  <c r="AI192" i="8" s="1"/>
  <c r="C191" i="8"/>
  <c r="B191" i="8"/>
  <c r="A191" i="8"/>
  <c r="AI191" i="8" s="1"/>
  <c r="C190" i="8"/>
  <c r="B190" i="8"/>
  <c r="A190" i="8"/>
  <c r="AI190" i="8" s="1"/>
  <c r="C189" i="8"/>
  <c r="B189" i="8"/>
  <c r="A189" i="8"/>
  <c r="AI189" i="8" s="1"/>
  <c r="C188" i="8"/>
  <c r="B188" i="8"/>
  <c r="A188" i="8"/>
  <c r="AI188" i="8" s="1"/>
  <c r="C187" i="8"/>
  <c r="B187" i="8"/>
  <c r="A187" i="8"/>
  <c r="AI187" i="8" s="1"/>
  <c r="C186" i="8"/>
  <c r="B186" i="8"/>
  <c r="A186" i="8"/>
  <c r="AI186" i="8" s="1"/>
  <c r="C185" i="8"/>
  <c r="B185" i="8"/>
  <c r="A185" i="8"/>
  <c r="AI185" i="8" s="1"/>
  <c r="C184" i="8"/>
  <c r="B184" i="8"/>
  <c r="A184" i="8"/>
  <c r="AI184" i="8" s="1"/>
  <c r="C183" i="8"/>
  <c r="B183" i="8"/>
  <c r="A183" i="8"/>
  <c r="AI183" i="8" s="1"/>
  <c r="C182" i="8"/>
  <c r="B182" i="8"/>
  <c r="A182" i="8"/>
  <c r="AI182" i="8" s="1"/>
  <c r="C181" i="8"/>
  <c r="B181" i="8"/>
  <c r="A181" i="8"/>
  <c r="AI181" i="8" s="1"/>
  <c r="C180" i="8"/>
  <c r="B180" i="8"/>
  <c r="A180" i="8"/>
  <c r="AI180" i="8" s="1"/>
  <c r="C179" i="8"/>
  <c r="B179" i="8"/>
  <c r="A179" i="8"/>
  <c r="AI179" i="8" s="1"/>
  <c r="C178" i="8"/>
  <c r="B178" i="8"/>
  <c r="A178" i="8"/>
  <c r="AI178" i="8" s="1"/>
  <c r="C177" i="8"/>
  <c r="B177" i="8"/>
  <c r="A177" i="8"/>
  <c r="AI177" i="8" s="1"/>
  <c r="C176" i="8"/>
  <c r="B176" i="8"/>
  <c r="A176" i="8"/>
  <c r="AI176" i="8" s="1"/>
  <c r="C175" i="8"/>
  <c r="B175" i="8"/>
  <c r="A175" i="8"/>
  <c r="AI175" i="8" s="1"/>
  <c r="C174" i="8"/>
  <c r="B174" i="8"/>
  <c r="A174" i="8"/>
  <c r="AI174" i="8" s="1"/>
  <c r="C173" i="8"/>
  <c r="B173" i="8"/>
  <c r="A173" i="8"/>
  <c r="AI173" i="8" s="1"/>
  <c r="C172" i="8"/>
  <c r="B172" i="8"/>
  <c r="A172" i="8"/>
  <c r="AI172" i="8" s="1"/>
  <c r="C171" i="8"/>
  <c r="B171" i="8"/>
  <c r="A171" i="8"/>
  <c r="AI171" i="8" s="1"/>
  <c r="C170" i="8"/>
  <c r="B170" i="8"/>
  <c r="A170" i="8"/>
  <c r="AI170" i="8" s="1"/>
  <c r="C169" i="8"/>
  <c r="B169" i="8"/>
  <c r="A169" i="8"/>
  <c r="AI169" i="8" s="1"/>
  <c r="C168" i="8"/>
  <c r="B168" i="8"/>
  <c r="A168" i="8"/>
  <c r="AI168" i="8" s="1"/>
  <c r="C167" i="8"/>
  <c r="B167" i="8"/>
  <c r="A167" i="8"/>
  <c r="AI167" i="8" s="1"/>
  <c r="C166" i="8"/>
  <c r="B166" i="8"/>
  <c r="A166" i="8"/>
  <c r="AI166" i="8" s="1"/>
  <c r="C165" i="8"/>
  <c r="B165" i="8"/>
  <c r="A165" i="8"/>
  <c r="AI165" i="8" s="1"/>
  <c r="C164" i="8"/>
  <c r="B164" i="8"/>
  <c r="A164" i="8"/>
  <c r="AI164" i="8" s="1"/>
  <c r="C163" i="8"/>
  <c r="B163" i="8"/>
  <c r="A163" i="8"/>
  <c r="AI163" i="8" s="1"/>
  <c r="C162" i="8"/>
  <c r="B162" i="8"/>
  <c r="A162" i="8"/>
  <c r="AI162" i="8" s="1"/>
  <c r="C161" i="8"/>
  <c r="B161" i="8"/>
  <c r="A161" i="8"/>
  <c r="AI161" i="8" s="1"/>
  <c r="C160" i="8"/>
  <c r="B160" i="8"/>
  <c r="A160" i="8"/>
  <c r="AI160" i="8" s="1"/>
  <c r="C159" i="8"/>
  <c r="B159" i="8"/>
  <c r="A159" i="8"/>
  <c r="AI159" i="8" s="1"/>
  <c r="C158" i="8"/>
  <c r="B158" i="8"/>
  <c r="A158" i="8"/>
  <c r="AI158" i="8" s="1"/>
  <c r="C157" i="8"/>
  <c r="B157" i="8"/>
  <c r="A157" i="8"/>
  <c r="AI157" i="8" s="1"/>
  <c r="C156" i="8"/>
  <c r="B156" i="8"/>
  <c r="A156" i="8"/>
  <c r="AI156" i="8" s="1"/>
  <c r="C155" i="8"/>
  <c r="B155" i="8"/>
  <c r="A155" i="8"/>
  <c r="AI155" i="8" s="1"/>
  <c r="C154" i="8"/>
  <c r="B154" i="8"/>
  <c r="A154" i="8"/>
  <c r="AI154" i="8" s="1"/>
  <c r="C153" i="8"/>
  <c r="B153" i="8"/>
  <c r="A153" i="8"/>
  <c r="AI153" i="8" s="1"/>
  <c r="C152" i="8"/>
  <c r="B152" i="8"/>
  <c r="A152" i="8"/>
  <c r="AI152" i="8" s="1"/>
  <c r="C151" i="8"/>
  <c r="B151" i="8"/>
  <c r="A151" i="8"/>
  <c r="AI151" i="8" s="1"/>
  <c r="C150" i="8"/>
  <c r="B150" i="8"/>
  <c r="A150" i="8"/>
  <c r="AI150" i="8" s="1"/>
  <c r="C149" i="8"/>
  <c r="B149" i="8"/>
  <c r="A149" i="8"/>
  <c r="AI149" i="8" s="1"/>
  <c r="C148" i="8"/>
  <c r="B148" i="8"/>
  <c r="A148" i="8"/>
  <c r="AI148" i="8" s="1"/>
  <c r="C147" i="8"/>
  <c r="B147" i="8"/>
  <c r="A147" i="8"/>
  <c r="AI147" i="8" s="1"/>
  <c r="C146" i="8"/>
  <c r="B146" i="8"/>
  <c r="A146" i="8"/>
  <c r="AI146" i="8" s="1"/>
  <c r="C145" i="8"/>
  <c r="B145" i="8"/>
  <c r="A145" i="8"/>
  <c r="AI145" i="8" s="1"/>
  <c r="C144" i="8"/>
  <c r="B144" i="8"/>
  <c r="A144" i="8"/>
  <c r="AI144" i="8" s="1"/>
  <c r="C143" i="8"/>
  <c r="B143" i="8"/>
  <c r="A143" i="8"/>
  <c r="AI143" i="8" s="1"/>
  <c r="C142" i="8"/>
  <c r="B142" i="8"/>
  <c r="A142" i="8"/>
  <c r="AI142" i="8" s="1"/>
  <c r="C141" i="8"/>
  <c r="B141" i="8"/>
  <c r="A141" i="8"/>
  <c r="AI141" i="8" s="1"/>
  <c r="C140" i="8"/>
  <c r="B140" i="8"/>
  <c r="A140" i="8"/>
  <c r="AI140" i="8" s="1"/>
  <c r="C139" i="8"/>
  <c r="B139" i="8"/>
  <c r="A139" i="8"/>
  <c r="AI139" i="8" s="1"/>
  <c r="C138" i="8"/>
  <c r="B138" i="8"/>
  <c r="A138" i="8"/>
  <c r="AI138" i="8" s="1"/>
  <c r="C137" i="8"/>
  <c r="B137" i="8"/>
  <c r="A137" i="8"/>
  <c r="AI137" i="8" s="1"/>
  <c r="C136" i="8"/>
  <c r="B136" i="8"/>
  <c r="A136" i="8"/>
  <c r="AI136" i="8" s="1"/>
  <c r="C135" i="8"/>
  <c r="B135" i="8"/>
  <c r="A135" i="8"/>
  <c r="AI135" i="8" s="1"/>
  <c r="C134" i="8"/>
  <c r="B134" i="8"/>
  <c r="A134" i="8"/>
  <c r="AI134" i="8" s="1"/>
  <c r="C133" i="8"/>
  <c r="B133" i="8"/>
  <c r="A133" i="8"/>
  <c r="AI133" i="8" s="1"/>
  <c r="C132" i="8"/>
  <c r="B132" i="8"/>
  <c r="A132" i="8"/>
  <c r="AI132" i="8" s="1"/>
  <c r="C131" i="8"/>
  <c r="B131" i="8"/>
  <c r="A131" i="8"/>
  <c r="AI131" i="8" s="1"/>
  <c r="C130" i="8"/>
  <c r="B130" i="8"/>
  <c r="A130" i="8"/>
  <c r="AI130" i="8" s="1"/>
  <c r="C129" i="8"/>
  <c r="B129" i="8"/>
  <c r="A129" i="8"/>
  <c r="AI129" i="8" s="1"/>
  <c r="C128" i="8"/>
  <c r="B128" i="8"/>
  <c r="A128" i="8"/>
  <c r="AI128" i="8" s="1"/>
  <c r="C127" i="8"/>
  <c r="B127" i="8"/>
  <c r="A127" i="8"/>
  <c r="AI127" i="8" s="1"/>
  <c r="C126" i="8"/>
  <c r="B126" i="8"/>
  <c r="A126" i="8"/>
  <c r="AI126" i="8" s="1"/>
  <c r="C125" i="8"/>
  <c r="B125" i="8"/>
  <c r="A125" i="8"/>
  <c r="AI125" i="8" s="1"/>
  <c r="C124" i="8"/>
  <c r="B124" i="8"/>
  <c r="A124" i="8"/>
  <c r="AI124" i="8" s="1"/>
  <c r="C123" i="8"/>
  <c r="B123" i="8"/>
  <c r="A123" i="8"/>
  <c r="AI123" i="8" s="1"/>
  <c r="C122" i="8"/>
  <c r="B122" i="8"/>
  <c r="A122" i="8"/>
  <c r="AI122" i="8" s="1"/>
  <c r="C121" i="8"/>
  <c r="B121" i="8"/>
  <c r="A121" i="8"/>
  <c r="AI121" i="8" s="1"/>
  <c r="C120" i="8"/>
  <c r="B120" i="8"/>
  <c r="A120" i="8"/>
  <c r="AI120" i="8" s="1"/>
  <c r="C119" i="8"/>
  <c r="B119" i="8"/>
  <c r="A119" i="8"/>
  <c r="AI119" i="8" s="1"/>
  <c r="C118" i="8"/>
  <c r="B118" i="8"/>
  <c r="A118" i="8"/>
  <c r="AI118" i="8" s="1"/>
  <c r="C117" i="8"/>
  <c r="B117" i="8"/>
  <c r="A117" i="8"/>
  <c r="AI117" i="8" s="1"/>
  <c r="C116" i="8"/>
  <c r="B116" i="8"/>
  <c r="A116" i="8"/>
  <c r="AI116" i="8" s="1"/>
  <c r="C115" i="8"/>
  <c r="B115" i="8"/>
  <c r="A115" i="8"/>
  <c r="AI115" i="8" s="1"/>
  <c r="C114" i="8"/>
  <c r="B114" i="8"/>
  <c r="A114" i="8"/>
  <c r="AI114" i="8" s="1"/>
  <c r="C113" i="8"/>
  <c r="B113" i="8"/>
  <c r="A113" i="8"/>
  <c r="AI113" i="8" s="1"/>
  <c r="C112" i="8"/>
  <c r="B112" i="8"/>
  <c r="A112" i="8"/>
  <c r="AI112" i="8" s="1"/>
  <c r="C111" i="8"/>
  <c r="B111" i="8"/>
  <c r="A111" i="8"/>
  <c r="AI111" i="8" s="1"/>
  <c r="C110" i="8"/>
  <c r="B110" i="8"/>
  <c r="A110" i="8"/>
  <c r="AI110" i="8" s="1"/>
  <c r="C109" i="8"/>
  <c r="B109" i="8"/>
  <c r="A109" i="8"/>
  <c r="AI109" i="8" s="1"/>
  <c r="C108" i="8"/>
  <c r="B108" i="8"/>
  <c r="A108" i="8"/>
  <c r="AI108" i="8" s="1"/>
  <c r="C107" i="8"/>
  <c r="B107" i="8"/>
  <c r="A107" i="8"/>
  <c r="AI107" i="8" s="1"/>
  <c r="C106" i="8"/>
  <c r="B106" i="8"/>
  <c r="A106" i="8"/>
  <c r="AI106" i="8" s="1"/>
  <c r="A8" i="8"/>
  <c r="B8" i="8"/>
  <c r="C8" i="8"/>
  <c r="A9" i="8"/>
  <c r="B9" i="8"/>
  <c r="C9" i="8"/>
  <c r="A10" i="8"/>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56" i="8"/>
  <c r="B56" i="8"/>
  <c r="C56" i="8"/>
  <c r="A57" i="8"/>
  <c r="B57" i="8"/>
  <c r="C57" i="8"/>
  <c r="A58" i="8"/>
  <c r="B58" i="8"/>
  <c r="C58" i="8"/>
  <c r="A59" i="8"/>
  <c r="B59" i="8"/>
  <c r="C59" i="8"/>
  <c r="A60" i="8"/>
  <c r="B60" i="8"/>
  <c r="C60" i="8"/>
  <c r="A61" i="8"/>
  <c r="B61" i="8"/>
  <c r="C61" i="8"/>
  <c r="A62" i="8"/>
  <c r="B62" i="8"/>
  <c r="C62" i="8"/>
  <c r="A63" i="8"/>
  <c r="B63" i="8"/>
  <c r="C63" i="8"/>
  <c r="A64" i="8"/>
  <c r="B64" i="8"/>
  <c r="C64" i="8"/>
  <c r="A65" i="8"/>
  <c r="B65" i="8"/>
  <c r="C65" i="8"/>
  <c r="A66" i="8"/>
  <c r="B66" i="8"/>
  <c r="C66" i="8"/>
  <c r="A67" i="8"/>
  <c r="B67" i="8"/>
  <c r="C67" i="8"/>
  <c r="A68" i="8"/>
  <c r="B68" i="8"/>
  <c r="C68" i="8"/>
  <c r="A69" i="8"/>
  <c r="B69" i="8"/>
  <c r="C69" i="8"/>
  <c r="A70" i="8"/>
  <c r="B70" i="8"/>
  <c r="C70" i="8"/>
  <c r="A71" i="8"/>
  <c r="B71" i="8"/>
  <c r="C71" i="8"/>
  <c r="A72" i="8"/>
  <c r="B72" i="8"/>
  <c r="C72" i="8"/>
  <c r="A73" i="8"/>
  <c r="B73" i="8"/>
  <c r="C73" i="8"/>
  <c r="A74" i="8"/>
  <c r="B74" i="8"/>
  <c r="C74" i="8"/>
  <c r="A75" i="8"/>
  <c r="B75" i="8"/>
  <c r="C75" i="8"/>
  <c r="A76" i="8"/>
  <c r="B76" i="8"/>
  <c r="C76" i="8"/>
  <c r="A77" i="8"/>
  <c r="B77" i="8"/>
  <c r="C77" i="8"/>
  <c r="A78" i="8"/>
  <c r="B78" i="8"/>
  <c r="C78" i="8"/>
  <c r="A79" i="8"/>
  <c r="B79" i="8"/>
  <c r="C79" i="8"/>
  <c r="A80" i="8"/>
  <c r="B80" i="8"/>
  <c r="C80" i="8"/>
  <c r="A81" i="8"/>
  <c r="B81" i="8"/>
  <c r="C81" i="8"/>
  <c r="A82" i="8"/>
  <c r="B82" i="8"/>
  <c r="C82" i="8"/>
  <c r="A83" i="8"/>
  <c r="B83" i="8"/>
  <c r="C83" i="8"/>
  <c r="A84" i="8"/>
  <c r="B84" i="8"/>
  <c r="C84" i="8"/>
  <c r="A85" i="8"/>
  <c r="B85" i="8"/>
  <c r="C85" i="8"/>
  <c r="A86" i="8"/>
  <c r="B86" i="8"/>
  <c r="C86" i="8"/>
  <c r="A87" i="8"/>
  <c r="B87" i="8"/>
  <c r="C87" i="8"/>
  <c r="A88" i="8"/>
  <c r="B88" i="8"/>
  <c r="C88" i="8"/>
  <c r="A89" i="8"/>
  <c r="B89" i="8"/>
  <c r="C89" i="8"/>
  <c r="A90" i="8"/>
  <c r="B90" i="8"/>
  <c r="C90" i="8"/>
  <c r="A91" i="8"/>
  <c r="B91" i="8"/>
  <c r="C91" i="8"/>
  <c r="A92" i="8"/>
  <c r="B92" i="8"/>
  <c r="C92" i="8"/>
  <c r="A93" i="8"/>
  <c r="B93" i="8"/>
  <c r="C93" i="8"/>
  <c r="A94" i="8"/>
  <c r="B94" i="8"/>
  <c r="C94" i="8"/>
  <c r="A95" i="8"/>
  <c r="B95" i="8"/>
  <c r="C95" i="8"/>
  <c r="A96" i="8"/>
  <c r="B96" i="8"/>
  <c r="C96" i="8"/>
  <c r="A97" i="8"/>
  <c r="B97" i="8"/>
  <c r="C97" i="8"/>
  <c r="A98" i="8"/>
  <c r="B98" i="8"/>
  <c r="C98" i="8"/>
  <c r="A99" i="8"/>
  <c r="B99" i="8"/>
  <c r="C99" i="8"/>
  <c r="A100" i="8"/>
  <c r="B100" i="8"/>
  <c r="C100" i="8"/>
  <c r="A101" i="8"/>
  <c r="B101" i="8"/>
  <c r="C101" i="8"/>
  <c r="A102" i="8"/>
  <c r="B102" i="8"/>
  <c r="C102" i="8"/>
  <c r="A103" i="8"/>
  <c r="B103" i="8"/>
  <c r="C103" i="8"/>
  <c r="A104" i="8"/>
  <c r="B104" i="8"/>
  <c r="C104" i="8"/>
  <c r="A105" i="8"/>
  <c r="B105" i="8"/>
  <c r="C105" i="8"/>
  <c r="C7" i="8"/>
  <c r="B7" i="8"/>
  <c r="A7" i="8"/>
  <c r="A13" i="5"/>
  <c r="J13" i="5" s="1"/>
  <c r="B13" i="5"/>
  <c r="C13" i="5"/>
  <c r="C12" i="5"/>
  <c r="B12" i="5"/>
  <c r="AL206" i="2"/>
  <c r="AC206" i="2"/>
  <c r="AG206" i="2" s="1"/>
  <c r="AB206" i="2"/>
  <c r="M206" i="2"/>
  <c r="AL205" i="2"/>
  <c r="AC205" i="2"/>
  <c r="AF205" i="2" s="1"/>
  <c r="AB205" i="2"/>
  <c r="M205" i="2"/>
  <c r="AL204" i="2"/>
  <c r="AC204" i="2"/>
  <c r="AH204" i="2" s="1"/>
  <c r="AB204" i="2"/>
  <c r="M204" i="2"/>
  <c r="AL203" i="2"/>
  <c r="AC203" i="2"/>
  <c r="AH203" i="2" s="1"/>
  <c r="AB203" i="2"/>
  <c r="M203" i="2"/>
  <c r="AL202" i="2"/>
  <c r="AC202" i="2"/>
  <c r="AG202" i="2" s="1"/>
  <c r="AB202" i="2"/>
  <c r="M202" i="2"/>
  <c r="AL201" i="2"/>
  <c r="AC201" i="2"/>
  <c r="AF201" i="2" s="1"/>
  <c r="AB201" i="2"/>
  <c r="M201" i="2"/>
  <c r="AL200" i="2"/>
  <c r="AC200" i="2"/>
  <c r="AB200" i="2"/>
  <c r="M200" i="2"/>
  <c r="AL105" i="2"/>
  <c r="AC105" i="2"/>
  <c r="AH105" i="2" s="1"/>
  <c r="AB105" i="2"/>
  <c r="M105" i="2"/>
  <c r="AE105" i="2" s="1"/>
  <c r="AL104" i="2"/>
  <c r="AC104" i="2"/>
  <c r="AG104" i="2" s="1"/>
  <c r="AB104" i="2"/>
  <c r="M104" i="2"/>
  <c r="AE104" i="2" s="1"/>
  <c r="AL103" i="2"/>
  <c r="AC103" i="2"/>
  <c r="AF103" i="2" s="1"/>
  <c r="AB103" i="2"/>
  <c r="M103" i="2"/>
  <c r="AE103" i="2" s="1"/>
  <c r="AL102" i="2"/>
  <c r="AC102" i="2"/>
  <c r="AG102" i="2" s="1"/>
  <c r="AB102" i="2"/>
  <c r="M102" i="2"/>
  <c r="AE102" i="2" s="1"/>
  <c r="AL101" i="2"/>
  <c r="AC101" i="2"/>
  <c r="AB101" i="2"/>
  <c r="M101" i="2"/>
  <c r="AE101" i="2" s="1"/>
  <c r="AL100" i="2"/>
  <c r="AC100" i="2"/>
  <c r="AB100" i="2"/>
  <c r="M100" i="2"/>
  <c r="AE100" i="2" s="1"/>
  <c r="AL99" i="2"/>
  <c r="AC99" i="2"/>
  <c r="AB99" i="2"/>
  <c r="M99" i="2"/>
  <c r="AE99" i="2" s="1"/>
  <c r="AL98" i="2"/>
  <c r="AC98" i="2"/>
  <c r="AG98" i="2" s="1"/>
  <c r="AB98" i="2"/>
  <c r="M98" i="2"/>
  <c r="AE98" i="2" s="1"/>
  <c r="AL97" i="2"/>
  <c r="AC97" i="2"/>
  <c r="AH97" i="2" s="1"/>
  <c r="AB97" i="2"/>
  <c r="M97" i="2"/>
  <c r="AE97" i="2" s="1"/>
  <c r="AL96" i="2"/>
  <c r="AC96" i="2"/>
  <c r="AH96" i="2" s="1"/>
  <c r="AB96" i="2"/>
  <c r="M96" i="2"/>
  <c r="AE96" i="2" s="1"/>
  <c r="AL95" i="2"/>
  <c r="AC95" i="2"/>
  <c r="AG95" i="2" s="1"/>
  <c r="AB95" i="2"/>
  <c r="M95" i="2"/>
  <c r="AE95" i="2" s="1"/>
  <c r="AL94" i="2"/>
  <c r="AC94" i="2"/>
  <c r="AG94" i="2" s="1"/>
  <c r="AB94" i="2"/>
  <c r="M94" i="2"/>
  <c r="AE94" i="2" s="1"/>
  <c r="AL93" i="2"/>
  <c r="AC93" i="2"/>
  <c r="AF93" i="2" s="1"/>
  <c r="AB93" i="2"/>
  <c r="M93" i="2"/>
  <c r="AE93" i="2" s="1"/>
  <c r="AL92" i="2"/>
  <c r="AC92" i="2"/>
  <c r="AH92" i="2" s="1"/>
  <c r="AB92" i="2"/>
  <c r="M92" i="2"/>
  <c r="AE92" i="2" s="1"/>
  <c r="AL91" i="2"/>
  <c r="AC91" i="2"/>
  <c r="AG91" i="2" s="1"/>
  <c r="AB91" i="2"/>
  <c r="M91" i="2"/>
  <c r="AE91" i="2" s="1"/>
  <c r="AL90" i="2"/>
  <c r="AC90" i="2"/>
  <c r="AG90" i="2" s="1"/>
  <c r="AB90" i="2"/>
  <c r="M90" i="2"/>
  <c r="AE90" i="2" s="1"/>
  <c r="AL89" i="2"/>
  <c r="AC89" i="2"/>
  <c r="AF89" i="2" s="1"/>
  <c r="AB89" i="2"/>
  <c r="M89" i="2"/>
  <c r="AE89" i="2" s="1"/>
  <c r="AL88" i="2"/>
  <c r="AC88" i="2"/>
  <c r="AB88" i="2"/>
  <c r="M88" i="2"/>
  <c r="AE88" i="2" s="1"/>
  <c r="AL87" i="2"/>
  <c r="AC87" i="2"/>
  <c r="AG87" i="2" s="1"/>
  <c r="AB87" i="2"/>
  <c r="M87" i="2"/>
  <c r="AE87" i="2" s="1"/>
  <c r="AL86" i="2"/>
  <c r="AC86" i="2"/>
  <c r="AF86" i="2" s="1"/>
  <c r="AB86" i="2"/>
  <c r="M86" i="2"/>
  <c r="AE86" i="2" s="1"/>
  <c r="AL85" i="2"/>
  <c r="AC85" i="2"/>
  <c r="AH85" i="2" s="1"/>
  <c r="AB85" i="2"/>
  <c r="M85" i="2"/>
  <c r="AE85" i="2" s="1"/>
  <c r="AL84" i="2"/>
  <c r="AC84" i="2"/>
  <c r="AH84" i="2" s="1"/>
  <c r="AB84" i="2"/>
  <c r="M84" i="2"/>
  <c r="AE84" i="2" s="1"/>
  <c r="AL83" i="2"/>
  <c r="AC83" i="2"/>
  <c r="AG83" i="2" s="1"/>
  <c r="AB83" i="2"/>
  <c r="M83" i="2"/>
  <c r="AE83" i="2" s="1"/>
  <c r="AL82" i="2"/>
  <c r="AC82" i="2"/>
  <c r="AF82" i="2" s="1"/>
  <c r="AB82" i="2"/>
  <c r="M82" i="2"/>
  <c r="AE82" i="2" s="1"/>
  <c r="AL81" i="2"/>
  <c r="AC81" i="2"/>
  <c r="AH81" i="2" s="1"/>
  <c r="AB81" i="2"/>
  <c r="M81" i="2"/>
  <c r="AE81" i="2" s="1"/>
  <c r="AL80" i="2"/>
  <c r="AC80" i="2"/>
  <c r="AB80" i="2"/>
  <c r="M80" i="2"/>
  <c r="AE80" i="2" s="1"/>
  <c r="AL79" i="2"/>
  <c r="AC79" i="2"/>
  <c r="AG79" i="2" s="1"/>
  <c r="AB79" i="2"/>
  <c r="M79" i="2"/>
  <c r="AE79" i="2" s="1"/>
  <c r="AL78" i="2"/>
  <c r="AC78" i="2"/>
  <c r="AF78" i="2" s="1"/>
  <c r="AB78" i="2"/>
  <c r="M78" i="2"/>
  <c r="AE78" i="2" s="1"/>
  <c r="AL77" i="2"/>
  <c r="AC77" i="2"/>
  <c r="AH77" i="2" s="1"/>
  <c r="AB77" i="2"/>
  <c r="M77" i="2"/>
  <c r="AE77" i="2" s="1"/>
  <c r="AL76" i="2"/>
  <c r="AC76" i="2"/>
  <c r="AH76" i="2" s="1"/>
  <c r="AB76" i="2"/>
  <c r="M76" i="2"/>
  <c r="AE76" i="2" s="1"/>
  <c r="AL75" i="2"/>
  <c r="AC75" i="2"/>
  <c r="AB75" i="2"/>
  <c r="M75" i="2"/>
  <c r="AE75" i="2" s="1"/>
  <c r="AL74" i="2"/>
  <c r="AC74" i="2"/>
  <c r="AH74" i="2" s="1"/>
  <c r="AB74" i="2"/>
  <c r="M74" i="2"/>
  <c r="AE74" i="2" s="1"/>
  <c r="AL73" i="2"/>
  <c r="AC73" i="2"/>
  <c r="AH73" i="2" s="1"/>
  <c r="AB73" i="2"/>
  <c r="M73" i="2"/>
  <c r="AE73" i="2" s="1"/>
  <c r="AL72" i="2"/>
  <c r="AC72" i="2"/>
  <c r="AH72" i="2" s="1"/>
  <c r="AB72" i="2"/>
  <c r="M72" i="2"/>
  <c r="AE72" i="2" s="1"/>
  <c r="AL71" i="2"/>
  <c r="AC71" i="2"/>
  <c r="AG71" i="2" s="1"/>
  <c r="AB71" i="2"/>
  <c r="M71" i="2"/>
  <c r="AE71" i="2" s="1"/>
  <c r="AL70" i="2"/>
  <c r="AC70" i="2"/>
  <c r="AF70" i="2" s="1"/>
  <c r="AB70" i="2"/>
  <c r="M70" i="2"/>
  <c r="AE70" i="2" s="1"/>
  <c r="AL69" i="2"/>
  <c r="AC69" i="2"/>
  <c r="AB69" i="2"/>
  <c r="M69" i="2"/>
  <c r="AE69" i="2" s="1"/>
  <c r="AL68" i="2"/>
  <c r="AC68" i="2"/>
  <c r="AH68" i="2" s="1"/>
  <c r="AB68" i="2"/>
  <c r="M68" i="2"/>
  <c r="AE68" i="2" s="1"/>
  <c r="AL67" i="2"/>
  <c r="AC67" i="2"/>
  <c r="AG67" i="2" s="1"/>
  <c r="AB67" i="2"/>
  <c r="M67" i="2"/>
  <c r="AE67" i="2" s="1"/>
  <c r="AL66" i="2"/>
  <c r="AC66" i="2"/>
  <c r="AH66" i="2" s="1"/>
  <c r="AB66" i="2"/>
  <c r="M66" i="2"/>
  <c r="AE66" i="2" s="1"/>
  <c r="AL65" i="2"/>
  <c r="AC65" i="2"/>
  <c r="AF65" i="2" s="1"/>
  <c r="AB65" i="2"/>
  <c r="M65" i="2"/>
  <c r="AE65" i="2" s="1"/>
  <c r="AL64" i="2"/>
  <c r="AC64" i="2"/>
  <c r="AF64" i="2" s="1"/>
  <c r="AB64" i="2"/>
  <c r="M64" i="2"/>
  <c r="AE64" i="2" s="1"/>
  <c r="AL63" i="2"/>
  <c r="AC63" i="2"/>
  <c r="AB63" i="2"/>
  <c r="M63" i="2"/>
  <c r="AE63" i="2" s="1"/>
  <c r="AL62" i="2"/>
  <c r="AC62" i="2"/>
  <c r="AG62" i="2" s="1"/>
  <c r="AB62" i="2"/>
  <c r="M62" i="2"/>
  <c r="AE62" i="2" s="1"/>
  <c r="AL61" i="2"/>
  <c r="AC61" i="2"/>
  <c r="AF61" i="2" s="1"/>
  <c r="AB61" i="2"/>
  <c r="M61" i="2"/>
  <c r="AE61" i="2" s="1"/>
  <c r="AL60" i="2"/>
  <c r="AC60" i="2"/>
  <c r="AB60" i="2"/>
  <c r="M60" i="2"/>
  <c r="AE60" i="2" s="1"/>
  <c r="AL59" i="2"/>
  <c r="AC59" i="2"/>
  <c r="AH59" i="2" s="1"/>
  <c r="AB59" i="2"/>
  <c r="M59" i="2"/>
  <c r="AE59" i="2" s="1"/>
  <c r="AL58" i="2"/>
  <c r="AC58" i="2"/>
  <c r="AG58" i="2" s="1"/>
  <c r="AB58" i="2"/>
  <c r="M58" i="2"/>
  <c r="AE58" i="2" s="1"/>
  <c r="AL57" i="2"/>
  <c r="AC57" i="2"/>
  <c r="AB57" i="2"/>
  <c r="M57" i="2"/>
  <c r="AE57" i="2" s="1"/>
  <c r="AL56" i="2"/>
  <c r="AC56" i="2"/>
  <c r="AH56" i="2" s="1"/>
  <c r="AB56" i="2"/>
  <c r="M56" i="2"/>
  <c r="AE56" i="2" s="1"/>
  <c r="AL55" i="2"/>
  <c r="AC55" i="2"/>
  <c r="AH55" i="2" s="1"/>
  <c r="AB55" i="2"/>
  <c r="M55" i="2"/>
  <c r="AE55" i="2" s="1"/>
  <c r="AL54" i="2"/>
  <c r="AC54" i="2"/>
  <c r="AG54" i="2" s="1"/>
  <c r="AB54" i="2"/>
  <c r="M54" i="2"/>
  <c r="AE54" i="2" s="1"/>
  <c r="AL53" i="2"/>
  <c r="AC53" i="2"/>
  <c r="AF53" i="2" s="1"/>
  <c r="AB53" i="2"/>
  <c r="M53" i="2"/>
  <c r="AE53" i="2" s="1"/>
  <c r="AL52" i="2"/>
  <c r="AC52" i="2"/>
  <c r="AG52" i="2" s="1"/>
  <c r="AB52" i="2"/>
  <c r="M52" i="2"/>
  <c r="AE52" i="2" s="1"/>
  <c r="AL51" i="2"/>
  <c r="AC51" i="2"/>
  <c r="AH51" i="2" s="1"/>
  <c r="AB51" i="2"/>
  <c r="M51" i="2"/>
  <c r="AE51" i="2" s="1"/>
  <c r="AL50" i="2"/>
  <c r="AC50" i="2"/>
  <c r="AG50" i="2" s="1"/>
  <c r="AB50" i="2"/>
  <c r="M50" i="2"/>
  <c r="AE50" i="2" s="1"/>
  <c r="AL49" i="2"/>
  <c r="AC49" i="2"/>
  <c r="AF49" i="2" s="1"/>
  <c r="AB49" i="2"/>
  <c r="M49" i="2"/>
  <c r="AE49" i="2" s="1"/>
  <c r="AL48" i="2"/>
  <c r="AC48" i="2"/>
  <c r="AF48" i="2" s="1"/>
  <c r="AB48" i="2"/>
  <c r="M48" i="2"/>
  <c r="AE48" i="2" s="1"/>
  <c r="AL47" i="2"/>
  <c r="AC47" i="2"/>
  <c r="AH47" i="2" s="1"/>
  <c r="AB47" i="2"/>
  <c r="M47" i="2"/>
  <c r="AE47" i="2" s="1"/>
  <c r="AL46" i="2"/>
  <c r="AC46" i="2"/>
  <c r="AG46" i="2" s="1"/>
  <c r="AB46" i="2"/>
  <c r="M46" i="2"/>
  <c r="AE46" i="2" s="1"/>
  <c r="AL45" i="2"/>
  <c r="AC45" i="2"/>
  <c r="AF45" i="2" s="1"/>
  <c r="AB45" i="2"/>
  <c r="M45" i="2"/>
  <c r="AE45" i="2" s="1"/>
  <c r="AL44" i="2"/>
  <c r="AC44" i="2"/>
  <c r="AG44" i="2" s="1"/>
  <c r="AB44" i="2"/>
  <c r="M44" i="2"/>
  <c r="AE44" i="2" s="1"/>
  <c r="AL43" i="2"/>
  <c r="AC43" i="2"/>
  <c r="AH43" i="2" s="1"/>
  <c r="AB43" i="2"/>
  <c r="M43" i="2"/>
  <c r="AE43" i="2" s="1"/>
  <c r="AL42" i="2"/>
  <c r="AC42" i="2"/>
  <c r="AG42" i="2" s="1"/>
  <c r="AB42" i="2"/>
  <c r="M42" i="2"/>
  <c r="AE42" i="2" s="1"/>
  <c r="AL41" i="2"/>
  <c r="AC41" i="2"/>
  <c r="AF41" i="2" s="1"/>
  <c r="AB41" i="2"/>
  <c r="M41" i="2"/>
  <c r="AE41" i="2" s="1"/>
  <c r="AL40" i="2"/>
  <c r="AC40" i="2"/>
  <c r="AF40" i="2" s="1"/>
  <c r="AB40" i="2"/>
  <c r="M40" i="2"/>
  <c r="AE40" i="2" s="1"/>
  <c r="AL39" i="2"/>
  <c r="AC39" i="2"/>
  <c r="AH39" i="2" s="1"/>
  <c r="AB39" i="2"/>
  <c r="M39" i="2"/>
  <c r="AE39" i="2" s="1"/>
  <c r="AL38" i="2"/>
  <c r="AC38" i="2"/>
  <c r="AG38" i="2" s="1"/>
  <c r="AB38" i="2"/>
  <c r="M38" i="2"/>
  <c r="AE38" i="2" s="1"/>
  <c r="AL37" i="2"/>
  <c r="AC37" i="2"/>
  <c r="AF37" i="2" s="1"/>
  <c r="AB37" i="2"/>
  <c r="M37" i="2"/>
  <c r="AE37" i="2" s="1"/>
  <c r="AL36" i="2"/>
  <c r="AC36" i="2"/>
  <c r="AH36" i="2" s="1"/>
  <c r="AB36" i="2"/>
  <c r="M36" i="2"/>
  <c r="AE36" i="2" s="1"/>
  <c r="AL35" i="2"/>
  <c r="AC35" i="2"/>
  <c r="AG35" i="2" s="1"/>
  <c r="AB35" i="2"/>
  <c r="M35" i="2"/>
  <c r="AE35" i="2" s="1"/>
  <c r="AL34" i="2"/>
  <c r="AC34" i="2"/>
  <c r="AF34" i="2" s="1"/>
  <c r="AB34" i="2"/>
  <c r="M34" i="2"/>
  <c r="AE34" i="2" s="1"/>
  <c r="AL33" i="2"/>
  <c r="AC33" i="2"/>
  <c r="AH33" i="2" s="1"/>
  <c r="AB33" i="2"/>
  <c r="M33" i="2"/>
  <c r="AE33" i="2" s="1"/>
  <c r="AL32" i="2"/>
  <c r="AC32" i="2"/>
  <c r="AG32" i="2" s="1"/>
  <c r="AB32" i="2"/>
  <c r="M32" i="2"/>
  <c r="AE32" i="2" s="1"/>
  <c r="AL31" i="2"/>
  <c r="AC31" i="2"/>
  <c r="AG31" i="2" s="1"/>
  <c r="AB31" i="2"/>
  <c r="M31" i="2"/>
  <c r="AE31" i="2" s="1"/>
  <c r="AL30" i="2"/>
  <c r="AC30" i="2"/>
  <c r="AF30" i="2" s="1"/>
  <c r="AB30" i="2"/>
  <c r="M30" i="2"/>
  <c r="AE30" i="2" s="1"/>
  <c r="AL29" i="2"/>
  <c r="AC29" i="2"/>
  <c r="AH29" i="2" s="1"/>
  <c r="AB29" i="2"/>
  <c r="M29" i="2"/>
  <c r="AE29" i="2" s="1"/>
  <c r="AL28" i="2"/>
  <c r="AC28" i="2"/>
  <c r="AG28" i="2" s="1"/>
  <c r="AB28" i="2"/>
  <c r="AL27" i="2"/>
  <c r="AC27" i="2"/>
  <c r="AG27" i="2" s="1"/>
  <c r="AB27" i="2"/>
  <c r="M27" i="2"/>
  <c r="AE27" i="2" s="1"/>
  <c r="AL26" i="2"/>
  <c r="AC26" i="2"/>
  <c r="AF26" i="2" s="1"/>
  <c r="AB26" i="2"/>
  <c r="M26" i="2"/>
  <c r="AE26" i="2" s="1"/>
  <c r="AL25" i="2"/>
  <c r="AC25" i="2"/>
  <c r="AB25" i="2"/>
  <c r="M25" i="2"/>
  <c r="AE25" i="2" s="1"/>
  <c r="AL24" i="2"/>
  <c r="AC24" i="2"/>
  <c r="AG24" i="2" s="1"/>
  <c r="AB24" i="2"/>
  <c r="M24" i="2"/>
  <c r="AE24" i="2" s="1"/>
  <c r="AL23" i="2"/>
  <c r="AC23" i="2"/>
  <c r="AG23" i="2" s="1"/>
  <c r="AB23" i="2"/>
  <c r="M23" i="2"/>
  <c r="AE23" i="2" s="1"/>
  <c r="AL22" i="2"/>
  <c r="AC22" i="2"/>
  <c r="AF22" i="2" s="1"/>
  <c r="AB22" i="2"/>
  <c r="M22" i="2"/>
  <c r="AE22" i="2" s="1"/>
  <c r="AL21" i="2"/>
  <c r="AC21" i="2"/>
  <c r="AH21" i="2" s="1"/>
  <c r="AB21" i="2"/>
  <c r="M21" i="2"/>
  <c r="AE21" i="2" s="1"/>
  <c r="AL20" i="2"/>
  <c r="AC20" i="2"/>
  <c r="AG20" i="2" s="1"/>
  <c r="AB20" i="2"/>
  <c r="M20" i="2"/>
  <c r="AE20" i="2" s="1"/>
  <c r="AL19" i="2"/>
  <c r="AC19" i="2"/>
  <c r="AG19" i="2" s="1"/>
  <c r="AB19" i="2"/>
  <c r="M19" i="2"/>
  <c r="AL18" i="2"/>
  <c r="AC18" i="2"/>
  <c r="AF18" i="2" s="1"/>
  <c r="AB18" i="2"/>
  <c r="M18" i="2"/>
  <c r="AE18" i="2" s="1"/>
  <c r="AL17" i="2"/>
  <c r="AC17" i="2"/>
  <c r="AG17" i="2" s="1"/>
  <c r="AB17" i="2"/>
  <c r="M17" i="2"/>
  <c r="AE17" i="2" s="1"/>
  <c r="AL16" i="2"/>
  <c r="AC16" i="2"/>
  <c r="AG16" i="2" s="1"/>
  <c r="AB16" i="2"/>
  <c r="M16" i="2"/>
  <c r="AE16" i="2" s="1"/>
  <c r="AL15" i="2"/>
  <c r="AC15" i="2"/>
  <c r="AG15" i="2" s="1"/>
  <c r="AB15" i="2"/>
  <c r="M15" i="2"/>
  <c r="AE15" i="2" s="1"/>
  <c r="AL14" i="2"/>
  <c r="AC14" i="2"/>
  <c r="AF14" i="2" s="1"/>
  <c r="AB14" i="2"/>
  <c r="M14" i="2"/>
  <c r="AL13" i="2"/>
  <c r="AC13" i="2"/>
  <c r="AH13" i="2" s="1"/>
  <c r="AB13" i="2"/>
  <c r="M13" i="2"/>
  <c r="AE13" i="2" s="1"/>
  <c r="AL12" i="2"/>
  <c r="AB12" i="2"/>
  <c r="AL11" i="2"/>
  <c r="AB11" i="2"/>
  <c r="AL10" i="2"/>
  <c r="AB10" i="2"/>
  <c r="AL9" i="2"/>
  <c r="AB9" i="2"/>
  <c r="R207" i="5" l="1"/>
  <c r="I207" i="5" s="1"/>
  <c r="T207" i="5" s="1"/>
  <c r="J151" i="5"/>
  <c r="E87" i="5"/>
  <c r="J52" i="5"/>
  <c r="X204" i="6"/>
  <c r="AE200" i="2"/>
  <c r="X206" i="6"/>
  <c r="AE202" i="2"/>
  <c r="X208" i="6"/>
  <c r="AE204" i="2"/>
  <c r="X210" i="6"/>
  <c r="AE206" i="2"/>
  <c r="P194" i="5"/>
  <c r="Q175" i="5"/>
  <c r="R137" i="5"/>
  <c r="I137" i="5" s="1"/>
  <c r="J90" i="5"/>
  <c r="Q154" i="5"/>
  <c r="R135" i="5"/>
  <c r="I135" i="5" s="1"/>
  <c r="T135" i="5" s="1"/>
  <c r="P154" i="5"/>
  <c r="R149" i="5"/>
  <c r="I149" i="5" s="1"/>
  <c r="P135" i="5"/>
  <c r="E124" i="5"/>
  <c r="J131" i="5"/>
  <c r="X205" i="6"/>
  <c r="AE201" i="2"/>
  <c r="X207" i="6"/>
  <c r="AE203" i="2"/>
  <c r="X209" i="6"/>
  <c r="AE205" i="2"/>
  <c r="Q159" i="5"/>
  <c r="R150" i="5"/>
  <c r="I150" i="5" s="1"/>
  <c r="R89" i="5"/>
  <c r="I89" i="5" s="1"/>
  <c r="T89" i="5" s="1"/>
  <c r="X23" i="6"/>
  <c r="AE19" i="2"/>
  <c r="P26" i="5"/>
  <c r="R41" i="5"/>
  <c r="I41" i="5" s="1"/>
  <c r="T41" i="5" s="1"/>
  <c r="X18" i="6"/>
  <c r="AE14" i="2"/>
  <c r="J36" i="5"/>
  <c r="E40" i="5"/>
  <c r="E34" i="5"/>
  <c r="E30" i="5"/>
  <c r="J24" i="5"/>
  <c r="E24" i="5"/>
  <c r="T151" i="5"/>
  <c r="X60" i="6"/>
  <c r="X20" i="6"/>
  <c r="X28" i="6"/>
  <c r="X65" i="6"/>
  <c r="X73" i="6"/>
  <c r="X81" i="6"/>
  <c r="X31" i="6"/>
  <c r="X17" i="6"/>
  <c r="X38" i="6"/>
  <c r="X46" i="6"/>
  <c r="X54" i="6"/>
  <c r="X62" i="6"/>
  <c r="X70" i="6"/>
  <c r="X78" i="6"/>
  <c r="X86" i="6"/>
  <c r="X94" i="6"/>
  <c r="X102" i="6"/>
  <c r="P175" i="5"/>
  <c r="R152" i="5"/>
  <c r="I152" i="5" s="1"/>
  <c r="T152" i="5" s="1"/>
  <c r="X76" i="6"/>
  <c r="X108" i="6"/>
  <c r="X25" i="6"/>
  <c r="X22" i="6"/>
  <c r="X30" i="6"/>
  <c r="X35" i="6"/>
  <c r="X43" i="6"/>
  <c r="X51" i="6"/>
  <c r="X59" i="6"/>
  <c r="X67" i="6"/>
  <c r="X75" i="6"/>
  <c r="X83" i="6"/>
  <c r="X91" i="6"/>
  <c r="X99" i="6"/>
  <c r="X107" i="6"/>
  <c r="R193" i="5"/>
  <c r="I193" i="5" s="1"/>
  <c r="V193" i="5" s="1"/>
  <c r="E157" i="5"/>
  <c r="Q148" i="5"/>
  <c r="E136" i="5"/>
  <c r="P126" i="5"/>
  <c r="J48" i="5"/>
  <c r="J40" i="5"/>
  <c r="X41" i="6"/>
  <c r="X97" i="6"/>
  <c r="X27" i="6"/>
  <c r="X48" i="6"/>
  <c r="X80" i="6"/>
  <c r="X88" i="6"/>
  <c r="X96" i="6"/>
  <c r="X104" i="6"/>
  <c r="J152" i="5"/>
  <c r="X44" i="6"/>
  <c r="X52" i="6"/>
  <c r="X68" i="6"/>
  <c r="X84" i="6"/>
  <c r="X33" i="6"/>
  <c r="X49" i="6"/>
  <c r="X57" i="6"/>
  <c r="X89" i="6"/>
  <c r="X105" i="6"/>
  <c r="X19" i="6"/>
  <c r="X40" i="6"/>
  <c r="X56" i="6"/>
  <c r="X64" i="6"/>
  <c r="X72" i="6"/>
  <c r="X24" i="6"/>
  <c r="X37" i="6"/>
  <c r="X45" i="6"/>
  <c r="X53" i="6"/>
  <c r="X61" i="6"/>
  <c r="X69" i="6"/>
  <c r="X77" i="6"/>
  <c r="X85" i="6"/>
  <c r="X93" i="6"/>
  <c r="X101" i="6"/>
  <c r="X109" i="6"/>
  <c r="J183" i="5"/>
  <c r="J171" i="5"/>
  <c r="Q160" i="5"/>
  <c r="R139" i="5"/>
  <c r="I139" i="5" s="1"/>
  <c r="T139" i="5" s="1"/>
  <c r="R127" i="5"/>
  <c r="I127" i="5" s="1"/>
  <c r="T127" i="5" s="1"/>
  <c r="X21" i="6"/>
  <c r="X29" i="6"/>
  <c r="X42" i="6"/>
  <c r="X58" i="6"/>
  <c r="X66" i="6"/>
  <c r="X82" i="6"/>
  <c r="X98" i="6"/>
  <c r="X106" i="6"/>
  <c r="W195" i="5"/>
  <c r="X36" i="6"/>
  <c r="X92" i="6"/>
  <c r="X100" i="6"/>
  <c r="X34" i="6"/>
  <c r="X50" i="6"/>
  <c r="X74" i="6"/>
  <c r="X90" i="6"/>
  <c r="X26" i="6"/>
  <c r="X39" i="6"/>
  <c r="X47" i="6"/>
  <c r="X55" i="6"/>
  <c r="X63" i="6"/>
  <c r="X71" i="6"/>
  <c r="X79" i="6"/>
  <c r="X87" i="6"/>
  <c r="X95" i="6"/>
  <c r="X103" i="6"/>
  <c r="R169" i="5"/>
  <c r="I169" i="5" s="1"/>
  <c r="T169" i="5" s="1"/>
  <c r="R130" i="5"/>
  <c r="I130" i="5" s="1"/>
  <c r="T130" i="5" s="1"/>
  <c r="E120" i="5"/>
  <c r="R109" i="5"/>
  <c r="I109" i="5" s="1"/>
  <c r="T109" i="5" s="1"/>
  <c r="E83" i="5"/>
  <c r="P56" i="5"/>
  <c r="X29" i="5"/>
  <c r="Y29" i="5"/>
  <c r="W29" i="5"/>
  <c r="Y206" i="5"/>
  <c r="W206" i="5"/>
  <c r="X206" i="5"/>
  <c r="W179" i="5"/>
  <c r="Y179" i="5"/>
  <c r="X147" i="5"/>
  <c r="W147" i="5"/>
  <c r="Y147" i="5"/>
  <c r="R190" i="5"/>
  <c r="I190" i="5" s="1"/>
  <c r="T190" i="5" s="1"/>
  <c r="J148" i="5"/>
  <c r="R144" i="5"/>
  <c r="I144" i="5" s="1"/>
  <c r="U144" i="5" s="1"/>
  <c r="E142" i="5"/>
  <c r="Q137" i="5"/>
  <c r="Q130" i="5"/>
  <c r="Q127" i="5"/>
  <c r="R125" i="5"/>
  <c r="I125" i="5" s="1"/>
  <c r="V125" i="5" s="1"/>
  <c r="R121" i="5"/>
  <c r="I121" i="5" s="1"/>
  <c r="Q118" i="5"/>
  <c r="R117" i="5"/>
  <c r="I117" i="5" s="1"/>
  <c r="T117" i="5" s="1"/>
  <c r="R92" i="5"/>
  <c r="I92" i="5" s="1"/>
  <c r="U92" i="5" s="1"/>
  <c r="J86" i="5"/>
  <c r="Y77" i="5"/>
  <c r="E53" i="5"/>
  <c r="R50" i="5"/>
  <c r="I50" i="5" s="1"/>
  <c r="U50" i="5" s="1"/>
  <c r="J47" i="5"/>
  <c r="R200" i="5"/>
  <c r="I200" i="5" s="1"/>
  <c r="V200" i="5" s="1"/>
  <c r="R195" i="5"/>
  <c r="I195" i="5" s="1"/>
  <c r="T195" i="5" s="1"/>
  <c r="Q194" i="5"/>
  <c r="P190" i="5"/>
  <c r="Q163" i="5"/>
  <c r="P158" i="5"/>
  <c r="V151" i="5"/>
  <c r="E149" i="5"/>
  <c r="E147" i="5"/>
  <c r="Q144" i="5"/>
  <c r="R143" i="5"/>
  <c r="I143" i="5" s="1"/>
  <c r="V143" i="5" s="1"/>
  <c r="R126" i="5"/>
  <c r="I126" i="5" s="1"/>
  <c r="T126" i="5" s="1"/>
  <c r="Q125" i="5"/>
  <c r="Q121" i="5"/>
  <c r="P118" i="5"/>
  <c r="Q117" i="5"/>
  <c r="R111" i="5"/>
  <c r="I111" i="5" s="1"/>
  <c r="T111" i="5" s="1"/>
  <c r="P101" i="5"/>
  <c r="U93" i="5"/>
  <c r="R84" i="5"/>
  <c r="I84" i="5" s="1"/>
  <c r="V84" i="5" s="1"/>
  <c r="E44" i="5"/>
  <c r="J207" i="5"/>
  <c r="R206" i="5"/>
  <c r="I206" i="5" s="1"/>
  <c r="U206" i="5" s="1"/>
  <c r="E196" i="5"/>
  <c r="J180" i="5"/>
  <c r="E145" i="5"/>
  <c r="Q139" i="5"/>
  <c r="J132" i="5"/>
  <c r="J127" i="5"/>
  <c r="E45" i="5"/>
  <c r="J27" i="5"/>
  <c r="R14" i="5"/>
  <c r="I14" i="5" s="1"/>
  <c r="T14" i="5" s="1"/>
  <c r="P206" i="5"/>
  <c r="E195" i="5"/>
  <c r="Q171" i="5"/>
  <c r="Q164" i="5"/>
  <c r="E156" i="5"/>
  <c r="P153" i="5"/>
  <c r="R123" i="5"/>
  <c r="I123" i="5" s="1"/>
  <c r="V123" i="5" s="1"/>
  <c r="R115" i="5"/>
  <c r="I115" i="5" s="1"/>
  <c r="T115" i="5" s="1"/>
  <c r="J102" i="5"/>
  <c r="E208" i="5"/>
  <c r="W202" i="5"/>
  <c r="W199" i="5"/>
  <c r="R198" i="5"/>
  <c r="I198" i="5" s="1"/>
  <c r="U198" i="5" s="1"/>
  <c r="R192" i="5"/>
  <c r="I192" i="5" s="1"/>
  <c r="V192" i="5" s="1"/>
  <c r="R174" i="5"/>
  <c r="I174" i="5" s="1"/>
  <c r="U174" i="5" s="1"/>
  <c r="X146" i="5"/>
  <c r="R133" i="5"/>
  <c r="I133" i="5" s="1"/>
  <c r="P123" i="5"/>
  <c r="P115" i="5"/>
  <c r="W83" i="5"/>
  <c r="R46" i="5"/>
  <c r="I46" i="5" s="1"/>
  <c r="U46" i="5" s="1"/>
  <c r="R38" i="5"/>
  <c r="I38" i="5" s="1"/>
  <c r="U38" i="5" s="1"/>
  <c r="R25" i="5"/>
  <c r="I25" i="5" s="1"/>
  <c r="R197" i="5"/>
  <c r="I197" i="5" s="1"/>
  <c r="U197" i="5" s="1"/>
  <c r="R148" i="5"/>
  <c r="I148" i="5" s="1"/>
  <c r="U148" i="5" s="1"/>
  <c r="Q133" i="5"/>
  <c r="R88" i="5"/>
  <c r="I88" i="5" s="1"/>
  <c r="T88" i="5" s="1"/>
  <c r="Y211" i="5"/>
  <c r="W211" i="5"/>
  <c r="E211" i="5"/>
  <c r="Y207" i="5"/>
  <c r="W207" i="5"/>
  <c r="W210" i="5"/>
  <c r="X210" i="5"/>
  <c r="Y210" i="5"/>
  <c r="Y145" i="5"/>
  <c r="X145" i="5"/>
  <c r="Y131" i="5"/>
  <c r="W131" i="5"/>
  <c r="W89" i="5"/>
  <c r="X89" i="5"/>
  <c r="Y89" i="5"/>
  <c r="X51" i="5"/>
  <c r="W51" i="5"/>
  <c r="Y51" i="5"/>
  <c r="P196" i="5"/>
  <c r="R196" i="5"/>
  <c r="I196" i="5" s="1"/>
  <c r="X152" i="5"/>
  <c r="W152" i="5"/>
  <c r="P105" i="5"/>
  <c r="R105" i="5"/>
  <c r="I105" i="5" s="1"/>
  <c r="U105" i="5" s="1"/>
  <c r="R74" i="5"/>
  <c r="I74" i="5" s="1"/>
  <c r="U74" i="5" s="1"/>
  <c r="W203" i="5"/>
  <c r="U202" i="5"/>
  <c r="Q199" i="5"/>
  <c r="R199" i="5"/>
  <c r="I199" i="5" s="1"/>
  <c r="Y170" i="5"/>
  <c r="P156" i="5"/>
  <c r="Q156" i="5"/>
  <c r="R156" i="5"/>
  <c r="I156" i="5" s="1"/>
  <c r="Y140" i="5"/>
  <c r="X140" i="5"/>
  <c r="Y123" i="5"/>
  <c r="W123" i="5"/>
  <c r="X123" i="5"/>
  <c r="Y114" i="5"/>
  <c r="W114" i="5"/>
  <c r="W46" i="5"/>
  <c r="X46" i="5"/>
  <c r="Y46" i="5"/>
  <c r="X42" i="5"/>
  <c r="Y42" i="5"/>
  <c r="W38" i="5"/>
  <c r="X38" i="5"/>
  <c r="Y38" i="5"/>
  <c r="R210" i="5"/>
  <c r="I210" i="5" s="1"/>
  <c r="P205" i="5"/>
  <c r="R205" i="5"/>
  <c r="I205" i="5" s="1"/>
  <c r="U205" i="5" s="1"/>
  <c r="T202" i="5"/>
  <c r="T194" i="5"/>
  <c r="U194" i="5"/>
  <c r="V177" i="5"/>
  <c r="T177" i="5"/>
  <c r="W158" i="5"/>
  <c r="Y158" i="5"/>
  <c r="X148" i="5"/>
  <c r="W148" i="5"/>
  <c r="Y148" i="5"/>
  <c r="Y119" i="5"/>
  <c r="X119" i="5"/>
  <c r="P114" i="5"/>
  <c r="Q114" i="5"/>
  <c r="R114" i="5"/>
  <c r="I114" i="5" s="1"/>
  <c r="T114" i="5" s="1"/>
  <c r="E32" i="5"/>
  <c r="J32" i="5"/>
  <c r="Y14" i="5"/>
  <c r="X14" i="5"/>
  <c r="Y30" i="5"/>
  <c r="X30" i="5"/>
  <c r="V190" i="5"/>
  <c r="P37" i="5"/>
  <c r="R37" i="5"/>
  <c r="I37" i="5" s="1"/>
  <c r="T37" i="5" s="1"/>
  <c r="R211" i="5"/>
  <c r="I211" i="5" s="1"/>
  <c r="Q210" i="5"/>
  <c r="R209" i="5"/>
  <c r="I209" i="5" s="1"/>
  <c r="V209" i="5" s="1"/>
  <c r="J200" i="5"/>
  <c r="E200" i="5"/>
  <c r="X198" i="5"/>
  <c r="Y198" i="5"/>
  <c r="Y191" i="5"/>
  <c r="W191" i="5"/>
  <c r="E175" i="5"/>
  <c r="J175" i="5"/>
  <c r="W171" i="5"/>
  <c r="X171" i="5"/>
  <c r="Y171" i="5"/>
  <c r="T140" i="5"/>
  <c r="U140" i="5"/>
  <c r="V140" i="5"/>
  <c r="W115" i="5"/>
  <c r="X115" i="5"/>
  <c r="Y115" i="5"/>
  <c r="X104" i="5"/>
  <c r="W104" i="5"/>
  <c r="Y104" i="5"/>
  <c r="W93" i="5"/>
  <c r="X93" i="5"/>
  <c r="Y93" i="5"/>
  <c r="X73" i="5"/>
  <c r="W73" i="5"/>
  <c r="Y73" i="5"/>
  <c r="X70" i="5"/>
  <c r="Y70" i="5"/>
  <c r="X33" i="5"/>
  <c r="Y33" i="5"/>
  <c r="X25" i="5"/>
  <c r="W25" i="5"/>
  <c r="Y25" i="5"/>
  <c r="Y22" i="5"/>
  <c r="X22" i="5"/>
  <c r="W190" i="5"/>
  <c r="X190" i="5"/>
  <c r="Y190" i="5"/>
  <c r="X156" i="5"/>
  <c r="Y156" i="5"/>
  <c r="R17" i="5"/>
  <c r="I17" i="5" s="1"/>
  <c r="W101" i="5"/>
  <c r="X101" i="5"/>
  <c r="Y101" i="5"/>
  <c r="E203" i="5"/>
  <c r="Y194" i="5"/>
  <c r="J153" i="5"/>
  <c r="E153" i="5"/>
  <c r="W142" i="5"/>
  <c r="X142" i="5"/>
  <c r="Y142" i="5"/>
  <c r="X134" i="5"/>
  <c r="W134" i="5"/>
  <c r="Y134" i="5"/>
  <c r="E98" i="5"/>
  <c r="J98" i="5"/>
  <c r="W50" i="5"/>
  <c r="X50" i="5"/>
  <c r="Y50" i="5"/>
  <c r="J41" i="5"/>
  <c r="E41" i="5"/>
  <c r="P33" i="5"/>
  <c r="R33" i="5"/>
  <c r="I33" i="5" s="1"/>
  <c r="T33" i="5" s="1"/>
  <c r="Q112" i="5"/>
  <c r="P181" i="5"/>
  <c r="Q181" i="5"/>
  <c r="R181" i="5"/>
  <c r="I181" i="5" s="1"/>
  <c r="U181" i="5" s="1"/>
  <c r="X37" i="5"/>
  <c r="W37" i="5"/>
  <c r="P23" i="5"/>
  <c r="Q109" i="5"/>
  <c r="P162" i="5"/>
  <c r="Q162" i="5"/>
  <c r="R162" i="5"/>
  <c r="I162" i="5" s="1"/>
  <c r="U162" i="5" s="1"/>
  <c r="R34" i="5"/>
  <c r="I34" i="5" s="1"/>
  <c r="U34" i="5" s="1"/>
  <c r="Q110" i="5"/>
  <c r="Q203" i="5"/>
  <c r="R203" i="5"/>
  <c r="I203" i="5" s="1"/>
  <c r="X194" i="5"/>
  <c r="U192" i="5"/>
  <c r="X175" i="5"/>
  <c r="Y175" i="5"/>
  <c r="P166" i="5"/>
  <c r="R166" i="5"/>
  <c r="I166" i="5" s="1"/>
  <c r="T166" i="5" s="1"/>
  <c r="R155" i="5"/>
  <c r="I155" i="5" s="1"/>
  <c r="Q155" i="5"/>
  <c r="Y152" i="5"/>
  <c r="V144" i="5"/>
  <c r="E139" i="5"/>
  <c r="J139" i="5"/>
  <c r="X131" i="5"/>
  <c r="E19" i="5"/>
  <c r="J19" i="5"/>
  <c r="E16" i="5"/>
  <c r="J16" i="5"/>
  <c r="R147" i="5"/>
  <c r="I147" i="5" s="1"/>
  <c r="P147" i="5"/>
  <c r="W105" i="5"/>
  <c r="Y105" i="5"/>
  <c r="Q107" i="5"/>
  <c r="U207" i="5"/>
  <c r="P202" i="5"/>
  <c r="Q202" i="5"/>
  <c r="V194" i="5"/>
  <c r="E191" i="5"/>
  <c r="J191" i="5"/>
  <c r="E158" i="5"/>
  <c r="J158" i="5"/>
  <c r="W135" i="5"/>
  <c r="X135" i="5"/>
  <c r="Y135" i="5"/>
  <c r="J133" i="5"/>
  <c r="E133" i="5"/>
  <c r="P97" i="5"/>
  <c r="R97" i="5"/>
  <c r="I97" i="5" s="1"/>
  <c r="Y37" i="5"/>
  <c r="X17" i="5"/>
  <c r="W17" i="5"/>
  <c r="Y17" i="5"/>
  <c r="R191" i="5"/>
  <c r="I191" i="5" s="1"/>
  <c r="R189" i="5"/>
  <c r="I189" i="5" s="1"/>
  <c r="T189" i="5" s="1"/>
  <c r="Q177" i="5"/>
  <c r="E173" i="5"/>
  <c r="P171" i="5"/>
  <c r="R170" i="5"/>
  <c r="I170" i="5" s="1"/>
  <c r="T170" i="5" s="1"/>
  <c r="Q167" i="5"/>
  <c r="R164" i="5"/>
  <c r="I164" i="5" s="1"/>
  <c r="T164" i="5" s="1"/>
  <c r="R160" i="5"/>
  <c r="I160" i="5" s="1"/>
  <c r="T160" i="5" s="1"/>
  <c r="P159" i="5"/>
  <c r="Q158" i="5"/>
  <c r="E137" i="5"/>
  <c r="X127" i="5"/>
  <c r="P110" i="5"/>
  <c r="E91" i="5"/>
  <c r="E49" i="5"/>
  <c r="R45" i="5"/>
  <c r="I45" i="5" s="1"/>
  <c r="V45" i="5" s="1"/>
  <c r="J43" i="5"/>
  <c r="J39" i="5"/>
  <c r="J28" i="5"/>
  <c r="W127" i="5"/>
  <c r="R119" i="5"/>
  <c r="I119" i="5" s="1"/>
  <c r="V119" i="5" s="1"/>
  <c r="J31" i="5"/>
  <c r="R29" i="5"/>
  <c r="I29" i="5" s="1"/>
  <c r="U29" i="5" s="1"/>
  <c r="J15" i="5"/>
  <c r="E204" i="5"/>
  <c r="Y202" i="5"/>
  <c r="R201" i="5"/>
  <c r="I201" i="5" s="1"/>
  <c r="T201" i="5" s="1"/>
  <c r="X179" i="5"/>
  <c r="Q174" i="5"/>
  <c r="R165" i="5"/>
  <c r="I165" i="5" s="1"/>
  <c r="T165" i="5" s="1"/>
  <c r="R161" i="5"/>
  <c r="I161" i="5" s="1"/>
  <c r="V161" i="5" s="1"/>
  <c r="Y146" i="5"/>
  <c r="Q140" i="5"/>
  <c r="Y139" i="5"/>
  <c r="Q119" i="5"/>
  <c r="X118" i="5"/>
  <c r="R112" i="5"/>
  <c r="I112" i="5" s="1"/>
  <c r="T112" i="5" s="1"/>
  <c r="Q111" i="5"/>
  <c r="W77" i="5"/>
  <c r="Y58" i="5"/>
  <c r="Y21" i="5"/>
  <c r="R168" i="5"/>
  <c r="I168" i="5" s="1"/>
  <c r="T168" i="5" s="1"/>
  <c r="Q165" i="5"/>
  <c r="Q161" i="5"/>
  <c r="R145" i="5"/>
  <c r="I145" i="5" s="1"/>
  <c r="V145" i="5" s="1"/>
  <c r="R142" i="5"/>
  <c r="I142" i="5" s="1"/>
  <c r="U142" i="5" s="1"/>
  <c r="X139" i="5"/>
  <c r="J135" i="5"/>
  <c r="R131" i="5"/>
  <c r="I131" i="5" s="1"/>
  <c r="J128" i="5"/>
  <c r="J123" i="5"/>
  <c r="J115" i="5"/>
  <c r="W58" i="5"/>
  <c r="R53" i="5"/>
  <c r="I53" i="5" s="1"/>
  <c r="V53" i="5" s="1"/>
  <c r="R22" i="5"/>
  <c r="I22" i="5" s="1"/>
  <c r="T22" i="5" s="1"/>
  <c r="W21" i="5"/>
  <c r="P145" i="5"/>
  <c r="P142" i="5"/>
  <c r="Q131" i="5"/>
  <c r="W130" i="5"/>
  <c r="Q113" i="5"/>
  <c r="X109" i="5"/>
  <c r="J106" i="5"/>
  <c r="E99" i="5"/>
  <c r="R54" i="5"/>
  <c r="I54" i="5" s="1"/>
  <c r="U54" i="5" s="1"/>
  <c r="J35" i="5"/>
  <c r="J179" i="5"/>
  <c r="V159" i="5"/>
  <c r="Q152" i="5"/>
  <c r="P149" i="5"/>
  <c r="J146" i="5"/>
  <c r="R141" i="5"/>
  <c r="I141" i="5" s="1"/>
  <c r="J119" i="5"/>
  <c r="R55" i="5"/>
  <c r="I55" i="5" s="1"/>
  <c r="V55" i="5" s="1"/>
  <c r="E37" i="5"/>
  <c r="J23" i="5"/>
  <c r="R21" i="5"/>
  <c r="I21" i="5" s="1"/>
  <c r="T21" i="5" s="1"/>
  <c r="W185" i="5"/>
  <c r="X185" i="5"/>
  <c r="Y185" i="5"/>
  <c r="Y174" i="5"/>
  <c r="W174" i="5"/>
  <c r="X174" i="5"/>
  <c r="T179" i="5"/>
  <c r="U179" i="5"/>
  <c r="V179" i="5"/>
  <c r="X177" i="5"/>
  <c r="W177" i="5"/>
  <c r="Y177" i="5"/>
  <c r="W209" i="5"/>
  <c r="X209" i="5"/>
  <c r="Y209" i="5"/>
  <c r="W189" i="5"/>
  <c r="X189" i="5"/>
  <c r="Y189" i="5"/>
  <c r="W204" i="5"/>
  <c r="X204" i="5"/>
  <c r="Y204" i="5"/>
  <c r="W201" i="5"/>
  <c r="X201" i="5"/>
  <c r="Y201" i="5"/>
  <c r="V187" i="5"/>
  <c r="T187" i="5"/>
  <c r="U187" i="5"/>
  <c r="W178" i="5"/>
  <c r="X178" i="5"/>
  <c r="Y178" i="5"/>
  <c r="W196" i="5"/>
  <c r="X196" i="5"/>
  <c r="Y196" i="5"/>
  <c r="V183" i="5"/>
  <c r="T183" i="5"/>
  <c r="U183" i="5"/>
  <c r="W181" i="5"/>
  <c r="X181" i="5"/>
  <c r="Y181" i="5"/>
  <c r="W197" i="5"/>
  <c r="X197" i="5"/>
  <c r="Y197" i="5"/>
  <c r="W187" i="5"/>
  <c r="X187" i="5"/>
  <c r="Y187" i="5"/>
  <c r="W183" i="5"/>
  <c r="X183" i="5"/>
  <c r="Y183" i="5"/>
  <c r="W208" i="5"/>
  <c r="X208" i="5"/>
  <c r="Y208" i="5"/>
  <c r="W205" i="5"/>
  <c r="X205" i="5"/>
  <c r="Y205" i="5"/>
  <c r="V197" i="5"/>
  <c r="T197" i="5"/>
  <c r="W192" i="5"/>
  <c r="X192" i="5"/>
  <c r="Y192" i="5"/>
  <c r="X188" i="5"/>
  <c r="W188" i="5"/>
  <c r="Y188" i="5"/>
  <c r="W186" i="5"/>
  <c r="X186" i="5"/>
  <c r="Y186" i="5"/>
  <c r="X184" i="5"/>
  <c r="W184" i="5"/>
  <c r="Y184" i="5"/>
  <c r="W200" i="5"/>
  <c r="X200" i="5"/>
  <c r="Y200" i="5"/>
  <c r="W193" i="5"/>
  <c r="X193" i="5"/>
  <c r="Y193" i="5"/>
  <c r="W182" i="5"/>
  <c r="X182" i="5"/>
  <c r="Y182" i="5"/>
  <c r="X211" i="5"/>
  <c r="P211" i="5"/>
  <c r="E209" i="5"/>
  <c r="X207" i="5"/>
  <c r="P207" i="5"/>
  <c r="E205" i="5"/>
  <c r="X203" i="5"/>
  <c r="P203" i="5"/>
  <c r="E201" i="5"/>
  <c r="X199" i="5"/>
  <c r="P199" i="5"/>
  <c r="E197" i="5"/>
  <c r="X195" i="5"/>
  <c r="P195" i="5"/>
  <c r="E193" i="5"/>
  <c r="X191" i="5"/>
  <c r="P191" i="5"/>
  <c r="E189" i="5"/>
  <c r="E188" i="5"/>
  <c r="E187" i="5"/>
  <c r="E185" i="5"/>
  <c r="E184" i="5"/>
  <c r="P179" i="5"/>
  <c r="U177" i="5"/>
  <c r="W161" i="5"/>
  <c r="X161" i="5"/>
  <c r="Y161" i="5"/>
  <c r="W155" i="5"/>
  <c r="X155" i="5"/>
  <c r="Y155" i="5"/>
  <c r="W110" i="5"/>
  <c r="X110" i="5"/>
  <c r="Y110" i="5"/>
  <c r="T162" i="5"/>
  <c r="E174" i="5"/>
  <c r="J174" i="5"/>
  <c r="W169" i="5"/>
  <c r="X169" i="5"/>
  <c r="Y169" i="5"/>
  <c r="X168" i="5"/>
  <c r="W168" i="5"/>
  <c r="Y168" i="5"/>
  <c r="W167" i="5"/>
  <c r="X167" i="5"/>
  <c r="W166" i="5"/>
  <c r="X166" i="5"/>
  <c r="Y166" i="5"/>
  <c r="W165" i="5"/>
  <c r="X165" i="5"/>
  <c r="Y165" i="5"/>
  <c r="X164" i="5"/>
  <c r="W164" i="5"/>
  <c r="Y164" i="5"/>
  <c r="W163" i="5"/>
  <c r="X163" i="5"/>
  <c r="W162" i="5"/>
  <c r="X162" i="5"/>
  <c r="Y162" i="5"/>
  <c r="Y153" i="5"/>
  <c r="X153" i="5"/>
  <c r="W120" i="5"/>
  <c r="X120" i="5"/>
  <c r="Y120" i="5"/>
  <c r="Q209" i="5"/>
  <c r="Q205" i="5"/>
  <c r="Q201" i="5"/>
  <c r="Q197" i="5"/>
  <c r="Q193" i="5"/>
  <c r="Q189" i="5"/>
  <c r="R188" i="5"/>
  <c r="I188" i="5" s="1"/>
  <c r="Q187" i="5"/>
  <c r="R186" i="5"/>
  <c r="I186" i="5" s="1"/>
  <c r="R185" i="5"/>
  <c r="I185" i="5" s="1"/>
  <c r="R184" i="5"/>
  <c r="I184" i="5" s="1"/>
  <c r="Q183" i="5"/>
  <c r="R182" i="5"/>
  <c r="I182" i="5" s="1"/>
  <c r="Y180" i="5"/>
  <c r="Y176" i="5"/>
  <c r="V175" i="5"/>
  <c r="Q169" i="5"/>
  <c r="Q168" i="5"/>
  <c r="P167" i="5"/>
  <c r="Q166" i="5"/>
  <c r="T171" i="5"/>
  <c r="U171" i="5"/>
  <c r="W159" i="5"/>
  <c r="X159" i="5"/>
  <c r="J210" i="5"/>
  <c r="R208" i="5"/>
  <c r="I208" i="5" s="1"/>
  <c r="J206" i="5"/>
  <c r="R204" i="5"/>
  <c r="I204" i="5" s="1"/>
  <c r="J202" i="5"/>
  <c r="J198" i="5"/>
  <c r="J194" i="5"/>
  <c r="J190" i="5"/>
  <c r="Q188" i="5"/>
  <c r="P187" i="5"/>
  <c r="Q186" i="5"/>
  <c r="Q185" i="5"/>
  <c r="Q184" i="5"/>
  <c r="P183" i="5"/>
  <c r="Q182" i="5"/>
  <c r="W180" i="5"/>
  <c r="E178" i="5"/>
  <c r="J178" i="5"/>
  <c r="W176" i="5"/>
  <c r="U175" i="5"/>
  <c r="V171" i="5"/>
  <c r="U167" i="5"/>
  <c r="V167" i="5"/>
  <c r="U163" i="5"/>
  <c r="V163" i="5"/>
  <c r="E160" i="5"/>
  <c r="J160" i="5"/>
  <c r="Y157" i="5"/>
  <c r="X157" i="5"/>
  <c r="E155" i="5"/>
  <c r="J155" i="5"/>
  <c r="V149" i="5"/>
  <c r="T149" i="5"/>
  <c r="U149" i="5"/>
  <c r="Q208" i="5"/>
  <c r="Q204" i="5"/>
  <c r="Q200" i="5"/>
  <c r="Q196" i="5"/>
  <c r="Q192" i="5"/>
  <c r="R178" i="5"/>
  <c r="I178" i="5" s="1"/>
  <c r="P176" i="5"/>
  <c r="Q176" i="5"/>
  <c r="R176" i="5"/>
  <c r="I176" i="5" s="1"/>
  <c r="J161" i="5"/>
  <c r="E161" i="5"/>
  <c r="Y159" i="5"/>
  <c r="T158" i="5"/>
  <c r="U158" i="5"/>
  <c r="V158" i="5"/>
  <c r="X172" i="5"/>
  <c r="Y172" i="5"/>
  <c r="P180" i="5"/>
  <c r="R180" i="5"/>
  <c r="I180" i="5" s="1"/>
  <c r="Q178" i="5"/>
  <c r="W173" i="5"/>
  <c r="X173" i="5"/>
  <c r="E170" i="5"/>
  <c r="J170" i="5"/>
  <c r="J169" i="5"/>
  <c r="E169" i="5"/>
  <c r="E168" i="5"/>
  <c r="J168" i="5"/>
  <c r="E167" i="5"/>
  <c r="J167" i="5"/>
  <c r="E166" i="5"/>
  <c r="J166" i="5"/>
  <c r="J165" i="5"/>
  <c r="E165" i="5"/>
  <c r="E164" i="5"/>
  <c r="J164" i="5"/>
  <c r="E163" i="5"/>
  <c r="J163" i="5"/>
  <c r="E162" i="5"/>
  <c r="J162" i="5"/>
  <c r="Q157" i="5"/>
  <c r="P157" i="5"/>
  <c r="R157" i="5"/>
  <c r="I157" i="5" s="1"/>
  <c r="W153" i="5"/>
  <c r="T150" i="5"/>
  <c r="U150" i="5"/>
  <c r="V150" i="5"/>
  <c r="Y149" i="5"/>
  <c r="W149" i="5"/>
  <c r="X149" i="5"/>
  <c r="P173" i="5"/>
  <c r="Q173" i="5"/>
  <c r="J186" i="5"/>
  <c r="J182" i="5"/>
  <c r="E181" i="5"/>
  <c r="Q179" i="5"/>
  <c r="E177" i="5"/>
  <c r="R173" i="5"/>
  <c r="I173" i="5" s="1"/>
  <c r="X170" i="5"/>
  <c r="Y167" i="5"/>
  <c r="Y163" i="5"/>
  <c r="X160" i="5"/>
  <c r="W160" i="5"/>
  <c r="Y160" i="5"/>
  <c r="T154" i="5"/>
  <c r="U154" i="5"/>
  <c r="V154" i="5"/>
  <c r="X151" i="5"/>
  <c r="Y151" i="5"/>
  <c r="X141" i="5"/>
  <c r="W141" i="5"/>
  <c r="Y141" i="5"/>
  <c r="J159" i="5"/>
  <c r="P155" i="5"/>
  <c r="Y154" i="5"/>
  <c r="J154" i="5"/>
  <c r="Q150" i="5"/>
  <c r="X136" i="5"/>
  <c r="Y136" i="5"/>
  <c r="W136" i="5"/>
  <c r="P132" i="5"/>
  <c r="Q132" i="5"/>
  <c r="R132" i="5"/>
  <c r="I132" i="5" s="1"/>
  <c r="P124" i="5"/>
  <c r="Q124" i="5"/>
  <c r="R124" i="5"/>
  <c r="I124" i="5" s="1"/>
  <c r="R172" i="5"/>
  <c r="I172" i="5" s="1"/>
  <c r="X154" i="5"/>
  <c r="Q151" i="5"/>
  <c r="R146" i="5"/>
  <c r="I146" i="5" s="1"/>
  <c r="V137" i="5"/>
  <c r="T137" i="5"/>
  <c r="U137" i="5"/>
  <c r="R134" i="5"/>
  <c r="I134" i="5" s="1"/>
  <c r="P134" i="5"/>
  <c r="T122" i="5"/>
  <c r="U122" i="5"/>
  <c r="V122" i="5"/>
  <c r="E101" i="5"/>
  <c r="J101" i="5"/>
  <c r="Q172" i="5"/>
  <c r="P151" i="5"/>
  <c r="Y150" i="5"/>
  <c r="J150" i="5"/>
  <c r="P146" i="5"/>
  <c r="W145" i="5"/>
  <c r="W138" i="5"/>
  <c r="X138" i="5"/>
  <c r="E130" i="5"/>
  <c r="J130" i="5"/>
  <c r="Y126" i="5"/>
  <c r="X126" i="5"/>
  <c r="U121" i="5"/>
  <c r="V121" i="5"/>
  <c r="T121" i="5"/>
  <c r="T159" i="5"/>
  <c r="W156" i="5"/>
  <c r="R153" i="5"/>
  <c r="X150" i="5"/>
  <c r="Q147" i="5"/>
  <c r="Y143" i="5"/>
  <c r="P138" i="5"/>
  <c r="Q138" i="5"/>
  <c r="R138" i="5"/>
  <c r="I138" i="5" s="1"/>
  <c r="P136" i="5"/>
  <c r="Q136" i="5"/>
  <c r="R136" i="5"/>
  <c r="I136" i="5" s="1"/>
  <c r="E104" i="5"/>
  <c r="J104" i="5"/>
  <c r="X143" i="5"/>
  <c r="Y122" i="5"/>
  <c r="W122" i="5"/>
  <c r="X122" i="5"/>
  <c r="T118" i="5"/>
  <c r="U118" i="5"/>
  <c r="V118" i="5"/>
  <c r="X100" i="5"/>
  <c r="W100" i="5"/>
  <c r="Y100" i="5"/>
  <c r="X144" i="5"/>
  <c r="Y144" i="5"/>
  <c r="X132" i="5"/>
  <c r="Y132" i="5"/>
  <c r="W132" i="5"/>
  <c r="P128" i="5"/>
  <c r="Q128" i="5"/>
  <c r="R128" i="5"/>
  <c r="I128" i="5" s="1"/>
  <c r="W124" i="5"/>
  <c r="X124" i="5"/>
  <c r="Y124" i="5"/>
  <c r="P129" i="5"/>
  <c r="Q129" i="5"/>
  <c r="R129" i="5"/>
  <c r="I129" i="5" s="1"/>
  <c r="J121" i="5"/>
  <c r="E121" i="5"/>
  <c r="Y106" i="5"/>
  <c r="X106" i="5"/>
  <c r="W106" i="5"/>
  <c r="X98" i="5"/>
  <c r="Y98" i="5"/>
  <c r="W98" i="5"/>
  <c r="W118" i="5"/>
  <c r="P116" i="5"/>
  <c r="Q116" i="5"/>
  <c r="R116" i="5"/>
  <c r="I116" i="5" s="1"/>
  <c r="W113" i="5"/>
  <c r="X113" i="5"/>
  <c r="W112" i="5"/>
  <c r="X112" i="5"/>
  <c r="Y112" i="5"/>
  <c r="X111" i="5"/>
  <c r="W111" i="5"/>
  <c r="Y111" i="5"/>
  <c r="E105" i="5"/>
  <c r="J105" i="5"/>
  <c r="J143" i="5"/>
  <c r="E138" i="5"/>
  <c r="J138" i="5"/>
  <c r="W133" i="5"/>
  <c r="X133" i="5"/>
  <c r="E125" i="5"/>
  <c r="W121" i="5"/>
  <c r="X121" i="5"/>
  <c r="U113" i="5"/>
  <c r="V113" i="5"/>
  <c r="T100" i="5"/>
  <c r="U100" i="5"/>
  <c r="V100" i="5"/>
  <c r="X94" i="5"/>
  <c r="Y94" i="5"/>
  <c r="W94" i="5"/>
  <c r="X79" i="5"/>
  <c r="W79" i="5"/>
  <c r="Y79" i="5"/>
  <c r="W129" i="5"/>
  <c r="X129" i="5"/>
  <c r="X114" i="5"/>
  <c r="T110" i="5"/>
  <c r="U110" i="5"/>
  <c r="V110" i="5"/>
  <c r="X108" i="5"/>
  <c r="W108" i="5"/>
  <c r="P103" i="5"/>
  <c r="R103" i="5"/>
  <c r="I103" i="5" s="1"/>
  <c r="P100" i="5"/>
  <c r="T96" i="5"/>
  <c r="U96" i="5"/>
  <c r="V96" i="5"/>
  <c r="X90" i="5"/>
  <c r="Y90" i="5"/>
  <c r="W90" i="5"/>
  <c r="X82" i="5"/>
  <c r="W82" i="5"/>
  <c r="Y82" i="5"/>
  <c r="E81" i="5"/>
  <c r="J81" i="5"/>
  <c r="E134" i="5"/>
  <c r="J134" i="5"/>
  <c r="W128" i="5"/>
  <c r="X128" i="5"/>
  <c r="Y128" i="5"/>
  <c r="W117" i="5"/>
  <c r="X117" i="5"/>
  <c r="P108" i="5"/>
  <c r="Q108" i="5"/>
  <c r="R108" i="5"/>
  <c r="I108" i="5" s="1"/>
  <c r="Q106" i="5"/>
  <c r="R106" i="5"/>
  <c r="I106" i="5" s="1"/>
  <c r="P106" i="5"/>
  <c r="T101" i="5"/>
  <c r="V101" i="5"/>
  <c r="X86" i="5"/>
  <c r="Y86" i="5"/>
  <c r="W86" i="5"/>
  <c r="T70" i="5"/>
  <c r="V70" i="5"/>
  <c r="U70" i="5"/>
  <c r="P65" i="5"/>
  <c r="R65" i="5"/>
  <c r="I65" i="5" s="1"/>
  <c r="P63" i="5"/>
  <c r="R63" i="5"/>
  <c r="I63" i="5" s="1"/>
  <c r="Y130" i="5"/>
  <c r="U127" i="5"/>
  <c r="P120" i="5"/>
  <c r="Q120" i="5"/>
  <c r="R120" i="5"/>
  <c r="I120" i="5" s="1"/>
  <c r="U117" i="5"/>
  <c r="V117" i="5"/>
  <c r="W116" i="5"/>
  <c r="X116" i="5"/>
  <c r="Y116" i="5"/>
  <c r="E113" i="5"/>
  <c r="J113" i="5"/>
  <c r="J112" i="5"/>
  <c r="E112" i="5"/>
  <c r="E111" i="5"/>
  <c r="J111" i="5"/>
  <c r="V109" i="5"/>
  <c r="P104" i="5"/>
  <c r="R104" i="5"/>
  <c r="I104" i="5" s="1"/>
  <c r="Y97" i="5"/>
  <c r="Q141" i="5"/>
  <c r="P140" i="5"/>
  <c r="W137" i="5"/>
  <c r="X137" i="5"/>
  <c r="U135" i="5"/>
  <c r="Y133" i="5"/>
  <c r="E129" i="5"/>
  <c r="W125" i="5"/>
  <c r="X125" i="5"/>
  <c r="Y113" i="5"/>
  <c r="Y109" i="5"/>
  <c r="J108" i="5"/>
  <c r="E108" i="5"/>
  <c r="X102" i="5"/>
  <c r="Y102" i="5"/>
  <c r="W102" i="5"/>
  <c r="U101" i="5"/>
  <c r="X97" i="5"/>
  <c r="X75" i="5"/>
  <c r="W75" i="5"/>
  <c r="Y75" i="5"/>
  <c r="J126" i="5"/>
  <c r="J122" i="5"/>
  <c r="J118" i="5"/>
  <c r="J114" i="5"/>
  <c r="P107" i="5"/>
  <c r="R107" i="5"/>
  <c r="I107" i="5" s="1"/>
  <c r="P102" i="5"/>
  <c r="R102" i="5"/>
  <c r="I102" i="5" s="1"/>
  <c r="P99" i="5"/>
  <c r="R99" i="5"/>
  <c r="I99" i="5" s="1"/>
  <c r="P95" i="5"/>
  <c r="R95" i="5"/>
  <c r="I95" i="5" s="1"/>
  <c r="P91" i="5"/>
  <c r="R91" i="5"/>
  <c r="I91" i="5" s="1"/>
  <c r="P87" i="5"/>
  <c r="R87" i="5"/>
  <c r="I87" i="5" s="1"/>
  <c r="X85" i="5"/>
  <c r="Y85" i="5"/>
  <c r="P83" i="5"/>
  <c r="R83" i="5"/>
  <c r="I83" i="5" s="1"/>
  <c r="E77" i="5"/>
  <c r="J77" i="5"/>
  <c r="P68" i="5"/>
  <c r="R68" i="5"/>
  <c r="I68" i="5" s="1"/>
  <c r="X61" i="5"/>
  <c r="W61" i="5"/>
  <c r="Y61" i="5"/>
  <c r="X105" i="5"/>
  <c r="E100" i="5"/>
  <c r="J100" i="5"/>
  <c r="Y81" i="5"/>
  <c r="X80" i="5"/>
  <c r="W80" i="5"/>
  <c r="Y80" i="5"/>
  <c r="E70" i="5"/>
  <c r="J70" i="5"/>
  <c r="X66" i="5"/>
  <c r="W66" i="5"/>
  <c r="Y66" i="5"/>
  <c r="E109" i="5"/>
  <c r="J109" i="5"/>
  <c r="W103" i="5"/>
  <c r="X103" i="5"/>
  <c r="E97" i="5"/>
  <c r="J97" i="5"/>
  <c r="E96" i="5"/>
  <c r="J96" i="5"/>
  <c r="E93" i="5"/>
  <c r="J93" i="5"/>
  <c r="E92" i="5"/>
  <c r="J92" i="5"/>
  <c r="E89" i="5"/>
  <c r="J89" i="5"/>
  <c r="E88" i="5"/>
  <c r="J88" i="5"/>
  <c r="R85" i="5"/>
  <c r="I85" i="5" s="1"/>
  <c r="P85" i="5"/>
  <c r="X81" i="5"/>
  <c r="E78" i="5"/>
  <c r="J78" i="5"/>
  <c r="X76" i="5"/>
  <c r="W76" i="5"/>
  <c r="Y76" i="5"/>
  <c r="J72" i="5"/>
  <c r="E72" i="5"/>
  <c r="J68" i="5"/>
  <c r="E68" i="5"/>
  <c r="T66" i="5"/>
  <c r="V66" i="5"/>
  <c r="U66" i="5"/>
  <c r="X57" i="5"/>
  <c r="Y57" i="5"/>
  <c r="X53" i="5"/>
  <c r="Y53" i="5"/>
  <c r="W53" i="5"/>
  <c r="W107" i="5"/>
  <c r="X107" i="5"/>
  <c r="Y83" i="5"/>
  <c r="P80" i="5"/>
  <c r="R80" i="5"/>
  <c r="I80" i="5" s="1"/>
  <c r="P76" i="5"/>
  <c r="R76" i="5"/>
  <c r="I76" i="5" s="1"/>
  <c r="E74" i="5"/>
  <c r="J74" i="5"/>
  <c r="E73" i="5"/>
  <c r="J73" i="5"/>
  <c r="X67" i="5"/>
  <c r="Y67" i="5"/>
  <c r="W67" i="5"/>
  <c r="P64" i="5"/>
  <c r="R64" i="5"/>
  <c r="I64" i="5" s="1"/>
  <c r="X59" i="5"/>
  <c r="Y59" i="5"/>
  <c r="W59" i="5"/>
  <c r="P69" i="5"/>
  <c r="R69" i="5"/>
  <c r="I69" i="5" s="1"/>
  <c r="P67" i="5"/>
  <c r="R67" i="5"/>
  <c r="I67" i="5" s="1"/>
  <c r="X62" i="5"/>
  <c r="W62" i="5"/>
  <c r="Y62" i="5"/>
  <c r="Y43" i="5"/>
  <c r="W43" i="5"/>
  <c r="X43" i="5"/>
  <c r="E103" i="5"/>
  <c r="W99" i="5"/>
  <c r="X99" i="5"/>
  <c r="W96" i="5"/>
  <c r="X96" i="5"/>
  <c r="W95" i="5"/>
  <c r="X95" i="5"/>
  <c r="Y95" i="5"/>
  <c r="W92" i="5"/>
  <c r="X92" i="5"/>
  <c r="W91" i="5"/>
  <c r="X91" i="5"/>
  <c r="Y91" i="5"/>
  <c r="W88" i="5"/>
  <c r="X88" i="5"/>
  <c r="W87" i="5"/>
  <c r="X87" i="5"/>
  <c r="Y87" i="5"/>
  <c r="W85" i="5"/>
  <c r="X84" i="5"/>
  <c r="W84" i="5"/>
  <c r="Y84" i="5"/>
  <c r="P81" i="5"/>
  <c r="R81" i="5"/>
  <c r="I81" i="5" s="1"/>
  <c r="T62" i="5"/>
  <c r="V62" i="5"/>
  <c r="U62" i="5"/>
  <c r="X78" i="5"/>
  <c r="Y78" i="5"/>
  <c r="P77" i="5"/>
  <c r="R77" i="5"/>
  <c r="I77" i="5" s="1"/>
  <c r="X74" i="5"/>
  <c r="Y74" i="5"/>
  <c r="E69" i="5"/>
  <c r="J69" i="5"/>
  <c r="X63" i="5"/>
  <c r="Y63" i="5"/>
  <c r="W63" i="5"/>
  <c r="V97" i="5"/>
  <c r="V93" i="5"/>
  <c r="E85" i="5"/>
  <c r="J85" i="5"/>
  <c r="J82" i="5"/>
  <c r="W72" i="5"/>
  <c r="X72" i="5"/>
  <c r="Y69" i="5"/>
  <c r="W56" i="5"/>
  <c r="X56" i="5"/>
  <c r="J33" i="5"/>
  <c r="E33" i="5"/>
  <c r="J80" i="5"/>
  <c r="E80" i="5"/>
  <c r="P79" i="5"/>
  <c r="R79" i="5"/>
  <c r="I79" i="5" s="1"/>
  <c r="J76" i="5"/>
  <c r="E76" i="5"/>
  <c r="P75" i="5"/>
  <c r="R75" i="5"/>
  <c r="I75" i="5" s="1"/>
  <c r="X71" i="5"/>
  <c r="Y71" i="5"/>
  <c r="W69" i="5"/>
  <c r="E66" i="5"/>
  <c r="J66" i="5"/>
  <c r="E65" i="5"/>
  <c r="J65" i="5"/>
  <c r="J64" i="5"/>
  <c r="E64" i="5"/>
  <c r="P61" i="5"/>
  <c r="R61" i="5"/>
  <c r="I61" i="5" s="1"/>
  <c r="P60" i="5"/>
  <c r="R60" i="5"/>
  <c r="I60" i="5" s="1"/>
  <c r="P59" i="5"/>
  <c r="R59" i="5"/>
  <c r="I59" i="5" s="1"/>
  <c r="Y39" i="5"/>
  <c r="W39" i="5"/>
  <c r="X39" i="5"/>
  <c r="R98" i="5"/>
  <c r="I98" i="5" s="1"/>
  <c r="R94" i="5"/>
  <c r="I94" i="5" s="1"/>
  <c r="R90" i="5"/>
  <c r="I90" i="5" s="1"/>
  <c r="R86" i="5"/>
  <c r="I86" i="5" s="1"/>
  <c r="R82" i="5"/>
  <c r="I82" i="5" s="1"/>
  <c r="P82" i="5"/>
  <c r="W68" i="5"/>
  <c r="X68" i="5"/>
  <c r="Y65" i="5"/>
  <c r="T58" i="5"/>
  <c r="V58" i="5"/>
  <c r="W55" i="5"/>
  <c r="X55" i="5"/>
  <c r="Y55" i="5"/>
  <c r="W48" i="5"/>
  <c r="X48" i="5"/>
  <c r="Y48" i="5"/>
  <c r="T46" i="5"/>
  <c r="V46" i="5"/>
  <c r="N41" i="5"/>
  <c r="E79" i="5"/>
  <c r="J79" i="5"/>
  <c r="R78" i="5"/>
  <c r="I78" i="5" s="1"/>
  <c r="P78" i="5"/>
  <c r="E75" i="5"/>
  <c r="J75" i="5"/>
  <c r="P73" i="5"/>
  <c r="R73" i="5"/>
  <c r="I73" i="5" s="1"/>
  <c r="P72" i="5"/>
  <c r="R72" i="5"/>
  <c r="I72" i="5" s="1"/>
  <c r="P71" i="5"/>
  <c r="R71" i="5"/>
  <c r="I71" i="5" s="1"/>
  <c r="W65" i="5"/>
  <c r="E62" i="5"/>
  <c r="J62" i="5"/>
  <c r="E61" i="5"/>
  <c r="J61" i="5"/>
  <c r="J60" i="5"/>
  <c r="E60" i="5"/>
  <c r="P57" i="5"/>
  <c r="R57" i="5"/>
  <c r="I57" i="5" s="1"/>
  <c r="W54" i="5"/>
  <c r="X54" i="5"/>
  <c r="Y54" i="5"/>
  <c r="T51" i="5"/>
  <c r="V51" i="5"/>
  <c r="X49" i="5"/>
  <c r="W49" i="5"/>
  <c r="Y49" i="5"/>
  <c r="Y47" i="5"/>
  <c r="W47" i="5"/>
  <c r="J84" i="5"/>
  <c r="E84" i="5"/>
  <c r="W64" i="5"/>
  <c r="X64" i="5"/>
  <c r="T54" i="5"/>
  <c r="V54" i="5"/>
  <c r="Y34" i="5"/>
  <c r="X34" i="5"/>
  <c r="Y26" i="5"/>
  <c r="W26" i="5"/>
  <c r="R24" i="5"/>
  <c r="I24" i="5" s="1"/>
  <c r="Y18" i="5"/>
  <c r="W18" i="5"/>
  <c r="R16" i="5"/>
  <c r="I16" i="5" s="1"/>
  <c r="E58" i="5"/>
  <c r="J58" i="5"/>
  <c r="E57" i="5"/>
  <c r="J57" i="5"/>
  <c r="V56" i="5"/>
  <c r="T56" i="5"/>
  <c r="U53" i="5"/>
  <c r="T42" i="5"/>
  <c r="V42" i="5"/>
  <c r="U42" i="5"/>
  <c r="P32" i="5"/>
  <c r="R32" i="5"/>
  <c r="I32" i="5" s="1"/>
  <c r="W60" i="5"/>
  <c r="X60" i="5"/>
  <c r="X52" i="5"/>
  <c r="W52" i="5"/>
  <c r="X45" i="5"/>
  <c r="W45" i="5"/>
  <c r="Y45" i="5"/>
  <c r="P74" i="5"/>
  <c r="J71" i="5"/>
  <c r="P70" i="5"/>
  <c r="J67" i="5"/>
  <c r="P66" i="5"/>
  <c r="J63" i="5"/>
  <c r="P62" i="5"/>
  <c r="J59" i="5"/>
  <c r="P58" i="5"/>
  <c r="E54" i="5"/>
  <c r="J54" i="5"/>
  <c r="E50" i="5"/>
  <c r="J50" i="5"/>
  <c r="P44" i="5"/>
  <c r="R44" i="5"/>
  <c r="I44" i="5" s="1"/>
  <c r="W35" i="5"/>
  <c r="Y35" i="5"/>
  <c r="T30" i="5"/>
  <c r="U30" i="5"/>
  <c r="V30" i="5"/>
  <c r="E29" i="5"/>
  <c r="J29" i="5"/>
  <c r="E21" i="5"/>
  <c r="J21" i="5"/>
  <c r="P52" i="5"/>
  <c r="R52" i="5"/>
  <c r="I52" i="5" s="1"/>
  <c r="R47" i="5"/>
  <c r="I47" i="5" s="1"/>
  <c r="E46" i="5"/>
  <c r="J46" i="5"/>
  <c r="U41" i="5"/>
  <c r="V41" i="5"/>
  <c r="R40" i="5"/>
  <c r="I40" i="5" s="1"/>
  <c r="P36" i="5"/>
  <c r="R36" i="5"/>
  <c r="I36" i="5" s="1"/>
  <c r="W28" i="5"/>
  <c r="X28" i="5"/>
  <c r="Y28" i="5"/>
  <c r="W27" i="5"/>
  <c r="X27" i="5"/>
  <c r="Y27" i="5"/>
  <c r="W20" i="5"/>
  <c r="X20" i="5"/>
  <c r="Y20" i="5"/>
  <c r="W19" i="5"/>
  <c r="X19" i="5"/>
  <c r="Y19" i="5"/>
  <c r="W44" i="5"/>
  <c r="X44" i="5"/>
  <c r="W32" i="5"/>
  <c r="X32" i="5"/>
  <c r="P51" i="5"/>
  <c r="R43" i="5"/>
  <c r="I43" i="5" s="1"/>
  <c r="E42" i="5"/>
  <c r="J42" i="5"/>
  <c r="U37" i="5"/>
  <c r="R35" i="5"/>
  <c r="I35" i="5" s="1"/>
  <c r="T26" i="5"/>
  <c r="U26" i="5"/>
  <c r="V26" i="5"/>
  <c r="E25" i="5"/>
  <c r="J25" i="5"/>
  <c r="T18" i="5"/>
  <c r="U18" i="5"/>
  <c r="V18" i="5"/>
  <c r="E17" i="5"/>
  <c r="J17" i="5"/>
  <c r="W40" i="5"/>
  <c r="X40" i="5"/>
  <c r="W31" i="5"/>
  <c r="Y31" i="5"/>
  <c r="P28" i="5"/>
  <c r="R28" i="5"/>
  <c r="I28" i="5" s="1"/>
  <c r="P20" i="5"/>
  <c r="R20" i="5"/>
  <c r="I20" i="5" s="1"/>
  <c r="J55" i="5"/>
  <c r="J51" i="5"/>
  <c r="R49" i="5"/>
  <c r="I49" i="5" s="1"/>
  <c r="P48" i="5"/>
  <c r="R48" i="5"/>
  <c r="I48" i="5" s="1"/>
  <c r="P47" i="5"/>
  <c r="R39" i="5"/>
  <c r="I39" i="5" s="1"/>
  <c r="W36" i="5"/>
  <c r="X36" i="5"/>
  <c r="W33" i="5"/>
  <c r="W30" i="5"/>
  <c r="W24" i="5"/>
  <c r="X24" i="5"/>
  <c r="Y24" i="5"/>
  <c r="W23" i="5"/>
  <c r="X23" i="5"/>
  <c r="Y23" i="5"/>
  <c r="W22" i="5"/>
  <c r="W16" i="5"/>
  <c r="X16" i="5"/>
  <c r="Y16" i="5"/>
  <c r="W15" i="5"/>
  <c r="X15" i="5"/>
  <c r="Y15" i="5"/>
  <c r="W14" i="5"/>
  <c r="J38" i="5"/>
  <c r="J34" i="5"/>
  <c r="J30" i="5"/>
  <c r="J26" i="5"/>
  <c r="J22" i="5"/>
  <c r="J18" i="5"/>
  <c r="J14" i="5"/>
  <c r="R31" i="5"/>
  <c r="I31" i="5" s="1"/>
  <c r="R27" i="5"/>
  <c r="I27" i="5" s="1"/>
  <c r="R23" i="5"/>
  <c r="I23" i="5" s="1"/>
  <c r="R19" i="5"/>
  <c r="I19" i="5" s="1"/>
  <c r="R15" i="5"/>
  <c r="I15" i="5" s="1"/>
  <c r="J12" i="5"/>
  <c r="E13" i="5"/>
  <c r="AH54" i="2"/>
  <c r="AF202" i="2"/>
  <c r="AH202" i="2"/>
  <c r="AG64" i="2"/>
  <c r="AH50" i="2"/>
  <c r="AH89" i="2"/>
  <c r="AH206" i="2"/>
  <c r="AF28" i="2"/>
  <c r="AF79" i="2"/>
  <c r="AG49" i="2"/>
  <c r="AF92" i="2"/>
  <c r="AF17" i="2"/>
  <c r="AF46" i="2"/>
  <c r="AF54" i="2"/>
  <c r="AH25" i="2"/>
  <c r="AF25" i="2"/>
  <c r="AG200" i="2"/>
  <c r="AH200" i="2"/>
  <c r="AF200" i="2"/>
  <c r="AF60" i="2"/>
  <c r="AG60" i="2"/>
  <c r="AG75" i="2"/>
  <c r="AH75" i="2"/>
  <c r="AH88" i="2"/>
  <c r="AF88" i="2"/>
  <c r="AG99" i="2"/>
  <c r="AF99" i="2"/>
  <c r="AG78" i="2"/>
  <c r="AF204" i="2"/>
  <c r="AF20" i="2"/>
  <c r="AH31" i="2"/>
  <c r="AF50" i="2"/>
  <c r="AF51" i="2"/>
  <c r="AG93" i="2"/>
  <c r="AG96" i="2"/>
  <c r="AH201" i="2"/>
  <c r="AF203" i="2"/>
  <c r="AG204" i="2"/>
  <c r="AH205" i="2"/>
  <c r="AG201" i="2"/>
  <c r="AG203" i="2"/>
  <c r="AF206" i="2"/>
  <c r="AG205" i="2"/>
  <c r="AF16" i="2"/>
  <c r="AH19" i="2"/>
  <c r="AG48" i="2"/>
  <c r="AG56" i="2"/>
  <c r="AF62" i="2"/>
  <c r="AG73" i="2"/>
  <c r="AG77" i="2"/>
  <c r="AF84" i="2"/>
  <c r="AF87" i="2"/>
  <c r="AF91" i="2"/>
  <c r="AH15" i="2"/>
  <c r="AF24" i="2"/>
  <c r="AH27" i="2"/>
  <c r="AF33" i="2"/>
  <c r="AG36" i="2"/>
  <c r="AG61" i="2"/>
  <c r="AG76" i="2"/>
  <c r="AH90" i="2"/>
  <c r="AH103" i="2"/>
  <c r="AH23" i="2"/>
  <c r="AF32" i="2"/>
  <c r="AH35" i="2"/>
  <c r="AH42" i="2"/>
  <c r="AH16" i="2"/>
  <c r="AH24" i="2"/>
  <c r="AH32" i="2"/>
  <c r="AF36" i="2"/>
  <c r="AF38" i="2"/>
  <c r="AG45" i="2"/>
  <c r="AH46" i="2"/>
  <c r="AF47" i="2"/>
  <c r="AF56" i="2"/>
  <c r="AF58" i="2"/>
  <c r="AF59" i="2"/>
  <c r="AH62" i="2"/>
  <c r="AF68" i="2"/>
  <c r="AF73" i="2"/>
  <c r="AF75" i="2"/>
  <c r="AF76" i="2"/>
  <c r="AF77" i="2"/>
  <c r="AG82" i="2"/>
  <c r="AF83" i="2"/>
  <c r="AG86" i="2"/>
  <c r="AH87" i="2"/>
  <c r="AH91" i="2"/>
  <c r="AG92" i="2"/>
  <c r="AH93" i="2"/>
  <c r="AH94" i="2"/>
  <c r="AF95" i="2"/>
  <c r="AF96" i="2"/>
  <c r="AH98" i="2"/>
  <c r="AH99" i="2"/>
  <c r="AH102" i="2"/>
  <c r="AF13" i="2"/>
  <c r="AF21" i="2"/>
  <c r="AF29" i="2"/>
  <c r="AH38" i="2"/>
  <c r="AH58" i="2"/>
  <c r="AF66" i="2"/>
  <c r="AF71" i="2"/>
  <c r="AF72" i="2"/>
  <c r="AH83" i="2"/>
  <c r="AH95" i="2"/>
  <c r="AF105" i="2"/>
  <c r="AH20" i="2"/>
  <c r="AH28" i="2"/>
  <c r="AG40" i="2"/>
  <c r="AG41" i="2"/>
  <c r="AF42" i="2"/>
  <c r="AG65" i="2"/>
  <c r="AG70" i="2"/>
  <c r="AH71" i="2"/>
  <c r="AH79" i="2"/>
  <c r="AG89" i="2"/>
  <c r="AH104" i="2"/>
  <c r="AG18" i="2"/>
  <c r="AG26" i="2"/>
  <c r="AH44" i="2"/>
  <c r="AF57" i="2"/>
  <c r="AG57" i="2"/>
  <c r="AG21" i="2"/>
  <c r="AG25" i="2"/>
  <c r="AH26" i="2"/>
  <c r="AG29" i="2"/>
  <c r="AG33" i="2"/>
  <c r="AH34" i="2"/>
  <c r="AH45" i="2"/>
  <c r="AH60" i="2"/>
  <c r="AG69" i="2"/>
  <c r="AF69" i="2"/>
  <c r="AH100" i="2"/>
  <c r="AF100" i="2"/>
  <c r="AG100" i="2"/>
  <c r="AG14" i="2"/>
  <c r="AG30" i="2"/>
  <c r="AG55" i="2"/>
  <c r="AH63" i="2"/>
  <c r="AF63" i="2"/>
  <c r="AG13" i="2"/>
  <c r="AH14" i="2"/>
  <c r="AH22" i="2"/>
  <c r="AH30" i="2"/>
  <c r="AH40" i="2"/>
  <c r="AF15" i="2"/>
  <c r="AH17" i="2"/>
  <c r="AF19" i="2"/>
  <c r="AF23" i="2"/>
  <c r="AF27" i="2"/>
  <c r="AF31" i="2"/>
  <c r="AF35" i="2"/>
  <c r="AG37" i="2"/>
  <c r="AH41" i="2"/>
  <c r="AF43" i="2"/>
  <c r="AF44" i="2"/>
  <c r="AG47" i="2"/>
  <c r="AH48" i="2"/>
  <c r="AH49" i="2"/>
  <c r="AF52" i="2"/>
  <c r="AG53" i="2"/>
  <c r="AG59" i="2"/>
  <c r="AH64" i="2"/>
  <c r="AH65" i="2"/>
  <c r="AG22" i="2"/>
  <c r="AG34" i="2"/>
  <c r="AG39" i="2"/>
  <c r="AH18" i="2"/>
  <c r="AH37" i="2"/>
  <c r="AF39" i="2"/>
  <c r="AG43" i="2"/>
  <c r="AH52" i="2"/>
  <c r="AH53" i="2"/>
  <c r="AF55" i="2"/>
  <c r="AH57" i="2"/>
  <c r="AG63" i="2"/>
  <c r="AH67" i="2"/>
  <c r="AF67" i="2"/>
  <c r="AH69" i="2"/>
  <c r="AH80" i="2"/>
  <c r="AF80" i="2"/>
  <c r="AG80" i="2"/>
  <c r="AF81" i="2"/>
  <c r="AG81" i="2"/>
  <c r="AF101" i="2"/>
  <c r="AH101" i="2"/>
  <c r="AG101" i="2"/>
  <c r="AG85" i="2"/>
  <c r="AF85" i="2"/>
  <c r="AG51" i="2"/>
  <c r="AH61" i="2"/>
  <c r="AH70" i="2"/>
  <c r="AF74" i="2"/>
  <c r="AG74" i="2"/>
  <c r="AH86" i="2"/>
  <c r="AF97" i="2"/>
  <c r="AG97" i="2"/>
  <c r="AG66" i="2"/>
  <c r="AG72" i="2"/>
  <c r="AH82" i="2"/>
  <c r="AG88" i="2"/>
  <c r="AG68" i="2"/>
  <c r="AH78" i="2"/>
  <c r="AG84" i="2"/>
  <c r="AF90" i="2"/>
  <c r="AF94" i="2"/>
  <c r="AF98" i="2"/>
  <c r="AF102" i="2"/>
  <c r="AG103" i="2"/>
  <c r="AF104" i="2"/>
  <c r="AG105" i="2"/>
  <c r="V207" i="5" l="1"/>
  <c r="V135" i="5"/>
  <c r="U190" i="5"/>
  <c r="V115" i="5"/>
  <c r="V152" i="5"/>
  <c r="V89" i="5"/>
  <c r="U89" i="5"/>
  <c r="T123" i="5"/>
  <c r="T125" i="5"/>
  <c r="U33" i="5"/>
  <c r="T29" i="5"/>
  <c r="T38" i="5"/>
  <c r="T209" i="5"/>
  <c r="U193" i="5"/>
  <c r="U209" i="5"/>
  <c r="T174" i="5"/>
  <c r="V201" i="5"/>
  <c r="U201" i="5"/>
  <c r="V29" i="5"/>
  <c r="V74" i="5"/>
  <c r="V105" i="5"/>
  <c r="T193" i="5"/>
  <c r="Z193" i="5" s="1"/>
  <c r="U195" i="5"/>
  <c r="U152" i="5"/>
  <c r="Z152" i="5" s="1"/>
  <c r="V38" i="5"/>
  <c r="T105" i="5"/>
  <c r="U55" i="5"/>
  <c r="U115" i="5"/>
  <c r="T55" i="5"/>
  <c r="T92" i="5"/>
  <c r="V139" i="5"/>
  <c r="V168" i="5"/>
  <c r="V34" i="5"/>
  <c r="U168" i="5"/>
  <c r="T145" i="5"/>
  <c r="V198" i="5"/>
  <c r="T200" i="5"/>
  <c r="T34" i="5"/>
  <c r="V165" i="5"/>
  <c r="U200" i="5"/>
  <c r="V148" i="5"/>
  <c r="T205" i="5"/>
  <c r="T148" i="5"/>
  <c r="V205" i="5"/>
  <c r="T198" i="5"/>
  <c r="Z198" i="5" s="1"/>
  <c r="U45" i="5"/>
  <c r="T74" i="5"/>
  <c r="U109" i="5"/>
  <c r="Z109" i="5" s="1"/>
  <c r="U123" i="5"/>
  <c r="U145" i="5"/>
  <c r="Z175" i="5"/>
  <c r="V162" i="5"/>
  <c r="Z162" i="5" s="1"/>
  <c r="V189" i="5"/>
  <c r="V195" i="5"/>
  <c r="V111" i="5"/>
  <c r="U139" i="5"/>
  <c r="Z139" i="5" s="1"/>
  <c r="U125" i="5"/>
  <c r="Z125" i="5" s="1"/>
  <c r="U169" i="5"/>
  <c r="V170" i="5"/>
  <c r="U166" i="5"/>
  <c r="T192" i="5"/>
  <c r="V206" i="5"/>
  <c r="V21" i="5"/>
  <c r="U111" i="5"/>
  <c r="Z111" i="5" s="1"/>
  <c r="V130" i="5"/>
  <c r="V169" i="5"/>
  <c r="Z197" i="5"/>
  <c r="U170" i="5"/>
  <c r="V166" i="5"/>
  <c r="V127" i="5"/>
  <c r="Z127" i="5" s="1"/>
  <c r="T206" i="5"/>
  <c r="U21" i="5"/>
  <c r="V50" i="5"/>
  <c r="U112" i="5"/>
  <c r="Z112" i="5" s="1"/>
  <c r="U130" i="5"/>
  <c r="V174" i="5"/>
  <c r="V37" i="5"/>
  <c r="T50" i="5"/>
  <c r="V112" i="5"/>
  <c r="U165" i="5"/>
  <c r="Z165" i="5" s="1"/>
  <c r="V14" i="5"/>
  <c r="U14" i="5"/>
  <c r="Z115" i="5"/>
  <c r="Z171" i="5"/>
  <c r="V114" i="5"/>
  <c r="Z177" i="5"/>
  <c r="U189" i="5"/>
  <c r="V22" i="5"/>
  <c r="V88" i="5"/>
  <c r="U114" i="5"/>
  <c r="Z117" i="5"/>
  <c r="V160" i="5"/>
  <c r="U22" i="5"/>
  <c r="U88" i="5"/>
  <c r="U143" i="5"/>
  <c r="U160" i="5"/>
  <c r="Z160" i="5" s="1"/>
  <c r="Z206" i="5"/>
  <c r="Z194" i="5"/>
  <c r="T45" i="5"/>
  <c r="U84" i="5"/>
  <c r="V126" i="5"/>
  <c r="Z126" i="5" s="1"/>
  <c r="T143" i="5"/>
  <c r="V164" i="5"/>
  <c r="U161" i="5"/>
  <c r="T84" i="5"/>
  <c r="V92" i="5"/>
  <c r="U126" i="5"/>
  <c r="U164" i="5"/>
  <c r="T161" i="5"/>
  <c r="T144" i="5"/>
  <c r="Z144" i="5" s="1"/>
  <c r="Z190" i="5"/>
  <c r="Z209" i="5"/>
  <c r="T53" i="5"/>
  <c r="T142" i="5"/>
  <c r="Z151" i="5"/>
  <c r="Z154" i="5"/>
  <c r="Z149" i="5"/>
  <c r="Z201" i="5"/>
  <c r="U155" i="5"/>
  <c r="T155" i="5"/>
  <c r="V155" i="5"/>
  <c r="T156" i="5"/>
  <c r="U156" i="5"/>
  <c r="V156" i="5"/>
  <c r="Z113" i="5"/>
  <c r="Z118" i="5"/>
  <c r="V142" i="5"/>
  <c r="Z163" i="5"/>
  <c r="T141" i="5"/>
  <c r="U141" i="5"/>
  <c r="V141" i="5"/>
  <c r="V181" i="5"/>
  <c r="T181" i="5"/>
  <c r="T211" i="5"/>
  <c r="V211" i="5"/>
  <c r="U211" i="5"/>
  <c r="T97" i="5"/>
  <c r="U97" i="5"/>
  <c r="Z202" i="5"/>
  <c r="U147" i="5"/>
  <c r="T147" i="5"/>
  <c r="V147" i="5"/>
  <c r="V196" i="5"/>
  <c r="U196" i="5"/>
  <c r="T196" i="5"/>
  <c r="Z135" i="5"/>
  <c r="U191" i="5"/>
  <c r="V191" i="5"/>
  <c r="T191" i="5"/>
  <c r="T203" i="5"/>
  <c r="U203" i="5"/>
  <c r="V203" i="5"/>
  <c r="Z121" i="5"/>
  <c r="Z122" i="5"/>
  <c r="Z150" i="5"/>
  <c r="T131" i="5"/>
  <c r="U131" i="5"/>
  <c r="V131" i="5"/>
  <c r="V210" i="5"/>
  <c r="T210" i="5"/>
  <c r="U210" i="5"/>
  <c r="U119" i="5"/>
  <c r="Z159" i="5"/>
  <c r="Z192" i="5"/>
  <c r="Z207" i="5"/>
  <c r="T199" i="5"/>
  <c r="V199" i="5"/>
  <c r="U199" i="5"/>
  <c r="V33" i="5"/>
  <c r="Z140" i="5"/>
  <c r="Z110" i="5"/>
  <c r="T119" i="5"/>
  <c r="T19" i="5"/>
  <c r="V19" i="5"/>
  <c r="U19" i="5"/>
  <c r="U172" i="5"/>
  <c r="V172" i="5"/>
  <c r="T172" i="5"/>
  <c r="T35" i="5"/>
  <c r="V35" i="5"/>
  <c r="U35" i="5"/>
  <c r="U24" i="5"/>
  <c r="V24" i="5"/>
  <c r="T24" i="5"/>
  <c r="T69" i="5"/>
  <c r="U69" i="5"/>
  <c r="V69" i="5"/>
  <c r="T85" i="5"/>
  <c r="V85" i="5"/>
  <c r="U85" i="5"/>
  <c r="V83" i="5"/>
  <c r="T83" i="5"/>
  <c r="U83" i="5"/>
  <c r="T102" i="5"/>
  <c r="U102" i="5"/>
  <c r="V102" i="5"/>
  <c r="V103" i="5"/>
  <c r="T103" i="5"/>
  <c r="U103" i="5"/>
  <c r="Z158" i="5"/>
  <c r="Z183" i="5"/>
  <c r="V188" i="5"/>
  <c r="T188" i="5"/>
  <c r="U188" i="5"/>
  <c r="T81" i="5"/>
  <c r="V81" i="5"/>
  <c r="U81" i="5"/>
  <c r="U128" i="5"/>
  <c r="T128" i="5"/>
  <c r="V128" i="5"/>
  <c r="T15" i="5"/>
  <c r="U15" i="5"/>
  <c r="V15" i="5"/>
  <c r="U49" i="5"/>
  <c r="V49" i="5"/>
  <c r="T49" i="5"/>
  <c r="T44" i="5"/>
  <c r="V44" i="5"/>
  <c r="U44" i="5"/>
  <c r="T25" i="5"/>
  <c r="U25" i="5"/>
  <c r="V25" i="5"/>
  <c r="T73" i="5"/>
  <c r="U73" i="5"/>
  <c r="V73" i="5"/>
  <c r="V60" i="5"/>
  <c r="T60" i="5"/>
  <c r="U60" i="5"/>
  <c r="V76" i="5"/>
  <c r="T76" i="5"/>
  <c r="U76" i="5"/>
  <c r="T104" i="5"/>
  <c r="U104" i="5"/>
  <c r="V104" i="5"/>
  <c r="V133" i="5"/>
  <c r="T133" i="5"/>
  <c r="U133" i="5"/>
  <c r="T136" i="5"/>
  <c r="U136" i="5"/>
  <c r="V136" i="5"/>
  <c r="T132" i="5"/>
  <c r="U132" i="5"/>
  <c r="V132" i="5"/>
  <c r="Z167" i="5"/>
  <c r="T82" i="5"/>
  <c r="U82" i="5"/>
  <c r="V82" i="5"/>
  <c r="V95" i="5"/>
  <c r="U95" i="5"/>
  <c r="T95" i="5"/>
  <c r="T106" i="5"/>
  <c r="V106" i="5"/>
  <c r="U106" i="5"/>
  <c r="T182" i="5"/>
  <c r="U182" i="5"/>
  <c r="V182" i="5"/>
  <c r="T23" i="5"/>
  <c r="U23" i="5"/>
  <c r="V23" i="5"/>
  <c r="U32" i="5"/>
  <c r="T32" i="5"/>
  <c r="V32" i="5"/>
  <c r="U16" i="5"/>
  <c r="V16" i="5"/>
  <c r="T16" i="5"/>
  <c r="T57" i="5"/>
  <c r="U57" i="5"/>
  <c r="V57" i="5"/>
  <c r="T86" i="5"/>
  <c r="U86" i="5"/>
  <c r="V86" i="5"/>
  <c r="T61" i="5"/>
  <c r="U61" i="5"/>
  <c r="V61" i="5"/>
  <c r="V68" i="5"/>
  <c r="T68" i="5"/>
  <c r="U68" i="5"/>
  <c r="T107" i="5"/>
  <c r="U107" i="5"/>
  <c r="V107" i="5"/>
  <c r="U116" i="5"/>
  <c r="T116" i="5"/>
  <c r="V116" i="5"/>
  <c r="T134" i="5"/>
  <c r="U134" i="5"/>
  <c r="V134" i="5"/>
  <c r="U124" i="5"/>
  <c r="T124" i="5"/>
  <c r="V124" i="5"/>
  <c r="T63" i="5"/>
  <c r="V63" i="5"/>
  <c r="U63" i="5"/>
  <c r="T204" i="5"/>
  <c r="U204" i="5"/>
  <c r="V204" i="5"/>
  <c r="T27" i="5"/>
  <c r="V27" i="5"/>
  <c r="U27" i="5"/>
  <c r="U20" i="5"/>
  <c r="V20" i="5"/>
  <c r="T20" i="5"/>
  <c r="U36" i="5"/>
  <c r="T36" i="5"/>
  <c r="V36" i="5"/>
  <c r="T71" i="5"/>
  <c r="V71" i="5"/>
  <c r="U71" i="5"/>
  <c r="T90" i="5"/>
  <c r="U90" i="5"/>
  <c r="V90" i="5"/>
  <c r="T67" i="5"/>
  <c r="V67" i="5"/>
  <c r="U67" i="5"/>
  <c r="V80" i="5"/>
  <c r="T80" i="5"/>
  <c r="U80" i="5"/>
  <c r="V87" i="5"/>
  <c r="U87" i="5"/>
  <c r="T87" i="5"/>
  <c r="U120" i="5"/>
  <c r="T120" i="5"/>
  <c r="V120" i="5"/>
  <c r="U108" i="5"/>
  <c r="V108" i="5"/>
  <c r="T108" i="5"/>
  <c r="T138" i="5"/>
  <c r="U138" i="5"/>
  <c r="V138" i="5"/>
  <c r="I153" i="5"/>
  <c r="V157" i="5"/>
  <c r="T157" i="5"/>
  <c r="U157" i="5"/>
  <c r="T176" i="5"/>
  <c r="U176" i="5"/>
  <c r="V176" i="5"/>
  <c r="Z187" i="5"/>
  <c r="T208" i="5"/>
  <c r="U208" i="5"/>
  <c r="V208" i="5"/>
  <c r="V184" i="5"/>
  <c r="T184" i="5"/>
  <c r="U184" i="5"/>
  <c r="Z179" i="5"/>
  <c r="T79" i="5"/>
  <c r="V79" i="5"/>
  <c r="U79" i="5"/>
  <c r="T31" i="5"/>
  <c r="U31" i="5"/>
  <c r="V31" i="5"/>
  <c r="T47" i="5"/>
  <c r="U47" i="5"/>
  <c r="V47" i="5"/>
  <c r="T94" i="5"/>
  <c r="U94" i="5"/>
  <c r="V94" i="5"/>
  <c r="V99" i="5"/>
  <c r="U99" i="5"/>
  <c r="T99" i="5"/>
  <c r="Z137" i="5"/>
  <c r="V173" i="5"/>
  <c r="T173" i="5"/>
  <c r="U173" i="5"/>
  <c r="T180" i="5"/>
  <c r="U180" i="5"/>
  <c r="V180" i="5"/>
  <c r="V185" i="5"/>
  <c r="T185" i="5"/>
  <c r="U185" i="5"/>
  <c r="T39" i="5"/>
  <c r="U39" i="5"/>
  <c r="V39" i="5"/>
  <c r="T43" i="5"/>
  <c r="U43" i="5"/>
  <c r="V43" i="5"/>
  <c r="T78" i="5"/>
  <c r="V78" i="5"/>
  <c r="U78" i="5"/>
  <c r="X41" i="5"/>
  <c r="Y41" i="5"/>
  <c r="W41" i="5"/>
  <c r="T98" i="5"/>
  <c r="U98" i="5"/>
  <c r="V98" i="5"/>
  <c r="T59" i="5"/>
  <c r="V59" i="5"/>
  <c r="U59" i="5"/>
  <c r="T75" i="5"/>
  <c r="V75" i="5"/>
  <c r="U75" i="5"/>
  <c r="T77" i="5"/>
  <c r="V77" i="5"/>
  <c r="U77" i="5"/>
  <c r="T65" i="5"/>
  <c r="U65" i="5"/>
  <c r="V65" i="5"/>
  <c r="U129" i="5"/>
  <c r="V129" i="5"/>
  <c r="T129" i="5"/>
  <c r="T186" i="5"/>
  <c r="U186" i="5"/>
  <c r="V186" i="5"/>
  <c r="Z195" i="5"/>
  <c r="V48" i="5"/>
  <c r="T48" i="5"/>
  <c r="U48" i="5"/>
  <c r="U28" i="5"/>
  <c r="V28" i="5"/>
  <c r="T28" i="5"/>
  <c r="T40" i="5"/>
  <c r="U40" i="5"/>
  <c r="V40" i="5"/>
  <c r="T52" i="5"/>
  <c r="U52" i="5"/>
  <c r="V52" i="5"/>
  <c r="T17" i="5"/>
  <c r="U17" i="5"/>
  <c r="V17" i="5"/>
  <c r="V72" i="5"/>
  <c r="T72" i="5"/>
  <c r="U72" i="5"/>
  <c r="V64" i="5"/>
  <c r="T64" i="5"/>
  <c r="U64" i="5"/>
  <c r="V91" i="5"/>
  <c r="U91" i="5"/>
  <c r="T91" i="5"/>
  <c r="T146" i="5"/>
  <c r="V146" i="5"/>
  <c r="U146" i="5"/>
  <c r="T178" i="5"/>
  <c r="V178" i="5"/>
  <c r="U178" i="5"/>
  <c r="Z191" i="5" l="1"/>
  <c r="Z181" i="5"/>
  <c r="Z168" i="5"/>
  <c r="Z123" i="5"/>
  <c r="Z114" i="5"/>
  <c r="Z143" i="5"/>
  <c r="Z174" i="5"/>
  <c r="Z200" i="5"/>
  <c r="Z169" i="5"/>
  <c r="Z148" i="5"/>
  <c r="Z145" i="5"/>
  <c r="Z141" i="5"/>
  <c r="Z161" i="5"/>
  <c r="Z166" i="5"/>
  <c r="Z142" i="5"/>
  <c r="Z130" i="5"/>
  <c r="Z205" i="5"/>
  <c r="Z116" i="5"/>
  <c r="Z172" i="5"/>
  <c r="Z129" i="5"/>
  <c r="Z170" i="5"/>
  <c r="Z189" i="5"/>
  <c r="Z196" i="5"/>
  <c r="Z184" i="5"/>
  <c r="Z203" i="5"/>
  <c r="Z204" i="5"/>
  <c r="Z119" i="5"/>
  <c r="Z178" i="5"/>
  <c r="Z107" i="5"/>
  <c r="Z146" i="5"/>
  <c r="Z108" i="5"/>
  <c r="Z199" i="5"/>
  <c r="Z208" i="5"/>
  <c r="Z120" i="5"/>
  <c r="Z155" i="5"/>
  <c r="Z210" i="5"/>
  <c r="Z147" i="5"/>
  <c r="Z164" i="5"/>
  <c r="Z176" i="5"/>
  <c r="Z157" i="5"/>
  <c r="Z124" i="5"/>
  <c r="Z134" i="5"/>
  <c r="Z156" i="5"/>
  <c r="Z211" i="5"/>
  <c r="Z128" i="5"/>
  <c r="Z173" i="5"/>
  <c r="Z131" i="5"/>
  <c r="Z185" i="5"/>
  <c r="Z132" i="5"/>
  <c r="Z106" i="5"/>
  <c r="Z182" i="5"/>
  <c r="Z136" i="5"/>
  <c r="Z180" i="5"/>
  <c r="Z138" i="5"/>
  <c r="Z188" i="5"/>
  <c r="Z186" i="5"/>
  <c r="V153" i="5"/>
  <c r="T153" i="5"/>
  <c r="U153" i="5"/>
  <c r="Z133" i="5"/>
  <c r="Z153" i="5" l="1"/>
  <c r="M106" i="2"/>
  <c r="M107" i="2"/>
  <c r="M108" i="2"/>
  <c r="M109" i="2"/>
  <c r="M110" i="2"/>
  <c r="M111" i="2"/>
  <c r="M112" i="2"/>
  <c r="M113" i="2"/>
  <c r="X116" i="6" l="1"/>
  <c r="AE112" i="2"/>
  <c r="X115" i="6"/>
  <c r="AE111" i="2"/>
  <c r="X111" i="6"/>
  <c r="AE107" i="2"/>
  <c r="X110" i="6"/>
  <c r="AE106" i="2"/>
  <c r="X117" i="6"/>
  <c r="AE113" i="2"/>
  <c r="X114" i="6"/>
  <c r="AE110" i="2"/>
  <c r="X113" i="6"/>
  <c r="AE109" i="2"/>
  <c r="X112" i="6"/>
  <c r="AE108" i="2"/>
  <c r="E110" i="5"/>
  <c r="J110" i="5"/>
  <c r="Q14" i="5"/>
  <c r="Q17" i="5"/>
  <c r="Q15" i="5"/>
  <c r="Q18" i="5"/>
  <c r="Z18" i="5" s="1"/>
  <c r="Q16" i="5"/>
  <c r="Q19" i="5"/>
  <c r="Z19" i="5" s="1"/>
  <c r="A1" i="4"/>
  <c r="B1" i="4"/>
  <c r="C1" i="4"/>
  <c r="D1" i="4"/>
  <c r="A2" i="4"/>
  <c r="B2" i="4"/>
  <c r="C2" i="4"/>
  <c r="J9" i="4"/>
  <c r="J11" i="4"/>
  <c r="J13" i="4"/>
  <c r="J15" i="4"/>
  <c r="J16" i="4"/>
  <c r="J17" i="4"/>
  <c r="AI6" i="8"/>
  <c r="M7" i="2"/>
  <c r="M114" i="2" l="1"/>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X200" i="6" l="1"/>
  <c r="AE196" i="2"/>
  <c r="X168" i="6"/>
  <c r="AE164" i="2"/>
  <c r="X136" i="6"/>
  <c r="AE132" i="2"/>
  <c r="X183" i="6"/>
  <c r="AE179" i="2"/>
  <c r="X151" i="6"/>
  <c r="AE147" i="2"/>
  <c r="X119" i="6"/>
  <c r="AE115" i="2"/>
  <c r="X190" i="6"/>
  <c r="AE186" i="2"/>
  <c r="X174" i="6"/>
  <c r="AE170" i="2"/>
  <c r="X150" i="6"/>
  <c r="AE146" i="2"/>
  <c r="X134" i="6"/>
  <c r="AE130" i="2"/>
  <c r="X126" i="6"/>
  <c r="AE122" i="2"/>
  <c r="X197" i="6"/>
  <c r="AE193" i="2"/>
  <c r="X189" i="6"/>
  <c r="AE185" i="2"/>
  <c r="X181" i="6"/>
  <c r="AE177" i="2"/>
  <c r="X173" i="6"/>
  <c r="AE169" i="2"/>
  <c r="X165" i="6"/>
  <c r="AE161" i="2"/>
  <c r="X157" i="6"/>
  <c r="AE153" i="2"/>
  <c r="X149" i="6"/>
  <c r="AE145" i="2"/>
  <c r="X141" i="6"/>
  <c r="AE137" i="2"/>
  <c r="X133" i="6"/>
  <c r="AE129" i="2"/>
  <c r="X125" i="6"/>
  <c r="AE121" i="2"/>
  <c r="X192" i="6"/>
  <c r="AE188" i="2"/>
  <c r="X160" i="6"/>
  <c r="AE156" i="2"/>
  <c r="X144" i="6"/>
  <c r="AE140" i="2"/>
  <c r="X199" i="6"/>
  <c r="AE195" i="2"/>
  <c r="X175" i="6"/>
  <c r="AE171" i="2"/>
  <c r="X143" i="6"/>
  <c r="AE139" i="2"/>
  <c r="X198" i="6"/>
  <c r="AE194" i="2"/>
  <c r="X182" i="6"/>
  <c r="AE178" i="2"/>
  <c r="X166" i="6"/>
  <c r="AE162" i="2"/>
  <c r="X158" i="6"/>
  <c r="AE154" i="2"/>
  <c r="X142" i="6"/>
  <c r="AE138" i="2"/>
  <c r="X118" i="6"/>
  <c r="AE114" i="2"/>
  <c r="X196" i="6"/>
  <c r="AE192" i="2"/>
  <c r="X188" i="6"/>
  <c r="AE184" i="2"/>
  <c r="X180" i="6"/>
  <c r="AE176" i="2"/>
  <c r="X172" i="6"/>
  <c r="AE168" i="2"/>
  <c r="X164" i="6"/>
  <c r="AE160" i="2"/>
  <c r="X156" i="6"/>
  <c r="AE152" i="2"/>
  <c r="X148" i="6"/>
  <c r="AE144" i="2"/>
  <c r="X140" i="6"/>
  <c r="AE136" i="2"/>
  <c r="X132" i="6"/>
  <c r="AE128" i="2"/>
  <c r="X124" i="6"/>
  <c r="AE120" i="2"/>
  <c r="X176" i="6"/>
  <c r="AE172" i="2"/>
  <c r="X128" i="6"/>
  <c r="AE124" i="2"/>
  <c r="X191" i="6"/>
  <c r="AE187" i="2"/>
  <c r="X159" i="6"/>
  <c r="AE155" i="2"/>
  <c r="X135" i="6"/>
  <c r="AE131" i="2"/>
  <c r="X203" i="6"/>
  <c r="AE199" i="2"/>
  <c r="X179" i="6"/>
  <c r="AE175" i="2"/>
  <c r="X163" i="6"/>
  <c r="AE159" i="2"/>
  <c r="X147" i="6"/>
  <c r="AE143" i="2"/>
  <c r="X123" i="6"/>
  <c r="AE119" i="2"/>
  <c r="X202" i="6"/>
  <c r="AE198" i="2"/>
  <c r="X194" i="6"/>
  <c r="AE190" i="2"/>
  <c r="X186" i="6"/>
  <c r="AE182" i="2"/>
  <c r="X178" i="6"/>
  <c r="AE174" i="2"/>
  <c r="X170" i="6"/>
  <c r="AE166" i="2"/>
  <c r="X162" i="6"/>
  <c r="AE158" i="2"/>
  <c r="X154" i="6"/>
  <c r="AE150" i="2"/>
  <c r="X146" i="6"/>
  <c r="AE142" i="2"/>
  <c r="X138" i="6"/>
  <c r="AE134" i="2"/>
  <c r="X130" i="6"/>
  <c r="AE126" i="2"/>
  <c r="X122" i="6"/>
  <c r="AE118" i="2"/>
  <c r="X184" i="6"/>
  <c r="AE180" i="2"/>
  <c r="X152" i="6"/>
  <c r="AE148" i="2"/>
  <c r="X120" i="6"/>
  <c r="AE116" i="2"/>
  <c r="X167" i="6"/>
  <c r="AE163" i="2"/>
  <c r="X127" i="6"/>
  <c r="AE123" i="2"/>
  <c r="X195" i="6"/>
  <c r="AE191" i="2"/>
  <c r="X187" i="6"/>
  <c r="AE183" i="2"/>
  <c r="X171" i="6"/>
  <c r="AE167" i="2"/>
  <c r="X155" i="6"/>
  <c r="AE151" i="2"/>
  <c r="X139" i="6"/>
  <c r="AE135" i="2"/>
  <c r="X131" i="6"/>
  <c r="AE127" i="2"/>
  <c r="X201" i="6"/>
  <c r="AE197" i="2"/>
  <c r="X193" i="6"/>
  <c r="AE189" i="2"/>
  <c r="X185" i="6"/>
  <c r="AE181" i="2"/>
  <c r="X177" i="6"/>
  <c r="AE173" i="2"/>
  <c r="X169" i="6"/>
  <c r="AE165" i="2"/>
  <c r="X161" i="6"/>
  <c r="AE157" i="2"/>
  <c r="X153" i="6"/>
  <c r="AE149" i="2"/>
  <c r="X145" i="6"/>
  <c r="AE141" i="2"/>
  <c r="X137" i="6"/>
  <c r="AE133" i="2"/>
  <c r="X129" i="6"/>
  <c r="AE125" i="2"/>
  <c r="X121" i="6"/>
  <c r="AE117" i="2"/>
  <c r="Q99" i="5"/>
  <c r="Z99" i="5" s="1"/>
  <c r="Q59" i="5"/>
  <c r="Z59" i="5" s="1"/>
  <c r="Q51" i="5"/>
  <c r="Z51" i="5" s="1"/>
  <c r="Q66" i="5"/>
  <c r="Z66" i="5" s="1"/>
  <c r="Q34" i="5"/>
  <c r="Q105" i="5"/>
  <c r="Z105" i="5" s="1"/>
  <c r="Q97" i="5"/>
  <c r="Z97" i="5" s="1"/>
  <c r="Q89" i="5"/>
  <c r="Z89" i="5" s="1"/>
  <c r="Q81" i="5"/>
  <c r="Z81" i="5" s="1"/>
  <c r="Q73" i="5"/>
  <c r="Z73" i="5" s="1"/>
  <c r="Q65" i="5"/>
  <c r="Z65" i="5" s="1"/>
  <c r="Q57" i="5"/>
  <c r="Z57" i="5" s="1"/>
  <c r="Q49" i="5"/>
  <c r="Z49" i="5" s="1"/>
  <c r="Q41" i="5"/>
  <c r="Z41" i="5" s="1"/>
  <c r="Q33" i="5"/>
  <c r="Z33" i="5" s="1"/>
  <c r="Q25" i="5"/>
  <c r="Z25" i="5" s="1"/>
  <c r="Q75" i="5"/>
  <c r="Z75" i="5" s="1"/>
  <c r="Q43" i="5"/>
  <c r="Z43" i="5" s="1"/>
  <c r="Q74" i="5"/>
  <c r="Z74" i="5" s="1"/>
  <c r="Q26" i="5"/>
  <c r="Z26" i="5" s="1"/>
  <c r="Q104" i="5"/>
  <c r="Z104" i="5" s="1"/>
  <c r="Q96" i="5"/>
  <c r="Z96" i="5" s="1"/>
  <c r="Q88" i="5"/>
  <c r="Z88" i="5" s="1"/>
  <c r="Q80" i="5"/>
  <c r="Z80" i="5" s="1"/>
  <c r="Q72" i="5"/>
  <c r="Z72" i="5" s="1"/>
  <c r="Q64" i="5"/>
  <c r="Z64" i="5" s="1"/>
  <c r="Q56" i="5"/>
  <c r="Z56" i="5" s="1"/>
  <c r="Q48" i="5"/>
  <c r="Z48" i="5" s="1"/>
  <c r="Q40" i="5"/>
  <c r="Q32" i="5"/>
  <c r="Z32" i="5" s="1"/>
  <c r="Q24" i="5"/>
  <c r="Q67" i="5"/>
  <c r="Z67" i="5" s="1"/>
  <c r="Q98" i="5"/>
  <c r="Z98" i="5" s="1"/>
  <c r="Q58" i="5"/>
  <c r="Z58" i="5" s="1"/>
  <c r="Q103" i="5"/>
  <c r="Z103" i="5" s="1"/>
  <c r="Q71" i="5"/>
  <c r="Z71" i="5" s="1"/>
  <c r="Q86" i="5"/>
  <c r="Z86" i="5" s="1"/>
  <c r="Q22" i="5"/>
  <c r="Z22" i="5" s="1"/>
  <c r="Q83" i="5"/>
  <c r="Z83" i="5" s="1"/>
  <c r="Q35" i="5"/>
  <c r="Z35" i="5" s="1"/>
  <c r="Q82" i="5"/>
  <c r="Z82" i="5" s="1"/>
  <c r="Q42" i="5"/>
  <c r="Z42" i="5" s="1"/>
  <c r="Q87" i="5"/>
  <c r="Z87" i="5" s="1"/>
  <c r="Q63" i="5"/>
  <c r="Z63" i="5" s="1"/>
  <c r="Q47" i="5"/>
  <c r="Z47" i="5" s="1"/>
  <c r="Q31" i="5"/>
  <c r="Z31" i="5" s="1"/>
  <c r="Q94" i="5"/>
  <c r="Z94" i="5" s="1"/>
  <c r="Q70" i="5"/>
  <c r="Z70" i="5" s="1"/>
  <c r="Q54" i="5"/>
  <c r="Z54" i="5" s="1"/>
  <c r="Q38" i="5"/>
  <c r="Z38" i="5" s="1"/>
  <c r="Q93" i="5"/>
  <c r="Z93" i="5" s="1"/>
  <c r="Q45" i="5"/>
  <c r="Z45" i="5" s="1"/>
  <c r="Q91" i="5"/>
  <c r="Z91" i="5" s="1"/>
  <c r="Q27" i="5"/>
  <c r="Z27" i="5" s="1"/>
  <c r="Q90" i="5"/>
  <c r="Z90" i="5" s="1"/>
  <c r="Q50" i="5"/>
  <c r="Q95" i="5"/>
  <c r="Z95" i="5" s="1"/>
  <c r="Q79" i="5"/>
  <c r="Z79" i="5" s="1"/>
  <c r="Q55" i="5"/>
  <c r="Z55" i="5" s="1"/>
  <c r="Q39" i="5"/>
  <c r="Z39" i="5" s="1"/>
  <c r="Q23" i="5"/>
  <c r="Z23" i="5" s="1"/>
  <c r="Q102" i="5"/>
  <c r="Z102" i="5" s="1"/>
  <c r="Q78" i="5"/>
  <c r="Z78" i="5" s="1"/>
  <c r="Q62" i="5"/>
  <c r="Z62" i="5" s="1"/>
  <c r="Q46" i="5"/>
  <c r="Z46" i="5" s="1"/>
  <c r="Q30" i="5"/>
  <c r="Q101" i="5"/>
  <c r="Z101" i="5" s="1"/>
  <c r="Q85" i="5"/>
  <c r="Z85" i="5" s="1"/>
  <c r="Q77" i="5"/>
  <c r="Z77" i="5" s="1"/>
  <c r="Q69" i="5"/>
  <c r="Z69" i="5" s="1"/>
  <c r="Q61" i="5"/>
  <c r="Z61" i="5" s="1"/>
  <c r="Q53" i="5"/>
  <c r="Z53" i="5" s="1"/>
  <c r="Q37" i="5"/>
  <c r="Z37" i="5" s="1"/>
  <c r="Q29" i="5"/>
  <c r="Z29" i="5" s="1"/>
  <c r="Q21" i="5"/>
  <c r="Z21" i="5" s="1"/>
  <c r="Q100" i="5"/>
  <c r="Z100" i="5" s="1"/>
  <c r="Q92" i="5"/>
  <c r="Z92" i="5" s="1"/>
  <c r="Q84" i="5"/>
  <c r="Z84" i="5" s="1"/>
  <c r="Q76" i="5"/>
  <c r="Z76" i="5" s="1"/>
  <c r="Q68" i="5"/>
  <c r="Z68" i="5" s="1"/>
  <c r="Q60" i="5"/>
  <c r="Z60" i="5" s="1"/>
  <c r="Q52" i="5"/>
  <c r="Z52" i="5" s="1"/>
  <c r="Q44" i="5"/>
  <c r="Z44" i="5" s="1"/>
  <c r="Q36" i="5"/>
  <c r="Z36" i="5" s="1"/>
  <c r="Q28" i="5"/>
  <c r="Z28" i="5" s="1"/>
  <c r="Q20" i="5"/>
  <c r="Z20" i="5" s="1"/>
  <c r="AI6" i="6"/>
  <c r="AC113" i="2" l="1"/>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D6" i="1" l="1"/>
  <c r="C1" i="6" l="1"/>
  <c r="C1" i="2" l="1"/>
  <c r="C1" i="5"/>
  <c r="C1" i="8"/>
  <c r="Y2" i="2" l="1"/>
  <c r="Y8" i="2" l="1"/>
  <c r="AR12" i="6" s="1"/>
  <c r="Y207" i="2"/>
  <c r="Y200" i="2"/>
  <c r="Y206" i="2"/>
  <c r="Y205" i="2"/>
  <c r="Y204" i="2"/>
  <c r="Y203" i="2"/>
  <c r="Y202" i="2"/>
  <c r="Y201" i="2"/>
  <c r="Y104" i="2"/>
  <c r="Y105" i="2"/>
  <c r="Y102" i="2"/>
  <c r="Y98" i="2"/>
  <c r="Y94" i="2"/>
  <c r="Y90" i="2"/>
  <c r="Y103" i="2"/>
  <c r="Y99" i="2"/>
  <c r="Y95" i="2"/>
  <c r="Y91" i="2"/>
  <c r="Y87" i="2"/>
  <c r="Y83" i="2"/>
  <c r="Y79" i="2"/>
  <c r="Y75" i="2"/>
  <c r="Y71" i="2"/>
  <c r="Y96" i="2"/>
  <c r="Y93" i="2"/>
  <c r="Y84" i="2"/>
  <c r="Y78" i="2"/>
  <c r="Y77" i="2"/>
  <c r="Y68" i="2"/>
  <c r="Y100" i="2"/>
  <c r="Y97" i="2"/>
  <c r="Y88" i="2"/>
  <c r="Y82" i="2"/>
  <c r="Y81" i="2"/>
  <c r="Y72" i="2"/>
  <c r="Y66" i="2"/>
  <c r="Y62" i="2"/>
  <c r="Y58" i="2"/>
  <c r="Y54" i="2"/>
  <c r="Y50" i="2"/>
  <c r="Y92" i="2"/>
  <c r="Y85" i="2"/>
  <c r="Y76" i="2"/>
  <c r="Y69" i="2"/>
  <c r="Y61" i="2"/>
  <c r="Y60" i="2"/>
  <c r="Y51" i="2"/>
  <c r="Y46" i="2"/>
  <c r="Y42" i="2"/>
  <c r="Y38" i="2"/>
  <c r="Y101" i="2"/>
  <c r="Y74" i="2"/>
  <c r="Y70" i="2"/>
  <c r="Y43" i="2"/>
  <c r="Y37" i="2"/>
  <c r="Y35" i="2"/>
  <c r="Y31" i="2"/>
  <c r="Y27" i="2"/>
  <c r="Y23" i="2"/>
  <c r="Y19" i="2"/>
  <c r="Y15" i="2"/>
  <c r="Y11" i="2"/>
  <c r="Y17" i="2"/>
  <c r="Y73" i="2"/>
  <c r="Y63" i="2"/>
  <c r="Y57" i="2"/>
  <c r="Y53" i="2"/>
  <c r="Y39" i="2"/>
  <c r="Y34" i="2"/>
  <c r="Y26" i="2"/>
  <c r="Y89" i="2"/>
  <c r="Y65" i="2"/>
  <c r="Y49" i="2"/>
  <c r="Y47" i="2"/>
  <c r="Y41" i="2"/>
  <c r="Y40" i="2"/>
  <c r="Y36" i="2"/>
  <c r="Y32" i="2"/>
  <c r="Y28" i="2"/>
  <c r="Y24" i="2"/>
  <c r="Y20" i="2"/>
  <c r="Y16" i="2"/>
  <c r="Y12" i="2"/>
  <c r="Y25" i="2"/>
  <c r="Y21" i="2"/>
  <c r="Y64" i="2"/>
  <c r="Y59" i="2"/>
  <c r="Y55" i="2"/>
  <c r="Y18" i="2"/>
  <c r="Y86" i="2"/>
  <c r="Y56" i="2"/>
  <c r="Y52" i="2"/>
  <c r="Y45" i="2"/>
  <c r="Y44" i="2"/>
  <c r="Y33" i="2"/>
  <c r="Y29" i="2"/>
  <c r="Y13" i="2"/>
  <c r="Y9" i="2"/>
  <c r="Y80" i="2"/>
  <c r="Y67" i="2"/>
  <c r="Y48" i="2"/>
  <c r="Y30" i="2"/>
  <c r="Y22" i="2"/>
  <c r="Y14" i="2"/>
  <c r="Y10" i="2"/>
  <c r="M6" i="6"/>
  <c r="AI8" i="8"/>
  <c r="AR211" i="6" l="1"/>
  <c r="AQ211" i="6"/>
  <c r="AU211" i="6" s="1"/>
  <c r="AR51" i="6"/>
  <c r="AR42" i="6"/>
  <c r="AR26" i="6"/>
  <c r="AR37" i="6"/>
  <c r="AR63" i="6"/>
  <c r="AR32" i="6"/>
  <c r="AR93" i="6"/>
  <c r="AR21" i="6"/>
  <c r="AR41" i="6"/>
  <c r="AR55" i="6"/>
  <c r="AR58" i="6"/>
  <c r="AR101" i="6"/>
  <c r="AR75" i="6"/>
  <c r="AR107" i="6"/>
  <c r="AR206" i="6"/>
  <c r="AR36" i="6"/>
  <c r="AR47" i="6"/>
  <c r="AR104" i="6"/>
  <c r="AR207" i="6"/>
  <c r="AR49" i="6"/>
  <c r="AR40" i="6"/>
  <c r="AR38" i="6"/>
  <c r="AR19" i="6"/>
  <c r="AR74" i="6"/>
  <c r="AR65" i="6"/>
  <c r="AR66" i="6"/>
  <c r="AR72" i="6"/>
  <c r="AR83" i="6"/>
  <c r="AR98" i="6"/>
  <c r="AR208" i="6"/>
  <c r="AR34" i="6"/>
  <c r="AR62" i="6"/>
  <c r="AR79" i="6"/>
  <c r="AR52" i="6"/>
  <c r="AR25" i="6"/>
  <c r="AR71" i="6"/>
  <c r="AR56" i="6"/>
  <c r="AR29" i="6"/>
  <c r="AR44" i="6"/>
  <c r="AR43" i="6"/>
  <c r="AR23" i="6"/>
  <c r="AR78" i="6"/>
  <c r="AR73" i="6"/>
  <c r="AR70" i="6"/>
  <c r="AR81" i="6"/>
  <c r="AR87" i="6"/>
  <c r="AR102" i="6"/>
  <c r="AR209" i="6"/>
  <c r="AR68" i="6"/>
  <c r="AR30" i="6"/>
  <c r="AR64" i="6"/>
  <c r="AR94" i="6"/>
  <c r="AR84" i="6"/>
  <c r="AR60" i="6"/>
  <c r="AR45" i="6"/>
  <c r="AR57" i="6"/>
  <c r="AR27" i="6"/>
  <c r="AR105" i="6"/>
  <c r="AR80" i="6"/>
  <c r="AR76" i="6"/>
  <c r="AR82" i="6"/>
  <c r="AR91" i="6"/>
  <c r="AR106" i="6"/>
  <c r="AR210" i="6"/>
  <c r="AR48" i="6"/>
  <c r="AR20" i="6"/>
  <c r="AR31" i="6"/>
  <c r="AR85" i="6"/>
  <c r="AR95" i="6"/>
  <c r="AR204" i="6"/>
  <c r="AR17" i="6"/>
  <c r="AR22" i="6"/>
  <c r="AR24" i="6"/>
  <c r="AR53" i="6"/>
  <c r="AR67" i="6"/>
  <c r="AR35" i="6"/>
  <c r="AR46" i="6"/>
  <c r="AR96" i="6"/>
  <c r="AR86" i="6"/>
  <c r="AR97" i="6"/>
  <c r="AR99" i="6"/>
  <c r="AR108" i="6"/>
  <c r="AR90" i="6"/>
  <c r="AR61" i="6"/>
  <c r="AR89" i="6"/>
  <c r="AR88" i="6"/>
  <c r="AR109" i="6"/>
  <c r="AR18" i="6"/>
  <c r="AR33" i="6"/>
  <c r="AR59" i="6"/>
  <c r="AR28" i="6"/>
  <c r="AR69" i="6"/>
  <c r="AR77" i="6"/>
  <c r="AR39" i="6"/>
  <c r="AR50" i="6"/>
  <c r="AR54" i="6"/>
  <c r="AR92" i="6"/>
  <c r="AR100" i="6"/>
  <c r="AR103" i="6"/>
  <c r="AR205" i="6"/>
  <c r="AR13" i="6"/>
  <c r="AR15" i="6"/>
  <c r="AR14" i="6"/>
  <c r="AR16" i="6"/>
  <c r="B27" i="1"/>
  <c r="Q13" i="5"/>
  <c r="Q12" i="5"/>
  <c r="H6" i="6"/>
  <c r="B28" i="1" l="1"/>
  <c r="AH4" i="2" s="1"/>
  <c r="AB107" i="2"/>
  <c r="AL107" i="2"/>
  <c r="AB108" i="2"/>
  <c r="AL108" i="2"/>
  <c r="AB109" i="2"/>
  <c r="AL109" i="2"/>
  <c r="AB110" i="2"/>
  <c r="AL110" i="2"/>
  <c r="AB111" i="2"/>
  <c r="AL111" i="2"/>
  <c r="AB112" i="2"/>
  <c r="AL112" i="2"/>
  <c r="AB113" i="2"/>
  <c r="AH113" i="2"/>
  <c r="AL113" i="2"/>
  <c r="AB114" i="2"/>
  <c r="AL114" i="2"/>
  <c r="AB115" i="2"/>
  <c r="AF115" i="2"/>
  <c r="AL115" i="2"/>
  <c r="AB116" i="2"/>
  <c r="AF116" i="2"/>
  <c r="AL116" i="2"/>
  <c r="AB117" i="2"/>
  <c r="AH117" i="2"/>
  <c r="AL117" i="2"/>
  <c r="AB118" i="2"/>
  <c r="AF118" i="2"/>
  <c r="AL118" i="2"/>
  <c r="AB119" i="2"/>
  <c r="AF119" i="2"/>
  <c r="AL119" i="2"/>
  <c r="AB120" i="2"/>
  <c r="AH120" i="2"/>
  <c r="AL120" i="2"/>
  <c r="AB121" i="2"/>
  <c r="AF121" i="2"/>
  <c r="AL121" i="2"/>
  <c r="AB122" i="2"/>
  <c r="AL122" i="2"/>
  <c r="AB123" i="2"/>
  <c r="AG123" i="2"/>
  <c r="AL123" i="2"/>
  <c r="AB124" i="2"/>
  <c r="AG124" i="2"/>
  <c r="AL124" i="2"/>
  <c r="AB125" i="2"/>
  <c r="AH125" i="2"/>
  <c r="AL125" i="2"/>
  <c r="AB126" i="2"/>
  <c r="AF126" i="2"/>
  <c r="AL126" i="2"/>
  <c r="AB127" i="2"/>
  <c r="AF127" i="2"/>
  <c r="AL127" i="2"/>
  <c r="AB128" i="2"/>
  <c r="AH128" i="2"/>
  <c r="AL128" i="2"/>
  <c r="AB129" i="2"/>
  <c r="AG129" i="2"/>
  <c r="AL129" i="2"/>
  <c r="AB130" i="2"/>
  <c r="AL130" i="2"/>
  <c r="AB131" i="2"/>
  <c r="AF131" i="2"/>
  <c r="AL131" i="2"/>
  <c r="AB132" i="2"/>
  <c r="AG132" i="2"/>
  <c r="AL132" i="2"/>
  <c r="AB133" i="2"/>
  <c r="AH133" i="2"/>
  <c r="AL133" i="2"/>
  <c r="AB134" i="2"/>
  <c r="AF134" i="2"/>
  <c r="AL134" i="2"/>
  <c r="AB135" i="2"/>
  <c r="AF135" i="2"/>
  <c r="AL135" i="2"/>
  <c r="AB136" i="2"/>
  <c r="AH136" i="2"/>
  <c r="AL136" i="2"/>
  <c r="AB137" i="2"/>
  <c r="AF137" i="2"/>
  <c r="AL137" i="2"/>
  <c r="AB138" i="2"/>
  <c r="AL138" i="2"/>
  <c r="AB139" i="2"/>
  <c r="AF139" i="2"/>
  <c r="AL139" i="2"/>
  <c r="AB140" i="2"/>
  <c r="AG140" i="2"/>
  <c r="AL140" i="2"/>
  <c r="AB141" i="2"/>
  <c r="AH141" i="2"/>
  <c r="AL141" i="2"/>
  <c r="AB142" i="2"/>
  <c r="AF142" i="2"/>
  <c r="AL142" i="2"/>
  <c r="AB143" i="2"/>
  <c r="AF143" i="2"/>
  <c r="AL143" i="2"/>
  <c r="AB144" i="2"/>
  <c r="AH144" i="2"/>
  <c r="AL144" i="2"/>
  <c r="AB145" i="2"/>
  <c r="AF145" i="2"/>
  <c r="AL145" i="2"/>
  <c r="AB146" i="2"/>
  <c r="AL146" i="2"/>
  <c r="AB147" i="2"/>
  <c r="AF147" i="2"/>
  <c r="AL147" i="2"/>
  <c r="AB148" i="2"/>
  <c r="AG148" i="2"/>
  <c r="AL148" i="2"/>
  <c r="AB149" i="2"/>
  <c r="AH149" i="2"/>
  <c r="AL149" i="2"/>
  <c r="AB150" i="2"/>
  <c r="AF150" i="2"/>
  <c r="AL150" i="2"/>
  <c r="AB151" i="2"/>
  <c r="AF151" i="2"/>
  <c r="AL151" i="2"/>
  <c r="AB152" i="2"/>
  <c r="AH152" i="2"/>
  <c r="AL152" i="2"/>
  <c r="AB153" i="2"/>
  <c r="AG153" i="2"/>
  <c r="AL153" i="2"/>
  <c r="AB154" i="2"/>
  <c r="AL154" i="2"/>
  <c r="AB155" i="2"/>
  <c r="AF155" i="2"/>
  <c r="AL155" i="2"/>
  <c r="AB156" i="2"/>
  <c r="AG156" i="2"/>
  <c r="AL156" i="2"/>
  <c r="AB157" i="2"/>
  <c r="AH157" i="2"/>
  <c r="AL157" i="2"/>
  <c r="AB158" i="2"/>
  <c r="AF158" i="2"/>
  <c r="AL158" i="2"/>
  <c r="AB159" i="2"/>
  <c r="AF159" i="2"/>
  <c r="AL159" i="2"/>
  <c r="AB160" i="2"/>
  <c r="AH160" i="2"/>
  <c r="AL160" i="2"/>
  <c r="AB161" i="2"/>
  <c r="AF161" i="2"/>
  <c r="AL161" i="2"/>
  <c r="AB162" i="2"/>
  <c r="AL162" i="2"/>
  <c r="AB163" i="2"/>
  <c r="AG163" i="2"/>
  <c r="AL163" i="2"/>
  <c r="AB164" i="2"/>
  <c r="AG164" i="2"/>
  <c r="AL164" i="2"/>
  <c r="AB165" i="2"/>
  <c r="AH165" i="2"/>
  <c r="AL165" i="2"/>
  <c r="AB166" i="2"/>
  <c r="AF166" i="2"/>
  <c r="AL166" i="2"/>
  <c r="AB167" i="2"/>
  <c r="AF167" i="2"/>
  <c r="AL167" i="2"/>
  <c r="AB168" i="2"/>
  <c r="AH168" i="2"/>
  <c r="AL168" i="2"/>
  <c r="AB169" i="2"/>
  <c r="AF169" i="2"/>
  <c r="AL169" i="2"/>
  <c r="AB170" i="2"/>
  <c r="AL170" i="2"/>
  <c r="AB171" i="2"/>
  <c r="AF171" i="2"/>
  <c r="AL171" i="2"/>
  <c r="AB172" i="2"/>
  <c r="AG172" i="2"/>
  <c r="AL172" i="2"/>
  <c r="AB173" i="2"/>
  <c r="AH173" i="2"/>
  <c r="AL173" i="2"/>
  <c r="AB174" i="2"/>
  <c r="AF174" i="2"/>
  <c r="AL174" i="2"/>
  <c r="AB175" i="2"/>
  <c r="AF175" i="2"/>
  <c r="AL175" i="2"/>
  <c r="AB176" i="2"/>
  <c r="AH176" i="2"/>
  <c r="AL176" i="2"/>
  <c r="AB177" i="2"/>
  <c r="AF177" i="2"/>
  <c r="AL177" i="2"/>
  <c r="AB178" i="2"/>
  <c r="AL178" i="2"/>
  <c r="AB179" i="2"/>
  <c r="AF179" i="2"/>
  <c r="AL179" i="2"/>
  <c r="AB180" i="2"/>
  <c r="AG180" i="2"/>
  <c r="AL180" i="2"/>
  <c r="AB181" i="2"/>
  <c r="AH181" i="2"/>
  <c r="AL181" i="2"/>
  <c r="AB182" i="2"/>
  <c r="AF182" i="2"/>
  <c r="AL182" i="2"/>
  <c r="AB183" i="2"/>
  <c r="AF183" i="2"/>
  <c r="AL183" i="2"/>
  <c r="AB184" i="2"/>
  <c r="AH184" i="2"/>
  <c r="AL184" i="2"/>
  <c r="AB185" i="2"/>
  <c r="AF185" i="2"/>
  <c r="AL185" i="2"/>
  <c r="AB186" i="2"/>
  <c r="AL186" i="2"/>
  <c r="AB187" i="2"/>
  <c r="AF187" i="2"/>
  <c r="AL187" i="2"/>
  <c r="AB188" i="2"/>
  <c r="AG188" i="2"/>
  <c r="AL188" i="2"/>
  <c r="AB189" i="2"/>
  <c r="AH189" i="2"/>
  <c r="AL189" i="2"/>
  <c r="AB190" i="2"/>
  <c r="AF190" i="2"/>
  <c r="AL190" i="2"/>
  <c r="AB191" i="2"/>
  <c r="AF191" i="2"/>
  <c r="AL191" i="2"/>
  <c r="AB192" i="2"/>
  <c r="AH192" i="2"/>
  <c r="AL192" i="2"/>
  <c r="AB193" i="2"/>
  <c r="AF193" i="2"/>
  <c r="AL193" i="2"/>
  <c r="AB194" i="2"/>
  <c r="AH194" i="2"/>
  <c r="AL194" i="2"/>
  <c r="AB195" i="2"/>
  <c r="AF195" i="2"/>
  <c r="AL195" i="2"/>
  <c r="AB196" i="2"/>
  <c r="AF196" i="2"/>
  <c r="AL196" i="2"/>
  <c r="AB197" i="2"/>
  <c r="AG197" i="2"/>
  <c r="AL197" i="2"/>
  <c r="AB198" i="2"/>
  <c r="AF198" i="2"/>
  <c r="AL198" i="2"/>
  <c r="AB199" i="2"/>
  <c r="AF199" i="2"/>
  <c r="AL199" i="2"/>
  <c r="AL106" i="2"/>
  <c r="AF173" i="2" l="1"/>
  <c r="AF129" i="2"/>
  <c r="AH172" i="2"/>
  <c r="AG118" i="2"/>
  <c r="AF184" i="2"/>
  <c r="AH169" i="2"/>
  <c r="AF163" i="2"/>
  <c r="AF144" i="2"/>
  <c r="AH132" i="2"/>
  <c r="AH193" i="2"/>
  <c r="AH131" i="2"/>
  <c r="AH143" i="2"/>
  <c r="AH163" i="2"/>
  <c r="AG184" i="2"/>
  <c r="AH183" i="2"/>
  <c r="AH159" i="2"/>
  <c r="AH123" i="2"/>
  <c r="AH179" i="2"/>
  <c r="AG158" i="2"/>
  <c r="AF123" i="2"/>
  <c r="AG144" i="2"/>
  <c r="AH121" i="2"/>
  <c r="AH198" i="2"/>
  <c r="AG193" i="2"/>
  <c r="AG179" i="2"/>
  <c r="AG169" i="2"/>
  <c r="AF157" i="2"/>
  <c r="AH139" i="2"/>
  <c r="AH129" i="2"/>
  <c r="AG120" i="2"/>
  <c r="AG198" i="2"/>
  <c r="AF189" i="2"/>
  <c r="AH153" i="2"/>
  <c r="AG139" i="2"/>
  <c r="AF120" i="2"/>
  <c r="AH188" i="2"/>
  <c r="AH177" i="2"/>
  <c r="AF168" i="2"/>
  <c r="AF153" i="2"/>
  <c r="AH187" i="2"/>
  <c r="AG176" i="2"/>
  <c r="AH148" i="2"/>
  <c r="AH137" i="2"/>
  <c r="AF128" i="2"/>
  <c r="AF117" i="2"/>
  <c r="AG174" i="2"/>
  <c r="AG147" i="2"/>
  <c r="AG137" i="2"/>
  <c r="AF113" i="2"/>
  <c r="AF133" i="2"/>
  <c r="AG168" i="2"/>
  <c r="AH147" i="2"/>
  <c r="AG128" i="2"/>
  <c r="AG113" i="2"/>
  <c r="AF197" i="2"/>
  <c r="AG187" i="2"/>
  <c r="AG182" i="2"/>
  <c r="AG177" i="2"/>
  <c r="AH171" i="2"/>
  <c r="AH167" i="2"/>
  <c r="AH161" i="2"/>
  <c r="AG152" i="2"/>
  <c r="AG142" i="2"/>
  <c r="AG131" i="2"/>
  <c r="AH127" i="2"/>
  <c r="AG121" i="2"/>
  <c r="AH116" i="2"/>
  <c r="AH195" i="2"/>
  <c r="AG192" i="2"/>
  <c r="AF181" i="2"/>
  <c r="AG171" i="2"/>
  <c r="AG166" i="2"/>
  <c r="AG161" i="2"/>
  <c r="AH156" i="2"/>
  <c r="AF152" i="2"/>
  <c r="AF141" i="2"/>
  <c r="AG136" i="2"/>
  <c r="AG126" i="2"/>
  <c r="AG116" i="2"/>
  <c r="AG195" i="2"/>
  <c r="AF192" i="2"/>
  <c r="AH185" i="2"/>
  <c r="AF165" i="2"/>
  <c r="AH155" i="2"/>
  <c r="AH151" i="2"/>
  <c r="AH145" i="2"/>
  <c r="AH140" i="2"/>
  <c r="AF136" i="2"/>
  <c r="AF125" i="2"/>
  <c r="AH191" i="2"/>
  <c r="AG185" i="2"/>
  <c r="AH180" i="2"/>
  <c r="AF176" i="2"/>
  <c r="AH164" i="2"/>
  <c r="AG160" i="2"/>
  <c r="AG155" i="2"/>
  <c r="AG150" i="2"/>
  <c r="AG145" i="2"/>
  <c r="AH135" i="2"/>
  <c r="AH124" i="2"/>
  <c r="AH115" i="2"/>
  <c r="AG190" i="2"/>
  <c r="AH175" i="2"/>
  <c r="AF160" i="2"/>
  <c r="AF149" i="2"/>
  <c r="AG134" i="2"/>
  <c r="AH119" i="2"/>
  <c r="AG115" i="2"/>
  <c r="AF186" i="2"/>
  <c r="AG186" i="2"/>
  <c r="AH186" i="2"/>
  <c r="AF122" i="2"/>
  <c r="AG122" i="2"/>
  <c r="AH122" i="2"/>
  <c r="AF178" i="2"/>
  <c r="AG178" i="2"/>
  <c r="AH178" i="2"/>
  <c r="AF130" i="2"/>
  <c r="AG130" i="2"/>
  <c r="AH130" i="2"/>
  <c r="AF170" i="2"/>
  <c r="AG170" i="2"/>
  <c r="AH170" i="2"/>
  <c r="AF114" i="2"/>
  <c r="AG114" i="2"/>
  <c r="AH114" i="2"/>
  <c r="AF162" i="2"/>
  <c r="AG162" i="2"/>
  <c r="AH162" i="2"/>
  <c r="AH197" i="2"/>
  <c r="AF154" i="2"/>
  <c r="AG154" i="2"/>
  <c r="AH154" i="2"/>
  <c r="AH199" i="2"/>
  <c r="AG199" i="2"/>
  <c r="AH196" i="2"/>
  <c r="AG196" i="2"/>
  <c r="AF146" i="2"/>
  <c r="AG146" i="2"/>
  <c r="AH146" i="2"/>
  <c r="AF194" i="2"/>
  <c r="AG194" i="2"/>
  <c r="AF138" i="2"/>
  <c r="AG138" i="2"/>
  <c r="AH138" i="2"/>
  <c r="AH190" i="2"/>
  <c r="AG189" i="2"/>
  <c r="AF188" i="2"/>
  <c r="AH182" i="2"/>
  <c r="AG181" i="2"/>
  <c r="AF180" i="2"/>
  <c r="AH174" i="2"/>
  <c r="AG173" i="2"/>
  <c r="AF172" i="2"/>
  <c r="AH166" i="2"/>
  <c r="AG165" i="2"/>
  <c r="AF164" i="2"/>
  <c r="AH158" i="2"/>
  <c r="AG157" i="2"/>
  <c r="AF156" i="2"/>
  <c r="AH150" i="2"/>
  <c r="AG149" i="2"/>
  <c r="AF148" i="2"/>
  <c r="AH142" i="2"/>
  <c r="AG141" i="2"/>
  <c r="AF140" i="2"/>
  <c r="AH134" i="2"/>
  <c r="AG133" i="2"/>
  <c r="AF132" i="2"/>
  <c r="AH126" i="2"/>
  <c r="AG125" i="2"/>
  <c r="AF124" i="2"/>
  <c r="AH118" i="2"/>
  <c r="AG117" i="2"/>
  <c r="AG191" i="2"/>
  <c r="AG183" i="2"/>
  <c r="AG175" i="2"/>
  <c r="AG167" i="2"/>
  <c r="AG159" i="2"/>
  <c r="AG151" i="2"/>
  <c r="AG143" i="2"/>
  <c r="AG135" i="2"/>
  <c r="AG127" i="2"/>
  <c r="AG119" i="2"/>
  <c r="AB106" i="2"/>
  <c r="Y4" i="2" l="1"/>
  <c r="AA207" i="2" l="1"/>
  <c r="AI207" i="2"/>
  <c r="AA8" i="2"/>
  <c r="AC8" i="2"/>
  <c r="AC10" i="2"/>
  <c r="AC12" i="2"/>
  <c r="AC9" i="2"/>
  <c r="AC11" i="2"/>
  <c r="AI205" i="2"/>
  <c r="AI204" i="2"/>
  <c r="AI203" i="2"/>
  <c r="AI202" i="2"/>
  <c r="AI201" i="2"/>
  <c r="AI200" i="2"/>
  <c r="AA203" i="2"/>
  <c r="AA202" i="2"/>
  <c r="AA206" i="2"/>
  <c r="AA204" i="2"/>
  <c r="AA201" i="2"/>
  <c r="AA205" i="2"/>
  <c r="AA200" i="2"/>
  <c r="AI206" i="2"/>
  <c r="AI104" i="2"/>
  <c r="AA104" i="2"/>
  <c r="AI100" i="2"/>
  <c r="AA100" i="2"/>
  <c r="AI96" i="2"/>
  <c r="AA96" i="2"/>
  <c r="AI92" i="2"/>
  <c r="AA92" i="2"/>
  <c r="AI105" i="2"/>
  <c r="AA105" i="2"/>
  <c r="AI101" i="2"/>
  <c r="AA101" i="2"/>
  <c r="AI97" i="2"/>
  <c r="AA97" i="2"/>
  <c r="AI93" i="2"/>
  <c r="AA93" i="2"/>
  <c r="AI89" i="2"/>
  <c r="AA89" i="2"/>
  <c r="AI85" i="2"/>
  <c r="AA85" i="2"/>
  <c r="AI81" i="2"/>
  <c r="AA81" i="2"/>
  <c r="AI77" i="2"/>
  <c r="AA77" i="2"/>
  <c r="AI73" i="2"/>
  <c r="AA73" i="2"/>
  <c r="AI69" i="2"/>
  <c r="AA69" i="2"/>
  <c r="AA99" i="2"/>
  <c r="AI98" i="2"/>
  <c r="AI95" i="2"/>
  <c r="AA90" i="2"/>
  <c r="AI88" i="2"/>
  <c r="AA87" i="2"/>
  <c r="AA86" i="2"/>
  <c r="AI83" i="2"/>
  <c r="AI82" i="2"/>
  <c r="AA76" i="2"/>
  <c r="AI72" i="2"/>
  <c r="AA71" i="2"/>
  <c r="AA70" i="2"/>
  <c r="AI67" i="2"/>
  <c r="AA67" i="2"/>
  <c r="AA103" i="2"/>
  <c r="AI102" i="2"/>
  <c r="AI99" i="2"/>
  <c r="AA94" i="2"/>
  <c r="AI87" i="2"/>
  <c r="AI86" i="2"/>
  <c r="AA80" i="2"/>
  <c r="AI76" i="2"/>
  <c r="AA75" i="2"/>
  <c r="AA74" i="2"/>
  <c r="AI71" i="2"/>
  <c r="AI70" i="2"/>
  <c r="AI64" i="2"/>
  <c r="AA64" i="2"/>
  <c r="AI60" i="2"/>
  <c r="AA60" i="2"/>
  <c r="AI56" i="2"/>
  <c r="AA56" i="2"/>
  <c r="AI52" i="2"/>
  <c r="AA52" i="2"/>
  <c r="AI48" i="2"/>
  <c r="AA102" i="2"/>
  <c r="AA95" i="2"/>
  <c r="AI94" i="2"/>
  <c r="AI91" i="2"/>
  <c r="AA88" i="2"/>
  <c r="AI84" i="2"/>
  <c r="AA78" i="2"/>
  <c r="AI74" i="2"/>
  <c r="AA72" i="2"/>
  <c r="AI68" i="2"/>
  <c r="AI65" i="2"/>
  <c r="AA59" i="2"/>
  <c r="AI55" i="2"/>
  <c r="AA54" i="2"/>
  <c r="AA53" i="2"/>
  <c r="AI50" i="2"/>
  <c r="AI49" i="2"/>
  <c r="AA48" i="2"/>
  <c r="AI44" i="2"/>
  <c r="AA44" i="2"/>
  <c r="AI40" i="2"/>
  <c r="AA40" i="2"/>
  <c r="AI36" i="2"/>
  <c r="AA98" i="2"/>
  <c r="AA83" i="2"/>
  <c r="AA79" i="2"/>
  <c r="AI78" i="2"/>
  <c r="AA66" i="2"/>
  <c r="AI59" i="2"/>
  <c r="AA50" i="2"/>
  <c r="AI47" i="2"/>
  <c r="AA46" i="2"/>
  <c r="AA45" i="2"/>
  <c r="AI42" i="2"/>
  <c r="AI41" i="2"/>
  <c r="AI33" i="2"/>
  <c r="AA33" i="2"/>
  <c r="AI29" i="2"/>
  <c r="AA29" i="2"/>
  <c r="AI25" i="2"/>
  <c r="AA25" i="2"/>
  <c r="AI21" i="2"/>
  <c r="AA21" i="2"/>
  <c r="AI17" i="2"/>
  <c r="AA17" i="2"/>
  <c r="AI13" i="2"/>
  <c r="AA13" i="2"/>
  <c r="AA9" i="2"/>
  <c r="AA19" i="2"/>
  <c r="AI15" i="2"/>
  <c r="AA84" i="2"/>
  <c r="AI63" i="2"/>
  <c r="AI58" i="2"/>
  <c r="AI57" i="2"/>
  <c r="AI53" i="2"/>
  <c r="AA42" i="2"/>
  <c r="AI38" i="2"/>
  <c r="AI37" i="2"/>
  <c r="AA28" i="2"/>
  <c r="AA16" i="2"/>
  <c r="AI80" i="2"/>
  <c r="AI75" i="2"/>
  <c r="AA68" i="2"/>
  <c r="AA63" i="2"/>
  <c r="AA61" i="2"/>
  <c r="AA57" i="2"/>
  <c r="AA55" i="2"/>
  <c r="AA51" i="2"/>
  <c r="AI46" i="2"/>
  <c r="AI45" i="2"/>
  <c r="AA39" i="2"/>
  <c r="AI34" i="2"/>
  <c r="AA34" i="2"/>
  <c r="AI30" i="2"/>
  <c r="AA30" i="2"/>
  <c r="AI26" i="2"/>
  <c r="AA26" i="2"/>
  <c r="AI22" i="2"/>
  <c r="AA22" i="2"/>
  <c r="AI18" i="2"/>
  <c r="AA18" i="2"/>
  <c r="AI14" i="2"/>
  <c r="AA14" i="2"/>
  <c r="AA10" i="2"/>
  <c r="AI39" i="2"/>
  <c r="AA35" i="2"/>
  <c r="AI31" i="2"/>
  <c r="AA31" i="2"/>
  <c r="AI27" i="2"/>
  <c r="AA23" i="2"/>
  <c r="AA11" i="2"/>
  <c r="AA65" i="2"/>
  <c r="AI61" i="2"/>
  <c r="AI51" i="2"/>
  <c r="AA49" i="2"/>
  <c r="AI43" i="2"/>
  <c r="AA36" i="2"/>
  <c r="AI32" i="2"/>
  <c r="AI28" i="2"/>
  <c r="AI24" i="2"/>
  <c r="AA24" i="2"/>
  <c r="AI20" i="2"/>
  <c r="AA20" i="2"/>
  <c r="AA91" i="2"/>
  <c r="AI90" i="2"/>
  <c r="AA82" i="2"/>
  <c r="AI79" i="2"/>
  <c r="AI66" i="2"/>
  <c r="AA62" i="2"/>
  <c r="AA58" i="2"/>
  <c r="AI54" i="2"/>
  <c r="AA43" i="2"/>
  <c r="AA38" i="2"/>
  <c r="AA37" i="2"/>
  <c r="AI35" i="2"/>
  <c r="AA27" i="2"/>
  <c r="AI23" i="2"/>
  <c r="AI19" i="2"/>
  <c r="AA15" i="2"/>
  <c r="AI103" i="2"/>
  <c r="AI62" i="2"/>
  <c r="AA47" i="2"/>
  <c r="AA41" i="2"/>
  <c r="AA32" i="2"/>
  <c r="AI16" i="2"/>
  <c r="AA12" i="2"/>
  <c r="AC107" i="2"/>
  <c r="AC108" i="2"/>
  <c r="AC109" i="2"/>
  <c r="AH109" i="2" s="1"/>
  <c r="AC110" i="2"/>
  <c r="AC106" i="2"/>
  <c r="AC111" i="2"/>
  <c r="AF111" i="2" s="1"/>
  <c r="AC112" i="2"/>
  <c r="AA111" i="2"/>
  <c r="AA119" i="2"/>
  <c r="AA127" i="2"/>
  <c r="AA135" i="2"/>
  <c r="AA143" i="2"/>
  <c r="AA151" i="2"/>
  <c r="AA159" i="2"/>
  <c r="AA167" i="2"/>
  <c r="AA175" i="2"/>
  <c r="AA183" i="2"/>
  <c r="AA191" i="2"/>
  <c r="AA142" i="2"/>
  <c r="AA112" i="2"/>
  <c r="AA120" i="2"/>
  <c r="AA128" i="2"/>
  <c r="AA136" i="2"/>
  <c r="AA144" i="2"/>
  <c r="AA152" i="2"/>
  <c r="AA160" i="2"/>
  <c r="AA168" i="2"/>
  <c r="AA176" i="2"/>
  <c r="AA184" i="2"/>
  <c r="AA192" i="2"/>
  <c r="AA118" i="2"/>
  <c r="AA158" i="2"/>
  <c r="AA182" i="2"/>
  <c r="AA113" i="2"/>
  <c r="AA121" i="2"/>
  <c r="AA129" i="2"/>
  <c r="AA137" i="2"/>
  <c r="AA145" i="2"/>
  <c r="AA153" i="2"/>
  <c r="AA161" i="2"/>
  <c r="AA169" i="2"/>
  <c r="AA177" i="2"/>
  <c r="AA185" i="2"/>
  <c r="AA193" i="2"/>
  <c r="AA150" i="2"/>
  <c r="AA114" i="2"/>
  <c r="AA122" i="2"/>
  <c r="AA130" i="2"/>
  <c r="AA138" i="2"/>
  <c r="AA146" i="2"/>
  <c r="AA154" i="2"/>
  <c r="AA162" i="2"/>
  <c r="AA170" i="2"/>
  <c r="AA178" i="2"/>
  <c r="AA186" i="2"/>
  <c r="AA194" i="2"/>
  <c r="AA197" i="2"/>
  <c r="AA174" i="2"/>
  <c r="AA107" i="2"/>
  <c r="AA115" i="2"/>
  <c r="AA123" i="2"/>
  <c r="AA131" i="2"/>
  <c r="AA139" i="2"/>
  <c r="AA147" i="2"/>
  <c r="AA155" i="2"/>
  <c r="AA163" i="2"/>
  <c r="AA171" i="2"/>
  <c r="AA179" i="2"/>
  <c r="AA187" i="2"/>
  <c r="AA195" i="2"/>
  <c r="AA198" i="2"/>
  <c r="AA110" i="2"/>
  <c r="AA166" i="2"/>
  <c r="AA106" i="2"/>
  <c r="AA108" i="2"/>
  <c r="AA116" i="2"/>
  <c r="AA124" i="2"/>
  <c r="AA132" i="2"/>
  <c r="AA140" i="2"/>
  <c r="AA148" i="2"/>
  <c r="AA156" i="2"/>
  <c r="AA164" i="2"/>
  <c r="AA172" i="2"/>
  <c r="AA180" i="2"/>
  <c r="AA188" i="2"/>
  <c r="AA199" i="2"/>
  <c r="AA134" i="2"/>
  <c r="AA190" i="2"/>
  <c r="AA109" i="2"/>
  <c r="AA117" i="2"/>
  <c r="AA125" i="2"/>
  <c r="AA133" i="2"/>
  <c r="AA141" i="2"/>
  <c r="AA149" i="2"/>
  <c r="AA157" i="2"/>
  <c r="AA165" i="2"/>
  <c r="AA173" i="2"/>
  <c r="AA181" i="2"/>
  <c r="AA189" i="2"/>
  <c r="AA196" i="2"/>
  <c r="AA126" i="2"/>
  <c r="AI121" i="2"/>
  <c r="AI191" i="2"/>
  <c r="AI178" i="2"/>
  <c r="AI116" i="2"/>
  <c r="AI129" i="2"/>
  <c r="AI133" i="2"/>
  <c r="AI137" i="2"/>
  <c r="AI141" i="2"/>
  <c r="AI145" i="2"/>
  <c r="AI149" i="2"/>
  <c r="AI153" i="2"/>
  <c r="AI157" i="2"/>
  <c r="AI161" i="2"/>
  <c r="AI165" i="2"/>
  <c r="AI169" i="2"/>
  <c r="AI174" i="2"/>
  <c r="AI120" i="2"/>
  <c r="AI124" i="2"/>
  <c r="AI128" i="2"/>
  <c r="AI115" i="2"/>
  <c r="AI132" i="2"/>
  <c r="AI136" i="2"/>
  <c r="AI140" i="2"/>
  <c r="AI144" i="2"/>
  <c r="AI148" i="2"/>
  <c r="AI152" i="2"/>
  <c r="AI156" i="2"/>
  <c r="AI160" i="2"/>
  <c r="AI164" i="2"/>
  <c r="AI168" i="2"/>
  <c r="AI173" i="2"/>
  <c r="AI177" i="2"/>
  <c r="AI181" i="2"/>
  <c r="AI119" i="2"/>
  <c r="AI123" i="2"/>
  <c r="AI127" i="2"/>
  <c r="AI172" i="2"/>
  <c r="AI185" i="2"/>
  <c r="AI189" i="2"/>
  <c r="AI193" i="2"/>
  <c r="AI196" i="2"/>
  <c r="AI135" i="2"/>
  <c r="AI151" i="2"/>
  <c r="AI167" i="2"/>
  <c r="AI171" i="2"/>
  <c r="AI176" i="2"/>
  <c r="AI199" i="2"/>
  <c r="AI186" i="2"/>
  <c r="AI114" i="2"/>
  <c r="AI131" i="2"/>
  <c r="AI139" i="2"/>
  <c r="AI143" i="2"/>
  <c r="AI147" i="2"/>
  <c r="AI155" i="2"/>
  <c r="AI159" i="2"/>
  <c r="AI163" i="2"/>
  <c r="AI180" i="2"/>
  <c r="AI184" i="2"/>
  <c r="AI192" i="2"/>
  <c r="AI118" i="2"/>
  <c r="AI122" i="2"/>
  <c r="AI126" i="2"/>
  <c r="AI188" i="2"/>
  <c r="AI182" i="2"/>
  <c r="AI190" i="2"/>
  <c r="AI117" i="2"/>
  <c r="AI130" i="2"/>
  <c r="AI134" i="2"/>
  <c r="AI138" i="2"/>
  <c r="AI142" i="2"/>
  <c r="AI146" i="2"/>
  <c r="AI150" i="2"/>
  <c r="AI154" i="2"/>
  <c r="AI158" i="2"/>
  <c r="AI162" i="2"/>
  <c r="AI166" i="2"/>
  <c r="AI170" i="2"/>
  <c r="AI175" i="2"/>
  <c r="AI179" i="2"/>
  <c r="AI183" i="2"/>
  <c r="AI125" i="2"/>
  <c r="AI187" i="2"/>
  <c r="AI195" i="2"/>
  <c r="AI198" i="2"/>
  <c r="AI194" i="2"/>
  <c r="AI197" i="2"/>
  <c r="AI113" i="2"/>
  <c r="S13" i="5"/>
  <c r="N13" i="5" s="1"/>
  <c r="S12" i="5"/>
  <c r="N12" i="5" s="1"/>
  <c r="AK207" i="2" l="1"/>
  <c r="AJ207" i="2"/>
  <c r="D211" i="6" s="1"/>
  <c r="AG11" i="2"/>
  <c r="AF11" i="2"/>
  <c r="AI11" i="2" s="1"/>
  <c r="AH11" i="2"/>
  <c r="AH9" i="2"/>
  <c r="AF9" i="2"/>
  <c r="AI9" i="2" s="1"/>
  <c r="AG9" i="2"/>
  <c r="AG12" i="2"/>
  <c r="AH12" i="2"/>
  <c r="AF12" i="2"/>
  <c r="AI12" i="2" s="1"/>
  <c r="AG10" i="2"/>
  <c r="AF10" i="2"/>
  <c r="AI10" i="2" s="1"/>
  <c r="AH10" i="2"/>
  <c r="AH8" i="2"/>
  <c r="AF8" i="2"/>
  <c r="AI8" i="2" s="1"/>
  <c r="AG8" i="2"/>
  <c r="AJ201" i="2"/>
  <c r="D205" i="6" s="1"/>
  <c r="AK201" i="2"/>
  <c r="AJ206" i="2"/>
  <c r="D210" i="6" s="1"/>
  <c r="AK206" i="2"/>
  <c r="AK200" i="2"/>
  <c r="AJ200" i="2"/>
  <c r="D204" i="6" s="1"/>
  <c r="AK202" i="2"/>
  <c r="AJ202" i="2"/>
  <c r="D206" i="6" s="1"/>
  <c r="AK203" i="2"/>
  <c r="AJ203" i="2"/>
  <c r="D207" i="6" s="1"/>
  <c r="AJ204" i="2"/>
  <c r="D208" i="6" s="1"/>
  <c r="AK204" i="2"/>
  <c r="AK205" i="2"/>
  <c r="AJ205" i="2"/>
  <c r="D209" i="6" s="1"/>
  <c r="AJ25" i="2"/>
  <c r="D29" i="6" s="1"/>
  <c r="AK25" i="2"/>
  <c r="AJ103" i="2"/>
  <c r="D107" i="6" s="1"/>
  <c r="AK103" i="2"/>
  <c r="AK66" i="2"/>
  <c r="AJ66" i="2"/>
  <c r="D70" i="6" s="1"/>
  <c r="AJ24" i="2"/>
  <c r="D28" i="6" s="1"/>
  <c r="AK24" i="2"/>
  <c r="AJ43" i="2"/>
  <c r="D47" i="6" s="1"/>
  <c r="AK43" i="2"/>
  <c r="AK27" i="2"/>
  <c r="AJ27" i="2"/>
  <c r="D31" i="6" s="1"/>
  <c r="AK39" i="2"/>
  <c r="AJ39" i="2"/>
  <c r="D43" i="6" s="1"/>
  <c r="AJ14" i="2"/>
  <c r="D18" i="6" s="1"/>
  <c r="AK14" i="2"/>
  <c r="AJ22" i="2"/>
  <c r="D26" i="6" s="1"/>
  <c r="AK22" i="2"/>
  <c r="AJ30" i="2"/>
  <c r="D34" i="6" s="1"/>
  <c r="AK30" i="2"/>
  <c r="AK45" i="2"/>
  <c r="AJ45" i="2"/>
  <c r="D49" i="6" s="1"/>
  <c r="AK75" i="2"/>
  <c r="AJ75" i="2"/>
  <c r="D79" i="6" s="1"/>
  <c r="AJ37" i="2"/>
  <c r="D41" i="6" s="1"/>
  <c r="AK37" i="2"/>
  <c r="AK57" i="2"/>
  <c r="AJ57" i="2"/>
  <c r="D61" i="6" s="1"/>
  <c r="AK15" i="2"/>
  <c r="AJ15" i="2"/>
  <c r="D19" i="6" s="1"/>
  <c r="AK41" i="2"/>
  <c r="AJ41" i="2"/>
  <c r="D45" i="6" s="1"/>
  <c r="AK47" i="2"/>
  <c r="AJ47" i="2"/>
  <c r="D51" i="6" s="1"/>
  <c r="AJ78" i="2"/>
  <c r="D82" i="6" s="1"/>
  <c r="AK78" i="2"/>
  <c r="AJ36" i="2"/>
  <c r="D40" i="6" s="1"/>
  <c r="AK36" i="2"/>
  <c r="AK44" i="2"/>
  <c r="AJ44" i="2"/>
  <c r="D48" i="6" s="1"/>
  <c r="AJ65" i="2"/>
  <c r="D69" i="6" s="1"/>
  <c r="AK65" i="2"/>
  <c r="AJ94" i="2"/>
  <c r="D98" i="6" s="1"/>
  <c r="AK94" i="2"/>
  <c r="AJ70" i="2"/>
  <c r="D74" i="6" s="1"/>
  <c r="AK70" i="2"/>
  <c r="AK76" i="2"/>
  <c r="AJ76" i="2"/>
  <c r="D80" i="6" s="1"/>
  <c r="AK72" i="2"/>
  <c r="AJ72" i="2"/>
  <c r="D76" i="6" s="1"/>
  <c r="AJ95" i="2"/>
  <c r="D99" i="6" s="1"/>
  <c r="AK95" i="2"/>
  <c r="AK69" i="2"/>
  <c r="AJ69" i="2"/>
  <c r="D73" i="6" s="1"/>
  <c r="AK77" i="2"/>
  <c r="AJ77" i="2"/>
  <c r="D81" i="6" s="1"/>
  <c r="AJ85" i="2"/>
  <c r="D89" i="6" s="1"/>
  <c r="AK85" i="2"/>
  <c r="AK93" i="2"/>
  <c r="AJ93" i="2"/>
  <c r="D97" i="6" s="1"/>
  <c r="AJ101" i="2"/>
  <c r="D105" i="6" s="1"/>
  <c r="AK101" i="2"/>
  <c r="AK92" i="2"/>
  <c r="AJ92" i="2"/>
  <c r="D96" i="6" s="1"/>
  <c r="AK100" i="2"/>
  <c r="AJ100" i="2"/>
  <c r="D104" i="6" s="1"/>
  <c r="AJ62" i="2"/>
  <c r="D66" i="6" s="1"/>
  <c r="AK62" i="2"/>
  <c r="AK90" i="2"/>
  <c r="AJ90" i="2"/>
  <c r="D94" i="6" s="1"/>
  <c r="AJ83" i="2"/>
  <c r="D87" i="6" s="1"/>
  <c r="AK83" i="2"/>
  <c r="AJ35" i="2"/>
  <c r="D39" i="6" s="1"/>
  <c r="AK35" i="2"/>
  <c r="AK54" i="2"/>
  <c r="AJ54" i="2"/>
  <c r="D58" i="6" s="1"/>
  <c r="AJ79" i="2"/>
  <c r="D83" i="6" s="1"/>
  <c r="AK79" i="2"/>
  <c r="AJ28" i="2"/>
  <c r="D32" i="6" s="1"/>
  <c r="AK28" i="2"/>
  <c r="AK46" i="2"/>
  <c r="AJ46" i="2"/>
  <c r="D50" i="6" s="1"/>
  <c r="AK80" i="2"/>
  <c r="AJ80" i="2"/>
  <c r="D84" i="6" s="1"/>
  <c r="AJ38" i="2"/>
  <c r="D42" i="6" s="1"/>
  <c r="AK38" i="2"/>
  <c r="AJ58" i="2"/>
  <c r="D62" i="6" s="1"/>
  <c r="AK58" i="2"/>
  <c r="AK13" i="2"/>
  <c r="AJ13" i="2"/>
  <c r="D17" i="6" s="1"/>
  <c r="AK21" i="2"/>
  <c r="AJ21" i="2"/>
  <c r="D25" i="6" s="1"/>
  <c r="AK29" i="2"/>
  <c r="AJ29" i="2"/>
  <c r="D33" i="6" s="1"/>
  <c r="AJ42" i="2"/>
  <c r="D46" i="6" s="1"/>
  <c r="AK42" i="2"/>
  <c r="AK68" i="2"/>
  <c r="AJ68" i="2"/>
  <c r="D72" i="6" s="1"/>
  <c r="AK84" i="2"/>
  <c r="AJ84" i="2"/>
  <c r="D88" i="6" s="1"/>
  <c r="AJ52" i="2"/>
  <c r="D56" i="6" s="1"/>
  <c r="AK52" i="2"/>
  <c r="AJ60" i="2"/>
  <c r="D64" i="6" s="1"/>
  <c r="AK60" i="2"/>
  <c r="AK71" i="2"/>
  <c r="AJ71" i="2"/>
  <c r="D75" i="6" s="1"/>
  <c r="AJ99" i="2"/>
  <c r="D103" i="6" s="1"/>
  <c r="AK99" i="2"/>
  <c r="AK67" i="2"/>
  <c r="AJ67" i="2"/>
  <c r="D71" i="6" s="1"/>
  <c r="AK98" i="2"/>
  <c r="AJ98" i="2"/>
  <c r="D102" i="6" s="1"/>
  <c r="AJ16" i="2"/>
  <c r="D20" i="6" s="1"/>
  <c r="AK16" i="2"/>
  <c r="AK23" i="2"/>
  <c r="AJ23" i="2"/>
  <c r="D27" i="6" s="1"/>
  <c r="AK61" i="2"/>
  <c r="AJ61" i="2"/>
  <c r="D65" i="6" s="1"/>
  <c r="AJ53" i="2"/>
  <c r="D57" i="6" s="1"/>
  <c r="AK53" i="2"/>
  <c r="AJ17" i="2"/>
  <c r="D21" i="6" s="1"/>
  <c r="AK17" i="2"/>
  <c r="AJ33" i="2"/>
  <c r="D37" i="6" s="1"/>
  <c r="AK33" i="2"/>
  <c r="AK50" i="2"/>
  <c r="AJ50" i="2"/>
  <c r="D54" i="6" s="1"/>
  <c r="AJ74" i="2"/>
  <c r="D78" i="6" s="1"/>
  <c r="AK74" i="2"/>
  <c r="AJ91" i="2"/>
  <c r="D95" i="6" s="1"/>
  <c r="AK91" i="2"/>
  <c r="AK48" i="2"/>
  <c r="AJ48" i="2"/>
  <c r="D52" i="6" s="1"/>
  <c r="AJ56" i="2"/>
  <c r="D60" i="6" s="1"/>
  <c r="AK56" i="2"/>
  <c r="AK64" i="2"/>
  <c r="AJ64" i="2"/>
  <c r="D68" i="6" s="1"/>
  <c r="AK87" i="2"/>
  <c r="AJ87" i="2"/>
  <c r="D91" i="6" s="1"/>
  <c r="AJ19" i="2"/>
  <c r="D23" i="6" s="1"/>
  <c r="AK19" i="2"/>
  <c r="AJ20" i="2"/>
  <c r="D24" i="6" s="1"/>
  <c r="AK20" i="2"/>
  <c r="AJ32" i="2"/>
  <c r="D36" i="6" s="1"/>
  <c r="AK32" i="2"/>
  <c r="AK51" i="2"/>
  <c r="AJ51" i="2"/>
  <c r="D55" i="6" s="1"/>
  <c r="AK31" i="2"/>
  <c r="AJ31" i="2"/>
  <c r="D35" i="6" s="1"/>
  <c r="AJ18" i="2"/>
  <c r="D22" i="6" s="1"/>
  <c r="AK18" i="2"/>
  <c r="AJ26" i="2"/>
  <c r="D30" i="6" s="1"/>
  <c r="AK26" i="2"/>
  <c r="AJ34" i="2"/>
  <c r="D38" i="6" s="1"/>
  <c r="AK34" i="2"/>
  <c r="AK63" i="2"/>
  <c r="AJ63" i="2"/>
  <c r="D67" i="6" s="1"/>
  <c r="AK59" i="2"/>
  <c r="AJ59" i="2"/>
  <c r="D63" i="6" s="1"/>
  <c r="AK40" i="2"/>
  <c r="AJ40" i="2"/>
  <c r="D44" i="6" s="1"/>
  <c r="AK49" i="2"/>
  <c r="AJ49" i="2"/>
  <c r="D53" i="6" s="1"/>
  <c r="AK55" i="2"/>
  <c r="AJ55" i="2"/>
  <c r="D59" i="6" s="1"/>
  <c r="AJ86" i="2"/>
  <c r="D90" i="6" s="1"/>
  <c r="AK86" i="2"/>
  <c r="AJ102" i="2"/>
  <c r="D106" i="6" s="1"/>
  <c r="AK102" i="2"/>
  <c r="AJ82" i="2"/>
  <c r="D86" i="6" s="1"/>
  <c r="AK82" i="2"/>
  <c r="AK88" i="2"/>
  <c r="AJ88" i="2"/>
  <c r="D92" i="6" s="1"/>
  <c r="AK73" i="2"/>
  <c r="AJ73" i="2"/>
  <c r="D77" i="6" s="1"/>
  <c r="AK81" i="2"/>
  <c r="AJ81" i="2"/>
  <c r="D85" i="6" s="1"/>
  <c r="AK89" i="2"/>
  <c r="AJ89" i="2"/>
  <c r="D93" i="6" s="1"/>
  <c r="AJ97" i="2"/>
  <c r="D101" i="6" s="1"/>
  <c r="AK97" i="2"/>
  <c r="AK105" i="2"/>
  <c r="AJ105" i="2"/>
  <c r="D109" i="6" s="1"/>
  <c r="AJ96" i="2"/>
  <c r="D100" i="6" s="1"/>
  <c r="AK96" i="2"/>
  <c r="AK104" i="2"/>
  <c r="AJ104" i="2"/>
  <c r="D108" i="6" s="1"/>
  <c r="AH111" i="2"/>
  <c r="AG111" i="2"/>
  <c r="AI111" i="2" s="1"/>
  <c r="AG112" i="2"/>
  <c r="AH112" i="2"/>
  <c r="AF112" i="2"/>
  <c r="AF109" i="2"/>
  <c r="AG109" i="2"/>
  <c r="AF110" i="2"/>
  <c r="AG110" i="2"/>
  <c r="AI110" i="2" s="1"/>
  <c r="AH110" i="2"/>
  <c r="AI109" i="2"/>
  <c r="AK109" i="2" s="1"/>
  <c r="AG108" i="2"/>
  <c r="AF108" i="2"/>
  <c r="AH108" i="2"/>
  <c r="AF107" i="2"/>
  <c r="AI107" i="2" s="1"/>
  <c r="AG107" i="2"/>
  <c r="AH107" i="2"/>
  <c r="AJ198" i="2"/>
  <c r="D202" i="6" s="1"/>
  <c r="AK198" i="2"/>
  <c r="AJ118" i="2"/>
  <c r="D122" i="6" s="1"/>
  <c r="AK118" i="2"/>
  <c r="AJ195" i="2"/>
  <c r="D199" i="6" s="1"/>
  <c r="AK195" i="2"/>
  <c r="AK162" i="2"/>
  <c r="AJ162" i="2"/>
  <c r="D166" i="6" s="1"/>
  <c r="AK130" i="2"/>
  <c r="AJ130" i="2"/>
  <c r="D134" i="6" s="1"/>
  <c r="AJ143" i="2"/>
  <c r="D147" i="6" s="1"/>
  <c r="AK143" i="2"/>
  <c r="AJ196" i="2"/>
  <c r="D200" i="6" s="1"/>
  <c r="AK196" i="2"/>
  <c r="AK152" i="2"/>
  <c r="AJ152" i="2"/>
  <c r="D156" i="6" s="1"/>
  <c r="AK124" i="2"/>
  <c r="AJ124" i="2"/>
  <c r="D128" i="6" s="1"/>
  <c r="AJ157" i="2"/>
  <c r="D161" i="6" s="1"/>
  <c r="AK157" i="2"/>
  <c r="AK116" i="2"/>
  <c r="AJ116" i="2"/>
  <c r="D120" i="6" s="1"/>
  <c r="AJ166" i="2"/>
  <c r="D170" i="6" s="1"/>
  <c r="AK166" i="2"/>
  <c r="AJ187" i="2"/>
  <c r="D191" i="6" s="1"/>
  <c r="AK187" i="2"/>
  <c r="AJ158" i="2"/>
  <c r="D162" i="6" s="1"/>
  <c r="AK158" i="2"/>
  <c r="AJ117" i="2"/>
  <c r="D121" i="6" s="1"/>
  <c r="AK117" i="2"/>
  <c r="AK192" i="2"/>
  <c r="AJ192" i="2"/>
  <c r="D196" i="6" s="1"/>
  <c r="AJ139" i="2"/>
  <c r="D143" i="6" s="1"/>
  <c r="AK139" i="2"/>
  <c r="AK176" i="2"/>
  <c r="AJ176" i="2"/>
  <c r="D180" i="6" s="1"/>
  <c r="AK193" i="2"/>
  <c r="AJ193" i="2"/>
  <c r="D197" i="6" s="1"/>
  <c r="AJ181" i="2"/>
  <c r="D185" i="6" s="1"/>
  <c r="AK181" i="2"/>
  <c r="AK148" i="2"/>
  <c r="AJ148" i="2"/>
  <c r="D152" i="6" s="1"/>
  <c r="AK120" i="2"/>
  <c r="AJ120" i="2"/>
  <c r="D124" i="6" s="1"/>
  <c r="AK153" i="2"/>
  <c r="AJ153" i="2"/>
  <c r="D157" i="6" s="1"/>
  <c r="AJ125" i="2"/>
  <c r="D129" i="6" s="1"/>
  <c r="AK125" i="2"/>
  <c r="AJ190" i="2"/>
  <c r="D194" i="6" s="1"/>
  <c r="AK190" i="2"/>
  <c r="AJ131" i="2"/>
  <c r="D135" i="6" s="1"/>
  <c r="AK131" i="2"/>
  <c r="AJ171" i="2"/>
  <c r="D175" i="6" s="1"/>
  <c r="AK171" i="2"/>
  <c r="AJ189" i="2"/>
  <c r="D193" i="6" s="1"/>
  <c r="AK189" i="2"/>
  <c r="AK177" i="2"/>
  <c r="AJ177" i="2"/>
  <c r="D181" i="6" s="1"/>
  <c r="AK144" i="2"/>
  <c r="AJ144" i="2"/>
  <c r="D148" i="6" s="1"/>
  <c r="AJ149" i="2"/>
  <c r="D153" i="6" s="1"/>
  <c r="AK149" i="2"/>
  <c r="AK178" i="2"/>
  <c r="AJ178" i="2"/>
  <c r="D182" i="6" s="1"/>
  <c r="AJ154" i="2"/>
  <c r="D158" i="6" s="1"/>
  <c r="AK154" i="2"/>
  <c r="AJ184" i="2"/>
  <c r="D188" i="6" s="1"/>
  <c r="AK184" i="2"/>
  <c r="AK113" i="2"/>
  <c r="AJ113" i="2"/>
  <c r="D117" i="6" s="1"/>
  <c r="AK183" i="2"/>
  <c r="AJ183" i="2"/>
  <c r="D187" i="6" s="1"/>
  <c r="AJ150" i="2"/>
  <c r="D154" i="6" s="1"/>
  <c r="AK150" i="2"/>
  <c r="AK182" i="2"/>
  <c r="AJ182" i="2"/>
  <c r="D186" i="6" s="1"/>
  <c r="AK180" i="2"/>
  <c r="AJ180" i="2"/>
  <c r="D184" i="6" s="1"/>
  <c r="AJ114" i="2"/>
  <c r="D118" i="6" s="1"/>
  <c r="AK114" i="2"/>
  <c r="AK167" i="2"/>
  <c r="AJ167" i="2"/>
  <c r="D171" i="6" s="1"/>
  <c r="AK185" i="2"/>
  <c r="AJ185" i="2"/>
  <c r="D189" i="6" s="1"/>
  <c r="AJ173" i="2"/>
  <c r="D177" i="6" s="1"/>
  <c r="AK173" i="2"/>
  <c r="AJ140" i="2"/>
  <c r="D144" i="6" s="1"/>
  <c r="AK140" i="2"/>
  <c r="AK145" i="2"/>
  <c r="AJ145" i="2"/>
  <c r="D149" i="6" s="1"/>
  <c r="AK179" i="2"/>
  <c r="AJ179" i="2"/>
  <c r="D183" i="6" s="1"/>
  <c r="AK188" i="2"/>
  <c r="AJ188" i="2"/>
  <c r="D192" i="6" s="1"/>
  <c r="AJ163" i="2"/>
  <c r="D167" i="6" s="1"/>
  <c r="AK163" i="2"/>
  <c r="AJ186" i="2"/>
  <c r="D190" i="6" s="1"/>
  <c r="AK186" i="2"/>
  <c r="AJ151" i="2"/>
  <c r="D155" i="6" s="1"/>
  <c r="AK151" i="2"/>
  <c r="AJ172" i="2"/>
  <c r="D176" i="6" s="1"/>
  <c r="AK172" i="2"/>
  <c r="AK168" i="2"/>
  <c r="AJ168" i="2"/>
  <c r="D172" i="6" s="1"/>
  <c r="AJ136" i="2"/>
  <c r="D140" i="6" s="1"/>
  <c r="AK136" i="2"/>
  <c r="AJ174" i="2"/>
  <c r="D178" i="6" s="1"/>
  <c r="AK174" i="2"/>
  <c r="AJ141" i="2"/>
  <c r="D145" i="6" s="1"/>
  <c r="AK141" i="2"/>
  <c r="AJ191" i="2"/>
  <c r="D195" i="6" s="1"/>
  <c r="AK191" i="2"/>
  <c r="AK146" i="2"/>
  <c r="AJ146" i="2"/>
  <c r="D150" i="6" s="1"/>
  <c r="AK197" i="2"/>
  <c r="AJ197" i="2"/>
  <c r="D201" i="6" s="1"/>
  <c r="AJ175" i="2"/>
  <c r="D179" i="6" s="1"/>
  <c r="AK175" i="2"/>
  <c r="AK142" i="2"/>
  <c r="AJ142" i="2"/>
  <c r="D146" i="6" s="1"/>
  <c r="AK126" i="2"/>
  <c r="AJ126" i="2"/>
  <c r="D130" i="6" s="1"/>
  <c r="AJ159" i="2"/>
  <c r="D163" i="6" s="1"/>
  <c r="AK159" i="2"/>
  <c r="AH106" i="2"/>
  <c r="AF106" i="2"/>
  <c r="AG106" i="2"/>
  <c r="AK135" i="2"/>
  <c r="AJ135" i="2"/>
  <c r="D139" i="6" s="1"/>
  <c r="AJ127" i="2"/>
  <c r="D131" i="6" s="1"/>
  <c r="AK127" i="2"/>
  <c r="AK164" i="2"/>
  <c r="AJ164" i="2"/>
  <c r="D168" i="6" s="1"/>
  <c r="AJ132" i="2"/>
  <c r="D136" i="6" s="1"/>
  <c r="AK132" i="2"/>
  <c r="AJ169" i="2"/>
  <c r="D173" i="6" s="1"/>
  <c r="AK169" i="2"/>
  <c r="AJ137" i="2"/>
  <c r="D141" i="6" s="1"/>
  <c r="AK137" i="2"/>
  <c r="AJ121" i="2"/>
  <c r="D125" i="6" s="1"/>
  <c r="AK121" i="2"/>
  <c r="AJ194" i="2"/>
  <c r="D198" i="6" s="1"/>
  <c r="AK194" i="2"/>
  <c r="AK170" i="2"/>
  <c r="AJ170" i="2"/>
  <c r="D174" i="6" s="1"/>
  <c r="AK138" i="2"/>
  <c r="AJ138" i="2"/>
  <c r="D142" i="6" s="1"/>
  <c r="AJ122" i="2"/>
  <c r="D126" i="6" s="1"/>
  <c r="AK122" i="2"/>
  <c r="AJ155" i="2"/>
  <c r="D159" i="6" s="1"/>
  <c r="AK155" i="2"/>
  <c r="AK199" i="2"/>
  <c r="AJ199" i="2"/>
  <c r="D203" i="6" s="1"/>
  <c r="AJ123" i="2"/>
  <c r="D127" i="6" s="1"/>
  <c r="AK123" i="2"/>
  <c r="AK160" i="2"/>
  <c r="AJ160" i="2"/>
  <c r="D164" i="6" s="1"/>
  <c r="AJ115" i="2"/>
  <c r="D119" i="6" s="1"/>
  <c r="AK115" i="2"/>
  <c r="AJ165" i="2"/>
  <c r="D169" i="6" s="1"/>
  <c r="AK165" i="2"/>
  <c r="AJ133" i="2"/>
  <c r="D137" i="6" s="1"/>
  <c r="AK133" i="2"/>
  <c r="AJ134" i="2"/>
  <c r="D138" i="6" s="1"/>
  <c r="AK134" i="2"/>
  <c r="AJ147" i="2"/>
  <c r="D151" i="6" s="1"/>
  <c r="AK147" i="2"/>
  <c r="AJ119" i="2"/>
  <c r="D123" i="6" s="1"/>
  <c r="AK119" i="2"/>
  <c r="AK156" i="2"/>
  <c r="AJ156" i="2"/>
  <c r="D160" i="6" s="1"/>
  <c r="AK128" i="2"/>
  <c r="AJ128" i="2"/>
  <c r="D132" i="6" s="1"/>
  <c r="AK161" i="2"/>
  <c r="AJ161" i="2"/>
  <c r="D165" i="6" s="1"/>
  <c r="AK129" i="2"/>
  <c r="AJ129" i="2"/>
  <c r="D133" i="6" s="1"/>
  <c r="AI105" i="8"/>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I11" i="8"/>
  <c r="AI10" i="8"/>
  <c r="AI9" i="8"/>
  <c r="Y50" i="6" l="1"/>
  <c r="P50" i="5"/>
  <c r="Z50" i="5" s="1"/>
  <c r="Y40" i="6"/>
  <c r="P40" i="5"/>
  <c r="Z40" i="5" s="1"/>
  <c r="Y34" i="6"/>
  <c r="P34" i="5"/>
  <c r="Z34" i="5" s="1"/>
  <c r="Y30" i="6"/>
  <c r="P30" i="5"/>
  <c r="Z30" i="5" s="1"/>
  <c r="Y24" i="6"/>
  <c r="P24" i="5"/>
  <c r="Z24" i="5" s="1"/>
  <c r="Y17" i="6"/>
  <c r="P17" i="5"/>
  <c r="Z17" i="5" s="1"/>
  <c r="AJ9" i="2"/>
  <c r="D13" i="6" s="1"/>
  <c r="Z9" i="2" s="1"/>
  <c r="AK9" i="2"/>
  <c r="AK10" i="2"/>
  <c r="AK11" i="2"/>
  <c r="AJ10" i="2"/>
  <c r="AJ11" i="2"/>
  <c r="AG138" i="6"/>
  <c r="O138" i="6" s="1"/>
  <c r="Z134" i="2"/>
  <c r="AG126" i="6"/>
  <c r="O126" i="6" s="1"/>
  <c r="Z122" i="2"/>
  <c r="AG125" i="6"/>
  <c r="O125" i="6" s="1"/>
  <c r="Z121" i="2"/>
  <c r="AG201" i="6"/>
  <c r="O201" i="6" s="1"/>
  <c r="Z197" i="2"/>
  <c r="AG189" i="6"/>
  <c r="O189" i="6" s="1"/>
  <c r="Z185" i="2"/>
  <c r="AG186" i="6"/>
  <c r="O186" i="6" s="1"/>
  <c r="Z182" i="2"/>
  <c r="AG148" i="6"/>
  <c r="O148" i="6" s="1"/>
  <c r="Z144" i="2"/>
  <c r="AG124" i="6"/>
  <c r="O124" i="6" s="1"/>
  <c r="Z120" i="2"/>
  <c r="AG180" i="6"/>
  <c r="O180" i="6" s="1"/>
  <c r="Z176" i="2"/>
  <c r="AG101" i="6"/>
  <c r="AQ101" i="6" s="1"/>
  <c r="AU101" i="6" s="1"/>
  <c r="Z97" i="2"/>
  <c r="AG36" i="6"/>
  <c r="AQ36" i="6" s="1"/>
  <c r="AU36" i="6" s="1"/>
  <c r="Z32" i="2"/>
  <c r="AG78" i="6"/>
  <c r="AQ78" i="6" s="1"/>
  <c r="AU78" i="6" s="1"/>
  <c r="Z74" i="2"/>
  <c r="AG20" i="6"/>
  <c r="AQ20" i="6" s="1"/>
  <c r="AU20" i="6" s="1"/>
  <c r="Z16" i="2"/>
  <c r="AG39" i="6"/>
  <c r="AQ39" i="6" s="1"/>
  <c r="AU39" i="6" s="1"/>
  <c r="Z35" i="2"/>
  <c r="AG89" i="6"/>
  <c r="AQ89" i="6" s="1"/>
  <c r="AU89" i="6" s="1"/>
  <c r="Z85" i="2"/>
  <c r="AG69" i="6"/>
  <c r="AQ69" i="6" s="1"/>
  <c r="AU69" i="6" s="1"/>
  <c r="Z65" i="2"/>
  <c r="AG41" i="6"/>
  <c r="AQ41" i="6" s="1"/>
  <c r="AU41" i="6" s="1"/>
  <c r="Z37" i="2"/>
  <c r="AG26" i="6"/>
  <c r="AQ26" i="6" s="1"/>
  <c r="AU26" i="6" s="1"/>
  <c r="Z22" i="2"/>
  <c r="AG47" i="6"/>
  <c r="AQ47" i="6" s="1"/>
  <c r="AU47" i="6" s="1"/>
  <c r="Z43" i="2"/>
  <c r="AG29" i="6"/>
  <c r="AQ29" i="6" s="1"/>
  <c r="AU29" i="6" s="1"/>
  <c r="Z25" i="2"/>
  <c r="AG160" i="6"/>
  <c r="O160" i="6" s="1"/>
  <c r="Z156" i="2"/>
  <c r="AG142" i="6"/>
  <c r="O142" i="6" s="1"/>
  <c r="Z138" i="2"/>
  <c r="AG163" i="6"/>
  <c r="O163" i="6" s="1"/>
  <c r="Z159" i="2"/>
  <c r="AG178" i="6"/>
  <c r="O178" i="6" s="1"/>
  <c r="Z174" i="2"/>
  <c r="AG188" i="6"/>
  <c r="Z184" i="2"/>
  <c r="AG135" i="6"/>
  <c r="O135" i="6" s="1"/>
  <c r="Z131" i="2"/>
  <c r="AG162" i="6"/>
  <c r="O162" i="6" s="1"/>
  <c r="Z158" i="2"/>
  <c r="AG161" i="6"/>
  <c r="O161" i="6" s="1"/>
  <c r="Z157" i="2"/>
  <c r="AG147" i="6"/>
  <c r="O147" i="6" s="1"/>
  <c r="Z143" i="2"/>
  <c r="AG108" i="6"/>
  <c r="AQ108" i="6" s="1"/>
  <c r="AU108" i="6" s="1"/>
  <c r="Z104" i="2"/>
  <c r="AG93" i="6"/>
  <c r="AQ93" i="6" s="1"/>
  <c r="AU93" i="6" s="1"/>
  <c r="Z89" i="2"/>
  <c r="AG53" i="6"/>
  <c r="AQ53" i="6" s="1"/>
  <c r="AU53" i="6" s="1"/>
  <c r="Z49" i="2"/>
  <c r="AG35" i="6"/>
  <c r="AQ35" i="6" s="1"/>
  <c r="AU35" i="6" s="1"/>
  <c r="Z31" i="2"/>
  <c r="AG54" i="6"/>
  <c r="AQ54" i="6" s="1"/>
  <c r="AU54" i="6" s="1"/>
  <c r="Z50" i="2"/>
  <c r="AG102" i="6"/>
  <c r="AQ102" i="6" s="1"/>
  <c r="AU102" i="6" s="1"/>
  <c r="Z98" i="2"/>
  <c r="AG96" i="6"/>
  <c r="AQ96" i="6" s="1"/>
  <c r="AU96" i="6" s="1"/>
  <c r="Z92" i="2"/>
  <c r="AG81" i="6"/>
  <c r="AQ81" i="6" s="1"/>
  <c r="AU81" i="6" s="1"/>
  <c r="Z77" i="2"/>
  <c r="AG80" i="6"/>
  <c r="AQ80" i="6" s="1"/>
  <c r="AU80" i="6" s="1"/>
  <c r="Z76" i="2"/>
  <c r="AG48" i="6"/>
  <c r="AQ48" i="6" s="1"/>
  <c r="AU48" i="6" s="1"/>
  <c r="Z44" i="2"/>
  <c r="AG45" i="6"/>
  <c r="AQ45" i="6" s="1"/>
  <c r="AU45" i="6" s="1"/>
  <c r="Z41" i="2"/>
  <c r="AG79" i="6"/>
  <c r="AQ79" i="6" s="1"/>
  <c r="AU79" i="6" s="1"/>
  <c r="Z75" i="2"/>
  <c r="AG209" i="6"/>
  <c r="AQ209" i="6" s="1"/>
  <c r="AU209" i="6" s="1"/>
  <c r="Z205" i="2"/>
  <c r="AG204" i="6"/>
  <c r="AQ204" i="6" s="1"/>
  <c r="AU204" i="6" s="1"/>
  <c r="Z200" i="2"/>
  <c r="AG130" i="6"/>
  <c r="O130" i="6" s="1"/>
  <c r="Z126" i="2"/>
  <c r="AG150" i="6"/>
  <c r="O150" i="6" s="1"/>
  <c r="Z146" i="2"/>
  <c r="AG149" i="6"/>
  <c r="O149" i="6" s="1"/>
  <c r="Z145" i="2"/>
  <c r="AG171" i="6"/>
  <c r="O171" i="6" s="1"/>
  <c r="Z167" i="2"/>
  <c r="AG181" i="6"/>
  <c r="O181" i="6" s="1"/>
  <c r="Z177" i="2"/>
  <c r="AG152" i="6"/>
  <c r="Z148" i="2"/>
  <c r="AG128" i="6"/>
  <c r="Z124" i="2"/>
  <c r="AG134" i="6"/>
  <c r="O134" i="6" s="1"/>
  <c r="Z130" i="2"/>
  <c r="AG86" i="6"/>
  <c r="AQ86" i="6" s="1"/>
  <c r="AU86" i="6" s="1"/>
  <c r="Z82" i="2"/>
  <c r="AG38" i="6"/>
  <c r="AQ38" i="6" s="1"/>
  <c r="AU38" i="6" s="1"/>
  <c r="Z34" i="2"/>
  <c r="AG24" i="6"/>
  <c r="AQ24" i="6" s="1"/>
  <c r="AU24" i="6" s="1"/>
  <c r="Z20" i="2"/>
  <c r="AG60" i="6"/>
  <c r="AQ60" i="6" s="1"/>
  <c r="AU60" i="6" s="1"/>
  <c r="Z56" i="2"/>
  <c r="AG57" i="6"/>
  <c r="AQ57" i="6" s="1"/>
  <c r="AU57" i="6" s="1"/>
  <c r="Z53" i="2"/>
  <c r="AG64" i="6"/>
  <c r="AQ64" i="6" s="1"/>
  <c r="AU64" i="6" s="1"/>
  <c r="Z60" i="2"/>
  <c r="AG46" i="6"/>
  <c r="AQ46" i="6" s="1"/>
  <c r="AU46" i="6" s="1"/>
  <c r="Z42" i="2"/>
  <c r="AG62" i="6"/>
  <c r="AQ62" i="6" s="1"/>
  <c r="AU62" i="6" s="1"/>
  <c r="Z58" i="2"/>
  <c r="AG32" i="6"/>
  <c r="AQ32" i="6" s="1"/>
  <c r="AU32" i="6" s="1"/>
  <c r="Z28" i="2"/>
  <c r="AG87" i="6"/>
  <c r="AQ87" i="6" s="1"/>
  <c r="AU87" i="6" s="1"/>
  <c r="Z83" i="2"/>
  <c r="AG18" i="6"/>
  <c r="AQ18" i="6" s="1"/>
  <c r="AU18" i="6" s="1"/>
  <c r="Z14" i="2"/>
  <c r="AG28" i="6"/>
  <c r="AQ28" i="6" s="1"/>
  <c r="AU28" i="6" s="1"/>
  <c r="Z24" i="2"/>
  <c r="AG137" i="6"/>
  <c r="O137" i="6" s="1"/>
  <c r="Z133" i="2"/>
  <c r="AG174" i="6"/>
  <c r="O174" i="6" s="1"/>
  <c r="Z170" i="2"/>
  <c r="AG140" i="6"/>
  <c r="O140" i="6" s="1"/>
  <c r="Z136" i="2"/>
  <c r="AG190" i="6"/>
  <c r="O190" i="6" s="1"/>
  <c r="Z186" i="2"/>
  <c r="AG154" i="6"/>
  <c r="O154" i="6" s="1"/>
  <c r="Z150" i="2"/>
  <c r="AG158" i="6"/>
  <c r="O158" i="6" s="1"/>
  <c r="Z154" i="2"/>
  <c r="AG194" i="6"/>
  <c r="O194" i="6" s="1"/>
  <c r="Z190" i="2"/>
  <c r="AG143" i="6"/>
  <c r="O143" i="6" s="1"/>
  <c r="Z139" i="2"/>
  <c r="AG191" i="6"/>
  <c r="O191" i="6" s="1"/>
  <c r="Z187" i="2"/>
  <c r="AG202" i="6"/>
  <c r="O202" i="6" s="1"/>
  <c r="Z198" i="2"/>
  <c r="AG85" i="6"/>
  <c r="AQ85" i="6" s="1"/>
  <c r="AU85" i="6" s="1"/>
  <c r="Z81" i="2"/>
  <c r="AG44" i="6"/>
  <c r="AQ44" i="6" s="1"/>
  <c r="AU44" i="6" s="1"/>
  <c r="Z40" i="2"/>
  <c r="AG52" i="6"/>
  <c r="AQ52" i="6" s="1"/>
  <c r="AU52" i="6" s="1"/>
  <c r="Z48" i="2"/>
  <c r="AG65" i="6"/>
  <c r="AQ65" i="6" s="1"/>
  <c r="AU65" i="6" s="1"/>
  <c r="Z61" i="2"/>
  <c r="AG71" i="6"/>
  <c r="AQ71" i="6" s="1"/>
  <c r="AU71" i="6" s="1"/>
  <c r="Z67" i="2"/>
  <c r="AG33" i="6"/>
  <c r="AQ33" i="6" s="1"/>
  <c r="AU33" i="6" s="1"/>
  <c r="Z29" i="2"/>
  <c r="AG94" i="6"/>
  <c r="AQ94" i="6" s="1"/>
  <c r="AU94" i="6" s="1"/>
  <c r="Z90" i="2"/>
  <c r="AG73" i="6"/>
  <c r="AQ73" i="6" s="1"/>
  <c r="AU73" i="6" s="1"/>
  <c r="Z69" i="2"/>
  <c r="AG19" i="6"/>
  <c r="AQ19" i="6" s="1"/>
  <c r="AU19" i="6" s="1"/>
  <c r="Z15" i="2"/>
  <c r="AG49" i="6"/>
  <c r="AQ49" i="6" s="1"/>
  <c r="AU49" i="6" s="1"/>
  <c r="Z45" i="2"/>
  <c r="AG43" i="6"/>
  <c r="AQ43" i="6" s="1"/>
  <c r="AU43" i="6" s="1"/>
  <c r="Z39" i="2"/>
  <c r="AG70" i="6"/>
  <c r="AQ70" i="6" s="1"/>
  <c r="AU70" i="6" s="1"/>
  <c r="Z66" i="2"/>
  <c r="AG173" i="6"/>
  <c r="O173" i="6" s="1"/>
  <c r="Z169" i="2"/>
  <c r="AG146" i="6"/>
  <c r="O146" i="6" s="1"/>
  <c r="Z142" i="2"/>
  <c r="AG172" i="6"/>
  <c r="O172" i="6" s="1"/>
  <c r="Z168" i="2"/>
  <c r="AG187" i="6"/>
  <c r="O187" i="6" s="1"/>
  <c r="Z183" i="2"/>
  <c r="AG182" i="6"/>
  <c r="O182" i="6" s="1"/>
  <c r="Z178" i="2"/>
  <c r="AG196" i="6"/>
  <c r="O196" i="6" s="1"/>
  <c r="Z192" i="2"/>
  <c r="AG156" i="6"/>
  <c r="O156" i="6" s="1"/>
  <c r="Z152" i="2"/>
  <c r="AG166" i="6"/>
  <c r="O166" i="6" s="1"/>
  <c r="Z162" i="2"/>
  <c r="AG100" i="6"/>
  <c r="AQ100" i="6" s="1"/>
  <c r="AU100" i="6" s="1"/>
  <c r="Z96" i="2"/>
  <c r="AG30" i="6"/>
  <c r="AQ30" i="6" s="1"/>
  <c r="AU30" i="6" s="1"/>
  <c r="Z26" i="2"/>
  <c r="AG23" i="6"/>
  <c r="AQ23" i="6" s="1"/>
  <c r="AU23" i="6" s="1"/>
  <c r="Z19" i="2"/>
  <c r="AG37" i="6"/>
  <c r="AQ37" i="6" s="1"/>
  <c r="AU37" i="6" s="1"/>
  <c r="Z33" i="2"/>
  <c r="AG56" i="6"/>
  <c r="AQ56" i="6" s="1"/>
  <c r="AU56" i="6" s="1"/>
  <c r="Z52" i="2"/>
  <c r="AG42" i="6"/>
  <c r="AQ42" i="6" s="1"/>
  <c r="AU42" i="6" s="1"/>
  <c r="Z38" i="2"/>
  <c r="AG83" i="6"/>
  <c r="AQ83" i="6" s="1"/>
  <c r="AU83" i="6" s="1"/>
  <c r="Z79" i="2"/>
  <c r="AG105" i="6"/>
  <c r="AQ105" i="6" s="1"/>
  <c r="AU105" i="6" s="1"/>
  <c r="Z101" i="2"/>
  <c r="AG74" i="6"/>
  <c r="AQ74" i="6" s="1"/>
  <c r="AU74" i="6" s="1"/>
  <c r="Z70" i="2"/>
  <c r="AG40" i="6"/>
  <c r="AQ40" i="6" s="1"/>
  <c r="AU40" i="6" s="1"/>
  <c r="Z36" i="2"/>
  <c r="AG208" i="6"/>
  <c r="AQ208" i="6" s="1"/>
  <c r="AU208" i="6" s="1"/>
  <c r="Z204" i="2"/>
  <c r="AG210" i="6"/>
  <c r="AQ210" i="6" s="1"/>
  <c r="AU210" i="6" s="1"/>
  <c r="Z206" i="2"/>
  <c r="AG127" i="6"/>
  <c r="O127" i="6" s="1"/>
  <c r="Z123" i="2"/>
  <c r="AG169" i="6"/>
  <c r="O169" i="6" s="1"/>
  <c r="Z165" i="2"/>
  <c r="AG165" i="6"/>
  <c r="O165" i="6" s="1"/>
  <c r="Z161" i="2"/>
  <c r="AG195" i="6"/>
  <c r="O195" i="6" s="1"/>
  <c r="Z191" i="2"/>
  <c r="AG167" i="6"/>
  <c r="O167" i="6" s="1"/>
  <c r="Z163" i="2"/>
  <c r="AG144" i="6"/>
  <c r="O144" i="6" s="1"/>
  <c r="Z140" i="2"/>
  <c r="AG118" i="6"/>
  <c r="O118" i="6" s="1"/>
  <c r="Z114" i="2"/>
  <c r="AG193" i="6"/>
  <c r="Z189" i="2"/>
  <c r="AG129" i="6"/>
  <c r="O129" i="6" s="1"/>
  <c r="Z125" i="2"/>
  <c r="AG185" i="6"/>
  <c r="O185" i="6" s="1"/>
  <c r="Z181" i="2"/>
  <c r="AG170" i="6"/>
  <c r="Z166" i="2"/>
  <c r="AG109" i="6"/>
  <c r="AQ109" i="6" s="1"/>
  <c r="AU109" i="6" s="1"/>
  <c r="Z105" i="2"/>
  <c r="AG77" i="6"/>
  <c r="AQ77" i="6" s="1"/>
  <c r="AU77" i="6" s="1"/>
  <c r="Z73" i="2"/>
  <c r="AG63" i="6"/>
  <c r="AQ63" i="6" s="1"/>
  <c r="AU63" i="6" s="1"/>
  <c r="Z59" i="2"/>
  <c r="AG55" i="6"/>
  <c r="AQ55" i="6" s="1"/>
  <c r="AU55" i="6" s="1"/>
  <c r="Z51" i="2"/>
  <c r="AG91" i="6"/>
  <c r="AQ91" i="6" s="1"/>
  <c r="AU91" i="6" s="1"/>
  <c r="Z87" i="2"/>
  <c r="AG27" i="6"/>
  <c r="AQ27" i="6" s="1"/>
  <c r="AU27" i="6" s="1"/>
  <c r="Z23" i="2"/>
  <c r="AG88" i="6"/>
  <c r="AQ88" i="6" s="1"/>
  <c r="AU88" i="6" s="1"/>
  <c r="Z84" i="2"/>
  <c r="AG25" i="6"/>
  <c r="AQ25" i="6" s="1"/>
  <c r="AU25" i="6" s="1"/>
  <c r="Z21" i="2"/>
  <c r="AG84" i="6"/>
  <c r="AQ84" i="6" s="1"/>
  <c r="AU84" i="6" s="1"/>
  <c r="Z80" i="2"/>
  <c r="AG58" i="6"/>
  <c r="AQ58" i="6" s="1"/>
  <c r="AU58" i="6" s="1"/>
  <c r="Z54" i="2"/>
  <c r="AG97" i="6"/>
  <c r="AQ97" i="6" s="1"/>
  <c r="AU97" i="6" s="1"/>
  <c r="Z93" i="2"/>
  <c r="AG61" i="6"/>
  <c r="AQ61" i="6" s="1"/>
  <c r="AU61" i="6" s="1"/>
  <c r="Z57" i="2"/>
  <c r="AG31" i="6"/>
  <c r="AQ31" i="6" s="1"/>
  <c r="AU31" i="6" s="1"/>
  <c r="Z27" i="2"/>
  <c r="AG207" i="6"/>
  <c r="AQ207" i="6" s="1"/>
  <c r="AU207" i="6" s="1"/>
  <c r="Z203" i="2"/>
  <c r="AG123" i="6"/>
  <c r="O123" i="6" s="1"/>
  <c r="Z119" i="2"/>
  <c r="AG151" i="6"/>
  <c r="O151" i="6" s="1"/>
  <c r="Z147" i="2"/>
  <c r="AG119" i="6"/>
  <c r="O119" i="6" s="1"/>
  <c r="Z115" i="2"/>
  <c r="AG159" i="6"/>
  <c r="O159" i="6" s="1"/>
  <c r="Z155" i="2"/>
  <c r="AG198" i="6"/>
  <c r="O198" i="6" s="1"/>
  <c r="Z194" i="2"/>
  <c r="AG136" i="6"/>
  <c r="O136" i="6" s="1"/>
  <c r="Z132" i="2"/>
  <c r="AG192" i="6"/>
  <c r="O192" i="6" s="1"/>
  <c r="Z188" i="2"/>
  <c r="AG184" i="6"/>
  <c r="O184" i="6" s="1"/>
  <c r="Z180" i="2"/>
  <c r="AG117" i="6"/>
  <c r="O117" i="6" s="1"/>
  <c r="Z113" i="2"/>
  <c r="AG157" i="6"/>
  <c r="O157" i="6" s="1"/>
  <c r="Z153" i="2"/>
  <c r="AG197" i="6"/>
  <c r="O197" i="6" s="1"/>
  <c r="Z193" i="2"/>
  <c r="AG120" i="6"/>
  <c r="O120" i="6" s="1"/>
  <c r="Z116" i="2"/>
  <c r="AG90" i="6"/>
  <c r="AQ90" i="6" s="1"/>
  <c r="AU90" i="6" s="1"/>
  <c r="Z86" i="2"/>
  <c r="AG22" i="6"/>
  <c r="AQ22" i="6" s="1"/>
  <c r="AU22" i="6" s="1"/>
  <c r="Z18" i="2"/>
  <c r="AG95" i="6"/>
  <c r="AQ95" i="6" s="1"/>
  <c r="AU95" i="6" s="1"/>
  <c r="Z91" i="2"/>
  <c r="AG21" i="6"/>
  <c r="AQ21" i="6" s="1"/>
  <c r="AU21" i="6" s="1"/>
  <c r="Z17" i="2"/>
  <c r="AG103" i="6"/>
  <c r="AQ103" i="6" s="1"/>
  <c r="AU103" i="6" s="1"/>
  <c r="Z99" i="2"/>
  <c r="AG66" i="6"/>
  <c r="AQ66" i="6" s="1"/>
  <c r="AU66" i="6" s="1"/>
  <c r="Z62" i="2"/>
  <c r="AG99" i="6"/>
  <c r="AQ99" i="6" s="1"/>
  <c r="AU99" i="6" s="1"/>
  <c r="Z95" i="2"/>
  <c r="AG98" i="6"/>
  <c r="AQ98" i="6" s="1"/>
  <c r="AU98" i="6" s="1"/>
  <c r="Z94" i="2"/>
  <c r="AG82" i="6"/>
  <c r="AQ82" i="6" s="1"/>
  <c r="AU82" i="6" s="1"/>
  <c r="Z78" i="2"/>
  <c r="AG34" i="6"/>
  <c r="AQ34" i="6" s="1"/>
  <c r="AU34" i="6" s="1"/>
  <c r="Z30" i="2"/>
  <c r="AG107" i="6"/>
  <c r="AQ107" i="6" s="1"/>
  <c r="AU107" i="6" s="1"/>
  <c r="Z103" i="2"/>
  <c r="AG205" i="6"/>
  <c r="AQ205" i="6" s="1"/>
  <c r="AU205" i="6" s="1"/>
  <c r="Z201" i="2"/>
  <c r="AJ12" i="2"/>
  <c r="Z207" i="2"/>
  <c r="AG211" i="6"/>
  <c r="O211" i="6" s="1"/>
  <c r="AI211" i="6" s="1"/>
  <c r="R211" i="6" s="1"/>
  <c r="T211" i="6" s="1"/>
  <c r="U211" i="6" s="1"/>
  <c r="AG203" i="6"/>
  <c r="O203" i="6" s="1"/>
  <c r="Z199" i="2"/>
  <c r="AG132" i="6"/>
  <c r="O132" i="6" s="1"/>
  <c r="Z128" i="2"/>
  <c r="AG164" i="6"/>
  <c r="O164" i="6" s="1"/>
  <c r="Z160" i="2"/>
  <c r="AG168" i="6"/>
  <c r="O168" i="6" s="1"/>
  <c r="Z164" i="2"/>
  <c r="AG179" i="6"/>
  <c r="O179" i="6" s="1"/>
  <c r="Z175" i="2"/>
  <c r="AG145" i="6"/>
  <c r="O145" i="6" s="1"/>
  <c r="Z141" i="2"/>
  <c r="AG176" i="6"/>
  <c r="O176" i="6" s="1"/>
  <c r="Z172" i="2"/>
  <c r="AG177" i="6"/>
  <c r="O177" i="6" s="1"/>
  <c r="Z173" i="2"/>
  <c r="AG153" i="6"/>
  <c r="O153" i="6" s="1"/>
  <c r="Z149" i="2"/>
  <c r="AG121" i="6"/>
  <c r="O121" i="6" s="1"/>
  <c r="Z117" i="2"/>
  <c r="AG200" i="6"/>
  <c r="O200" i="6" s="1"/>
  <c r="Z196" i="2"/>
  <c r="AG199" i="6"/>
  <c r="O199" i="6" s="1"/>
  <c r="Z195" i="2"/>
  <c r="AG92" i="6"/>
  <c r="AQ92" i="6" s="1"/>
  <c r="AU92" i="6" s="1"/>
  <c r="Z88" i="2"/>
  <c r="AG59" i="6"/>
  <c r="AQ59" i="6" s="1"/>
  <c r="AU59" i="6" s="1"/>
  <c r="Z55" i="2"/>
  <c r="AG67" i="6"/>
  <c r="AQ67" i="6" s="1"/>
  <c r="AU67" i="6" s="1"/>
  <c r="Z63" i="2"/>
  <c r="AG68" i="6"/>
  <c r="AQ68" i="6" s="1"/>
  <c r="AU68" i="6" s="1"/>
  <c r="Z64" i="2"/>
  <c r="AG75" i="6"/>
  <c r="AQ75" i="6" s="1"/>
  <c r="AU75" i="6" s="1"/>
  <c r="Z71" i="2"/>
  <c r="AG72" i="6"/>
  <c r="AQ72" i="6" s="1"/>
  <c r="AU72" i="6" s="1"/>
  <c r="Z68" i="2"/>
  <c r="AG17" i="6"/>
  <c r="AQ17" i="6" s="1"/>
  <c r="AU17" i="6" s="1"/>
  <c r="Z13" i="2"/>
  <c r="AG50" i="6"/>
  <c r="AQ50" i="6" s="1"/>
  <c r="AU50" i="6" s="1"/>
  <c r="Z46" i="2"/>
  <c r="AG104" i="6"/>
  <c r="AQ104" i="6" s="1"/>
  <c r="AU104" i="6" s="1"/>
  <c r="Z100" i="2"/>
  <c r="AG76" i="6"/>
  <c r="AQ76" i="6" s="1"/>
  <c r="AU76" i="6" s="1"/>
  <c r="Z72" i="2"/>
  <c r="AG51" i="6"/>
  <c r="AQ51" i="6" s="1"/>
  <c r="AU51" i="6" s="1"/>
  <c r="Z47" i="2"/>
  <c r="AG206" i="6"/>
  <c r="AQ206" i="6" s="1"/>
  <c r="AU206" i="6" s="1"/>
  <c r="Z202" i="2"/>
  <c r="Y16" i="6"/>
  <c r="Y13" i="6"/>
  <c r="Y15" i="6"/>
  <c r="AK12" i="2"/>
  <c r="Y14" i="6"/>
  <c r="AK8" i="2"/>
  <c r="AJ8" i="2"/>
  <c r="D12" i="6" s="1"/>
  <c r="P15" i="5"/>
  <c r="Z15" i="5" s="1"/>
  <c r="P16" i="5"/>
  <c r="Z16" i="5" s="1"/>
  <c r="P14" i="5"/>
  <c r="Z14" i="5" s="1"/>
  <c r="Z151" i="2"/>
  <c r="Z118" i="2"/>
  <c r="Z127" i="2"/>
  <c r="Z129" i="2"/>
  <c r="Z102" i="2"/>
  <c r="Z137" i="2"/>
  <c r="Z171" i="2"/>
  <c r="Z179" i="2"/>
  <c r="AI7" i="8"/>
  <c r="AJ111" i="2"/>
  <c r="D115" i="6" s="1"/>
  <c r="AI112" i="2"/>
  <c r="AJ112" i="2" s="1"/>
  <c r="D116" i="6" s="1"/>
  <c r="AK111" i="2"/>
  <c r="AJ110" i="2"/>
  <c r="D114" i="6" s="1"/>
  <c r="AI108" i="2"/>
  <c r="AJ108" i="2" s="1"/>
  <c r="D112" i="6" s="1"/>
  <c r="AK110" i="2"/>
  <c r="AJ109" i="2"/>
  <c r="D113" i="6" s="1"/>
  <c r="AI106" i="2"/>
  <c r="AK106" i="2" s="1"/>
  <c r="AK107" i="2"/>
  <c r="AJ107" i="2"/>
  <c r="D111" i="6" s="1"/>
  <c r="O29" i="6" l="1"/>
  <c r="AL29" i="6" s="1"/>
  <c r="S29" i="6" s="1"/>
  <c r="O68" i="6"/>
  <c r="D15" i="6"/>
  <c r="Z11" i="2" s="1"/>
  <c r="D14" i="6"/>
  <c r="Z10" i="2" s="1"/>
  <c r="D16" i="6"/>
  <c r="Z12" i="2" s="1"/>
  <c r="O59" i="6"/>
  <c r="AJ59" i="6" s="1"/>
  <c r="Q59" i="6" s="1"/>
  <c r="O20" i="6"/>
  <c r="AH20" i="6" s="1"/>
  <c r="P20" i="6" s="1"/>
  <c r="O39" i="6"/>
  <c r="AH39" i="6" s="1"/>
  <c r="P39" i="6" s="1"/>
  <c r="O46" i="6"/>
  <c r="AI46" i="6" s="1"/>
  <c r="R46" i="6" s="1"/>
  <c r="T46" i="6" s="1"/>
  <c r="U46" i="6" s="1"/>
  <c r="O80" i="6"/>
  <c r="AI80" i="6" s="1"/>
  <c r="R80" i="6" s="1"/>
  <c r="T80" i="6" s="1"/>
  <c r="U80" i="6" s="1"/>
  <c r="O24" i="6"/>
  <c r="AH24" i="6" s="1"/>
  <c r="P24" i="6" s="1"/>
  <c r="O101" i="6"/>
  <c r="AL101" i="6" s="1"/>
  <c r="S101" i="6" s="1"/>
  <c r="O209" i="6"/>
  <c r="AH209" i="6" s="1"/>
  <c r="P209" i="6" s="1"/>
  <c r="O26" i="6"/>
  <c r="AL26" i="6" s="1"/>
  <c r="S26" i="6" s="1"/>
  <c r="O54" i="6"/>
  <c r="AL54" i="6" s="1"/>
  <c r="S54" i="6" s="1"/>
  <c r="O50" i="6"/>
  <c r="AJ50" i="6" s="1"/>
  <c r="Q50" i="6" s="1"/>
  <c r="O79" i="6"/>
  <c r="AL79" i="6" s="1"/>
  <c r="S79" i="6" s="1"/>
  <c r="O38" i="6"/>
  <c r="AL38" i="6" s="1"/>
  <c r="S38" i="6" s="1"/>
  <c r="O70" i="6"/>
  <c r="AL70" i="6" s="1"/>
  <c r="S70" i="6" s="1"/>
  <c r="O210" i="6"/>
  <c r="AL210" i="6" s="1"/>
  <c r="S210" i="6" s="1"/>
  <c r="O35" i="6"/>
  <c r="AH35" i="6" s="1"/>
  <c r="P35" i="6" s="1"/>
  <c r="O64" i="6"/>
  <c r="AL64" i="6" s="1"/>
  <c r="S64" i="6" s="1"/>
  <c r="O81" i="6"/>
  <c r="AL81" i="6" s="1"/>
  <c r="S81" i="6" s="1"/>
  <c r="O41" i="6"/>
  <c r="AH41" i="6" s="1"/>
  <c r="P41" i="6" s="1"/>
  <c r="O73" i="6"/>
  <c r="AL73" i="6" s="1"/>
  <c r="S73" i="6" s="1"/>
  <c r="O65" i="6"/>
  <c r="AI65" i="6" s="1"/>
  <c r="R65" i="6" s="1"/>
  <c r="T65" i="6" s="1"/>
  <c r="U65" i="6" s="1"/>
  <c r="O85" i="6"/>
  <c r="AL85" i="6" s="1"/>
  <c r="S85" i="6" s="1"/>
  <c r="O71" i="6"/>
  <c r="AL71" i="6" s="1"/>
  <c r="S71" i="6" s="1"/>
  <c r="O87" i="6"/>
  <c r="AL87" i="6" s="1"/>
  <c r="S87" i="6" s="1"/>
  <c r="O105" i="6"/>
  <c r="AJ105" i="6" s="1"/>
  <c r="Q105" i="6" s="1"/>
  <c r="O91" i="6"/>
  <c r="AH91" i="6" s="1"/>
  <c r="P91" i="6" s="1"/>
  <c r="O34" i="6"/>
  <c r="AH34" i="6" s="1"/>
  <c r="P34" i="6" s="1"/>
  <c r="O93" i="6"/>
  <c r="AI93" i="6" s="1"/>
  <c r="R93" i="6" s="1"/>
  <c r="T93" i="6" s="1"/>
  <c r="U93" i="6" s="1"/>
  <c r="O45" i="6"/>
  <c r="AJ45" i="6" s="1"/>
  <c r="Q45" i="6" s="1"/>
  <c r="O57" i="6"/>
  <c r="AH57" i="6" s="1"/>
  <c r="P57" i="6" s="1"/>
  <c r="O103" i="6"/>
  <c r="AL103" i="6" s="1"/>
  <c r="S103" i="6" s="1"/>
  <c r="O19" i="6"/>
  <c r="AH19" i="6" s="1"/>
  <c r="P19" i="6" s="1"/>
  <c r="O92" i="6"/>
  <c r="AH92" i="6" s="1"/>
  <c r="P92" i="6" s="1"/>
  <c r="O32" i="6"/>
  <c r="AH32" i="6" s="1"/>
  <c r="P32" i="6" s="1"/>
  <c r="O86" i="6"/>
  <c r="AH86" i="6" s="1"/>
  <c r="P86" i="6" s="1"/>
  <c r="O108" i="6"/>
  <c r="AL108" i="6" s="1"/>
  <c r="S108" i="6" s="1"/>
  <c r="O53" i="6"/>
  <c r="AI53" i="6" s="1"/>
  <c r="R53" i="6" s="1"/>
  <c r="T53" i="6" s="1"/>
  <c r="U53" i="6" s="1"/>
  <c r="O22" i="6"/>
  <c r="AL22" i="6" s="1"/>
  <c r="S22" i="6" s="1"/>
  <c r="O96" i="6"/>
  <c r="AI96" i="6" s="1"/>
  <c r="R96" i="6" s="1"/>
  <c r="T96" i="6" s="1"/>
  <c r="U96" i="6" s="1"/>
  <c r="O52" i="6"/>
  <c r="AI52" i="6" s="1"/>
  <c r="R52" i="6" s="1"/>
  <c r="T52" i="6" s="1"/>
  <c r="U52" i="6" s="1"/>
  <c r="O48" i="6"/>
  <c r="AJ48" i="6" s="1"/>
  <c r="Q48" i="6" s="1"/>
  <c r="O77" i="6"/>
  <c r="AH77" i="6" s="1"/>
  <c r="P77" i="6" s="1"/>
  <c r="O69" i="6"/>
  <c r="AI69" i="6" s="1"/>
  <c r="R69" i="6" s="1"/>
  <c r="T69" i="6" s="1"/>
  <c r="U69" i="6" s="1"/>
  <c r="O43" i="6"/>
  <c r="AI43" i="6" s="1"/>
  <c r="R43" i="6" s="1"/>
  <c r="T43" i="6" s="1"/>
  <c r="U43" i="6" s="1"/>
  <c r="O78" i="6"/>
  <c r="AH78" i="6" s="1"/>
  <c r="P78" i="6" s="1"/>
  <c r="O33" i="6"/>
  <c r="AI33" i="6" s="1"/>
  <c r="R33" i="6" s="1"/>
  <c r="T33" i="6" s="1"/>
  <c r="U33" i="6" s="1"/>
  <c r="O44" i="6"/>
  <c r="AL44" i="6" s="1"/>
  <c r="S44" i="6" s="1"/>
  <c r="O47" i="6"/>
  <c r="AL47" i="6" s="1"/>
  <c r="S47" i="6" s="1"/>
  <c r="O204" i="6"/>
  <c r="AL204" i="6" s="1"/>
  <c r="S204" i="6" s="1"/>
  <c r="O36" i="6"/>
  <c r="AH36" i="6" s="1"/>
  <c r="P36" i="6" s="1"/>
  <c r="O28" i="6"/>
  <c r="AL28" i="6" s="1"/>
  <c r="S28" i="6" s="1"/>
  <c r="O61" i="6"/>
  <c r="AJ61" i="6" s="1"/>
  <c r="Q61" i="6" s="1"/>
  <c r="O205" i="6"/>
  <c r="AH205" i="6" s="1"/>
  <c r="P205" i="6" s="1"/>
  <c r="O62" i="6"/>
  <c r="AI62" i="6" s="1"/>
  <c r="R62" i="6" s="1"/>
  <c r="T62" i="6" s="1"/>
  <c r="U62" i="6" s="1"/>
  <c r="O89" i="6"/>
  <c r="AI89" i="6" s="1"/>
  <c r="R89" i="6" s="1"/>
  <c r="T89" i="6" s="1"/>
  <c r="U89" i="6" s="1"/>
  <c r="O30" i="6"/>
  <c r="AL30" i="6" s="1"/>
  <c r="S30" i="6" s="1"/>
  <c r="O63" i="6"/>
  <c r="AH63" i="6" s="1"/>
  <c r="P63" i="6" s="1"/>
  <c r="O102" i="6"/>
  <c r="AL102" i="6" s="1"/>
  <c r="S102" i="6" s="1"/>
  <c r="O90" i="6"/>
  <c r="AH90" i="6" s="1"/>
  <c r="P90" i="6" s="1"/>
  <c r="O60" i="6"/>
  <c r="AL60" i="6" s="1"/>
  <c r="S60" i="6" s="1"/>
  <c r="O82" i="6"/>
  <c r="AJ82" i="6" s="1"/>
  <c r="Q82" i="6" s="1"/>
  <c r="O76" i="6"/>
  <c r="AI76" i="6" s="1"/>
  <c r="R76" i="6" s="1"/>
  <c r="T76" i="6" s="1"/>
  <c r="U76" i="6" s="1"/>
  <c r="O49" i="6"/>
  <c r="AL49" i="6" s="1"/>
  <c r="S49" i="6" s="1"/>
  <c r="O74" i="6"/>
  <c r="AL74" i="6" s="1"/>
  <c r="S74" i="6" s="1"/>
  <c r="O84" i="6"/>
  <c r="AJ84" i="6" s="1"/>
  <c r="Q84" i="6" s="1"/>
  <c r="O97" i="6"/>
  <c r="AL97" i="6" s="1"/>
  <c r="S97" i="6" s="1"/>
  <c r="O208" i="6"/>
  <c r="AL208" i="6" s="1"/>
  <c r="S208" i="6" s="1"/>
  <c r="O72" i="6"/>
  <c r="AI72" i="6" s="1"/>
  <c r="R72" i="6" s="1"/>
  <c r="T72" i="6" s="1"/>
  <c r="U72" i="6" s="1"/>
  <c r="AG114" i="6"/>
  <c r="O114" i="6" s="1"/>
  <c r="Z110" i="2"/>
  <c r="AH211" i="6"/>
  <c r="P211" i="6" s="1"/>
  <c r="AL211" i="6"/>
  <c r="S211" i="6" s="1"/>
  <c r="AJ211" i="6"/>
  <c r="Q211" i="6" s="1"/>
  <c r="O25" i="6"/>
  <c r="AL25" i="6" s="1"/>
  <c r="S25" i="6" s="1"/>
  <c r="O83" i="6"/>
  <c r="AL83" i="6" s="1"/>
  <c r="S83" i="6" s="1"/>
  <c r="O40" i="6"/>
  <c r="AL40" i="6" s="1"/>
  <c r="S40" i="6" s="1"/>
  <c r="O88" i="6"/>
  <c r="AL88" i="6" s="1"/>
  <c r="S88" i="6" s="1"/>
  <c r="O23" i="6"/>
  <c r="AL23" i="6" s="1"/>
  <c r="S23" i="6" s="1"/>
  <c r="O66" i="6"/>
  <c r="AL66" i="6" s="1"/>
  <c r="S66" i="6" s="1"/>
  <c r="O94" i="6"/>
  <c r="AJ94" i="6" s="1"/>
  <c r="Q94" i="6" s="1"/>
  <c r="O58" i="6"/>
  <c r="AI58" i="6" s="1"/>
  <c r="R58" i="6" s="1"/>
  <c r="T58" i="6" s="1"/>
  <c r="U58" i="6" s="1"/>
  <c r="O75" i="6"/>
  <c r="AI75" i="6" s="1"/>
  <c r="R75" i="6" s="1"/>
  <c r="T75" i="6" s="1"/>
  <c r="U75" i="6" s="1"/>
  <c r="O95" i="6"/>
  <c r="AI95" i="6" s="1"/>
  <c r="R95" i="6" s="1"/>
  <c r="T95" i="6" s="1"/>
  <c r="U95" i="6" s="1"/>
  <c r="AG116" i="6"/>
  <c r="O116" i="6" s="1"/>
  <c r="Z112" i="2"/>
  <c r="AG115" i="6"/>
  <c r="Z111" i="2"/>
  <c r="O56" i="6"/>
  <c r="AI56" i="6" s="1"/>
  <c r="R56" i="6" s="1"/>
  <c r="T56" i="6" s="1"/>
  <c r="U56" i="6" s="1"/>
  <c r="O51" i="6"/>
  <c r="AH51" i="6" s="1"/>
  <c r="P51" i="6" s="1"/>
  <c r="O37" i="6"/>
  <c r="AI37" i="6" s="1"/>
  <c r="R37" i="6" s="1"/>
  <c r="T37" i="6" s="1"/>
  <c r="U37" i="6" s="1"/>
  <c r="O67" i="6"/>
  <c r="AL67" i="6" s="1"/>
  <c r="S67" i="6" s="1"/>
  <c r="O55" i="6"/>
  <c r="AI55" i="6" s="1"/>
  <c r="R55" i="6" s="1"/>
  <c r="T55" i="6" s="1"/>
  <c r="U55" i="6" s="1"/>
  <c r="O98" i="6"/>
  <c r="AI98" i="6" s="1"/>
  <c r="R98" i="6" s="1"/>
  <c r="T98" i="6" s="1"/>
  <c r="U98" i="6" s="1"/>
  <c r="O100" i="6"/>
  <c r="AJ100" i="6" s="1"/>
  <c r="Q100" i="6" s="1"/>
  <c r="O31" i="6"/>
  <c r="AH31" i="6" s="1"/>
  <c r="P31" i="6" s="1"/>
  <c r="O207" i="6"/>
  <c r="AI207" i="6" s="1"/>
  <c r="R207" i="6" s="1"/>
  <c r="T207" i="6" s="1"/>
  <c r="U207" i="6" s="1"/>
  <c r="O206" i="6"/>
  <c r="AI206" i="6" s="1"/>
  <c r="R206" i="6" s="1"/>
  <c r="T206" i="6" s="1"/>
  <c r="U206" i="6" s="1"/>
  <c r="O104" i="6"/>
  <c r="AL104" i="6" s="1"/>
  <c r="S104" i="6" s="1"/>
  <c r="AG113" i="6"/>
  <c r="O113" i="6" s="1"/>
  <c r="Z109" i="2"/>
  <c r="O107" i="6"/>
  <c r="AL107" i="6" s="1"/>
  <c r="S107" i="6" s="1"/>
  <c r="O42" i="6"/>
  <c r="AL42" i="6" s="1"/>
  <c r="S42" i="6" s="1"/>
  <c r="O109" i="6"/>
  <c r="AL109" i="6" s="1"/>
  <c r="S109" i="6" s="1"/>
  <c r="O27" i="6"/>
  <c r="AJ27" i="6" s="1"/>
  <c r="Q27" i="6" s="1"/>
  <c r="O99" i="6"/>
  <c r="AH99" i="6" s="1"/>
  <c r="P99" i="6" s="1"/>
  <c r="O21" i="6"/>
  <c r="AJ21" i="6" s="1"/>
  <c r="Q21" i="6" s="1"/>
  <c r="AG139" i="6"/>
  <c r="O139" i="6" s="1"/>
  <c r="Z135" i="2"/>
  <c r="Y12" i="6"/>
  <c r="Z8" i="2"/>
  <c r="AG131" i="6"/>
  <c r="O131" i="6" s="1"/>
  <c r="AG122" i="6"/>
  <c r="O122" i="6" s="1"/>
  <c r="AG183" i="6"/>
  <c r="O183" i="6" s="1"/>
  <c r="AG155" i="6"/>
  <c r="O155" i="6" s="1"/>
  <c r="AG175" i="6"/>
  <c r="O175" i="6" s="1"/>
  <c r="AG141" i="6"/>
  <c r="O141" i="6" s="1"/>
  <c r="AG106" i="6"/>
  <c r="AG133" i="6"/>
  <c r="O133" i="6" s="1"/>
  <c r="AL174" i="6"/>
  <c r="S174" i="6" s="1"/>
  <c r="AI174" i="6"/>
  <c r="R174" i="6" s="1"/>
  <c r="T174" i="6" s="1"/>
  <c r="U174" i="6" s="1"/>
  <c r="AH174" i="6"/>
  <c r="P174" i="6" s="1"/>
  <c r="AJ174" i="6"/>
  <c r="Q174" i="6" s="1"/>
  <c r="AL147" i="6"/>
  <c r="S147" i="6" s="1"/>
  <c r="AH147" i="6"/>
  <c r="P147" i="6" s="1"/>
  <c r="AI147" i="6"/>
  <c r="R147" i="6" s="1"/>
  <c r="T147" i="6" s="1"/>
  <c r="U147" i="6" s="1"/>
  <c r="AJ147" i="6"/>
  <c r="Q147" i="6" s="1"/>
  <c r="AH153" i="6"/>
  <c r="P153" i="6" s="1"/>
  <c r="AI153" i="6"/>
  <c r="R153" i="6" s="1"/>
  <c r="T153" i="6" s="1"/>
  <c r="U153" i="6" s="1"/>
  <c r="AL153" i="6"/>
  <c r="S153" i="6" s="1"/>
  <c r="AJ153" i="6"/>
  <c r="Q153" i="6" s="1"/>
  <c r="AL202" i="6"/>
  <c r="S202" i="6" s="1"/>
  <c r="AH202" i="6"/>
  <c r="P202" i="6" s="1"/>
  <c r="AI202" i="6"/>
  <c r="R202" i="6" s="1"/>
  <c r="T202" i="6" s="1"/>
  <c r="U202" i="6" s="1"/>
  <c r="AJ202" i="6"/>
  <c r="Q202" i="6" s="1"/>
  <c r="AH163" i="6"/>
  <c r="P163" i="6" s="1"/>
  <c r="AI163" i="6"/>
  <c r="R163" i="6" s="1"/>
  <c r="T163" i="6" s="1"/>
  <c r="U163" i="6" s="1"/>
  <c r="AL163" i="6"/>
  <c r="S163" i="6" s="1"/>
  <c r="AJ163" i="6"/>
  <c r="Q163" i="6" s="1"/>
  <c r="AL199" i="6"/>
  <c r="S199" i="6" s="1"/>
  <c r="AH199" i="6"/>
  <c r="P199" i="6" s="1"/>
  <c r="AI199" i="6"/>
  <c r="R199" i="6" s="1"/>
  <c r="T199" i="6" s="1"/>
  <c r="U199" i="6" s="1"/>
  <c r="AJ199" i="6"/>
  <c r="Q199" i="6" s="1"/>
  <c r="AL125" i="6"/>
  <c r="S125" i="6" s="1"/>
  <c r="AH125" i="6"/>
  <c r="P125" i="6" s="1"/>
  <c r="AI125" i="6"/>
  <c r="R125" i="6" s="1"/>
  <c r="T125" i="6" s="1"/>
  <c r="U125" i="6" s="1"/>
  <c r="AJ125" i="6"/>
  <c r="Q125" i="6" s="1"/>
  <c r="AH169" i="6"/>
  <c r="P169" i="6" s="1"/>
  <c r="AI169" i="6"/>
  <c r="R169" i="6" s="1"/>
  <c r="T169" i="6" s="1"/>
  <c r="U169" i="6" s="1"/>
  <c r="AL169" i="6"/>
  <c r="S169" i="6" s="1"/>
  <c r="AJ169" i="6"/>
  <c r="Q169" i="6" s="1"/>
  <c r="AH192" i="6"/>
  <c r="P192" i="6" s="1"/>
  <c r="AI192" i="6"/>
  <c r="R192" i="6" s="1"/>
  <c r="T192" i="6" s="1"/>
  <c r="U192" i="6" s="1"/>
  <c r="AL192" i="6"/>
  <c r="S192" i="6" s="1"/>
  <c r="AJ192" i="6"/>
  <c r="Q192" i="6" s="1"/>
  <c r="AH167" i="6"/>
  <c r="P167" i="6" s="1"/>
  <c r="AI167" i="6"/>
  <c r="R167" i="6" s="1"/>
  <c r="T167" i="6" s="1"/>
  <c r="U167" i="6" s="1"/>
  <c r="AL167" i="6"/>
  <c r="S167" i="6" s="1"/>
  <c r="AJ167" i="6"/>
  <c r="Q167" i="6" s="1"/>
  <c r="AH191" i="6"/>
  <c r="P191" i="6" s="1"/>
  <c r="AI191" i="6"/>
  <c r="R191" i="6" s="1"/>
  <c r="T191" i="6" s="1"/>
  <c r="U191" i="6" s="1"/>
  <c r="AL191" i="6"/>
  <c r="S191" i="6" s="1"/>
  <c r="AJ191" i="6"/>
  <c r="Q191" i="6" s="1"/>
  <c r="AH203" i="6"/>
  <c r="P203" i="6" s="1"/>
  <c r="AI203" i="6"/>
  <c r="R203" i="6" s="1"/>
  <c r="T203" i="6" s="1"/>
  <c r="U203" i="6" s="1"/>
  <c r="AL203" i="6"/>
  <c r="S203" i="6" s="1"/>
  <c r="AJ203" i="6"/>
  <c r="Q203" i="6" s="1"/>
  <c r="AI171" i="6"/>
  <c r="R171" i="6" s="1"/>
  <c r="T171" i="6" s="1"/>
  <c r="U171" i="6" s="1"/>
  <c r="AL171" i="6"/>
  <c r="S171" i="6" s="1"/>
  <c r="AH171" i="6"/>
  <c r="P171" i="6" s="1"/>
  <c r="AJ171" i="6"/>
  <c r="Q171" i="6" s="1"/>
  <c r="AL177" i="6"/>
  <c r="S177" i="6" s="1"/>
  <c r="AH177" i="6"/>
  <c r="P177" i="6" s="1"/>
  <c r="AI177" i="6"/>
  <c r="R177" i="6" s="1"/>
  <c r="T177" i="6" s="1"/>
  <c r="U177" i="6" s="1"/>
  <c r="AJ177" i="6"/>
  <c r="Q177" i="6" s="1"/>
  <c r="AL172" i="6"/>
  <c r="S172" i="6" s="1"/>
  <c r="AH172" i="6"/>
  <c r="P172" i="6" s="1"/>
  <c r="AI172" i="6"/>
  <c r="R172" i="6" s="1"/>
  <c r="T172" i="6" s="1"/>
  <c r="U172" i="6" s="1"/>
  <c r="AJ172" i="6"/>
  <c r="Q172" i="6" s="1"/>
  <c r="AL142" i="6"/>
  <c r="S142" i="6" s="1"/>
  <c r="AH142" i="6"/>
  <c r="P142" i="6" s="1"/>
  <c r="AI142" i="6"/>
  <c r="R142" i="6" s="1"/>
  <c r="T142" i="6" s="1"/>
  <c r="U142" i="6" s="1"/>
  <c r="AJ142" i="6"/>
  <c r="Q142" i="6" s="1"/>
  <c r="AL200" i="6"/>
  <c r="S200" i="6" s="1"/>
  <c r="AH200" i="6"/>
  <c r="P200" i="6" s="1"/>
  <c r="AI200" i="6"/>
  <c r="R200" i="6" s="1"/>
  <c r="T200" i="6" s="1"/>
  <c r="U200" i="6" s="1"/>
  <c r="AJ200" i="6"/>
  <c r="Q200" i="6" s="1"/>
  <c r="AL126" i="6"/>
  <c r="S126" i="6" s="1"/>
  <c r="AH126" i="6"/>
  <c r="P126" i="6" s="1"/>
  <c r="AI126" i="6"/>
  <c r="R126" i="6" s="1"/>
  <c r="T126" i="6" s="1"/>
  <c r="U126" i="6" s="1"/>
  <c r="AJ126" i="6"/>
  <c r="Q126" i="6" s="1"/>
  <c r="AL136" i="6"/>
  <c r="S136" i="6" s="1"/>
  <c r="AH136" i="6"/>
  <c r="P136" i="6" s="1"/>
  <c r="AI136" i="6"/>
  <c r="R136" i="6" s="1"/>
  <c r="T136" i="6" s="1"/>
  <c r="U136" i="6" s="1"/>
  <c r="AJ136" i="6"/>
  <c r="Q136" i="6" s="1"/>
  <c r="AH196" i="6"/>
  <c r="P196" i="6" s="1"/>
  <c r="AI196" i="6"/>
  <c r="R196" i="6" s="1"/>
  <c r="T196" i="6" s="1"/>
  <c r="U196" i="6" s="1"/>
  <c r="AL196" i="6"/>
  <c r="S196" i="6" s="1"/>
  <c r="AJ196" i="6"/>
  <c r="Q196" i="6" s="1"/>
  <c r="AL143" i="6"/>
  <c r="S143" i="6" s="1"/>
  <c r="AI143" i="6"/>
  <c r="R143" i="6" s="1"/>
  <c r="T143" i="6" s="1"/>
  <c r="U143" i="6" s="1"/>
  <c r="AH143" i="6"/>
  <c r="P143" i="6" s="1"/>
  <c r="AJ143" i="6"/>
  <c r="Q143" i="6" s="1"/>
  <c r="AL123" i="6"/>
  <c r="S123" i="6" s="1"/>
  <c r="AH123" i="6"/>
  <c r="P123" i="6" s="1"/>
  <c r="AI123" i="6"/>
  <c r="R123" i="6" s="1"/>
  <c r="T123" i="6" s="1"/>
  <c r="U123" i="6" s="1"/>
  <c r="AJ123" i="6"/>
  <c r="Q123" i="6" s="1"/>
  <c r="AL149" i="6"/>
  <c r="S149" i="6" s="1"/>
  <c r="AI149" i="6"/>
  <c r="R149" i="6" s="1"/>
  <c r="T149" i="6" s="1"/>
  <c r="U149" i="6" s="1"/>
  <c r="AH149" i="6"/>
  <c r="P149" i="6" s="1"/>
  <c r="AJ149" i="6"/>
  <c r="Q149" i="6" s="1"/>
  <c r="AL179" i="6"/>
  <c r="S179" i="6" s="1"/>
  <c r="AH179" i="6"/>
  <c r="P179" i="6" s="1"/>
  <c r="AI179" i="6"/>
  <c r="R179" i="6" s="1"/>
  <c r="T179" i="6" s="1"/>
  <c r="U179" i="6" s="1"/>
  <c r="AJ179" i="6"/>
  <c r="Q179" i="6" s="1"/>
  <c r="AH160" i="6"/>
  <c r="P160" i="6" s="1"/>
  <c r="AI160" i="6"/>
  <c r="R160" i="6" s="1"/>
  <c r="T160" i="6" s="1"/>
  <c r="U160" i="6" s="1"/>
  <c r="AL160" i="6"/>
  <c r="S160" i="6" s="1"/>
  <c r="AJ160" i="6"/>
  <c r="Q160" i="6" s="1"/>
  <c r="AH180" i="6"/>
  <c r="P180" i="6" s="1"/>
  <c r="AI180" i="6"/>
  <c r="R180" i="6" s="1"/>
  <c r="T180" i="6" s="1"/>
  <c r="U180" i="6" s="1"/>
  <c r="AL180" i="6"/>
  <c r="S180" i="6" s="1"/>
  <c r="AJ180" i="6"/>
  <c r="Q180" i="6" s="1"/>
  <c r="AL138" i="6"/>
  <c r="S138" i="6" s="1"/>
  <c r="AI138" i="6"/>
  <c r="R138" i="6" s="1"/>
  <c r="T138" i="6" s="1"/>
  <c r="U138" i="6" s="1"/>
  <c r="AH138" i="6"/>
  <c r="P138" i="6" s="1"/>
  <c r="AJ138" i="6"/>
  <c r="Q138" i="6" s="1"/>
  <c r="AH198" i="6"/>
  <c r="P198" i="6" s="1"/>
  <c r="AL198" i="6"/>
  <c r="S198" i="6" s="1"/>
  <c r="AI198" i="6"/>
  <c r="R198" i="6" s="1"/>
  <c r="T198" i="6" s="1"/>
  <c r="U198" i="6" s="1"/>
  <c r="AJ198" i="6"/>
  <c r="Q198" i="6" s="1"/>
  <c r="AL146" i="6"/>
  <c r="S146" i="6" s="1"/>
  <c r="AI146" i="6"/>
  <c r="R146" i="6" s="1"/>
  <c r="T146" i="6" s="1"/>
  <c r="U146" i="6" s="1"/>
  <c r="AH146" i="6"/>
  <c r="P146" i="6" s="1"/>
  <c r="AJ146" i="6"/>
  <c r="Q146" i="6" s="1"/>
  <c r="AH29" i="6"/>
  <c r="P29" i="6" s="1"/>
  <c r="AI29" i="6"/>
  <c r="R29" i="6" s="1"/>
  <c r="T29" i="6" s="1"/>
  <c r="U29" i="6" s="1"/>
  <c r="AH194" i="6"/>
  <c r="P194" i="6" s="1"/>
  <c r="AI194" i="6"/>
  <c r="R194" i="6" s="1"/>
  <c r="T194" i="6" s="1"/>
  <c r="U194" i="6" s="1"/>
  <c r="AL194" i="6"/>
  <c r="S194" i="6" s="1"/>
  <c r="AJ194" i="6"/>
  <c r="Q194" i="6" s="1"/>
  <c r="AH161" i="6"/>
  <c r="P161" i="6" s="1"/>
  <c r="AI161" i="6"/>
  <c r="R161" i="6" s="1"/>
  <c r="T161" i="6" s="1"/>
  <c r="U161" i="6" s="1"/>
  <c r="AL161" i="6"/>
  <c r="S161" i="6" s="1"/>
  <c r="AJ161" i="6"/>
  <c r="Q161" i="6" s="1"/>
  <c r="AL150" i="6"/>
  <c r="S150" i="6" s="1"/>
  <c r="AI150" i="6"/>
  <c r="R150" i="6" s="1"/>
  <c r="T150" i="6" s="1"/>
  <c r="U150" i="6" s="1"/>
  <c r="AH150" i="6"/>
  <c r="P150" i="6" s="1"/>
  <c r="AJ150" i="6"/>
  <c r="Q150" i="6" s="1"/>
  <c r="AH168" i="6"/>
  <c r="P168" i="6" s="1"/>
  <c r="AI168" i="6"/>
  <c r="R168" i="6" s="1"/>
  <c r="T168" i="6" s="1"/>
  <c r="U168" i="6" s="1"/>
  <c r="AL168" i="6"/>
  <c r="S168" i="6" s="1"/>
  <c r="AJ168" i="6"/>
  <c r="Q168" i="6" s="1"/>
  <c r="AL120" i="6"/>
  <c r="S120" i="6" s="1"/>
  <c r="AI120" i="6"/>
  <c r="R120" i="6" s="1"/>
  <c r="T120" i="6" s="1"/>
  <c r="U120" i="6" s="1"/>
  <c r="AH120" i="6"/>
  <c r="P120" i="6" s="1"/>
  <c r="AJ120" i="6"/>
  <c r="Q120" i="6" s="1"/>
  <c r="AL124" i="6"/>
  <c r="S124" i="6" s="1"/>
  <c r="AI124" i="6"/>
  <c r="R124" i="6" s="1"/>
  <c r="T124" i="6" s="1"/>
  <c r="U124" i="6" s="1"/>
  <c r="AH124" i="6"/>
  <c r="P124" i="6" s="1"/>
  <c r="AJ124" i="6"/>
  <c r="Q124" i="6" s="1"/>
  <c r="AL145" i="6"/>
  <c r="S145" i="6" s="1"/>
  <c r="AH145" i="6"/>
  <c r="P145" i="6" s="1"/>
  <c r="AI145" i="6"/>
  <c r="R145" i="6" s="1"/>
  <c r="T145" i="6" s="1"/>
  <c r="U145" i="6" s="1"/>
  <c r="AJ145" i="6"/>
  <c r="Q145" i="6" s="1"/>
  <c r="AH159" i="6"/>
  <c r="P159" i="6" s="1"/>
  <c r="AI159" i="6"/>
  <c r="R159" i="6" s="1"/>
  <c r="T159" i="6" s="1"/>
  <c r="U159" i="6" s="1"/>
  <c r="AL159" i="6"/>
  <c r="S159" i="6" s="1"/>
  <c r="AJ159" i="6"/>
  <c r="Q159" i="6" s="1"/>
  <c r="AH165" i="6"/>
  <c r="P165" i="6" s="1"/>
  <c r="AI165" i="6"/>
  <c r="R165" i="6" s="1"/>
  <c r="T165" i="6" s="1"/>
  <c r="U165" i="6" s="1"/>
  <c r="AL165" i="6"/>
  <c r="S165" i="6" s="1"/>
  <c r="AJ165" i="6"/>
  <c r="Q165" i="6" s="1"/>
  <c r="AL68" i="6"/>
  <c r="S68" i="6" s="1"/>
  <c r="AH68" i="6"/>
  <c r="P68" i="6" s="1"/>
  <c r="AI68" i="6"/>
  <c r="R68" i="6" s="1"/>
  <c r="T68" i="6" s="1"/>
  <c r="U68" i="6" s="1"/>
  <c r="AJ68" i="6"/>
  <c r="Q68" i="6" s="1"/>
  <c r="AH158" i="6"/>
  <c r="P158" i="6" s="1"/>
  <c r="AI158" i="6"/>
  <c r="R158" i="6" s="1"/>
  <c r="T158" i="6" s="1"/>
  <c r="U158" i="6" s="1"/>
  <c r="AL158" i="6"/>
  <c r="S158" i="6" s="1"/>
  <c r="AJ158" i="6"/>
  <c r="Q158" i="6" s="1"/>
  <c r="AL130" i="6"/>
  <c r="S130" i="6" s="1"/>
  <c r="AH130" i="6"/>
  <c r="P130" i="6" s="1"/>
  <c r="AI130" i="6"/>
  <c r="R130" i="6" s="1"/>
  <c r="T130" i="6" s="1"/>
  <c r="U130" i="6" s="1"/>
  <c r="AJ130" i="6"/>
  <c r="Q130" i="6" s="1"/>
  <c r="AH166" i="6"/>
  <c r="P166" i="6" s="1"/>
  <c r="AI166" i="6"/>
  <c r="R166" i="6" s="1"/>
  <c r="T166" i="6" s="1"/>
  <c r="U166" i="6" s="1"/>
  <c r="AL166" i="6"/>
  <c r="S166" i="6" s="1"/>
  <c r="AJ166" i="6"/>
  <c r="Q166" i="6" s="1"/>
  <c r="AH162" i="6"/>
  <c r="P162" i="6" s="1"/>
  <c r="AI162" i="6"/>
  <c r="R162" i="6" s="1"/>
  <c r="T162" i="6" s="1"/>
  <c r="U162" i="6" s="1"/>
  <c r="AL162" i="6"/>
  <c r="S162" i="6" s="1"/>
  <c r="AJ162" i="6"/>
  <c r="Q162" i="6" s="1"/>
  <c r="AL176" i="6"/>
  <c r="S176" i="6" s="1"/>
  <c r="AH176" i="6"/>
  <c r="P176" i="6" s="1"/>
  <c r="AI176" i="6"/>
  <c r="R176" i="6" s="1"/>
  <c r="T176" i="6" s="1"/>
  <c r="U176" i="6" s="1"/>
  <c r="AJ176" i="6"/>
  <c r="Q176" i="6" s="1"/>
  <c r="AL148" i="6"/>
  <c r="S148" i="6" s="1"/>
  <c r="AH148" i="6"/>
  <c r="P148" i="6" s="1"/>
  <c r="AI148" i="6"/>
  <c r="R148" i="6" s="1"/>
  <c r="T148" i="6" s="1"/>
  <c r="U148" i="6" s="1"/>
  <c r="AJ148" i="6"/>
  <c r="Q148" i="6" s="1"/>
  <c r="AH164" i="6"/>
  <c r="P164" i="6" s="1"/>
  <c r="AI164" i="6"/>
  <c r="R164" i="6" s="1"/>
  <c r="T164" i="6" s="1"/>
  <c r="U164" i="6" s="1"/>
  <c r="AL164" i="6"/>
  <c r="S164" i="6" s="1"/>
  <c r="AJ164" i="6"/>
  <c r="Q164" i="6" s="1"/>
  <c r="AL197" i="6"/>
  <c r="S197" i="6" s="1"/>
  <c r="AH197" i="6"/>
  <c r="P197" i="6" s="1"/>
  <c r="AI197" i="6"/>
  <c r="R197" i="6" s="1"/>
  <c r="T197" i="6" s="1"/>
  <c r="U197" i="6" s="1"/>
  <c r="AJ197" i="6"/>
  <c r="Q197" i="6" s="1"/>
  <c r="AL119" i="6"/>
  <c r="S119" i="6" s="1"/>
  <c r="AH119" i="6"/>
  <c r="P119" i="6" s="1"/>
  <c r="AI119" i="6"/>
  <c r="R119" i="6" s="1"/>
  <c r="T119" i="6" s="1"/>
  <c r="U119" i="6" s="1"/>
  <c r="AJ119" i="6"/>
  <c r="Q119" i="6" s="1"/>
  <c r="AH154" i="6"/>
  <c r="P154" i="6" s="1"/>
  <c r="AI154" i="6"/>
  <c r="R154" i="6" s="1"/>
  <c r="T154" i="6" s="1"/>
  <c r="U154" i="6" s="1"/>
  <c r="AL154" i="6"/>
  <c r="S154" i="6" s="1"/>
  <c r="AJ154" i="6"/>
  <c r="Q154" i="6" s="1"/>
  <c r="AH181" i="6"/>
  <c r="P181" i="6" s="1"/>
  <c r="AL181" i="6"/>
  <c r="S181" i="6" s="1"/>
  <c r="AI181" i="6"/>
  <c r="R181" i="6" s="1"/>
  <c r="T181" i="6" s="1"/>
  <c r="U181" i="6" s="1"/>
  <c r="AJ181" i="6"/>
  <c r="Q181" i="6" s="1"/>
  <c r="AL127" i="6"/>
  <c r="S127" i="6" s="1"/>
  <c r="AH127" i="6"/>
  <c r="P127" i="6" s="1"/>
  <c r="AI127" i="6"/>
  <c r="R127" i="6" s="1"/>
  <c r="T127" i="6" s="1"/>
  <c r="U127" i="6" s="1"/>
  <c r="AJ127" i="6"/>
  <c r="Q127" i="6" s="1"/>
  <c r="AL135" i="6"/>
  <c r="S135" i="6" s="1"/>
  <c r="AH135" i="6"/>
  <c r="P135" i="6" s="1"/>
  <c r="AI135" i="6"/>
  <c r="R135" i="6" s="1"/>
  <c r="T135" i="6" s="1"/>
  <c r="U135" i="6" s="1"/>
  <c r="AJ135" i="6"/>
  <c r="Q135" i="6" s="1"/>
  <c r="AH156" i="6"/>
  <c r="P156" i="6" s="1"/>
  <c r="AI156" i="6"/>
  <c r="R156" i="6" s="1"/>
  <c r="T156" i="6" s="1"/>
  <c r="U156" i="6" s="1"/>
  <c r="AL156" i="6"/>
  <c r="S156" i="6" s="1"/>
  <c r="AJ156" i="6"/>
  <c r="Q156" i="6" s="1"/>
  <c r="AH186" i="6"/>
  <c r="P186" i="6" s="1"/>
  <c r="AL186" i="6"/>
  <c r="S186" i="6" s="1"/>
  <c r="AI186" i="6"/>
  <c r="R186" i="6" s="1"/>
  <c r="T186" i="6" s="1"/>
  <c r="U186" i="6" s="1"/>
  <c r="AJ186" i="6"/>
  <c r="Q186" i="6" s="1"/>
  <c r="AL129" i="6"/>
  <c r="S129" i="6" s="1"/>
  <c r="AH129" i="6"/>
  <c r="P129" i="6" s="1"/>
  <c r="AI129" i="6"/>
  <c r="R129" i="6" s="1"/>
  <c r="T129" i="6" s="1"/>
  <c r="U129" i="6" s="1"/>
  <c r="AJ129" i="6"/>
  <c r="Q129" i="6" s="1"/>
  <c r="AH157" i="6"/>
  <c r="P157" i="6" s="1"/>
  <c r="AI157" i="6"/>
  <c r="R157" i="6" s="1"/>
  <c r="T157" i="6" s="1"/>
  <c r="U157" i="6" s="1"/>
  <c r="AL157" i="6"/>
  <c r="S157" i="6" s="1"/>
  <c r="AJ157" i="6"/>
  <c r="Q157" i="6" s="1"/>
  <c r="AL151" i="6"/>
  <c r="S151" i="6" s="1"/>
  <c r="AH151" i="6"/>
  <c r="P151" i="6" s="1"/>
  <c r="AI151" i="6"/>
  <c r="R151" i="6" s="1"/>
  <c r="T151" i="6" s="1"/>
  <c r="U151" i="6" s="1"/>
  <c r="AJ151" i="6"/>
  <c r="Q151" i="6" s="1"/>
  <c r="AH190" i="6"/>
  <c r="P190" i="6" s="1"/>
  <c r="AI190" i="6"/>
  <c r="R190" i="6" s="1"/>
  <c r="T190" i="6" s="1"/>
  <c r="U190" i="6" s="1"/>
  <c r="AL190" i="6"/>
  <c r="S190" i="6" s="1"/>
  <c r="AJ190" i="6"/>
  <c r="Q190" i="6" s="1"/>
  <c r="AH182" i="6"/>
  <c r="P182" i="6" s="1"/>
  <c r="AI182" i="6"/>
  <c r="R182" i="6" s="1"/>
  <c r="T182" i="6" s="1"/>
  <c r="U182" i="6" s="1"/>
  <c r="AL182" i="6"/>
  <c r="S182" i="6" s="1"/>
  <c r="AJ182" i="6"/>
  <c r="Q182" i="6" s="1"/>
  <c r="AL137" i="6"/>
  <c r="S137" i="6" s="1"/>
  <c r="AH137" i="6"/>
  <c r="P137" i="6" s="1"/>
  <c r="AI137" i="6"/>
  <c r="R137" i="6" s="1"/>
  <c r="T137" i="6" s="1"/>
  <c r="U137" i="6" s="1"/>
  <c r="AJ137" i="6"/>
  <c r="Q137" i="6" s="1"/>
  <c r="AH195" i="6"/>
  <c r="P195" i="6" s="1"/>
  <c r="AI195" i="6"/>
  <c r="R195" i="6" s="1"/>
  <c r="T195" i="6" s="1"/>
  <c r="U195" i="6" s="1"/>
  <c r="AL195" i="6"/>
  <c r="S195" i="6" s="1"/>
  <c r="AJ195" i="6"/>
  <c r="Q195" i="6" s="1"/>
  <c r="AL118" i="6"/>
  <c r="S118" i="6" s="1"/>
  <c r="AH118" i="6"/>
  <c r="P118" i="6" s="1"/>
  <c r="AI118" i="6"/>
  <c r="R118" i="6" s="1"/>
  <c r="T118" i="6" s="1"/>
  <c r="U118" i="6" s="1"/>
  <c r="AJ118" i="6"/>
  <c r="Q118" i="6" s="1"/>
  <c r="AH189" i="6"/>
  <c r="P189" i="6" s="1"/>
  <c r="AI189" i="6"/>
  <c r="R189" i="6" s="1"/>
  <c r="T189" i="6" s="1"/>
  <c r="U189" i="6" s="1"/>
  <c r="AL189" i="6"/>
  <c r="S189" i="6" s="1"/>
  <c r="AJ189" i="6"/>
  <c r="Q189" i="6" s="1"/>
  <c r="AL144" i="6"/>
  <c r="S144" i="6" s="1"/>
  <c r="AH144" i="6"/>
  <c r="P144" i="6" s="1"/>
  <c r="AI144" i="6"/>
  <c r="R144" i="6" s="1"/>
  <c r="T144" i="6" s="1"/>
  <c r="U144" i="6" s="1"/>
  <c r="AJ144" i="6"/>
  <c r="Q144" i="6" s="1"/>
  <c r="AL117" i="6"/>
  <c r="S117" i="6" s="1"/>
  <c r="AH117" i="6"/>
  <c r="P117" i="6" s="1"/>
  <c r="AI117" i="6"/>
  <c r="R117" i="6" s="1"/>
  <c r="T117" i="6" s="1"/>
  <c r="U117" i="6" s="1"/>
  <c r="AJ117" i="6"/>
  <c r="Q117" i="6" s="1"/>
  <c r="AL132" i="6"/>
  <c r="S132" i="6" s="1"/>
  <c r="AI132" i="6"/>
  <c r="R132" i="6" s="1"/>
  <c r="T132" i="6" s="1"/>
  <c r="U132" i="6" s="1"/>
  <c r="AH132" i="6"/>
  <c r="P132" i="6" s="1"/>
  <c r="AJ132" i="6"/>
  <c r="Q132" i="6" s="1"/>
  <c r="AL134" i="6"/>
  <c r="S134" i="6" s="1"/>
  <c r="AH134" i="6"/>
  <c r="P134" i="6" s="1"/>
  <c r="AI134" i="6"/>
  <c r="R134" i="6" s="1"/>
  <c r="T134" i="6" s="1"/>
  <c r="U134" i="6" s="1"/>
  <c r="AJ134" i="6"/>
  <c r="Q134" i="6" s="1"/>
  <c r="AL140" i="6"/>
  <c r="S140" i="6" s="1"/>
  <c r="AH140" i="6"/>
  <c r="P140" i="6" s="1"/>
  <c r="AI140" i="6"/>
  <c r="R140" i="6" s="1"/>
  <c r="T140" i="6" s="1"/>
  <c r="U140" i="6" s="1"/>
  <c r="AJ140" i="6"/>
  <c r="Q140" i="6" s="1"/>
  <c r="AL121" i="6"/>
  <c r="S121" i="6" s="1"/>
  <c r="AI121" i="6"/>
  <c r="R121" i="6" s="1"/>
  <c r="T121" i="6" s="1"/>
  <c r="U121" i="6" s="1"/>
  <c r="AH121" i="6"/>
  <c r="P121" i="6" s="1"/>
  <c r="AJ121" i="6"/>
  <c r="Q121" i="6" s="1"/>
  <c r="AL178" i="6"/>
  <c r="S178" i="6" s="1"/>
  <c r="AH178" i="6"/>
  <c r="P178" i="6" s="1"/>
  <c r="AI178" i="6"/>
  <c r="R178" i="6" s="1"/>
  <c r="T178" i="6" s="1"/>
  <c r="U178" i="6" s="1"/>
  <c r="AJ178" i="6"/>
  <c r="Q178" i="6" s="1"/>
  <c r="AL173" i="6"/>
  <c r="S173" i="6" s="1"/>
  <c r="AH173" i="6"/>
  <c r="P173" i="6" s="1"/>
  <c r="AI173" i="6"/>
  <c r="R173" i="6" s="1"/>
  <c r="T173" i="6" s="1"/>
  <c r="U173" i="6" s="1"/>
  <c r="AJ173" i="6"/>
  <c r="Q173" i="6" s="1"/>
  <c r="AH201" i="6"/>
  <c r="P201" i="6" s="1"/>
  <c r="AL201" i="6"/>
  <c r="S201" i="6" s="1"/>
  <c r="AI201" i="6"/>
  <c r="R201" i="6" s="1"/>
  <c r="T201" i="6" s="1"/>
  <c r="U201" i="6" s="1"/>
  <c r="AJ201" i="6"/>
  <c r="Q201" i="6" s="1"/>
  <c r="AL187" i="6"/>
  <c r="S187" i="6" s="1"/>
  <c r="AH187" i="6"/>
  <c r="P187" i="6" s="1"/>
  <c r="AI187" i="6"/>
  <c r="R187" i="6" s="1"/>
  <c r="T187" i="6" s="1"/>
  <c r="U187" i="6" s="1"/>
  <c r="AJ187" i="6"/>
  <c r="Q187" i="6" s="1"/>
  <c r="AH184" i="6"/>
  <c r="P184" i="6" s="1"/>
  <c r="AI184" i="6"/>
  <c r="R184" i="6" s="1"/>
  <c r="T184" i="6" s="1"/>
  <c r="U184" i="6" s="1"/>
  <c r="AL184" i="6"/>
  <c r="S184" i="6" s="1"/>
  <c r="AJ184" i="6"/>
  <c r="Q184" i="6" s="1"/>
  <c r="AH185" i="6"/>
  <c r="P185" i="6" s="1"/>
  <c r="AL185" i="6"/>
  <c r="S185" i="6" s="1"/>
  <c r="AI185" i="6"/>
  <c r="R185" i="6" s="1"/>
  <c r="T185" i="6" s="1"/>
  <c r="U185" i="6" s="1"/>
  <c r="AJ185" i="6"/>
  <c r="Q185" i="6" s="1"/>
  <c r="Z108" i="2"/>
  <c r="Z107" i="2"/>
  <c r="O128" i="6"/>
  <c r="O17" i="6"/>
  <c r="O152" i="6"/>
  <c r="O188" i="6"/>
  <c r="O193" i="6"/>
  <c r="O170" i="6"/>
  <c r="O18" i="6"/>
  <c r="AK112" i="2"/>
  <c r="AK108" i="2"/>
  <c r="AJ106" i="2"/>
  <c r="D110" i="6" s="1"/>
  <c r="AJ29" i="6" l="1"/>
  <c r="Q29" i="6" s="1"/>
  <c r="AI59" i="6"/>
  <c r="R59" i="6" s="1"/>
  <c r="T59" i="6" s="1"/>
  <c r="U59" i="6" s="1"/>
  <c r="AH59" i="6"/>
  <c r="P59" i="6" s="1"/>
  <c r="AL59" i="6"/>
  <c r="S59" i="6" s="1"/>
  <c r="AJ39" i="6"/>
  <c r="Q39" i="6" s="1"/>
  <c r="AH53" i="6"/>
  <c r="P53" i="6" s="1"/>
  <c r="AJ77" i="6"/>
  <c r="Q77" i="6" s="1"/>
  <c r="AH38" i="6"/>
  <c r="P38" i="6" s="1"/>
  <c r="AI88" i="6"/>
  <c r="R88" i="6" s="1"/>
  <c r="T88" i="6" s="1"/>
  <c r="U88" i="6" s="1"/>
  <c r="AL65" i="6"/>
  <c r="S65" i="6" s="1"/>
  <c r="AI39" i="6"/>
  <c r="R39" i="6" s="1"/>
  <c r="T39" i="6" s="1"/>
  <c r="U39" i="6" s="1"/>
  <c r="AI54" i="6"/>
  <c r="R54" i="6" s="1"/>
  <c r="T54" i="6" s="1"/>
  <c r="U54" i="6" s="1"/>
  <c r="AL20" i="6"/>
  <c r="S20" i="6" s="1"/>
  <c r="AJ54" i="6"/>
  <c r="Q54" i="6" s="1"/>
  <c r="AJ20" i="6"/>
  <c r="Q20" i="6" s="1"/>
  <c r="AI20" i="6"/>
  <c r="R20" i="6" s="1"/>
  <c r="T20" i="6" s="1"/>
  <c r="U20" i="6" s="1"/>
  <c r="AI45" i="6"/>
  <c r="R45" i="6" s="1"/>
  <c r="T45" i="6" s="1"/>
  <c r="U45" i="6" s="1"/>
  <c r="AL53" i="6"/>
  <c r="S53" i="6" s="1"/>
  <c r="AH45" i="6"/>
  <c r="P45" i="6" s="1"/>
  <c r="AL205" i="6"/>
  <c r="S205" i="6" s="1"/>
  <c r="AL45" i="6"/>
  <c r="S45" i="6" s="1"/>
  <c r="AL43" i="6"/>
  <c r="S43" i="6" s="1"/>
  <c r="AJ78" i="6"/>
  <c r="Q78" i="6" s="1"/>
  <c r="AH98" i="6"/>
  <c r="P98" i="6" s="1"/>
  <c r="AJ38" i="6"/>
  <c r="Q38" i="6" s="1"/>
  <c r="AJ60" i="6"/>
  <c r="Q60" i="6" s="1"/>
  <c r="AH46" i="6"/>
  <c r="P46" i="6" s="1"/>
  <c r="AJ80" i="6"/>
  <c r="Q80" i="6" s="1"/>
  <c r="AI38" i="6"/>
  <c r="R38" i="6" s="1"/>
  <c r="T38" i="6" s="1"/>
  <c r="U38" i="6" s="1"/>
  <c r="AJ53" i="6"/>
  <c r="Q53" i="6" s="1"/>
  <c r="AJ65" i="6"/>
  <c r="Q65" i="6" s="1"/>
  <c r="AH80" i="6"/>
  <c r="P80" i="6" s="1"/>
  <c r="AI79" i="6"/>
  <c r="R79" i="6" s="1"/>
  <c r="T79" i="6" s="1"/>
  <c r="U79" i="6" s="1"/>
  <c r="AH65" i="6"/>
  <c r="P65" i="6" s="1"/>
  <c r="AL80" i="6"/>
  <c r="S80" i="6" s="1"/>
  <c r="AH82" i="6"/>
  <c r="P82" i="6" s="1"/>
  <c r="AI78" i="6"/>
  <c r="R78" i="6" s="1"/>
  <c r="T78" i="6" s="1"/>
  <c r="U78" i="6" s="1"/>
  <c r="AL78" i="6"/>
  <c r="S78" i="6" s="1"/>
  <c r="AH55" i="6"/>
  <c r="P55" i="6" s="1"/>
  <c r="AL46" i="6"/>
  <c r="S46" i="6" s="1"/>
  <c r="AL99" i="6"/>
  <c r="S99" i="6" s="1"/>
  <c r="AJ79" i="6"/>
  <c r="Q79" i="6" s="1"/>
  <c r="AJ73" i="6"/>
  <c r="Q73" i="6" s="1"/>
  <c r="AI50" i="6"/>
  <c r="R50" i="6" s="1"/>
  <c r="T50" i="6" s="1"/>
  <c r="U50" i="6" s="1"/>
  <c r="AH79" i="6"/>
  <c r="P79" i="6" s="1"/>
  <c r="AH40" i="6"/>
  <c r="P40" i="6" s="1"/>
  <c r="AL39" i="6"/>
  <c r="S39" i="6" s="1"/>
  <c r="AH72" i="6"/>
  <c r="P72" i="6" s="1"/>
  <c r="AJ46" i="6"/>
  <c r="Q46" i="6" s="1"/>
  <c r="AH93" i="6"/>
  <c r="P93" i="6" s="1"/>
  <c r="AJ108" i="6"/>
  <c r="Q108" i="6" s="1"/>
  <c r="AH85" i="6"/>
  <c r="P85" i="6" s="1"/>
  <c r="AI57" i="6"/>
  <c r="R57" i="6" s="1"/>
  <c r="T57" i="6" s="1"/>
  <c r="U57" i="6" s="1"/>
  <c r="AH76" i="6"/>
  <c r="P76" i="6" s="1"/>
  <c r="AH42" i="6"/>
  <c r="P42" i="6" s="1"/>
  <c r="AL57" i="6"/>
  <c r="S57" i="6" s="1"/>
  <c r="AI23" i="6"/>
  <c r="R23" i="6" s="1"/>
  <c r="T23" i="6" s="1"/>
  <c r="U23" i="6" s="1"/>
  <c r="AH23" i="6"/>
  <c r="P23" i="6" s="1"/>
  <c r="AI70" i="6"/>
  <c r="R70" i="6" s="1"/>
  <c r="T70" i="6" s="1"/>
  <c r="U70" i="6" s="1"/>
  <c r="AJ24" i="6"/>
  <c r="Q24" i="6" s="1"/>
  <c r="AI100" i="6"/>
  <c r="R100" i="6" s="1"/>
  <c r="T100" i="6" s="1"/>
  <c r="U100" i="6" s="1"/>
  <c r="AH70" i="6"/>
  <c r="P70" i="6" s="1"/>
  <c r="AL24" i="6"/>
  <c r="S24" i="6" s="1"/>
  <c r="AI22" i="6"/>
  <c r="R22" i="6" s="1"/>
  <c r="T22" i="6" s="1"/>
  <c r="U22" i="6" s="1"/>
  <c r="AI85" i="6"/>
  <c r="R85" i="6" s="1"/>
  <c r="T85" i="6" s="1"/>
  <c r="U85" i="6" s="1"/>
  <c r="AJ210" i="6"/>
  <c r="Q210" i="6" s="1"/>
  <c r="AI35" i="6"/>
  <c r="R35" i="6" s="1"/>
  <c r="T35" i="6" s="1"/>
  <c r="U35" i="6" s="1"/>
  <c r="AJ209" i="6"/>
  <c r="Q209" i="6" s="1"/>
  <c r="AL63" i="6"/>
  <c r="S63" i="6" s="1"/>
  <c r="AL51" i="6"/>
  <c r="S51" i="6" s="1"/>
  <c r="AH204" i="6"/>
  <c r="P204" i="6" s="1"/>
  <c r="AI48" i="6"/>
  <c r="R48" i="6" s="1"/>
  <c r="T48" i="6" s="1"/>
  <c r="U48" i="6" s="1"/>
  <c r="AH58" i="6"/>
  <c r="P58" i="6" s="1"/>
  <c r="AI26" i="6"/>
  <c r="R26" i="6" s="1"/>
  <c r="T26" i="6" s="1"/>
  <c r="U26" i="6" s="1"/>
  <c r="AH101" i="6"/>
  <c r="P101" i="6" s="1"/>
  <c r="AJ71" i="6"/>
  <c r="Q71" i="6" s="1"/>
  <c r="AL48" i="6"/>
  <c r="S48" i="6" s="1"/>
  <c r="AI84" i="6"/>
  <c r="R84" i="6" s="1"/>
  <c r="T84" i="6" s="1"/>
  <c r="U84" i="6" s="1"/>
  <c r="AI105" i="6"/>
  <c r="R105" i="6" s="1"/>
  <c r="T105" i="6" s="1"/>
  <c r="U105" i="6" s="1"/>
  <c r="AL209" i="6"/>
  <c r="S209" i="6" s="1"/>
  <c r="AL206" i="6"/>
  <c r="S206" i="6" s="1"/>
  <c r="AJ92" i="6"/>
  <c r="Q92" i="6" s="1"/>
  <c r="AJ64" i="6"/>
  <c r="Q64" i="6" s="1"/>
  <c r="AH84" i="6"/>
  <c r="P84" i="6" s="1"/>
  <c r="AH105" i="6"/>
  <c r="P105" i="6" s="1"/>
  <c r="AI209" i="6"/>
  <c r="R209" i="6" s="1"/>
  <c r="T209" i="6" s="1"/>
  <c r="U209" i="6" s="1"/>
  <c r="AH48" i="6"/>
  <c r="P48" i="6" s="1"/>
  <c r="AH26" i="6"/>
  <c r="P26" i="6" s="1"/>
  <c r="AH206" i="6"/>
  <c r="P206" i="6" s="1"/>
  <c r="AL92" i="6"/>
  <c r="S92" i="6" s="1"/>
  <c r="AJ87" i="6"/>
  <c r="Q87" i="6" s="1"/>
  <c r="AI64" i="6"/>
  <c r="R64" i="6" s="1"/>
  <c r="T64" i="6" s="1"/>
  <c r="U64" i="6" s="1"/>
  <c r="AL84" i="6"/>
  <c r="S84" i="6" s="1"/>
  <c r="AL105" i="6"/>
  <c r="S105" i="6" s="1"/>
  <c r="AL58" i="6"/>
  <c r="S58" i="6" s="1"/>
  <c r="AJ206" i="6"/>
  <c r="Q206" i="6" s="1"/>
  <c r="AI92" i="6"/>
  <c r="R92" i="6" s="1"/>
  <c r="T92" i="6" s="1"/>
  <c r="U92" i="6" s="1"/>
  <c r="AJ51" i="6"/>
  <c r="Q51" i="6" s="1"/>
  <c r="AH64" i="6"/>
  <c r="P64" i="6" s="1"/>
  <c r="AJ63" i="6"/>
  <c r="Q63" i="6" s="1"/>
  <c r="AJ204" i="6"/>
  <c r="Q204" i="6" s="1"/>
  <c r="AJ99" i="6"/>
  <c r="Q99" i="6" s="1"/>
  <c r="AI51" i="6"/>
  <c r="R51" i="6" s="1"/>
  <c r="T51" i="6" s="1"/>
  <c r="U51" i="6" s="1"/>
  <c r="AJ58" i="6"/>
  <c r="Q58" i="6" s="1"/>
  <c r="AI63" i="6"/>
  <c r="R63" i="6" s="1"/>
  <c r="T63" i="6" s="1"/>
  <c r="U63" i="6" s="1"/>
  <c r="AJ26" i="6"/>
  <c r="Q26" i="6" s="1"/>
  <c r="AI204" i="6"/>
  <c r="R204" i="6" s="1"/>
  <c r="T204" i="6" s="1"/>
  <c r="U204" i="6" s="1"/>
  <c r="AI99" i="6"/>
  <c r="R99" i="6" s="1"/>
  <c r="T99" i="6" s="1"/>
  <c r="U99" i="6" s="1"/>
  <c r="AJ103" i="6"/>
  <c r="Q103" i="6" s="1"/>
  <c r="AL96" i="6"/>
  <c r="S96" i="6" s="1"/>
  <c r="AH100" i="6"/>
  <c r="P100" i="6" s="1"/>
  <c r="AJ85" i="6"/>
  <c r="Q85" i="6" s="1"/>
  <c r="AJ23" i="6"/>
  <c r="Q23" i="6" s="1"/>
  <c r="AH22" i="6"/>
  <c r="P22" i="6" s="1"/>
  <c r="AL76" i="6"/>
  <c r="S76" i="6" s="1"/>
  <c r="AH62" i="6"/>
  <c r="P62" i="6" s="1"/>
  <c r="AL33" i="6"/>
  <c r="S33" i="6" s="1"/>
  <c r="AJ66" i="6"/>
  <c r="Q66" i="6" s="1"/>
  <c r="AJ101" i="6"/>
  <c r="Q101" i="6" s="1"/>
  <c r="AL100" i="6"/>
  <c r="S100" i="6" s="1"/>
  <c r="AI101" i="6"/>
  <c r="R101" i="6" s="1"/>
  <c r="T101" i="6" s="1"/>
  <c r="U101" i="6" s="1"/>
  <c r="AJ70" i="6"/>
  <c r="Q70" i="6" s="1"/>
  <c r="AL62" i="6"/>
  <c r="S62" i="6" s="1"/>
  <c r="AH33" i="6"/>
  <c r="P33" i="6" s="1"/>
  <c r="AI109" i="6"/>
  <c r="R109" i="6" s="1"/>
  <c r="T109" i="6" s="1"/>
  <c r="U109" i="6" s="1"/>
  <c r="AJ57" i="6"/>
  <c r="Q57" i="6" s="1"/>
  <c r="AH49" i="6"/>
  <c r="P49" i="6" s="1"/>
  <c r="AI24" i="6"/>
  <c r="R24" i="6" s="1"/>
  <c r="T24" i="6" s="1"/>
  <c r="U24" i="6" s="1"/>
  <c r="AJ22" i="6"/>
  <c r="Q22" i="6" s="1"/>
  <c r="AJ76" i="6"/>
  <c r="Q76" i="6" s="1"/>
  <c r="AJ31" i="6"/>
  <c r="Q31" i="6" s="1"/>
  <c r="AH89" i="6"/>
  <c r="P89" i="6" s="1"/>
  <c r="AJ62" i="6"/>
  <c r="Q62" i="6" s="1"/>
  <c r="AJ33" i="6"/>
  <c r="Q33" i="6" s="1"/>
  <c r="AH54" i="6"/>
  <c r="P54" i="6" s="1"/>
  <c r="AL50" i="6"/>
  <c r="S50" i="6" s="1"/>
  <c r="AH50" i="6"/>
  <c r="P50" i="6" s="1"/>
  <c r="AH95" i="6"/>
  <c r="P95" i="6" s="1"/>
  <c r="AL34" i="6"/>
  <c r="S34" i="6" s="1"/>
  <c r="AI61" i="6"/>
  <c r="R61" i="6" s="1"/>
  <c r="T61" i="6" s="1"/>
  <c r="U61" i="6" s="1"/>
  <c r="AL77" i="6"/>
  <c r="S77" i="6" s="1"/>
  <c r="AL41" i="6"/>
  <c r="S41" i="6" s="1"/>
  <c r="AI77" i="6"/>
  <c r="R77" i="6" s="1"/>
  <c r="T77" i="6" s="1"/>
  <c r="U77" i="6" s="1"/>
  <c r="AJ96" i="6"/>
  <c r="Q96" i="6" s="1"/>
  <c r="AJ49" i="6"/>
  <c r="Q49" i="6" s="1"/>
  <c r="AH109" i="6"/>
  <c r="P109" i="6" s="1"/>
  <c r="AH96" i="6"/>
  <c r="P96" i="6" s="1"/>
  <c r="AI97" i="6"/>
  <c r="R97" i="6" s="1"/>
  <c r="T97" i="6" s="1"/>
  <c r="U97" i="6" s="1"/>
  <c r="AI49" i="6"/>
  <c r="R49" i="6" s="1"/>
  <c r="T49" i="6" s="1"/>
  <c r="U49" i="6" s="1"/>
  <c r="AJ42" i="6"/>
  <c r="Q42" i="6" s="1"/>
  <c r="AI31" i="6"/>
  <c r="R31" i="6" s="1"/>
  <c r="T31" i="6" s="1"/>
  <c r="U31" i="6" s="1"/>
  <c r="AI71" i="6"/>
  <c r="R71" i="6" s="1"/>
  <c r="T71" i="6" s="1"/>
  <c r="U71" i="6" s="1"/>
  <c r="AI103" i="6"/>
  <c r="R103" i="6" s="1"/>
  <c r="T103" i="6" s="1"/>
  <c r="U103" i="6" s="1"/>
  <c r="AL37" i="6"/>
  <c r="S37" i="6" s="1"/>
  <c r="AJ91" i="6"/>
  <c r="Q91" i="6" s="1"/>
  <c r="AI66" i="6"/>
  <c r="R66" i="6" s="1"/>
  <c r="T66" i="6" s="1"/>
  <c r="U66" i="6" s="1"/>
  <c r="AI210" i="6"/>
  <c r="R210" i="6" s="1"/>
  <c r="T210" i="6" s="1"/>
  <c r="U210" i="6" s="1"/>
  <c r="AJ81" i="6"/>
  <c r="Q81" i="6" s="1"/>
  <c r="AJ44" i="6"/>
  <c r="Q44" i="6" s="1"/>
  <c r="AL31" i="6"/>
  <c r="S31" i="6" s="1"/>
  <c r="AH71" i="6"/>
  <c r="P71" i="6" s="1"/>
  <c r="AH103" i="6"/>
  <c r="P103" i="6" s="1"/>
  <c r="AL91" i="6"/>
  <c r="S91" i="6" s="1"/>
  <c r="AH66" i="6"/>
  <c r="P66" i="6" s="1"/>
  <c r="AJ89" i="6"/>
  <c r="Q89" i="6" s="1"/>
  <c r="AH210" i="6"/>
  <c r="P210" i="6" s="1"/>
  <c r="AI81" i="6"/>
  <c r="R81" i="6" s="1"/>
  <c r="T81" i="6" s="1"/>
  <c r="U81" i="6" s="1"/>
  <c r="AI44" i="6"/>
  <c r="R44" i="6" s="1"/>
  <c r="T44" i="6" s="1"/>
  <c r="U44" i="6" s="1"/>
  <c r="AJ32" i="6"/>
  <c r="Q32" i="6" s="1"/>
  <c r="AI91" i="6"/>
  <c r="R91" i="6" s="1"/>
  <c r="T91" i="6" s="1"/>
  <c r="U91" i="6" s="1"/>
  <c r="AL89" i="6"/>
  <c r="S89" i="6" s="1"/>
  <c r="AH81" i="6"/>
  <c r="P81" i="6" s="1"/>
  <c r="AH44" i="6"/>
  <c r="P44" i="6" s="1"/>
  <c r="AL32" i="6"/>
  <c r="S32" i="6" s="1"/>
  <c r="AI104" i="6"/>
  <c r="R104" i="6" s="1"/>
  <c r="T104" i="6" s="1"/>
  <c r="U104" i="6" s="1"/>
  <c r="AH75" i="6"/>
  <c r="P75" i="6" s="1"/>
  <c r="AJ109" i="6"/>
  <c r="Q109" i="6" s="1"/>
  <c r="AJ90" i="6"/>
  <c r="Q90" i="6" s="1"/>
  <c r="AH67" i="6"/>
  <c r="P67" i="6" s="1"/>
  <c r="AL35" i="6"/>
  <c r="S35" i="6" s="1"/>
  <c r="AJ34" i="6"/>
  <c r="Q34" i="6" s="1"/>
  <c r="AL207" i="6"/>
  <c r="S207" i="6" s="1"/>
  <c r="AH56" i="6"/>
  <c r="P56" i="6" s="1"/>
  <c r="AJ83" i="6"/>
  <c r="Q83" i="6" s="1"/>
  <c r="AI34" i="6"/>
  <c r="R34" i="6" s="1"/>
  <c r="T34" i="6" s="1"/>
  <c r="U34" i="6" s="1"/>
  <c r="AH87" i="6"/>
  <c r="P87" i="6" s="1"/>
  <c r="AI87" i="6"/>
  <c r="R87" i="6" s="1"/>
  <c r="T87" i="6" s="1"/>
  <c r="U87" i="6" s="1"/>
  <c r="AI74" i="6"/>
  <c r="R74" i="6" s="1"/>
  <c r="T74" i="6" s="1"/>
  <c r="U74" i="6" s="1"/>
  <c r="AJ41" i="6"/>
  <c r="Q41" i="6" s="1"/>
  <c r="AI41" i="6"/>
  <c r="R41" i="6" s="1"/>
  <c r="T41" i="6" s="1"/>
  <c r="U41" i="6" s="1"/>
  <c r="AH52" i="6"/>
  <c r="P52" i="6" s="1"/>
  <c r="AJ35" i="6"/>
  <c r="Q35" i="6" s="1"/>
  <c r="AL55" i="6"/>
  <c r="S55" i="6" s="1"/>
  <c r="AI73" i="6"/>
  <c r="R73" i="6" s="1"/>
  <c r="T73" i="6" s="1"/>
  <c r="U73" i="6" s="1"/>
  <c r="AI60" i="6"/>
  <c r="R60" i="6" s="1"/>
  <c r="T60" i="6" s="1"/>
  <c r="U60" i="6" s="1"/>
  <c r="AI108" i="6"/>
  <c r="R108" i="6" s="1"/>
  <c r="T108" i="6" s="1"/>
  <c r="U108" i="6" s="1"/>
  <c r="AJ40" i="6"/>
  <c r="Q40" i="6" s="1"/>
  <c r="AL72" i="6"/>
  <c r="S72" i="6" s="1"/>
  <c r="AJ43" i="6"/>
  <c r="Q43" i="6" s="1"/>
  <c r="AJ93" i="6"/>
  <c r="Q93" i="6" s="1"/>
  <c r="AJ47" i="6"/>
  <c r="Q47" i="6" s="1"/>
  <c r="AH61" i="6"/>
  <c r="P61" i="6" s="1"/>
  <c r="AJ55" i="6"/>
  <c r="Q55" i="6" s="1"/>
  <c r="AH73" i="6"/>
  <c r="P73" i="6" s="1"/>
  <c r="AH60" i="6"/>
  <c r="P60" i="6" s="1"/>
  <c r="AH108" i="6"/>
  <c r="P108" i="6" s="1"/>
  <c r="AI40" i="6"/>
  <c r="R40" i="6" s="1"/>
  <c r="T40" i="6" s="1"/>
  <c r="U40" i="6" s="1"/>
  <c r="AJ72" i="6"/>
  <c r="Q72" i="6" s="1"/>
  <c r="AH43" i="6"/>
  <c r="P43" i="6" s="1"/>
  <c r="AL93" i="6"/>
  <c r="S93" i="6" s="1"/>
  <c r="AL27" i="6"/>
  <c r="S27" i="6" s="1"/>
  <c r="AL94" i="6"/>
  <c r="S94" i="6" s="1"/>
  <c r="AL19" i="6"/>
  <c r="S19" i="6" s="1"/>
  <c r="AH30" i="6"/>
  <c r="P30" i="6" s="1"/>
  <c r="AH207" i="6"/>
  <c r="P207" i="6" s="1"/>
  <c r="AL52" i="6"/>
  <c r="S52" i="6" s="1"/>
  <c r="AJ67" i="6"/>
  <c r="Q67" i="6" s="1"/>
  <c r="AL56" i="6"/>
  <c r="S56" i="6" s="1"/>
  <c r="AI94" i="6"/>
  <c r="R94" i="6" s="1"/>
  <c r="T94" i="6" s="1"/>
  <c r="U94" i="6" s="1"/>
  <c r="AI83" i="6"/>
  <c r="R83" i="6" s="1"/>
  <c r="T83" i="6" s="1"/>
  <c r="U83" i="6" s="1"/>
  <c r="AJ208" i="6"/>
  <c r="Q208" i="6" s="1"/>
  <c r="AI67" i="6"/>
  <c r="R67" i="6" s="1"/>
  <c r="T67" i="6" s="1"/>
  <c r="U67" i="6" s="1"/>
  <c r="AJ95" i="6"/>
  <c r="Q95" i="6" s="1"/>
  <c r="AH94" i="6"/>
  <c r="P94" i="6" s="1"/>
  <c r="AH83" i="6"/>
  <c r="P83" i="6" s="1"/>
  <c r="AI208" i="6"/>
  <c r="R208" i="6" s="1"/>
  <c r="T208" i="6" s="1"/>
  <c r="U208" i="6" s="1"/>
  <c r="AJ19" i="6"/>
  <c r="Q19" i="6" s="1"/>
  <c r="AJ28" i="6"/>
  <c r="Q28" i="6" s="1"/>
  <c r="AJ69" i="6"/>
  <c r="Q69" i="6" s="1"/>
  <c r="AJ74" i="6"/>
  <c r="Q74" i="6" s="1"/>
  <c r="AI32" i="6"/>
  <c r="R32" i="6" s="1"/>
  <c r="T32" i="6" s="1"/>
  <c r="U32" i="6" s="1"/>
  <c r="AI42" i="6"/>
  <c r="R42" i="6" s="1"/>
  <c r="T42" i="6" s="1"/>
  <c r="U42" i="6" s="1"/>
  <c r="AH208" i="6"/>
  <c r="P208" i="6" s="1"/>
  <c r="AL90" i="6"/>
  <c r="S90" i="6" s="1"/>
  <c r="AL95" i="6"/>
  <c r="S95" i="6" s="1"/>
  <c r="AL86" i="6"/>
  <c r="S86" i="6" s="1"/>
  <c r="AI25" i="6"/>
  <c r="R25" i="6" s="1"/>
  <c r="T25" i="6" s="1"/>
  <c r="U25" i="6" s="1"/>
  <c r="AI19" i="6"/>
  <c r="R19" i="6" s="1"/>
  <c r="T19" i="6" s="1"/>
  <c r="U19" i="6" s="1"/>
  <c r="AI28" i="6"/>
  <c r="R28" i="6" s="1"/>
  <c r="T28" i="6" s="1"/>
  <c r="U28" i="6" s="1"/>
  <c r="AH69" i="6"/>
  <c r="P69" i="6" s="1"/>
  <c r="AH74" i="6"/>
  <c r="P74" i="6" s="1"/>
  <c r="AH47" i="6"/>
  <c r="P47" i="6" s="1"/>
  <c r="AJ36" i="6"/>
  <c r="Q36" i="6" s="1"/>
  <c r="AI27" i="6"/>
  <c r="R27" i="6" s="1"/>
  <c r="T27" i="6" s="1"/>
  <c r="U27" i="6" s="1"/>
  <c r="AJ86" i="6"/>
  <c r="Q86" i="6" s="1"/>
  <c r="AI86" i="6"/>
  <c r="R86" i="6" s="1"/>
  <c r="T86" i="6" s="1"/>
  <c r="U86" i="6" s="1"/>
  <c r="AH28" i="6"/>
  <c r="P28" i="6" s="1"/>
  <c r="AL69" i="6"/>
  <c r="S69" i="6" s="1"/>
  <c r="AI47" i="6"/>
  <c r="R47" i="6" s="1"/>
  <c r="T47" i="6" s="1"/>
  <c r="U47" i="6" s="1"/>
  <c r="AJ30" i="6"/>
  <c r="Q30" i="6" s="1"/>
  <c r="AI90" i="6"/>
  <c r="R90" i="6" s="1"/>
  <c r="T90" i="6" s="1"/>
  <c r="U90" i="6" s="1"/>
  <c r="AJ207" i="6"/>
  <c r="Q207" i="6" s="1"/>
  <c r="AJ52" i="6"/>
  <c r="Q52" i="6" s="1"/>
  <c r="AJ56" i="6"/>
  <c r="Q56" i="6" s="1"/>
  <c r="AL21" i="6"/>
  <c r="S21" i="6" s="1"/>
  <c r="AI30" i="6"/>
  <c r="R30" i="6" s="1"/>
  <c r="T30" i="6" s="1"/>
  <c r="U30" i="6" s="1"/>
  <c r="AL98" i="6"/>
  <c r="S98" i="6" s="1"/>
  <c r="AH37" i="6"/>
  <c r="P37" i="6" s="1"/>
  <c r="AL75" i="6"/>
  <c r="S75" i="6" s="1"/>
  <c r="AH88" i="6"/>
  <c r="P88" i="6" s="1"/>
  <c r="AH25" i="6"/>
  <c r="P25" i="6" s="1"/>
  <c r="AI21" i="6"/>
  <c r="R21" i="6" s="1"/>
  <c r="T21" i="6" s="1"/>
  <c r="U21" i="6" s="1"/>
  <c r="AI82" i="6"/>
  <c r="R82" i="6" s="1"/>
  <c r="T82" i="6" s="1"/>
  <c r="U82" i="6" s="1"/>
  <c r="AJ104" i="6"/>
  <c r="Q104" i="6" s="1"/>
  <c r="AJ205" i="6"/>
  <c r="Q205" i="6" s="1"/>
  <c r="AJ97" i="6"/>
  <c r="Q97" i="6" s="1"/>
  <c r="AH21" i="6"/>
  <c r="P21" i="6" s="1"/>
  <c r="AL82" i="6"/>
  <c r="S82" i="6" s="1"/>
  <c r="AL61" i="6"/>
  <c r="S61" i="6" s="1"/>
  <c r="AH27" i="6"/>
  <c r="P27" i="6" s="1"/>
  <c r="AJ102" i="6"/>
  <c r="Q102" i="6" s="1"/>
  <c r="AH104" i="6"/>
  <c r="P104" i="6" s="1"/>
  <c r="AI205" i="6"/>
  <c r="R205" i="6" s="1"/>
  <c r="T205" i="6" s="1"/>
  <c r="U205" i="6" s="1"/>
  <c r="AH97" i="6"/>
  <c r="P97" i="6" s="1"/>
  <c r="AI36" i="6"/>
  <c r="R36" i="6" s="1"/>
  <c r="T36" i="6" s="1"/>
  <c r="U36" i="6" s="1"/>
  <c r="AI102" i="6"/>
  <c r="R102" i="6" s="1"/>
  <c r="T102" i="6" s="1"/>
  <c r="U102" i="6" s="1"/>
  <c r="AL36" i="6"/>
  <c r="S36" i="6" s="1"/>
  <c r="AH102" i="6"/>
  <c r="P102" i="6" s="1"/>
  <c r="AJ98" i="6"/>
  <c r="Q98" i="6" s="1"/>
  <c r="AJ37" i="6"/>
  <c r="Q37" i="6" s="1"/>
  <c r="AJ75" i="6"/>
  <c r="Q75" i="6" s="1"/>
  <c r="AJ88" i="6"/>
  <c r="Q88" i="6" s="1"/>
  <c r="AJ25" i="6"/>
  <c r="Q25" i="6" s="1"/>
  <c r="AG110" i="6"/>
  <c r="Z106" i="2"/>
  <c r="AJ107" i="6"/>
  <c r="Q107" i="6" s="1"/>
  <c r="AI107" i="6"/>
  <c r="R107" i="6" s="1"/>
  <c r="T107" i="6" s="1"/>
  <c r="U107" i="6" s="1"/>
  <c r="AH107" i="6"/>
  <c r="P107" i="6" s="1"/>
  <c r="AI141" i="6"/>
  <c r="R141" i="6" s="1"/>
  <c r="T141" i="6" s="1"/>
  <c r="U141" i="6" s="1"/>
  <c r="AJ141" i="6"/>
  <c r="Q141" i="6" s="1"/>
  <c r="AL141" i="6"/>
  <c r="S141" i="6" s="1"/>
  <c r="AH141" i="6"/>
  <c r="P141" i="6" s="1"/>
  <c r="AL175" i="6"/>
  <c r="S175" i="6" s="1"/>
  <c r="AI175" i="6"/>
  <c r="R175" i="6" s="1"/>
  <c r="T175" i="6" s="1"/>
  <c r="U175" i="6" s="1"/>
  <c r="AH175" i="6"/>
  <c r="P175" i="6" s="1"/>
  <c r="AJ175" i="6"/>
  <c r="Q175" i="6" s="1"/>
  <c r="AL155" i="6"/>
  <c r="S155" i="6" s="1"/>
  <c r="AJ155" i="6"/>
  <c r="Q155" i="6" s="1"/>
  <c r="AH155" i="6"/>
  <c r="P155" i="6" s="1"/>
  <c r="AI155" i="6"/>
  <c r="R155" i="6" s="1"/>
  <c r="T155" i="6" s="1"/>
  <c r="U155" i="6" s="1"/>
  <c r="AH183" i="6"/>
  <c r="P183" i="6" s="1"/>
  <c r="AI183" i="6"/>
  <c r="R183" i="6" s="1"/>
  <c r="T183" i="6" s="1"/>
  <c r="U183" i="6" s="1"/>
  <c r="AL183" i="6"/>
  <c r="S183" i="6" s="1"/>
  <c r="AJ183" i="6"/>
  <c r="Q183" i="6" s="1"/>
  <c r="AI122" i="6"/>
  <c r="R122" i="6" s="1"/>
  <c r="T122" i="6" s="1"/>
  <c r="U122" i="6" s="1"/>
  <c r="AH122" i="6"/>
  <c r="P122" i="6" s="1"/>
  <c r="AJ122" i="6"/>
  <c r="Q122" i="6" s="1"/>
  <c r="AL122" i="6"/>
  <c r="S122" i="6" s="1"/>
  <c r="AL133" i="6"/>
  <c r="S133" i="6" s="1"/>
  <c r="AI133" i="6"/>
  <c r="R133" i="6" s="1"/>
  <c r="T133" i="6" s="1"/>
  <c r="U133" i="6" s="1"/>
  <c r="AH133" i="6"/>
  <c r="P133" i="6" s="1"/>
  <c r="AJ133" i="6"/>
  <c r="Q133" i="6" s="1"/>
  <c r="AL131" i="6"/>
  <c r="S131" i="6" s="1"/>
  <c r="AH131" i="6"/>
  <c r="P131" i="6" s="1"/>
  <c r="AI131" i="6"/>
  <c r="R131" i="6" s="1"/>
  <c r="T131" i="6" s="1"/>
  <c r="U131" i="6" s="1"/>
  <c r="AJ131" i="6"/>
  <c r="Q131" i="6" s="1"/>
  <c r="AG112" i="6"/>
  <c r="O112" i="6" s="1"/>
  <c r="AQ106" i="6"/>
  <c r="AU106" i="6" s="1"/>
  <c r="O106" i="6"/>
  <c r="AG111" i="6"/>
  <c r="O111" i="6" s="1"/>
  <c r="AL114" i="6"/>
  <c r="S114" i="6" s="1"/>
  <c r="AH114" i="6"/>
  <c r="P114" i="6" s="1"/>
  <c r="AI114" i="6"/>
  <c r="R114" i="6" s="1"/>
  <c r="T114" i="6" s="1"/>
  <c r="U114" i="6" s="1"/>
  <c r="AJ114" i="6"/>
  <c r="Q114" i="6" s="1"/>
  <c r="AI170" i="6"/>
  <c r="R170" i="6" s="1"/>
  <c r="T170" i="6" s="1"/>
  <c r="U170" i="6" s="1"/>
  <c r="AL170" i="6"/>
  <c r="S170" i="6" s="1"/>
  <c r="AH170" i="6"/>
  <c r="P170" i="6" s="1"/>
  <c r="AJ170" i="6"/>
  <c r="Q170" i="6" s="1"/>
  <c r="AL113" i="6"/>
  <c r="S113" i="6" s="1"/>
  <c r="AH113" i="6"/>
  <c r="P113" i="6" s="1"/>
  <c r="AI113" i="6"/>
  <c r="R113" i="6" s="1"/>
  <c r="T113" i="6" s="1"/>
  <c r="U113" i="6" s="1"/>
  <c r="AJ113" i="6"/>
  <c r="Q113" i="6" s="1"/>
  <c r="AH17" i="6"/>
  <c r="P17" i="6" s="1"/>
  <c r="AI17" i="6"/>
  <c r="R17" i="6" s="1"/>
  <c r="T17" i="6" s="1"/>
  <c r="U17" i="6" s="1"/>
  <c r="AL17" i="6"/>
  <c r="S17" i="6" s="1"/>
  <c r="AJ17" i="6"/>
  <c r="Q17" i="6" s="1"/>
  <c r="AH188" i="6"/>
  <c r="P188" i="6" s="1"/>
  <c r="AL188" i="6"/>
  <c r="S188" i="6" s="1"/>
  <c r="AI188" i="6"/>
  <c r="R188" i="6" s="1"/>
  <c r="T188" i="6" s="1"/>
  <c r="U188" i="6" s="1"/>
  <c r="AJ188" i="6"/>
  <c r="Q188" i="6" s="1"/>
  <c r="AL128" i="6"/>
  <c r="S128" i="6" s="1"/>
  <c r="AH128" i="6"/>
  <c r="P128" i="6" s="1"/>
  <c r="AI128" i="6"/>
  <c r="R128" i="6" s="1"/>
  <c r="T128" i="6" s="1"/>
  <c r="U128" i="6" s="1"/>
  <c r="AJ128" i="6"/>
  <c r="Q128" i="6" s="1"/>
  <c r="AH152" i="6"/>
  <c r="P152" i="6" s="1"/>
  <c r="AI152" i="6"/>
  <c r="R152" i="6" s="1"/>
  <c r="T152" i="6" s="1"/>
  <c r="U152" i="6" s="1"/>
  <c r="AL152" i="6"/>
  <c r="S152" i="6" s="1"/>
  <c r="AJ152" i="6"/>
  <c r="Q152" i="6" s="1"/>
  <c r="AL116" i="6"/>
  <c r="S116" i="6" s="1"/>
  <c r="AH116" i="6"/>
  <c r="P116" i="6" s="1"/>
  <c r="AI116" i="6"/>
  <c r="R116" i="6" s="1"/>
  <c r="T116" i="6" s="1"/>
  <c r="U116" i="6" s="1"/>
  <c r="AJ116" i="6"/>
  <c r="Q116" i="6" s="1"/>
  <c r="AH193" i="6"/>
  <c r="P193" i="6" s="1"/>
  <c r="AI193" i="6"/>
  <c r="R193" i="6" s="1"/>
  <c r="T193" i="6" s="1"/>
  <c r="U193" i="6" s="1"/>
  <c r="AL193" i="6"/>
  <c r="S193" i="6" s="1"/>
  <c r="AJ193" i="6"/>
  <c r="Q193" i="6" s="1"/>
  <c r="AH18" i="6"/>
  <c r="P18" i="6" s="1"/>
  <c r="AI18" i="6"/>
  <c r="R18" i="6" s="1"/>
  <c r="T18" i="6" s="1"/>
  <c r="U18" i="6" s="1"/>
  <c r="AL18" i="6"/>
  <c r="S18" i="6" s="1"/>
  <c r="AJ18" i="6"/>
  <c r="Q18" i="6" s="1"/>
  <c r="AL139" i="6"/>
  <c r="S139" i="6" s="1"/>
  <c r="AH139" i="6"/>
  <c r="P139" i="6" s="1"/>
  <c r="AI139" i="6"/>
  <c r="R139" i="6" s="1"/>
  <c r="T139" i="6" s="1"/>
  <c r="U139" i="6" s="1"/>
  <c r="AJ139" i="6"/>
  <c r="Q139" i="6" s="1"/>
  <c r="O115" i="6"/>
  <c r="P13" i="5"/>
  <c r="P12" i="5"/>
  <c r="Y111" i="2"/>
  <c r="Y119" i="2"/>
  <c r="Y123" i="2"/>
  <c r="Y127" i="2"/>
  <c r="Y185" i="2"/>
  <c r="Y189" i="2"/>
  <c r="Y193" i="2"/>
  <c r="Y196" i="2"/>
  <c r="Y107" i="2"/>
  <c r="Y114" i="2"/>
  <c r="Y118" i="2"/>
  <c r="Y131" i="2"/>
  <c r="Y135" i="2"/>
  <c r="Y139" i="2"/>
  <c r="Y143" i="2"/>
  <c r="Y147" i="2"/>
  <c r="Y151" i="2"/>
  <c r="Y155" i="2"/>
  <c r="Y159" i="2"/>
  <c r="Y163" i="2"/>
  <c r="Y171" i="2"/>
  <c r="Y176" i="2"/>
  <c r="Y180" i="2"/>
  <c r="Y184" i="2"/>
  <c r="Y110" i="2"/>
  <c r="Y122" i="2"/>
  <c r="Y126" i="2"/>
  <c r="Y117" i="2"/>
  <c r="Y130" i="2"/>
  <c r="Y134" i="2"/>
  <c r="Y138" i="2"/>
  <c r="Y142" i="2"/>
  <c r="Y146" i="2"/>
  <c r="Y150" i="2"/>
  <c r="Y154" i="2"/>
  <c r="Y158" i="2"/>
  <c r="Y162" i="2"/>
  <c r="Y166" i="2"/>
  <c r="Y170" i="2"/>
  <c r="Y175" i="2"/>
  <c r="Y179" i="2"/>
  <c r="Y183" i="2"/>
  <c r="Y109" i="2"/>
  <c r="Y113" i="2"/>
  <c r="Y121" i="2"/>
  <c r="Y125" i="2"/>
  <c r="Y129" i="2"/>
  <c r="Y187" i="2"/>
  <c r="Y191" i="2"/>
  <c r="Y195" i="2"/>
  <c r="Y198" i="2"/>
  <c r="Y141" i="2"/>
  <c r="Y149" i="2"/>
  <c r="Y153" i="2"/>
  <c r="Y157" i="2"/>
  <c r="Y165" i="2"/>
  <c r="Y169" i="2"/>
  <c r="Y174" i="2"/>
  <c r="Y178" i="2"/>
  <c r="Y182" i="2"/>
  <c r="Y186" i="2"/>
  <c r="Y194" i="2"/>
  <c r="Y197" i="2"/>
  <c r="Y116" i="2"/>
  <c r="Y133" i="2"/>
  <c r="Y137" i="2"/>
  <c r="Y145" i="2"/>
  <c r="Y161" i="2"/>
  <c r="Y190" i="2"/>
  <c r="Y199" i="2"/>
  <c r="Y108" i="2"/>
  <c r="Y112" i="2"/>
  <c r="Y120" i="2"/>
  <c r="Y124" i="2"/>
  <c r="Y128" i="2"/>
  <c r="Y173" i="2"/>
  <c r="Y115" i="2"/>
  <c r="Y132" i="2"/>
  <c r="Y136" i="2"/>
  <c r="Y140" i="2"/>
  <c r="Y144" i="2"/>
  <c r="Y148" i="2"/>
  <c r="Y152" i="2"/>
  <c r="Y156" i="2"/>
  <c r="Y160" i="2"/>
  <c r="Y164" i="2"/>
  <c r="Y168" i="2"/>
  <c r="Y172" i="2"/>
  <c r="Y177" i="2"/>
  <c r="Y181" i="2"/>
  <c r="Y167" i="2"/>
  <c r="Y188" i="2"/>
  <c r="Y192" i="2"/>
  <c r="Y106" i="2"/>
  <c r="P5" i="5"/>
  <c r="AH111" i="6" l="1"/>
  <c r="P111" i="6" s="1"/>
  <c r="AI111" i="6"/>
  <c r="R111" i="6" s="1"/>
  <c r="T111" i="6" s="1"/>
  <c r="U111" i="6" s="1"/>
  <c r="AJ111" i="6"/>
  <c r="Q111" i="6" s="1"/>
  <c r="AL111" i="6"/>
  <c r="S111" i="6" s="1"/>
  <c r="AL112" i="6"/>
  <c r="S112" i="6" s="1"/>
  <c r="AH112" i="6"/>
  <c r="P112" i="6" s="1"/>
  <c r="AI112" i="6"/>
  <c r="R112" i="6" s="1"/>
  <c r="T112" i="6" s="1"/>
  <c r="U112" i="6" s="1"/>
  <c r="AJ112" i="6"/>
  <c r="Q112" i="6" s="1"/>
  <c r="AQ145" i="6"/>
  <c r="AR145" i="6"/>
  <c r="AQ167" i="6"/>
  <c r="AR167" i="6"/>
  <c r="AQ135" i="6"/>
  <c r="AR135" i="6"/>
  <c r="AQ131" i="6"/>
  <c r="AR131" i="6"/>
  <c r="AL106" i="6"/>
  <c r="S106" i="6" s="1"/>
  <c r="AH106" i="6"/>
  <c r="P106" i="6" s="1"/>
  <c r="AI106" i="6"/>
  <c r="R106" i="6" s="1"/>
  <c r="T106" i="6" s="1"/>
  <c r="U106" i="6" s="1"/>
  <c r="AJ106" i="6"/>
  <c r="Q106" i="6" s="1"/>
  <c r="AQ186" i="6"/>
  <c r="AR186" i="6"/>
  <c r="AQ117" i="6"/>
  <c r="AR117" i="6"/>
  <c r="AQ162" i="6"/>
  <c r="AR162" i="6"/>
  <c r="AQ121" i="6"/>
  <c r="AR121" i="6"/>
  <c r="AQ171" i="6"/>
  <c r="AR171" i="6"/>
  <c r="AQ156" i="6"/>
  <c r="AR156" i="6"/>
  <c r="AR132" i="6"/>
  <c r="AQ132" i="6"/>
  <c r="AU132" i="6" s="1"/>
  <c r="AR149" i="6"/>
  <c r="AQ149" i="6"/>
  <c r="AU149" i="6" s="1"/>
  <c r="AQ182" i="6"/>
  <c r="AR182" i="6"/>
  <c r="AR202" i="6"/>
  <c r="AQ202" i="6"/>
  <c r="AQ113" i="6"/>
  <c r="AR113" i="6"/>
  <c r="AQ158" i="6"/>
  <c r="AR158" i="6"/>
  <c r="AR130" i="6"/>
  <c r="AQ130" i="6"/>
  <c r="AR163" i="6"/>
  <c r="AQ163" i="6"/>
  <c r="AQ122" i="6"/>
  <c r="AR122" i="6"/>
  <c r="AQ127" i="6"/>
  <c r="AR127" i="6"/>
  <c r="AR141" i="6"/>
  <c r="AQ141" i="6"/>
  <c r="AQ123" i="6"/>
  <c r="AR123" i="6"/>
  <c r="AR192" i="6"/>
  <c r="AQ192" i="6"/>
  <c r="AU192" i="6" s="1"/>
  <c r="AQ128" i="6"/>
  <c r="AR128" i="6"/>
  <c r="AR126" i="6"/>
  <c r="AQ126" i="6"/>
  <c r="AQ181" i="6"/>
  <c r="AR181" i="6"/>
  <c r="AQ148" i="6"/>
  <c r="AR148" i="6"/>
  <c r="AR124" i="6"/>
  <c r="AQ124" i="6"/>
  <c r="AU124" i="6" s="1"/>
  <c r="AR137" i="6"/>
  <c r="AQ137" i="6"/>
  <c r="AQ173" i="6"/>
  <c r="AR173" i="6"/>
  <c r="AQ195" i="6"/>
  <c r="AR195" i="6"/>
  <c r="AQ183" i="6"/>
  <c r="AR183" i="6"/>
  <c r="AQ150" i="6"/>
  <c r="AR150" i="6"/>
  <c r="AQ114" i="6"/>
  <c r="AR114" i="6"/>
  <c r="AQ155" i="6"/>
  <c r="AR155" i="6"/>
  <c r="AQ111" i="6"/>
  <c r="AR111" i="6"/>
  <c r="AQ115" i="6"/>
  <c r="AR115" i="6"/>
  <c r="AR160" i="6"/>
  <c r="AQ160" i="6"/>
  <c r="AQ187" i="6"/>
  <c r="AR187" i="6"/>
  <c r="AQ176" i="6"/>
  <c r="AR176" i="6"/>
  <c r="AR144" i="6"/>
  <c r="AQ144" i="6"/>
  <c r="AQ116" i="6"/>
  <c r="AR116" i="6"/>
  <c r="AQ120" i="6"/>
  <c r="AR120" i="6"/>
  <c r="AQ169" i="6"/>
  <c r="AR169" i="6"/>
  <c r="AQ191" i="6"/>
  <c r="AR191" i="6"/>
  <c r="AQ179" i="6"/>
  <c r="AR179" i="6"/>
  <c r="AQ146" i="6"/>
  <c r="AR146" i="6"/>
  <c r="AQ188" i="6"/>
  <c r="AR188" i="6"/>
  <c r="AR151" i="6"/>
  <c r="AQ151" i="6"/>
  <c r="AR200" i="6"/>
  <c r="AQ200" i="6"/>
  <c r="AQ165" i="6"/>
  <c r="AR165" i="6"/>
  <c r="AR185" i="6"/>
  <c r="AQ185" i="6"/>
  <c r="AQ199" i="6"/>
  <c r="AR199" i="6"/>
  <c r="AQ118" i="6"/>
  <c r="AR118" i="6"/>
  <c r="AQ172" i="6"/>
  <c r="AR172" i="6"/>
  <c r="AQ140" i="6"/>
  <c r="AR140" i="6"/>
  <c r="AQ112" i="6"/>
  <c r="AR112" i="6"/>
  <c r="AQ201" i="6"/>
  <c r="AR201" i="6"/>
  <c r="AR161" i="6"/>
  <c r="AQ161" i="6"/>
  <c r="AQ133" i="6"/>
  <c r="AR133" i="6"/>
  <c r="AQ174" i="6"/>
  <c r="AR174" i="6"/>
  <c r="AQ142" i="6"/>
  <c r="AR142" i="6"/>
  <c r="AQ184" i="6"/>
  <c r="AR184" i="6"/>
  <c r="AQ147" i="6"/>
  <c r="AR147" i="6"/>
  <c r="AQ197" i="6"/>
  <c r="AR197" i="6"/>
  <c r="AQ177" i="6"/>
  <c r="AR177" i="6"/>
  <c r="AQ178" i="6"/>
  <c r="AR178" i="6"/>
  <c r="AQ159" i="6"/>
  <c r="AR159" i="6"/>
  <c r="AQ110" i="6"/>
  <c r="AR110" i="6"/>
  <c r="AU4" i="6" s="1"/>
  <c r="AR168" i="6"/>
  <c r="AQ168" i="6"/>
  <c r="AQ136" i="6"/>
  <c r="AR136" i="6"/>
  <c r="AQ203" i="6"/>
  <c r="AR203" i="6"/>
  <c r="AR198" i="6"/>
  <c r="AQ198" i="6"/>
  <c r="AR157" i="6"/>
  <c r="AQ157" i="6"/>
  <c r="AQ129" i="6"/>
  <c r="AR129" i="6"/>
  <c r="AR170" i="6"/>
  <c r="AQ170" i="6"/>
  <c r="AQ138" i="6"/>
  <c r="AR138" i="6"/>
  <c r="AQ180" i="6"/>
  <c r="AR180" i="6"/>
  <c r="AQ143" i="6"/>
  <c r="AR143" i="6"/>
  <c r="AQ193" i="6"/>
  <c r="AR193" i="6"/>
  <c r="AQ152" i="6"/>
  <c r="AR152" i="6"/>
  <c r="AQ154" i="6"/>
  <c r="AR154" i="6"/>
  <c r="AR196" i="6"/>
  <c r="AQ196" i="6"/>
  <c r="AQ164" i="6"/>
  <c r="AR164" i="6"/>
  <c r="AQ119" i="6"/>
  <c r="AR119" i="6"/>
  <c r="AR194" i="6"/>
  <c r="AQ194" i="6"/>
  <c r="AQ190" i="6"/>
  <c r="AR190" i="6"/>
  <c r="AQ153" i="6"/>
  <c r="AR153" i="6"/>
  <c r="AQ125" i="6"/>
  <c r="AR125" i="6"/>
  <c r="AQ166" i="6"/>
  <c r="AR166" i="6"/>
  <c r="AQ134" i="6"/>
  <c r="AR134" i="6"/>
  <c r="AQ175" i="6"/>
  <c r="AR175" i="6"/>
  <c r="AR139" i="6"/>
  <c r="AQ139" i="6"/>
  <c r="AQ189" i="6"/>
  <c r="AR189" i="6"/>
  <c r="AL115" i="6"/>
  <c r="S115" i="6" s="1"/>
  <c r="AH115" i="6"/>
  <c r="P115" i="6" s="1"/>
  <c r="AI115" i="6"/>
  <c r="R115" i="6" s="1"/>
  <c r="T115" i="6" s="1"/>
  <c r="U115" i="6" s="1"/>
  <c r="AJ115" i="6"/>
  <c r="Q115" i="6" s="1"/>
  <c r="O110" i="6"/>
  <c r="P6" i="5"/>
  <c r="P7" i="5"/>
  <c r="AU189" i="6" l="1"/>
  <c r="AU166" i="6"/>
  <c r="AU154" i="6"/>
  <c r="AU180" i="6"/>
  <c r="AU177" i="6"/>
  <c r="AU142" i="6"/>
  <c r="AU201" i="6"/>
  <c r="AU118" i="6"/>
  <c r="AU179" i="6"/>
  <c r="AU116" i="6"/>
  <c r="AU114" i="6"/>
  <c r="AU173" i="6"/>
  <c r="AU181" i="6"/>
  <c r="AU123" i="6"/>
  <c r="AU156" i="6"/>
  <c r="AU117" i="6"/>
  <c r="AU131" i="6"/>
  <c r="AU125" i="6"/>
  <c r="AU119" i="6"/>
  <c r="AU152" i="6"/>
  <c r="AU138" i="6"/>
  <c r="AU110" i="6"/>
  <c r="AU197" i="6"/>
  <c r="AU174" i="6"/>
  <c r="AU112" i="6"/>
  <c r="AU199" i="6"/>
  <c r="AU191" i="6"/>
  <c r="AU115" i="6"/>
  <c r="AU150" i="6"/>
  <c r="AU182" i="6"/>
  <c r="AU171" i="6"/>
  <c r="AU186" i="6"/>
  <c r="AU153" i="6"/>
  <c r="AU203" i="6"/>
  <c r="AU159" i="6"/>
  <c r="AU147" i="6"/>
  <c r="AU133" i="6"/>
  <c r="AU140" i="6"/>
  <c r="AU188" i="6"/>
  <c r="AU175" i="6"/>
  <c r="AU193" i="6"/>
  <c r="AU164" i="6"/>
  <c r="AU134" i="6"/>
  <c r="AU190" i="6"/>
  <c r="AU143" i="6"/>
  <c r="AU129" i="6"/>
  <c r="AU136" i="6"/>
  <c r="AU178" i="6"/>
  <c r="AU184" i="6"/>
  <c r="AU172" i="6"/>
  <c r="AU165" i="6"/>
  <c r="AU194" i="6"/>
  <c r="AU157" i="6"/>
  <c r="AU168" i="6"/>
  <c r="AU200" i="6"/>
  <c r="AU160" i="6"/>
  <c r="AU163" i="6"/>
  <c r="AU202" i="6"/>
  <c r="AU139" i="6"/>
  <c r="AU198" i="6"/>
  <c r="AU151" i="6"/>
  <c r="AU144" i="6"/>
  <c r="AU126" i="6"/>
  <c r="AU141" i="6"/>
  <c r="AU130" i="6"/>
  <c r="AU135" i="6"/>
  <c r="AU170" i="6"/>
  <c r="AU185" i="6"/>
  <c r="AU169" i="6"/>
  <c r="AU176" i="6"/>
  <c r="AU111" i="6"/>
  <c r="AU183" i="6"/>
  <c r="AU128" i="6"/>
  <c r="AU127" i="6"/>
  <c r="AU158" i="6"/>
  <c r="AU121" i="6"/>
  <c r="AU167" i="6"/>
  <c r="AU196" i="6"/>
  <c r="AU161" i="6"/>
  <c r="AU146" i="6"/>
  <c r="AU120" i="6"/>
  <c r="AU187" i="6"/>
  <c r="AU155" i="6"/>
  <c r="AU195" i="6"/>
  <c r="AU148" i="6"/>
  <c r="AU122" i="6"/>
  <c r="AU113" i="6"/>
  <c r="AU162" i="6"/>
  <c r="AU145" i="6"/>
  <c r="AU137" i="6"/>
  <c r="AL110" i="6"/>
  <c r="S110" i="6" s="1"/>
  <c r="AH110" i="6"/>
  <c r="P110" i="6" s="1"/>
  <c r="AI110" i="6"/>
  <c r="R110" i="6" s="1"/>
  <c r="T110" i="6" s="1"/>
  <c r="U110" i="6" s="1"/>
  <c r="AJ110" i="6"/>
  <c r="Q110" i="6" s="1"/>
  <c r="M4" i="5"/>
  <c r="H4" i="5"/>
  <c r="I7" i="5"/>
  <c r="N7" i="5"/>
  <c r="AM6" i="6"/>
  <c r="AJ6" i="6"/>
  <c r="AJ5" i="6"/>
  <c r="E24" i="1"/>
  <c r="B25" i="1" s="1"/>
  <c r="B31" i="1" s="1"/>
  <c r="H5" i="6" s="1"/>
  <c r="D24" i="1"/>
  <c r="C2" i="2" l="1"/>
  <c r="C5" i="6"/>
  <c r="E8" i="6"/>
  <c r="D25" i="1"/>
  <c r="C2" i="6"/>
  <c r="C2" i="5"/>
  <c r="C2" i="8"/>
  <c r="R12" i="5"/>
  <c r="X12" i="5"/>
  <c r="W13" i="5"/>
  <c r="I12" i="5" l="1"/>
  <c r="V12" i="5" s="1"/>
  <c r="X13" i="5"/>
  <c r="X5" i="5" s="1"/>
  <c r="W12" i="5"/>
  <c r="W5" i="5" s="1"/>
  <c r="Y12" i="5"/>
  <c r="Y13" i="5"/>
  <c r="R13" i="5"/>
  <c r="I13" i="5" s="1"/>
  <c r="Y5" i="5" l="1"/>
  <c r="N8" i="5" s="1"/>
  <c r="U12" i="5"/>
  <c r="T12" i="5"/>
  <c r="AI8" i="6"/>
  <c r="M8" i="5"/>
  <c r="K8" i="5"/>
  <c r="T13" i="5"/>
  <c r="V13" i="5"/>
  <c r="V5" i="5" s="1"/>
  <c r="U13" i="5"/>
  <c r="T5" i="5" l="1"/>
  <c r="F8" i="5" s="1"/>
  <c r="U5" i="5"/>
  <c r="H8" i="5" s="1"/>
  <c r="W6" i="5"/>
  <c r="N4" i="5" s="1"/>
  <c r="Z13" i="5"/>
  <c r="I8" i="5" l="1"/>
  <c r="T6" i="5"/>
  <c r="I4" i="5" l="1"/>
  <c r="W7" i="5"/>
  <c r="E5" i="5" s="1"/>
  <c r="B29" i="1" l="1"/>
  <c r="Z12" i="5" l="1"/>
  <c r="AD4" i="6" l="1"/>
  <c r="AD6" i="6"/>
  <c r="M5" i="6" l="1"/>
  <c r="AC8" i="6" s="1"/>
  <c r="AC14" i="6" l="1"/>
  <c r="AC15" i="6"/>
  <c r="AC13" i="6"/>
  <c r="AC16" i="6"/>
  <c r="AC12" i="6"/>
  <c r="N6" i="6"/>
  <c r="N5" i="6"/>
  <c r="AE8" i="6"/>
  <c r="AE12" i="6" s="1"/>
  <c r="AD8" i="6"/>
  <c r="AN6" i="6"/>
  <c r="AE16" i="6" l="1"/>
  <c r="AE13" i="6"/>
  <c r="AE15" i="6"/>
  <c r="AD13" i="6"/>
  <c r="M13" i="6" s="1"/>
  <c r="AD14" i="6"/>
  <c r="M14" i="6" s="1"/>
  <c r="AD15" i="6"/>
  <c r="M15" i="6" s="1"/>
  <c r="AD16" i="6"/>
  <c r="M16" i="6" s="1"/>
  <c r="AE14" i="6"/>
  <c r="AD12" i="6"/>
  <c r="M12" i="6" s="1"/>
  <c r="AF8" i="6"/>
  <c r="M8" i="6" l="1"/>
  <c r="AF12" i="6"/>
  <c r="N12" i="6" s="1"/>
  <c r="AF14" i="6"/>
  <c r="N14" i="6" s="1"/>
  <c r="AF15" i="6"/>
  <c r="N15" i="6" s="1"/>
  <c r="AF13" i="6"/>
  <c r="N13" i="6" s="1"/>
  <c r="AF16" i="6"/>
  <c r="N16" i="6" s="1"/>
  <c r="AG12" i="6" l="1"/>
  <c r="N8" i="6"/>
  <c r="AQ12" i="6"/>
  <c r="AG14" i="6"/>
  <c r="AG16" i="6"/>
  <c r="AG13" i="6"/>
  <c r="AG15" i="6"/>
  <c r="AJ4" i="6" l="1"/>
  <c r="AU12" i="6"/>
  <c r="O12" i="6"/>
  <c r="AI12" i="6" s="1"/>
  <c r="R12" i="6" s="1"/>
  <c r="O15" i="6"/>
  <c r="AJ15" i="6" s="1"/>
  <c r="Q15" i="6" s="1"/>
  <c r="AQ15" i="6"/>
  <c r="AU15" i="6" s="1"/>
  <c r="O16" i="6"/>
  <c r="AH16" i="6" s="1"/>
  <c r="P16" i="6" s="1"/>
  <c r="AJ16" i="6" s="1"/>
  <c r="Q16" i="6" s="1"/>
  <c r="AQ16" i="6"/>
  <c r="AU16" i="6" s="1"/>
  <c r="O13" i="6"/>
  <c r="AH13" i="6" s="1"/>
  <c r="P13" i="6" s="1"/>
  <c r="AJ13" i="6" s="1"/>
  <c r="Q13" i="6" s="1"/>
  <c r="AQ13" i="6"/>
  <c r="AU13" i="6" s="1"/>
  <c r="O14" i="6"/>
  <c r="AL14" i="6" s="1"/>
  <c r="S14" i="6" s="1"/>
  <c r="AQ14" i="6"/>
  <c r="AU14" i="6" s="1"/>
  <c r="AX4" i="6" l="1"/>
  <c r="AM5" i="6" s="1"/>
  <c r="AN5" i="6" s="1"/>
  <c r="AH12" i="6"/>
  <c r="P12" i="6" s="1"/>
  <c r="AL12" i="6"/>
  <c r="AJ12" i="6"/>
  <c r="Q12" i="6" s="1"/>
  <c r="AT4" i="6"/>
  <c r="AI15" i="6"/>
  <c r="R15" i="6" s="1"/>
  <c r="T15" i="6" s="1"/>
  <c r="O8" i="6"/>
  <c r="T12" i="6"/>
  <c r="U12" i="6" s="1"/>
  <c r="AH15" i="6"/>
  <c r="P15" i="6" s="1"/>
  <c r="AI13" i="6"/>
  <c r="R13" i="6" s="1"/>
  <c r="T13" i="6" s="1"/>
  <c r="U13" i="6" s="1"/>
  <c r="AI16" i="6"/>
  <c r="R16" i="6" s="1"/>
  <c r="T16" i="6" s="1"/>
  <c r="AI14" i="6"/>
  <c r="R14" i="6" s="1"/>
  <c r="T14" i="6" s="1"/>
  <c r="U14" i="6" s="1"/>
  <c r="AH14" i="6"/>
  <c r="P14" i="6" s="1"/>
  <c r="AJ14" i="6" s="1"/>
  <c r="Q14" i="6" s="1"/>
  <c r="AL16" i="6"/>
  <c r="S16" i="6" s="1"/>
  <c r="AL13" i="6"/>
  <c r="S13" i="6" s="1"/>
  <c r="AL15" i="6"/>
  <c r="S15" i="6" s="1"/>
  <c r="S12" i="6" l="1"/>
  <c r="AQ4" i="6" s="1"/>
  <c r="AO4" i="6"/>
  <c r="P8" i="6"/>
  <c r="R8" i="6"/>
  <c r="U15" i="6"/>
  <c r="U16" i="6"/>
  <c r="C6" i="6" l="1"/>
  <c r="S8" i="6"/>
  <c r="AP5" i="6"/>
  <c r="AO5" i="6"/>
  <c r="U5" i="6" s="1"/>
  <c r="AO6" i="6" l="1"/>
  <c r="U6" i="6" s="1"/>
</calcChain>
</file>

<file path=xl/sharedStrings.xml><?xml version="1.0" encoding="utf-8"?>
<sst xmlns="http://schemas.openxmlformats.org/spreadsheetml/2006/main" count="1262" uniqueCount="634">
  <si>
    <t>Informations générales</t>
  </si>
  <si>
    <t>Champs d'entrée / de sortie du code couleur</t>
  </si>
  <si>
    <t>Entrée</t>
  </si>
  <si>
    <t>Entrée optionnelle</t>
  </si>
  <si>
    <t>Valeur incorrecte</t>
  </si>
  <si>
    <t>Champ de sortie / Calcul / Information</t>
  </si>
  <si>
    <t>Numéro IDE</t>
  </si>
  <si>
    <t>Le numéro d'identification de votre entreprise. Vous pouvez le trouver à l'adresse suivante : https://www.uid.admin.ch</t>
  </si>
  <si>
    <t>Numéro REE</t>
  </si>
  <si>
    <t>Votre numéro de registre des entreprises et des établissements, en abrégé numéro REE. Vous pouvez le trouver à l'Office fédéral de la statistique : https://www.bfs.admin.ch/bfs/fr/home/registres/registre-entreprises/registre-entreprises-etablissements.html</t>
  </si>
  <si>
    <t>Nom de l'entreprise</t>
  </si>
  <si>
    <t>Le nom officiel de l'entreprise tel qu'il est enregistré dans les registres REE et IDE.</t>
  </si>
  <si>
    <t>Toute l'entreprise / secteur d'exploitation</t>
  </si>
  <si>
    <t>Le nom de la partie de l'entreprise pour laquelle l'indemnité en cas de réduction de l’horaire de travail est demandée. Si vous demandez la réduction de l'horaire de travail pour l'ensemble de l'entreprise, indiquez "toute l'entreprise".</t>
  </si>
  <si>
    <t>Rue, numéro, NPA, lieu</t>
  </si>
  <si>
    <t xml:space="preserve">L'adresse de l'entreprise ou du secteur d'exploitation pour laquelle ou lequel la demande a été effectuée. </t>
  </si>
  <si>
    <t>Type de personne de contact</t>
  </si>
  <si>
    <t xml:space="preserve">Veuillez indiquer si la personne de contact est une personne interne à l’entreprise ou un tiers autorisé. </t>
  </si>
  <si>
    <t>Nom, prénom, téléphone, e-mail de la personne de contact</t>
  </si>
  <si>
    <t>Pour toute question, nous vous remercions de bien vouloir nous communiquer les coordonnées exactes et complètes de la personne de contact.</t>
  </si>
  <si>
    <t>Données de paiement (IBAN)</t>
  </si>
  <si>
    <t xml:space="preserve">Les indemnités en cas de réduction de l’horaire de travail seront versées sur ce compte. </t>
  </si>
  <si>
    <t>Nom, prénom, adresse, NPA et lieu (Titulaire du compte si différent des données de l'entreprise)</t>
  </si>
  <si>
    <t>À remplir si les données du compte ne correspondent pas aux données de l'entreprise indiquées ci-dessus.</t>
  </si>
  <si>
    <t>Convention collective de travail valide</t>
  </si>
  <si>
    <t>Date du dernier paiement des salaires</t>
  </si>
  <si>
    <t xml:space="preserve">Horaire hebdomadaire à accomplir durant la période de décompte </t>
  </si>
  <si>
    <t xml:space="preserve">Les heures de travail hebdomadaires peuvent fluctuer selon les saisons. Veuillez saisir la durée de travail prévue applicable durant la période de décompte. </t>
  </si>
  <si>
    <t>Période de décompte</t>
  </si>
  <si>
    <t xml:space="preserve">Délai de remise      </t>
  </si>
  <si>
    <t xml:space="preserve">La date est calculée automatiquement. La demande doit être déposée au plus tard trois mois après la fin de la période de décompte. Exemple : pour mars, le délai se termine le 30 juin. </t>
  </si>
  <si>
    <t xml:space="preserve">Nombre de jours ouvrables dans l'année  </t>
  </si>
  <si>
    <t xml:space="preserve">Ce nombre est calculé automatiquement.                           </t>
  </si>
  <si>
    <t>Montant maximal du salaire déterminant</t>
  </si>
  <si>
    <t xml:space="preserve">Ce montant est calculé automatiquement dès qu'une période de décompte est saisie. </t>
  </si>
  <si>
    <t>Perte de travail en raison de la fluctuation saisonnière en pourcent</t>
  </si>
  <si>
    <t>Jours d'attente</t>
  </si>
  <si>
    <t>Le taux est calculé automatiquement dès qu'une période de décompte est saisie.</t>
  </si>
  <si>
    <t>Lieu, date, signature</t>
  </si>
  <si>
    <t>N'oubliez pas de dater et de signer la demande.</t>
  </si>
  <si>
    <t>Ont droit à l'indemnité :</t>
  </si>
  <si>
    <t>*</t>
  </si>
  <si>
    <t>Les employés qui sont soumis à l’obligation de cotiser à l’AC</t>
  </si>
  <si>
    <t xml:space="preserve">Les employés ayant terminé leur scolarité obligatoire mais qui n’ont pas encore atteint l’âge minimum pour cotiser à l’AVS. </t>
  </si>
  <si>
    <t>N'ont pas droit à une indemnité de réduction de l'horaire de travail :</t>
  </si>
  <si>
    <t>(voir la brochure  "Indemnité en cas de réduction de l'horaire de travail")</t>
  </si>
  <si>
    <t>Les employés dont le rapport de travail a été résilié, pendant le délai de préavis légal ou contractuel, sans qu'il soit nécessaire de savoir quelle partie a mis fin à la relation de travail ;</t>
  </si>
  <si>
    <t>Les employés dont la perte d'heures de travail ne peut être déterminée ou dont les heures de travail ne peuvent être contrôlées de manière adéquate. Le respect de cette disposition légale nécessite un contrôle du temps de travail ;</t>
  </si>
  <si>
    <t xml:space="preserve">Le conjoint ou partenaire enregistré de l’employeur occupé dans l’entreprise de celui-ci ; </t>
  </si>
  <si>
    <t>Les personnes qui, en qualité d’associés, de détenteur d’une participation financière ou de membre d’un organe de décision de l’entreprise, peuvent déterminer ou influencer de manière significative les décisions de l’employeur, ainsi que leur conjoint ou leur partenaire enregistré. Les personnes qui exercent une influence significative comprennent généralement les personnes avec signature individuelle et ceux qui ont un intérêt financier important dans l’entreprise ;</t>
  </si>
  <si>
    <t>Les employés qui n'acceptent pas la réduction du temps de travail (rémunération selon le contrat de travail) ;</t>
  </si>
  <si>
    <t>Les employés qui bénéficient d’un contrat de durée déterminée, sans possibilité de résilier de manière anticipée ;</t>
  </si>
  <si>
    <t>Les employés qui sont en apprentissage et les personnes qui leur sont assimilées ;</t>
  </si>
  <si>
    <t>Les employés qui sont engagés par l’intermédiaire d’une entreprise de travail temporaire. Ni l'agence de travail temporaire ni l'entreprise qui fournit le travail ne peuvent demander d’indemnité en cas de réduction de l’horaire de travail pour ces employés ;</t>
  </si>
  <si>
    <t>Les employés dont la perte de travail est due à un conflit collectif de travail ;</t>
  </si>
  <si>
    <t>Les employés qui ont été embauchés par une entreprise tierce.</t>
  </si>
  <si>
    <t>Veuillez dresser la liste de tous les employés ayant droit aux prestations dans l’entreprise ou le secteur d’exploitation, même s’ils n’ont pas d’heures perdues.</t>
  </si>
  <si>
    <t>Salaire mensuel / Salaire horaire</t>
  </si>
  <si>
    <t>Avez-vous convenu d'un 13e mois de salaire avec l'employé concerné ? Si oui, saisissez 13, si non, 12.</t>
  </si>
  <si>
    <t>Veuillez indiquer toutes les autres composantes du salaire soumises à l'AVS, telles que les primes de nuit et de dimanche ou les primes et gratifications, si elles ne sont pas versées pendant la période de paie.</t>
  </si>
  <si>
    <t>Nombre de jours de vacances par an</t>
  </si>
  <si>
    <t>Veuillez indiquer les jours de congés annuels convenus par contrat.</t>
  </si>
  <si>
    <t>Nombre de jours fériés par an</t>
  </si>
  <si>
    <t>Veuillez indiquer le nombre de jours fériés accordés. 
Important : pour les salariés à temps partiel, seuls les jours fériés tombant sur des jours de travail effectif peuvent être saisis. Exemple : si une personne travaille à 60 % du lundi au mercredi, le Vendredi saint et le jour de l'Ascension ne doivent pas être comptés. Si, en revanche, quelqu'un travaille 5 jours par semaine avec un temps de travail cible réduit, alors tous les jours fériés sont comptés, à condition qu'ils ne tombent pas un jour non ouvrable (par exemple, le dimanche).</t>
  </si>
  <si>
    <t>La durée de travail hebdomadaire moyenne due convenue par contrat. Cela peut varier selon les saisons, par exemple 44 h / semaine au semestre d'été, mais seulement 40 h / semaine au semestre d'hiver. Dans ce cas, le chiffre requis est de 42 h / semaine.</t>
  </si>
  <si>
    <t>Les heures effectives dues dans la période de décompte déclarée doivent être saisies ici.</t>
  </si>
  <si>
    <r>
      <rPr>
        <b/>
        <sz val="10"/>
        <color theme="1"/>
        <rFont val="Arial"/>
        <family val="2"/>
      </rPr>
      <t>- Hebdomad.</t>
    </r>
    <r>
      <rPr>
        <sz val="10"/>
        <color theme="1"/>
        <rFont val="Arial"/>
        <family val="2"/>
      </rPr>
      <t xml:space="preserve"> </t>
    </r>
    <r>
      <rPr>
        <b/>
        <sz val="10"/>
        <color theme="1"/>
        <rFont val="Arial"/>
        <family val="2"/>
      </rPr>
      <t>:</t>
    </r>
    <r>
      <rPr>
        <sz val="10"/>
        <color theme="1"/>
        <rFont val="Arial"/>
        <family val="2"/>
      </rPr>
      <t xml:space="preserve"> le temps de travail hebdomadaire dû, sans les heures de rattrapage. Ce nombre peut différer de la moyenne annuelle des heures dues hebdomadaires, voir ci-dessus.</t>
    </r>
  </si>
  <si>
    <t>Les heures travaillées effectives durant la période de décompte.</t>
  </si>
  <si>
    <t>Solde horaire mobile</t>
  </si>
  <si>
    <r>
      <rPr>
        <b/>
        <sz val="10"/>
        <color theme="1"/>
        <rFont val="Arial"/>
        <family val="2"/>
      </rPr>
      <t xml:space="preserve">- Fin période précédente : </t>
    </r>
    <r>
      <rPr>
        <sz val="10"/>
        <color theme="1"/>
        <rFont val="Arial"/>
        <family val="2"/>
      </rPr>
      <t>Solde au début de la période de décompte.</t>
    </r>
  </si>
  <si>
    <r>
      <t>- Fin période concernée :</t>
    </r>
    <r>
      <rPr>
        <sz val="10"/>
        <color theme="1"/>
        <rFont val="Arial"/>
        <family val="2"/>
      </rPr>
      <t xml:space="preserve"> Solde à la fin de la période de décompte.</t>
    </r>
  </si>
  <si>
    <t xml:space="preserve">Indiquez toutes les heures supplémentaires effectuées au cours des 6 mois précédant le début du délai-cadre de 2 ans qui n'ont pas été compensées en temps de travail. Après le début du délai-cadre, toutes les heures supplémentaires effectuées au cours du délai-cadre et non compensées en temps doivent être saisies, à condition qu'elles ne remontent pas à plus de 12 mois. Ces heures supplémentaires sont d’abord compensées par les éventuelles heures perdues imputables à des facteurs saisonniers puis avec les heures perdues à prendre en considération. Le solde des heures en plus qui n’aura pas pu être compensé est à reporter sur la période de décompte suivante. </t>
  </si>
  <si>
    <t>Si les employés travaillent pour un autre employeur pendant la période de décompte, les revenus doivent être déclarés.</t>
  </si>
  <si>
    <t>Ce champ doit être utilisé pour signaler si un employé a droit ou non aux prestations par rapport à la période précédente. Veuillez sélectionner une entrée dans le menu déroulant. S'il n'y a pas eu de changement par rapport au mois précédent, laissez le champ vide.</t>
  </si>
  <si>
    <t>Date du changement</t>
  </si>
  <si>
    <t>Veuillez indiquer la date exacte à laquelle le changement décrit ci-dessus a eu lieu. Si aucun changement n'est intervenu, laissez le champ vide.</t>
  </si>
  <si>
    <t>Convention collective de travail différente</t>
  </si>
  <si>
    <t>Vous avez peut-être spécifié la convention collective de travail CCT en vigueur dans la demande. Si des employés sont soumis à une autre CCT, indiquez-la ici. Sinon, laissez le champ vide.</t>
  </si>
  <si>
    <t>Dans la période de décompte demandée, seules les heures perdues qui dépassent la moyenne des heures perdues pour les deux mois de comparaison seront compensées.</t>
  </si>
  <si>
    <t>Calcul pour la période de l'avant-dernière année ou la période de l'année précédente</t>
  </si>
  <si>
    <t>Ne complétez que pour les employés qui ont effectivement travaillé dans l’entreprise ou le secteur correspondant au cours de la période de l'avant-dernière année ou de l'année précédente. Laissez un blanc pour tous les autres.</t>
  </si>
  <si>
    <r>
      <rPr>
        <b/>
        <sz val="10"/>
        <color theme="1"/>
        <rFont val="Arial"/>
        <family val="2"/>
      </rPr>
      <t>- Hebdomad. :</t>
    </r>
    <r>
      <rPr>
        <sz val="10"/>
        <color theme="1"/>
        <rFont val="Arial"/>
        <family val="2"/>
      </rPr>
      <t xml:space="preserve"> les heures dues effectives, sans les heures de rattrapage. Ce nombre peut s'écarter de la moyenne annuelle des heures de travail hebdomadaires prévues, voir ci-dessus.</t>
    </r>
  </si>
  <si>
    <r>
      <rPr>
        <b/>
        <sz val="10"/>
        <color theme="1"/>
        <rFont val="Arial"/>
        <family val="2"/>
      </rPr>
      <t>- Temps effectif de la période de l'avant-dernière année, ou de l'année précédente :</t>
    </r>
    <r>
      <rPr>
        <sz val="10"/>
        <color theme="1"/>
        <rFont val="Arial"/>
        <family val="2"/>
      </rPr>
      <t xml:space="preserve"> les heures effectivement travaillées et documentées dans la période correspondante.</t>
    </r>
  </si>
  <si>
    <r>
      <t xml:space="preserve">- Heures perdues de la période de l'avant-dernière année, ou de l'année précédente : </t>
    </r>
    <r>
      <rPr>
        <sz val="10"/>
        <color theme="1"/>
        <rFont val="Arial"/>
        <family val="2"/>
      </rPr>
      <t>à titre d'information uniquement. Ce chiffre est utilisé pour calculer les heures perdues dues à une fluctuation saisonnière.</t>
    </r>
  </si>
  <si>
    <t>L'indemnité calculée est approximative et peut différer du montant réel payé.</t>
  </si>
  <si>
    <t>Demande d'indemnité en cas de réduction de l’horaire de travail</t>
  </si>
  <si>
    <t>Toute l'entreprise / secteur d‘exploitation</t>
  </si>
  <si>
    <t>Rue</t>
  </si>
  <si>
    <t>Numéro</t>
  </si>
  <si>
    <t>NPA</t>
  </si>
  <si>
    <t>Lieu</t>
  </si>
  <si>
    <t>Nom de la personne de contact</t>
  </si>
  <si>
    <t>Prénom de la personne de contact</t>
  </si>
  <si>
    <t>Téléphone</t>
  </si>
  <si>
    <t>E-mail</t>
  </si>
  <si>
    <t>Horaire hebdomadaire à accomplir durant la période de décompte</t>
  </si>
  <si>
    <t>Délai de remise</t>
  </si>
  <si>
    <t>Nombre jours ouvrables dans l’année</t>
  </si>
  <si>
    <t>Taux de cotisation AVS / AI / APG / AC en pourcent</t>
  </si>
  <si>
    <t>Remarques :</t>
  </si>
  <si>
    <t>L’employeur est tenu de fournir des renseignements dignes de foi (art. 88 LACI et art. 28 LPGA).</t>
  </si>
  <si>
    <t>Lieu :</t>
  </si>
  <si>
    <t>Date :</t>
  </si>
  <si>
    <t xml:space="preserve">Signature : </t>
  </si>
  <si>
    <t>Entreprise/Sect. d’expl. :</t>
  </si>
  <si>
    <t>Période de décompte :</t>
  </si>
  <si>
    <t>Verteilt</t>
  </si>
  <si>
    <t>(Halb)Tageweise</t>
  </si>
  <si>
    <t>Données du personnel</t>
  </si>
  <si>
    <t>Données salariales</t>
  </si>
  <si>
    <t>N° AVS</t>
  </si>
  <si>
    <t>Nom</t>
  </si>
  <si>
    <t>Prénom</t>
  </si>
  <si>
    <t>Date de naissance</t>
  </si>
  <si>
    <t>Salaire mensuel</t>
  </si>
  <si>
    <t>Salaire horaire</t>
  </si>
  <si>
    <t>Nombre de jours de vacances
par an</t>
  </si>
  <si>
    <t>Solde heures
en plus mois 
précédents</t>
  </si>
  <si>
    <t>hebdomad.</t>
  </si>
  <si>
    <t>fin période 
précédente</t>
  </si>
  <si>
    <t>fin période
concernée</t>
  </si>
  <si>
    <t>AHV-
pflichtig</t>
  </si>
  <si>
    <t>Anzahl
bezugs-
berechtigte
Mitarbeiter</t>
  </si>
  <si>
    <t>Regel 7
FF12</t>
  </si>
  <si>
    <t>S13 / 12</t>
  </si>
  <si>
    <t>Regel 9
deApM</t>
  </si>
  <si>
    <t>Regel 10
Std.-Lohn
ohne
Prämie</t>
  </si>
  <si>
    <t>Regel11
Std.-Lohn
mit
Prämie</t>
  </si>
  <si>
    <t>Regel 12
Monatslohn
ohne
Prämie</t>
  </si>
  <si>
    <t>Regel 13
Monatslohn
mit
Prämie</t>
  </si>
  <si>
    <t>Regel 14
Vergleichs-
wert</t>
  </si>
  <si>
    <t>Anrechen-
barer
Std.-Verd.
aSV</t>
  </si>
  <si>
    <t>Regel 14 
Anrechen-
barer Std.-
Verdienst</t>
  </si>
  <si>
    <t>Regel 14
Warnungs-
anzeige</t>
  </si>
  <si>
    <t>Name,Vorname</t>
  </si>
  <si>
    <t>756.0987.6543.21</t>
  </si>
  <si>
    <t>Dupont</t>
  </si>
  <si>
    <t>Marie</t>
  </si>
  <si>
    <t>Passage du statut apprenti -&gt; salarié</t>
  </si>
  <si>
    <t xml:space="preserve">A remplir uniquement si l’autorité  </t>
  </si>
  <si>
    <t>cantonale a émis une réserve en</t>
  </si>
  <si>
    <t>AusfallVVJ</t>
  </si>
  <si>
    <t>AusfallVJ</t>
  </si>
  <si>
    <t>ce sens dans la décision.</t>
  </si>
  <si>
    <t>Calcul période avant-dernière année</t>
  </si>
  <si>
    <t xml:space="preserve">Calcul période année précédente </t>
  </si>
  <si>
    <t>Durchschnitt</t>
  </si>
  <si>
    <t>Total</t>
  </si>
  <si>
    <t>Heures perdues</t>
  </si>
  <si>
    <t>total y c. hres
acc. d'av.</t>
  </si>
  <si>
    <t>anrechen-
barer Std.-
Verdienst</t>
  </si>
  <si>
    <t>vertragl.
wöchentl.
Arbeitszeit</t>
  </si>
  <si>
    <t>Ausfall-
stunden
Vorvorjahr</t>
  </si>
  <si>
    <t>Ausfall-
stunden
Vorjahr</t>
  </si>
  <si>
    <t>Sollstd.
betr. MA Vorjahr</t>
  </si>
  <si>
    <t>Absenzen
betr. MA
Vorjahr</t>
  </si>
  <si>
    <t>Sollstd.
betr. MA Vorvorjahr</t>
  </si>
  <si>
    <t>Absenzen
betr. MA
Vorvorjahr</t>
  </si>
  <si>
    <t>Max. der
Spalte</t>
  </si>
  <si>
    <t>Heures journalières perdues au cours de la période de décompte</t>
  </si>
  <si>
    <t>Jour
1</t>
  </si>
  <si>
    <t>Jour
2</t>
  </si>
  <si>
    <t>Jour
3</t>
  </si>
  <si>
    <t>Jour
4</t>
  </si>
  <si>
    <t>Jour
5</t>
  </si>
  <si>
    <t>Jour
6</t>
  </si>
  <si>
    <t>Jour
7</t>
  </si>
  <si>
    <t>Jour
8</t>
  </si>
  <si>
    <t>Jour
9</t>
  </si>
  <si>
    <t>Jour
10</t>
  </si>
  <si>
    <t>Jour
11</t>
  </si>
  <si>
    <t>Jour
12</t>
  </si>
  <si>
    <t>Jour
13</t>
  </si>
  <si>
    <t>Jour
14</t>
  </si>
  <si>
    <t>Jour
15</t>
  </si>
  <si>
    <t>Jour
16</t>
  </si>
  <si>
    <t>Jour
17</t>
  </si>
  <si>
    <t>Jour
18</t>
  </si>
  <si>
    <t>Jour
19</t>
  </si>
  <si>
    <t>Jour
20</t>
  </si>
  <si>
    <t>Jour
21</t>
  </si>
  <si>
    <t>Jour
22</t>
  </si>
  <si>
    <t>Jour
23</t>
  </si>
  <si>
    <t>Jour
24</t>
  </si>
  <si>
    <t>Jour
25</t>
  </si>
  <si>
    <t>Jour
26</t>
  </si>
  <si>
    <t>Jour
27</t>
  </si>
  <si>
    <t>Jour
28</t>
  </si>
  <si>
    <t>Jour
29</t>
  </si>
  <si>
    <t>Jour
30</t>
  </si>
  <si>
    <t>Jour
31</t>
  </si>
  <si>
    <t>Signature</t>
  </si>
  <si>
    <t>Résumé</t>
  </si>
  <si>
    <t>Attention : Le montant du paiement  final peut être différent du résultat calculé ici. Le calcul est effectué à titre indicatif et sans garantie.</t>
  </si>
  <si>
    <t>Nombre de travailleurs ayant droit :</t>
  </si>
  <si>
    <t>Taux de cotisation AVS / AI / APG / AC :</t>
  </si>
  <si>
    <t>Perte de travail :</t>
  </si>
  <si>
    <t>Nombre de travailleurs concernés :</t>
  </si>
  <si>
    <t>Bonification revendiquée brute :</t>
  </si>
  <si>
    <t>Karenztage:</t>
  </si>
  <si>
    <t>Gain horaire
à prendre
en cons.</t>
  </si>
  <si>
    <t>Heures
perdues
total</t>
  </si>
  <si>
    <t>Heures
perdues
à pdr. en
cons.</t>
  </si>
  <si>
    <t>Perte de gain</t>
  </si>
  <si>
    <t>Déduction
delai d'att.
80%</t>
  </si>
  <si>
    <t>Bonification
revendiquée
nette</t>
  </si>
  <si>
    <t>Bonification
revendiquée
brute</t>
  </si>
  <si>
    <t>Différence</t>
  </si>
  <si>
    <t>Wöchentl.
Arbeitszeit
in der AP</t>
  </si>
  <si>
    <t>Anrechen-
barer Std.-
Verdienst</t>
  </si>
  <si>
    <t>Regel 7
Gleitzeit
c</t>
  </si>
  <si>
    <t>Regel 8
Ausfall-
stunden
total</t>
  </si>
  <si>
    <t>Max(D12,0)</t>
  </si>
  <si>
    <t>Regel 9
Prozentualer
Arbeitsausfall</t>
  </si>
  <si>
    <t>Regel 10
Saisonale
Ausfall-
stunden</t>
  </si>
  <si>
    <t>Regel 11
Proz. Wirts. Bed.
Arbeitsausfall</t>
  </si>
  <si>
    <t>Regel 12
Anrechen-
bare
Ausfall-Std.</t>
  </si>
  <si>
    <t>Regel 13
Verdienst-
ausfall
100%</t>
  </si>
  <si>
    <t>Regel 14
Verdienst-
ausfall
80%</t>
  </si>
  <si>
    <t>Regel 15
Abzug
Karenztage
80%</t>
  </si>
  <si>
    <t>Regel 17
Abzug
Zwischen-
beschäftigung</t>
  </si>
  <si>
    <t>Verdienst
Zwischen-
beschäftigung</t>
  </si>
  <si>
    <t>Regel 19/20
Beantragte
Vergütung</t>
  </si>
  <si>
    <t>Anzahl
betroffene.
Mitarbeiter</t>
  </si>
  <si>
    <t>Anzahl
bezugsberechtigte
Mitarbeiter</t>
  </si>
  <si>
    <t>Sollstd.
Bezugsber
Mitarbeiter</t>
  </si>
  <si>
    <t>Absenzen
bezugsber.
Mitarbeiter</t>
  </si>
  <si>
    <t>Verdienst-
ausfall
100%</t>
  </si>
  <si>
    <t>Sollstd. Abr.-
periode inkl.
Vorholzeit</t>
  </si>
  <si>
    <t>Bezahlte /
Unbezahlte
Absenzen</t>
  </si>
  <si>
    <t>AHV-pflichtige
Abzugsbasis</t>
  </si>
  <si>
    <t>#Antrag</t>
  </si>
  <si>
    <t>Art der Ansprechperson</t>
  </si>
  <si>
    <t>1 - Personne interne</t>
  </si>
  <si>
    <t>2 - Tiers (procuration jointe)</t>
  </si>
  <si>
    <t xml:space="preserve">#Stammdaten MA / </t>
  </si>
  <si>
    <t>Veränderungen gegenüber Vormonat</t>
  </si>
  <si>
    <t>Pas d'approbation pour la RHT</t>
  </si>
  <si>
    <t>Début du délai de congé</t>
  </si>
  <si>
    <t>Kurzarbeit</t>
  </si>
  <si>
    <t>Modification du congé</t>
  </si>
  <si>
    <t>Transfert vers un autre secteur</t>
  </si>
  <si>
    <t>Retraite</t>
  </si>
  <si>
    <t>Nouveau dans position d'employeur</t>
  </si>
  <si>
    <t>Nouvel employé</t>
  </si>
  <si>
    <t>Décès</t>
  </si>
  <si>
    <t>Karenztage</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</si>
  <si>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</si>
  <si>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</si>
  <si>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</si>
  <si>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</si>
  <si>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</si>
  <si>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</si>
  <si>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</si>
  <si>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</si>
  <si>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</si>
  <si>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</si>
  <si>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</si>
  <si>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</si>
  <si>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</si>
  <si>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</si>
  <si>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</si>
  <si>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</si>
  <si>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</si>
  <si>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</si>
  <si>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</si>
  <si>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</si>
  <si>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</si>
  <si>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</si>
  <si>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</si>
  <si>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</si>
  <si>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</si>
  <si>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</si>
  <si>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</si>
  <si>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</si>
  <si>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</si>
  <si>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</si>
  <si>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</si>
  <si>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</si>
  <si>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</si>
  <si>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</si>
  <si>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</si>
  <si>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</si>
  <si>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</si>
  <si>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</si>
  <si>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</si>
  <si>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</si>
  <si>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</si>
  <si>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</si>
  <si>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</si>
  <si>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</si>
  <si>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</si>
  <si>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</si>
  <si>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</si>
  <si>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</si>
  <si>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</si>
  <si>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</si>
  <si>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</si>
  <si>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</si>
  <si>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</si>
  <si>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</si>
  <si>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</si>
  <si>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</si>
  <si>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</si>
  <si>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</si>
  <si>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</si>
  <si>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</si>
  <si>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</si>
  <si>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</si>
  <si>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</si>
  <si>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</si>
  <si>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</si>
  <si>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</si>
  <si>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</si>
  <si>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</si>
  <si>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</si>
  <si>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</si>
  <si>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</si>
  <si>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</si>
  <si>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Beginn Kurzarbeit</t>
  </si>
  <si>
    <t>Ende Kurzarbeit</t>
  </si>
  <si>
    <t>Betriebsgrösse</t>
  </si>
  <si>
    <t>Anzahl Arbeitstage/Jahr</t>
  </si>
  <si>
    <t>Jahresd. wöchentl. Normalarbeitsz.</t>
  </si>
  <si>
    <t>Max. massgeb. Verdienst</t>
  </si>
  <si>
    <t>Saisonal bed. Arbeitsausfall %</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</si>
  <si>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</si>
  <si>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</si>
  <si>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</si>
  <si>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</si>
  <si>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</si>
  <si>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</si>
  <si>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</si>
  <si>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</si>
  <si>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</si>
  <si>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</si>
  <si>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</si>
  <si>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</si>
  <si>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</si>
  <si>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</si>
  <si>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Betrieb / Betriebsabteilung</t>
  </si>
  <si>
    <t>Beginn / Ende der Kurzarbeit</t>
  </si>
  <si>
    <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</si>
  <si>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</si>
  <si>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</si>
  <si>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</si>
  <si>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</si>
  <si>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</si>
  <si>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</si>
  <si>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</si>
  <si>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</si>
  <si>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</si>
  <si>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</si>
  <si>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</si>
  <si>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</si>
  <si>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</si>
  <si>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</si>
  <si>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</si>
  <si>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</si>
  <si>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</si>
  <si>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</si>
  <si>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</si>
  <si>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</si>
  <si>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</si>
  <si>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</si>
  <si>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</si>
  <si>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</si>
  <si>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</si>
  <si>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</si>
  <si>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</si>
  <si>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</si>
  <si>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PLZ/Ort</t>
  </si>
  <si>
    <t>Zeitgleiche Periode des letzten Jahres:</t>
  </si>
  <si>
    <t>vertragliche</t>
  </si>
  <si>
    <t>wöchentliche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</si>
  <si>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</si>
  <si>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</si>
  <si>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</si>
  <si>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</si>
  <si>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</si>
  <si>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</si>
  <si>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</si>
  <si>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</si>
  <si>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</si>
  <si>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</si>
  <si>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</si>
  <si>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</si>
  <si>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</si>
  <si>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</si>
  <si>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</si>
  <si>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</si>
  <si>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</si>
  <si>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</si>
  <si>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</si>
  <si>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</si>
  <si>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</si>
  <si>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</si>
  <si>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</si>
  <si>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</si>
  <si>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</si>
  <si>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</si>
  <si>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</si>
  <si>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</si>
  <si>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</si>
  <si>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</si>
  <si>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</si>
  <si>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</si>
  <si>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</si>
  <si>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</si>
  <si>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</si>
  <si>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</si>
  <si>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</si>
  <si>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</si>
  <si>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</si>
  <si>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</si>
  <si>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</si>
  <si>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</si>
  <si>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</si>
  <si>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</si>
  <si>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</si>
  <si>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Arbeitsausfall in Prozent:</t>
  </si>
  <si>
    <t>Anspruch: 80%</t>
  </si>
  <si>
    <t>Max. VV:</t>
  </si>
  <si>
    <t>Ausfall</t>
  </si>
  <si>
    <t>Durchschnitt Vorjahre:</t>
  </si>
  <si>
    <t>Relativer Mehrausfall:</t>
  </si>
  <si>
    <t>AHV/IV/EO/ALV:</t>
  </si>
  <si>
    <t>Karenzzeit:</t>
  </si>
  <si>
    <t>Tag(e)</t>
  </si>
  <si>
    <t>Total:</t>
  </si>
  <si>
    <t>Kurzarbeitsentschädigung:</t>
  </si>
  <si>
    <t>Mindestausfall 10%</t>
  </si>
  <si>
    <t>nicht erreicht</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</si>
  <si>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</si>
  <si>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</si>
  <si>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</si>
  <si>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</si>
  <si>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</si>
  <si>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</si>
  <si>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</si>
  <si>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</si>
  <si>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</si>
  <si>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</si>
  <si>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</si>
  <si>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</si>
  <si>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</si>
  <si>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</si>
  <si>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</si>
  <si>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</si>
  <si>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</si>
  <si>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</si>
  <si>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</si>
  <si>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</si>
  <si>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</si>
  <si>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</si>
  <si>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</si>
  <si>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</si>
  <si>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</si>
  <si>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</si>
  <si>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</si>
  <si>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</si>
  <si>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</si>
  <si>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</si>
  <si>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</si>
  <si>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</si>
  <si>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</si>
  <si>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</si>
  <si>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</si>
  <si>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</si>
  <si>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</si>
  <si>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</si>
  <si>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</si>
  <si>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</si>
  <si>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</si>
  <si>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</si>
  <si>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</si>
  <si>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</si>
  <si>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</si>
  <si>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</si>
  <si>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</si>
  <si>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</si>
  <si>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</si>
  <si>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</si>
  <si>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</si>
  <si>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</si>
  <si>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</si>
  <si>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</si>
  <si>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</si>
  <si>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</si>
  <si>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</si>
  <si>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</si>
  <si>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</si>
  <si>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</si>
  <si>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</si>
  <si>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</si>
  <si>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</si>
  <si>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</si>
  <si>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</si>
  <si>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</si>
  <si>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</si>
  <si>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</si>
  <si>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</si>
  <si>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</si>
  <si>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</si>
  <si>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</si>
  <si>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</si>
  <si>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</si>
  <si>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</si>
  <si>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</si>
  <si>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</si>
  <si>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</si>
  <si>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</si>
  <si>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</si>
  <si>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</si>
  <si>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</si>
  <si>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</si>
  <si>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</si>
  <si>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</si>
  <si>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</si>
  <si>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</si>
  <si>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</si>
  <si>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</si>
  <si>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</si>
  <si>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</si>
  <si>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</si>
  <si>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</si>
  <si>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</si>
  <si>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</si>
  <si>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</si>
  <si>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</si>
  <si>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</si>
  <si>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</si>
  <si>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</si>
  <si>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</si>
  <si>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</si>
  <si>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</si>
  <si>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</si>
  <si>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</si>
  <si>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</si>
  <si>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</si>
  <si>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</si>
  <si>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</si>
  <si>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</si>
  <si>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</si>
  <si>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</si>
  <si>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</si>
  <si>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</si>
  <si>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</si>
  <si>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</si>
  <si>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</si>
  <si>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Heures perdues i. f. sais.</t>
  </si>
  <si>
    <t>Le nombre de jours d'attente doit être calculé sur la base de l'art. 50 OACI. Les valeurs autorisées sont de 0 à 3. Sélectionnez la valeur correcte dans le menu déroulant.</t>
  </si>
  <si>
    <t>Tout changement relatif au personnel par rapport à la dernière période de décompte</t>
  </si>
  <si>
    <r>
      <rPr>
        <b/>
        <sz val="12"/>
        <color theme="1"/>
        <rFont val="Arial"/>
        <family val="2"/>
      </rPr>
      <t>Titulaire du compte si différent des données de l'entreprise</t>
    </r>
    <r>
      <rPr>
        <sz val="12"/>
        <color theme="1"/>
        <rFont val="Arial"/>
        <family val="2"/>
      </rPr>
      <t xml:space="preserve">
Nom, prénom, adresse, NPA et lieu</t>
    </r>
  </si>
  <si>
    <t>Instructions pour remplir</t>
  </si>
  <si>
    <r>
      <t xml:space="preserve">Dans ces colonnes, tous les employés ayant droit de l'entreprise ou du secteur d'exploitation seront automatiquement copiés de l'onglet « 1042Bf Données de base trav. ».  
</t>
    </r>
    <r>
      <rPr>
        <b/>
        <sz val="10"/>
        <color theme="1"/>
        <rFont val="Arial"/>
        <family val="2"/>
      </rPr>
      <t>Important :</t>
    </r>
    <r>
      <rPr>
        <sz val="10"/>
        <color theme="1"/>
        <rFont val="Arial"/>
        <family val="2"/>
      </rPr>
      <t xml:space="preserve"> il est peut-être nécessaire de compléter ces derniers par des employés qui ne remplissent plus les conditions du droit aux prestations, par exemple s'ils ont démissioné ou changé de service.</t>
    </r>
  </si>
  <si>
    <t xml:space="preserve">Entrez les heures journalières perdues par rapport aux heures dues. Imprimez le formulaire et faites-le signer par les employés. Ce faisant, ils acceptent les heures perdues auxquelles ils peuvent prétendre (voir le cinquième point de «N’ont pas droit à une indemnité de réduction de l’horaire de travail» dans les  instructions sur l'onglet « 1042Bf Données de base trav. »).
Important : les heures perdues ne doivent pas dépasser le nombre d’heures théorique de travail pour la période de décompte. </t>
  </si>
  <si>
    <t>Instructions pour l'onglet « 1042Af Demande »</t>
  </si>
  <si>
    <t>Indiquez la convention collective de travail (CCT) valable pour l’entreprise ou le secteur d’exploitation. Si les employés sont soumis à des CCT différentes, veuillez l'indiquer dans l'onglet « 1042Bf Données de base de trav. »</t>
  </si>
  <si>
    <t>L'autorité cantonale peut émettre une réserve (voir onglet « 1042Cf Hres perd. i. f. sais. »). Le pourcentage qui y est calculé est indiqué ici.</t>
  </si>
  <si>
    <t>Instructions pour l'onglet « 1042Bf Données de base trav. »</t>
  </si>
  <si>
    <t>Instructions pour l'onglet « 1042Cf Hres perd. i. f. sais. »</t>
  </si>
  <si>
    <t>Instructions pour l'onglet « 1042Df Rapport »</t>
  </si>
  <si>
    <t>Instructions pour l'onglet « 1042Ef Décompte »</t>
  </si>
  <si>
    <t>En outre, je confirme :
- Les employés ont été informés de l'arrêt de travail et de l'obligation de contrôle. Les employés qui n'ont pas accepté l'arrêt de travail seront rémunérés conformément à leur contrat de travail.
- Les employés concernés ont reçu l’indemnité de réduction de l’horaire de travail à l’avance et le jour de paie habituel pour la période concernée. 
- Le délai d’attente relatif à la réduction de l’horaire de travail a été pris en charge par l’employeur.
- Les cotisations légales et contractuelles des assurances sociales  seront payées conformément aux heures de travail normales.
- L’entreprise effectue un contrôle du temps de travail (par ex. cartes de timbrage, rapports sur les heures, systèmes électroniques de saisie du temps de travail) afin de pouvoir rendre compte quotidiennement des heures de travail fournies, y compris des éventuelles heures en plus, de la perte de travail due à des facteurs d’ordre économique, ainsi que de tout autre type d’absences telles que, par ex., les vacances, les absences en cas de maladie, d’accident ou pour le service militaire.</t>
  </si>
  <si>
    <t>Confirmation :
Je confirme avoir répondu à toutes les questions conformément à la vérité et de manière complète. Je prends acte que, conformément aux articles 105 et 106 LACI, des indications fausses ou incorrectes ayant entrainé un paiement erroné de prestations constitue une infraction pénale. Dans tous les cas, les prestations touchées indûment devront être restituées.</t>
  </si>
  <si>
    <t>Pour toute information et précision concernant l’indemnité en cas de réduction de l’horaire de travail, nous vous invitons à prendre connaissance de la brochure Info-Service « L’indemnité en cas de réduction de l’horaire de travail » sur www.travail.swiss.</t>
  </si>
  <si>
    <t>Nous vous invitons à lire la brochure « Indemnité en cas de réduction de l'horaire de travail » sur www.travail.swiss dans son intégralité. Cette brochure vous explique tout ce que vous devez savoir sur l'indemnité en cas de réduction de l'horaire de travail. Les instructions données ici visent uniquement à faciliter le remplissage de ce formulaire. 
Le droit à l'indemnité doit être exercé auprès de la caisse de chômage choisie dans les 3 mois qui suivent chaque période de décompte, même si l'autorité cantonale n’a pas encore rendu sa décision concernant l’approbation de la réduction de l’horaire de travail. Une procédure d'opposition ou de recours n'interrompt pas ce délai. Le droit s’éteint s’il n’a pas été exercé dans le délai.</t>
  </si>
  <si>
    <t xml:space="preserve">Quand avez-vous versé pour la dernière fois le salaire dans son intégralité, conformément aux obligations contractuelles ? Veuillez indiquer la date au format jj.mm.aaaa. Exemple : 25.09.2023	</t>
  </si>
  <si>
    <t>Saisissez le mois pour lequel vous souhaitez décompter la réduction de l'horaire de travail dans le format MM.AAAA. 
Exemple : 09.2023</t>
  </si>
  <si>
    <t xml:space="preserve">Une seule rubrique peut être saisie. Montant brut, sans les suppléments vacances, jours fériés, 13e salaire etc. </t>
  </si>
  <si>
    <t>Important :
Les pages remplies de ce formulaire doivent être imprimées et signées par les employés.</t>
  </si>
  <si>
    <t>Nombre de jours fériés
par an</t>
  </si>
  <si>
    <t>Temps de travail à effectuer
durant la période décompte</t>
  </si>
  <si>
    <t>Temps d.tr. à
eff. durant la
PD y c. hres 
acc. d'av.</t>
  </si>
  <si>
    <t>total y c.hres
acc. d'av.</t>
  </si>
  <si>
    <t>Nombre de
mois payés. 
par an
(12/13)</t>
  </si>
  <si>
    <t>Autres composantes du salaire par an</t>
  </si>
  <si>
    <t>Temps de travail hebd. en moyenne par an</t>
  </si>
  <si>
    <t>Temps de travail effectif</t>
  </si>
  <si>
    <t>Gain 
occupation 
provisoire</t>
  </si>
  <si>
    <t>Heures
perdues 
total</t>
  </si>
  <si>
    <t>Solde heures
en plus mois
précédents</t>
  </si>
  <si>
    <t xml:space="preserve">Temps de travail hebd. en moyenne par an </t>
  </si>
  <si>
    <t>Temps de travail à effectuer durant la période décompte</t>
  </si>
  <si>
    <r>
      <rPr>
        <b/>
        <sz val="10"/>
        <color theme="1"/>
        <rFont val="Arial"/>
        <family val="2"/>
      </rPr>
      <t>- Total y c. hres acc. d’av. :</t>
    </r>
    <r>
      <rPr>
        <sz val="10"/>
        <color theme="1"/>
        <rFont val="Arial"/>
        <family val="2"/>
      </rPr>
      <t xml:space="preserve"> total de toutes les heures à effectuer, y compris les heures de préparation, rattrapages, fériés, vacances, autres congés.</t>
    </r>
  </si>
  <si>
    <t xml:space="preserve">Temps de travail effectif </t>
  </si>
  <si>
    <t>Solde heures en plus mois précédents</t>
  </si>
  <si>
    <t>Gain occupation provisoire</t>
  </si>
  <si>
    <t>Nombre de mois payés par année (12/13)</t>
  </si>
  <si>
    <t>Les périodes identiques des années précédentes : par exemple, si la réduction de l'horaire de travail est demandée pour le mois de septembre 2023, les mois de septembre 2022 et septembre 2021 serviront de périodes de comparaison.</t>
  </si>
  <si>
    <t>Cette feuille ne doit être remplie que si l'autorité cantonale a émis une réserve concernant les 
fluctuations saisonnières dans sa décision. Si ce n'est pas le cas, vous pouvez ignorer cet élément.</t>
  </si>
  <si>
    <t>Afin de diviser les heures perdues réclamées au cours d'une période de décompte en heures perdues saisonnières (non indemnisables) et économiques (en principe indemnisables), il faut calculer la moyenne des heures perdues dans les périodes identiques des deux années précédentes au moyen du formulaire « Heures perdues imputables à des facteurs saisonniers » 1042Cf .</t>
  </si>
  <si>
    <t>Temps de trav. à effect. dans période identique avant-dernière année</t>
  </si>
  <si>
    <t>Temps de trav. à effect. dans période identique année précedente</t>
  </si>
  <si>
    <r>
      <t>- Temps de trav. à effect. dans période identique avant-dernière année et Temps de trav. à effect. dans période identique année précedente :</t>
    </r>
    <r>
      <rPr>
        <sz val="10"/>
        <color theme="1"/>
        <rFont val="Arial"/>
        <family val="2"/>
      </rPr>
      <t xml:space="preserve"> il faut indiquer ici le nombre d'heures de travail à effectuer pour la même période de l'année précédente ou de l’avant-dernière année. La valeur par défaut est le nombre d'heures dues hebdomadaires.</t>
    </r>
  </si>
  <si>
    <r>
      <rPr>
        <b/>
        <sz val="10"/>
        <color theme="1"/>
        <rFont val="Arial"/>
        <family val="2"/>
      </rPr>
      <t xml:space="preserve">- Total y compris hres acc. d’av. : </t>
    </r>
    <r>
      <rPr>
        <sz val="10"/>
        <color theme="1"/>
        <rFont val="Arial"/>
        <family val="2"/>
      </rPr>
      <t>toutes les heures dues, y compris les heures de préparation, rattrapages, fériés, vacances, autres congés.</t>
    </r>
  </si>
  <si>
    <t>Veuillez énumérer tous les employés ayant droit à l’indemnité qui travaillent dans l’entreprise ou le secteur d’exploitation concerné par la réduction des heures de travail.</t>
  </si>
  <si>
    <t>Cette feuille ne nécessite aucune saisie.
Les différents paramètres calculés sont énumérés ici.</t>
  </si>
  <si>
    <t>Important : 
La demande doit être signée de manière manuscrite.</t>
  </si>
  <si>
    <t>Toutes les absences en heures sont saisies ici : jours fériés (attention : voir explication de la colonne « Nombre de jours fériés par an »), vacances, maladie / accident, congés non payés, etc.</t>
  </si>
  <si>
    <t xml:space="preserve">Absences payées / non payées </t>
  </si>
  <si>
    <t>Absences payées /
non payées</t>
  </si>
  <si>
    <t xml:space="preserve">Absences payées / 
non payées </t>
  </si>
  <si>
    <r>
      <rPr>
        <b/>
        <sz val="10"/>
        <color theme="1"/>
        <rFont val="Arial"/>
        <family val="2"/>
      </rPr>
      <t>- Absences payées / non payées de l'avant-dernière année et de l'année précédente :</t>
    </r>
    <r>
      <rPr>
        <sz val="10"/>
        <color theme="1"/>
        <rFont val="Arial"/>
        <family val="2"/>
      </rPr>
      <t xml:space="preserve"> mentionnez ici toutes les absences en heure : jours fériés (attention : voir explication « Nombre de jours fériés par an » de l’onglet « 1042Bf Données de base trav. »), vacances, maladie/accident, congés non payés, etc.</t>
    </r>
  </si>
  <si>
    <t>Nombre de jours d'attente :</t>
  </si>
  <si>
    <t>Cotisations AVS / AI / APG / AC :</t>
  </si>
  <si>
    <t>Données de base</t>
  </si>
  <si>
    <t>Somme</t>
  </si>
  <si>
    <t>Déduction part gain
occupation
provisoire</t>
  </si>
  <si>
    <t>N° AVS, nom, prénom, date de naissance</t>
  </si>
  <si>
    <t>N° AVS, nom, prénom</t>
  </si>
  <si>
    <t>Cotisations AVS / AI / APG / AC revendiq.</t>
  </si>
  <si>
    <t xml:space="preserve">Important :
Ce formulaire ne doit être rempli ainsi que signé par les collaborateurs concernés que si vous disposez d'une autorisation correspondante de l’autorité cantonale pour les formateurs. </t>
  </si>
  <si>
    <t xml:space="preserve">Si vous disposez d'une autorisation, les heures que les formateurs ont consacrées à la formation des apprentis doivent être inscrites dans le calendrier. Indiquez le numéro AVS, le nom et le prénom des formateurs et le nombre d'heures par jour consacré à la formation. Ces heures sont incluses dans le nombre total d'heures perdues selon l’onglet « 1042Df Rapport ». 
Vous trouverez de plus amples informations sur les indemnités en cas de RHT pour les formateurs sur www.travail.swiss. </t>
  </si>
  <si>
    <t>Heures consacrées à la formation des apprentis, prises en compte comme heures perdues à prendre en considération.</t>
  </si>
  <si>
    <t>Donnée de base des formateurs</t>
  </si>
  <si>
    <t xml:space="preserve">À remplir uniquement si vous disposez d'une autorisation correspondante de l’autorité cantonale pour les formateurs. </t>
  </si>
  <si>
    <t>Montant maximum du gain déterminant :</t>
  </si>
  <si>
    <t>Beschäftigungsart</t>
  </si>
  <si>
    <t>Temps complet</t>
  </si>
  <si>
    <t>Temps partiel</t>
  </si>
  <si>
    <t xml:space="preserve">Sur appel </t>
  </si>
  <si>
    <t>Temporaire</t>
  </si>
  <si>
    <t>Apprentissage</t>
  </si>
  <si>
    <t>Travail à domicile</t>
  </si>
  <si>
    <t>Contrat à durée déterminée</t>
  </si>
  <si>
    <t>Temps partiel sur appel</t>
  </si>
  <si>
    <t>Type d'emploi</t>
  </si>
  <si>
    <t>Veuillez indiquer le type de rapport de travail contractuel. Pour cela, sélectionnez une entrée dans le menu déroulant.</t>
  </si>
  <si>
    <t xml:space="preserve">Le solde de l’horaire mobile ne doit être rempli que si l’entreprise disposait déjà d’un règlement sur l’horaire mobile avant l’introduction de la réduction de l’horaire de travail. Seuls les soldes entre – 20 / + 20 peuvent être pris en compte. </t>
  </si>
  <si>
    <t>Tout changement par rapport à la dernière PD</t>
  </si>
  <si>
    <t>Données pour le calcul de l'indemnité RHT pour la période de décompte (PD)</t>
  </si>
  <si>
    <t>Instructions pour l'onglet « 1042Ff Formateurs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</si>
</sst>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SFr.-807]\ #,##0.00"/>
    <numFmt numFmtId="166" formatCode="mm/yyyy"/>
    <numFmt numFmtId="167" formatCode="0.000%"/>
    <numFmt numFmtId="168" formatCode="[$-407]mmmm\ yy;@"/>
    <numFmt numFmtId="169" formatCode="000\.0000\.0000\.00"/>
    <numFmt numFmtId="170" formatCode="\7\5\6\.0000\.0000\.00"/>
    <numFmt numFmtId="171" formatCode="dd/mm/yyyy;@"/>
    <numFmt numFmtId="172" formatCode="000\ 000\ 00\ 00"/>
    <numFmt numFmtId="173" formatCode="0.000"/>
    <numFmt numFmtId="174" formatCode="[$]dd/mm/yyyy;@" x16r2:formatCode16="[$-gsw-CH,1]dd/mm/yyyy;@"/>
  </numFmts>
  <fonts count="39">
    <font>
      <sz val="11"/>
      <color theme="1"/>
      <name val="Calibri"/>
      <family val="2"/>
      <scheme val="minor"/>
    </font>
    <font>
      <sz val="11"/>
      <color theme="1"/>
      <name val="Arial"/>
      <family val="2"/>
    </font>
    <font>
      <sz val="10"/>
      <name val="Arial"/>
      <family val="2"/>
    </font>
    <font>
      <b/>
      <sz val="10"/>
      <name val="Arial"/>
      <family val="2"/>
    </font>
    <font>
      <b/>
      <sz val="8"/>
      <name val="Arial"/>
      <family val="2"/>
    </font>
    <font>
      <sz val="8"/>
      <name val="Arial"/>
      <family val="2"/>
    </font>
    <font>
      <sz val="6"/>
      <name val="Arial"/>
      <family val="2"/>
    </font>
    <font>
      <sz val="7"/>
      <name val="Arial"/>
      <family val="2"/>
    </font>
    <font>
      <b/>
      <sz val="12"/>
      <name val="Arial"/>
      <family val="2"/>
    </font>
    <font>
      <sz val="8"/>
      <name val="Calibri"/>
      <family val="2"/>
      <scheme val="minor"/>
    </font>
    <font>
      <sz val="10"/>
      <color theme="1"/>
      <name val="Arial"/>
      <family val="2"/>
    </font>
    <font>
      <b/>
      <sz val="11"/>
      <color theme="1"/>
      <name val="Arial"/>
      <family val="2"/>
    </font>
    <font>
      <b/>
      <sz val="10"/>
      <color theme="1"/>
      <name val="Arial"/>
      <family val="2"/>
    </font>
    <font>
      <sz val="11"/>
      <color theme="1"/>
      <name val="Calibri"/>
      <family val="2"/>
      <scheme val="minor"/>
    </font>
    <font>
      <sz val="10"/>
      <name val="Calibri"/>
      <family val="2"/>
      <scheme val="minor"/>
    </font>
    <font>
      <sz val="11"/>
      <name val="Arial"/>
      <family val="2"/>
    </font>
    <font>
      <b/>
      <sz val="11"/>
      <name val="Arial"/>
      <family val="2"/>
    </font>
    <font>
      <b/>
      <sz val="11"/>
      <color theme="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b/>
      <sz val="12"/>
      <color theme="0"/>
      <name val="Arial"/>
      <family val="2"/>
    </font>
    <font>
      <sz val="10"/>
      <color rgb="FFFF0000"/>
      <name val="Arial"/>
      <family val="2"/>
    </font>
    <font>
      <b/>
      <sz val="10"/>
      <color rgb="FFFF0000"/>
      <name val="Arial"/>
      <family val="2"/>
    </font>
    <font>
      <b/>
      <sz val="12"/>
      <color rgb="FFFF0000"/>
      <name val="Arial"/>
      <family val="2"/>
    </font>
    <font>
      <sz val="12"/>
      <name val="Arial"/>
      <family val="2"/>
    </font>
    <font>
      <sz val="12"/>
      <color theme="1"/>
      <name val="Arial"/>
      <family val="2"/>
    </font>
    <font>
      <sz val="12"/>
      <color theme="1"/>
      <name val="Source Code Pro"/>
      <family val="3"/>
    </font>
    <font>
      <b/>
      <sz val="12"/>
      <color theme="1"/>
      <name val="Source Code Pro"/>
      <family val="3"/>
    </font>
    <font>
      <b/>
      <sz val="14"/>
      <color theme="1"/>
      <name val="Arial"/>
      <family val="2"/>
    </font>
    <font>
      <sz val="10"/>
      <color theme="1"/>
      <name val="Calibri"/>
      <family val="2"/>
      <scheme val="minor"/>
    </font>
    <font>
      <i/>
      <sz val="10"/>
      <color theme="0" tint="-0.499984740745262"/>
      <name val="Arial"/>
      <family val="2"/>
    </font>
    <font>
      <i/>
      <sz val="10"/>
      <color theme="0" tint="-0.499984740745262"/>
      <name val="Calibri"/>
      <family val="2"/>
      <scheme val="minor"/>
    </font>
    <font>
      <i/>
      <sz val="12"/>
      <color theme="0" tint="-0.499984740745262"/>
      <name val="Arial"/>
      <family val="2"/>
    </font>
    <font>
      <b/>
      <i/>
      <sz val="10"/>
      <color theme="0" tint="-0.499984740745262"/>
      <name val="Arial"/>
      <family val="2"/>
    </font>
    <font>
      <i/>
      <sz val="7"/>
      <color theme="0" tint="-0.499984740745262"/>
      <name val="Arial"/>
      <family val="2"/>
    </font>
    <font>
      <i/>
      <sz val="6"/>
      <color theme="0" tint="-0.499984740745262"/>
      <name val="Arial"/>
      <family val="2"/>
    </font>
    <font>
      <i/>
      <sz val="8"/>
      <color theme="0" tint="-0.499984740745262"/>
      <name val="Arial"/>
      <family val="2"/>
    </font>
    <font>
      <i/>
      <sz val="11"/>
      <color theme="0" tint="-0.499984740745262"/>
      <name val="Arial"/>
      <family val="2"/>
    </font>
  </fonts>
  <fills count="14">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rgb="FFCCFFCC"/>
        <bgColor indexed="64"/>
      </patternFill>
    </fill>
    <fill>
      <patternFill patternType="solid">
        <fgColor theme="5" tint="-0.249977111117893"/>
        <bgColor indexed="64"/>
      </patternFill>
    </fill>
    <fill>
      <patternFill patternType="solid">
        <fgColor rgb="FFFFC000"/>
        <bgColor indexed="64"/>
      </patternFill>
    </fill>
    <fill>
      <patternFill patternType="solid">
        <fgColor theme="9"/>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249977111117893"/>
        <bgColor indexed="64"/>
      </patternFill>
    </fill>
    <fill>
      <patternFill patternType="solid">
        <fgColor rgb="FF66FFFF"/>
        <bgColor indexed="64"/>
      </patternFill>
    </fill>
    <fill>
      <patternFill patternType="solid">
        <fgColor theme="0" tint="-0.24994659260841701"/>
        <bgColor indexed="64"/>
      </patternFill>
    </fill>
  </fills>
  <borders count="113">
    <border>
      <left/>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auto="1"/>
      </left>
      <right style="hair">
        <color auto="1"/>
      </right>
      <top style="thin">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3">
    <xf numFmtId="0" fontId="0" fillId="0" borderId="0"/>
    <xf numFmtId="9" fontId="13" fillId="0" borderId="0" applyFont="0" applyFill="0" applyBorder="0" applyAlignment="0" applyProtection="0"/>
    <xf numFmtId="0" fontId="13" fillId="0" borderId="0"/>
  </cellStyleXfs>
  <cellXfs count="608">
    <xf numFmtId="0" fontId="0" fillId="0" borderId="0" xfId="0"/>
    <xf numFmtId="14" fontId="0" fillId="0" borderId="0" xfId="0" applyNumberFormat="1" applyAlignment="1" applyProtection="1">
      <alignment horizontal="left"/>
      <protection hidden="1"/>
    </xf>
    <xf numFmtId="0" fontId="0" fillId="0" borderId="0" xfId="0" applyProtection="1">
      <protection hidden="1"/>
    </xf>
    <xf numFmtId="0" fontId="5" fillId="0" borderId="0" xfId="0" applyFont="1"/>
    <xf numFmtId="0" fontId="5" fillId="0" borderId="0" xfId="0" applyFont="1" applyProtection="1">
      <protection hidden="1"/>
    </xf>
    <xf numFmtId="0" fontId="5" fillId="0" borderId="0" xfId="0" applyFont="1" applyAlignment="1" applyProtection="1">
      <alignment horizontal="left"/>
      <protection hidden="1"/>
    </xf>
    <xf numFmtId="0" fontId="0" fillId="0" borderId="0" xfId="0" applyProtection="1">
      <protection locked="0"/>
    </xf>
    <xf numFmtId="0" fontId="2" fillId="0" borderId="0" xfId="0" applyFont="1" applyProtection="1">
      <protection hidden="1"/>
    </xf>
    <xf numFmtId="0" fontId="2" fillId="0" borderId="0" xfId="0" applyFont="1" applyProtection="1">
      <protection locked="0"/>
    </xf>
    <xf numFmtId="164" fontId="2" fillId="0" borderId="0" xfId="0" applyNumberFormat="1" applyFont="1" applyProtection="1">
      <protection locked="0"/>
    </xf>
    <xf numFmtId="49" fontId="0" fillId="0" borderId="0" xfId="0" applyNumberFormat="1" applyProtection="1">
      <protection locked="0"/>
    </xf>
    <xf numFmtId="0" fontId="0" fillId="0" borderId="0" xfId="0" quotePrefix="1" applyProtection="1">
      <protection locked="0"/>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7" fontId="0" fillId="0" borderId="0" xfId="0" applyNumberFormat="1" applyProtection="1">
      <protection hidden="1"/>
    </xf>
    <xf numFmtId="0" fontId="5" fillId="0" borderId="0" xfId="0" quotePrefix="1" applyFont="1"/>
    <xf numFmtId="10" fontId="0" fillId="0" borderId="0" xfId="0" applyNumberFormat="1" applyProtection="1">
      <protection hidden="1"/>
    </xf>
    <xf numFmtId="0" fontId="4" fillId="0" borderId="0" xfId="0" applyFont="1" applyAlignment="1" applyProtection="1">
      <alignment horizontal="left"/>
      <protection hidden="1"/>
    </xf>
    <xf numFmtId="0" fontId="5" fillId="0" borderId="0" xfId="0" applyFont="1" applyAlignment="1" applyProtection="1">
      <alignment horizontal="center"/>
      <protection hidden="1"/>
    </xf>
    <xf numFmtId="0" fontId="1" fillId="0" borderId="0" xfId="0" applyFont="1" applyProtection="1">
      <protection hidden="1"/>
    </xf>
    <xf numFmtId="0" fontId="10" fillId="0" borderId="0" xfId="0" applyFont="1" applyProtection="1">
      <protection hidden="1"/>
    </xf>
    <xf numFmtId="0" fontId="11" fillId="0" borderId="0" xfId="0" applyFont="1" applyAlignment="1" applyProtection="1">
      <alignment vertical="center"/>
      <protection hidden="1"/>
    </xf>
    <xf numFmtId="0" fontId="1" fillId="0" borderId="0" xfId="0" applyFont="1" applyAlignment="1" applyProtection="1">
      <alignment vertical="center"/>
      <protection hidden="1"/>
    </xf>
    <xf numFmtId="164" fontId="2" fillId="0" borderId="0" xfId="0" applyNumberFormat="1" applyFont="1" applyAlignment="1" applyProtection="1">
      <alignment horizontal="right"/>
      <protection hidden="1"/>
    </xf>
    <xf numFmtId="2" fontId="2" fillId="0" borderId="0" xfId="0" applyNumberFormat="1" applyFont="1" applyAlignment="1" applyProtection="1">
      <alignment horizontal="right"/>
      <protection hidden="1"/>
    </xf>
    <xf numFmtId="0" fontId="2" fillId="0" borderId="0" xfId="0" applyFont="1" applyAlignment="1" applyProtection="1">
      <alignment horizontal="right"/>
      <protection hidden="1"/>
    </xf>
    <xf numFmtId="2" fontId="2" fillId="0" borderId="0" xfId="0" applyNumberFormat="1" applyFont="1" applyProtection="1">
      <protection hidden="1"/>
    </xf>
    <xf numFmtId="2" fontId="2"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2" fontId="14" fillId="0" borderId="0" xfId="0" applyNumberFormat="1" applyFont="1" applyAlignment="1" applyProtection="1">
      <alignment horizontal="right"/>
      <protection hidden="1"/>
    </xf>
    <xf numFmtId="0" fontId="14" fillId="0" borderId="0" xfId="0" applyFont="1" applyAlignment="1" applyProtection="1">
      <alignment horizontal="left"/>
      <protection hidden="1"/>
    </xf>
    <xf numFmtId="169" fontId="14" fillId="0" borderId="0" xfId="0" applyNumberFormat="1" applyFont="1" applyAlignment="1" applyProtection="1">
      <alignment horizontal="left"/>
      <protection hidden="1"/>
    </xf>
    <xf numFmtId="0" fontId="2" fillId="4" borderId="10" xfId="0" applyFont="1" applyFill="1" applyBorder="1" applyProtection="1">
      <protection hidden="1"/>
    </xf>
    <xf numFmtId="164" fontId="2" fillId="0" borderId="0" xfId="0" applyNumberFormat="1" applyFont="1" applyAlignment="1" applyProtection="1">
      <alignment horizontal="left"/>
      <protection hidden="1"/>
    </xf>
    <xf numFmtId="168" fontId="3" fillId="0" borderId="0" xfId="0" applyNumberFormat="1" applyFont="1" applyAlignment="1" applyProtection="1">
      <alignment horizontal="left"/>
      <protection hidden="1"/>
    </xf>
    <xf numFmtId="1" fontId="2" fillId="0" borderId="0" xfId="0" applyNumberFormat="1" applyFont="1" applyAlignment="1" applyProtection="1">
      <alignment horizontal="left"/>
      <protection hidden="1"/>
    </xf>
    <xf numFmtId="0" fontId="12" fillId="0" borderId="0" xfId="0" applyFont="1" applyProtection="1">
      <protection hidden="1"/>
    </xf>
    <xf numFmtId="168" fontId="2" fillId="0" borderId="0" xfId="0" applyNumberFormat="1" applyFont="1" applyAlignment="1" applyProtection="1">
      <alignment horizontal="left"/>
      <protection hidden="1"/>
    </xf>
    <xf numFmtId="164" fontId="2" fillId="0" borderId="0" xfId="0" applyNumberFormat="1" applyFont="1" applyProtection="1">
      <protection hidden="1"/>
    </xf>
    <xf numFmtId="2" fontId="2" fillId="0" borderId="0" xfId="0" applyNumberFormat="1" applyFont="1" applyAlignment="1" applyProtection="1">
      <alignment horizontal="center"/>
      <protection hidden="1"/>
    </xf>
    <xf numFmtId="49" fontId="2" fillId="0" borderId="0" xfId="0" applyNumberFormat="1" applyFont="1" applyAlignment="1" applyProtection="1">
      <alignment horizontal="right"/>
      <protection hidden="1"/>
    </xf>
    <xf numFmtId="164" fontId="2" fillId="0" borderId="0" xfId="0" applyNumberFormat="1" applyFont="1" applyAlignment="1" applyProtection="1">
      <alignment horizontal="center"/>
      <protection hidden="1"/>
    </xf>
    <xf numFmtId="0" fontId="2" fillId="0" borderId="0" xfId="0" applyFont="1" applyAlignment="1" applyProtection="1">
      <alignment horizontal="center"/>
      <protection hidden="1"/>
    </xf>
    <xf numFmtId="166" fontId="2" fillId="0" borderId="0" xfId="0" applyNumberFormat="1" applyFont="1" applyAlignment="1" applyProtection="1">
      <alignment horizontal="right"/>
      <protection hidden="1"/>
    </xf>
    <xf numFmtId="2" fontId="2" fillId="0" borderId="0" xfId="0" applyNumberFormat="1" applyFont="1" applyAlignment="1" applyProtection="1">
      <alignment horizontal="right" vertical="center"/>
      <protection hidden="1"/>
    </xf>
    <xf numFmtId="4" fontId="2" fillId="0" borderId="0" xfId="0" applyNumberFormat="1" applyFont="1" applyAlignment="1" applyProtection="1">
      <alignment horizontal="right"/>
      <protection hidden="1"/>
    </xf>
    <xf numFmtId="169" fontId="2" fillId="0" borderId="0" xfId="0" applyNumberFormat="1" applyFont="1" applyAlignment="1" applyProtection="1">
      <alignment horizontal="left" vertical="center"/>
      <protection hidden="1"/>
    </xf>
    <xf numFmtId="164" fontId="2" fillId="4" borderId="11" xfId="0" applyNumberFormat="1" applyFont="1" applyFill="1" applyBorder="1" applyAlignment="1" applyProtection="1">
      <alignment horizontal="right" vertical="center"/>
      <protection hidden="1"/>
    </xf>
    <xf numFmtId="2" fontId="2" fillId="4" borderId="11" xfId="0" applyNumberFormat="1" applyFont="1" applyFill="1" applyBorder="1" applyAlignment="1" applyProtection="1">
      <alignment horizontal="right" vertical="center"/>
      <protection hidden="1"/>
    </xf>
    <xf numFmtId="2" fontId="3" fillId="4" borderId="11" xfId="0" applyNumberFormat="1" applyFont="1" applyFill="1" applyBorder="1" applyAlignment="1" applyProtection="1">
      <alignment horizontal="right" vertical="center"/>
      <protection hidden="1"/>
    </xf>
    <xf numFmtId="10" fontId="3" fillId="4" borderId="11" xfId="0" applyNumberFormat="1" applyFont="1" applyFill="1" applyBorder="1" applyAlignment="1" applyProtection="1">
      <alignment horizontal="right" vertical="center"/>
      <protection hidden="1"/>
    </xf>
    <xf numFmtId="2" fontId="2" fillId="4" borderId="20" xfId="0" applyNumberFormat="1" applyFont="1" applyFill="1" applyBorder="1" applyAlignment="1" applyProtection="1">
      <alignment horizontal="left" vertical="center"/>
      <protection hidden="1"/>
    </xf>
    <xf numFmtId="0" fontId="2" fillId="4" borderId="11" xfId="0" applyFont="1" applyFill="1" applyBorder="1" applyAlignment="1" applyProtection="1">
      <alignment horizontal="right" vertical="center"/>
      <protection hidden="1"/>
    </xf>
    <xf numFmtId="10" fontId="3" fillId="4" borderId="12" xfId="0" applyNumberFormat="1" applyFont="1" applyFill="1" applyBorder="1" applyAlignment="1" applyProtection="1">
      <alignment horizontal="right" vertical="center"/>
      <protection hidden="1"/>
    </xf>
    <xf numFmtId="10" fontId="2" fillId="0" borderId="0" xfId="0" applyNumberFormat="1" applyFont="1" applyProtection="1">
      <protection hidden="1"/>
    </xf>
    <xf numFmtId="164" fontId="2" fillId="0" borderId="0" xfId="0" applyNumberFormat="1" applyFont="1" applyAlignment="1" applyProtection="1">
      <alignment horizontal="right" vertical="center"/>
      <protection hidden="1"/>
    </xf>
    <xf numFmtId="0" fontId="15" fillId="0" borderId="0" xfId="0" applyFont="1" applyAlignment="1" applyProtection="1">
      <alignment vertical="center"/>
      <protection hidden="1"/>
    </xf>
    <xf numFmtId="166" fontId="16" fillId="4" borderId="12" xfId="0" applyNumberFormat="1" applyFont="1" applyFill="1" applyBorder="1" applyAlignment="1" applyProtection="1">
      <alignment horizontal="left" vertical="center"/>
      <protection hidden="1"/>
    </xf>
    <xf numFmtId="2" fontId="6" fillId="0" borderId="0" xfId="0" applyNumberFormat="1" applyFont="1" applyAlignment="1" applyProtection="1">
      <alignment horizontal="left"/>
      <protection hidden="1"/>
    </xf>
    <xf numFmtId="0" fontId="4" fillId="0" borderId="0" xfId="0" applyFont="1" applyProtection="1">
      <protection hidden="1"/>
    </xf>
    <xf numFmtId="0" fontId="15" fillId="0" borderId="0" xfId="0" applyFont="1" applyProtection="1">
      <protection hidden="1"/>
    </xf>
    <xf numFmtId="2" fontId="15" fillId="0" borderId="0" xfId="0" applyNumberFormat="1" applyFont="1" applyAlignment="1" applyProtection="1">
      <alignment horizontal="right"/>
      <protection hidden="1"/>
    </xf>
    <xf numFmtId="2" fontId="15" fillId="0" borderId="0" xfId="0" applyNumberFormat="1" applyFont="1" applyProtection="1">
      <protection hidden="1"/>
    </xf>
    <xf numFmtId="0" fontId="15" fillId="0" borderId="0" xfId="0" applyFont="1" applyAlignment="1" applyProtection="1">
      <alignment horizontal="left"/>
      <protection hidden="1"/>
    </xf>
    <xf numFmtId="2" fontId="14" fillId="0" borderId="0" xfId="0" applyNumberFormat="1" applyFont="1" applyAlignment="1" applyProtection="1">
      <alignment horizontal="center" vertical="top"/>
      <protection hidden="1"/>
    </xf>
    <xf numFmtId="2" fontId="14" fillId="0" borderId="0" xfId="0" applyNumberFormat="1" applyFont="1" applyAlignment="1" applyProtection="1">
      <alignment horizontal="right" vertical="top"/>
      <protection hidden="1"/>
    </xf>
    <xf numFmtId="0" fontId="14" fillId="0" borderId="0" xfId="0" applyFont="1" applyAlignment="1" applyProtection="1">
      <alignment vertical="top"/>
      <protection hidden="1"/>
    </xf>
    <xf numFmtId="2" fontId="2" fillId="0" borderId="0" xfId="0" applyNumberFormat="1" applyFont="1" applyAlignment="1" applyProtection="1">
      <alignment horizontal="left" vertical="top"/>
      <protection hidden="1"/>
    </xf>
    <xf numFmtId="0" fontId="2" fillId="0" borderId="0" xfId="0" applyFont="1" applyAlignment="1" applyProtection="1">
      <alignment horizontal="left" vertical="top"/>
      <protection hidden="1"/>
    </xf>
    <xf numFmtId="164" fontId="2" fillId="0" borderId="0" xfId="0" applyNumberFormat="1" applyFont="1" applyAlignment="1" applyProtection="1">
      <alignment horizontal="left" vertical="top"/>
      <protection hidden="1"/>
    </xf>
    <xf numFmtId="0" fontId="14" fillId="0" borderId="0" xfId="0" applyFont="1" applyAlignment="1" applyProtection="1">
      <alignment horizontal="left" vertical="top"/>
      <protection hidden="1"/>
    </xf>
    <xf numFmtId="164" fontId="14" fillId="0" borderId="0" xfId="0" applyNumberFormat="1" applyFont="1" applyAlignment="1" applyProtection="1">
      <alignment horizontal="right" vertical="top"/>
      <protection hidden="1"/>
    </xf>
    <xf numFmtId="1" fontId="2" fillId="0" borderId="0" xfId="0" applyNumberFormat="1" applyFont="1" applyAlignment="1" applyProtection="1">
      <alignment horizontal="right"/>
      <protection hidden="1"/>
    </xf>
    <xf numFmtId="169" fontId="2" fillId="0" borderId="0" xfId="0" applyNumberFormat="1" applyFont="1" applyAlignment="1" applyProtection="1">
      <alignment horizontal="left"/>
      <protection hidden="1"/>
    </xf>
    <xf numFmtId="2" fontId="2" fillId="2" borderId="18" xfId="0" applyNumberFormat="1" applyFont="1" applyFill="1" applyBorder="1" applyAlignment="1" applyProtection="1">
      <alignment horizontal="right" vertical="center"/>
      <protection hidden="1"/>
    </xf>
    <xf numFmtId="174" fontId="14" fillId="0" borderId="0" xfId="0" applyNumberFormat="1" applyFont="1" applyAlignment="1" applyProtection="1">
      <alignment horizontal="left" vertical="top"/>
      <protection hidden="1"/>
    </xf>
    <xf numFmtId="174" fontId="2" fillId="0" borderId="0" xfId="0" applyNumberFormat="1" applyFont="1" applyAlignment="1" applyProtection="1">
      <alignment horizontal="left" vertical="top"/>
      <protection hidden="1"/>
    </xf>
    <xf numFmtId="0" fontId="2" fillId="0" borderId="0" xfId="0" applyFont="1" applyAlignment="1" applyProtection="1">
      <alignment horizontal="right" wrapText="1"/>
      <protection hidden="1"/>
    </xf>
    <xf numFmtId="0" fontId="2" fillId="0" borderId="0" xfId="0" applyFont="1" applyAlignment="1" applyProtection="1">
      <alignment wrapText="1"/>
      <protection hidden="1"/>
    </xf>
    <xf numFmtId="2" fontId="15" fillId="0" borderId="0" xfId="0" applyNumberFormat="1" applyFont="1" applyAlignment="1" applyProtection="1">
      <alignment horizontal="center"/>
      <protection hidden="1"/>
    </xf>
    <xf numFmtId="2" fontId="2" fillId="0" borderId="0" xfId="0" applyNumberFormat="1" applyFont="1" applyAlignment="1" applyProtection="1">
      <alignment horizontal="center" wrapText="1"/>
      <protection hidden="1"/>
    </xf>
    <xf numFmtId="164" fontId="2" fillId="0" borderId="0" xfId="0" applyNumberFormat="1" applyFont="1" applyAlignment="1" applyProtection="1">
      <alignment horizontal="center" wrapText="1"/>
      <protection hidden="1"/>
    </xf>
    <xf numFmtId="2" fontId="2" fillId="0" borderId="0" xfId="0" applyNumberFormat="1" applyFont="1" applyAlignment="1" applyProtection="1">
      <alignment horizontal="left" wrapText="1"/>
      <protection hidden="1"/>
    </xf>
    <xf numFmtId="49" fontId="2" fillId="0" borderId="0" xfId="0" applyNumberFormat="1" applyFont="1" applyAlignment="1" applyProtection="1">
      <alignment horizontal="left" wrapText="1"/>
      <protection hidden="1"/>
    </xf>
    <xf numFmtId="0" fontId="2" fillId="0" borderId="0" xfId="0" applyFont="1" applyAlignment="1" applyProtection="1">
      <alignment horizontal="left" wrapText="1"/>
      <protection hidden="1"/>
    </xf>
    <xf numFmtId="0" fontId="10"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7" fillId="0" borderId="0" xfId="0" applyFont="1" applyProtection="1">
      <protection hidden="1"/>
    </xf>
    <xf numFmtId="0" fontId="16" fillId="4" borderId="10" xfId="0" applyFont="1" applyFill="1" applyBorder="1" applyAlignment="1" applyProtection="1">
      <alignment vertical="center"/>
      <protection hidden="1"/>
    </xf>
    <xf numFmtId="0" fontId="16" fillId="4" borderId="11" xfId="0" applyFont="1" applyFill="1" applyBorder="1" applyAlignment="1" applyProtection="1">
      <alignment vertical="center"/>
      <protection hidden="1"/>
    </xf>
    <xf numFmtId="0" fontId="16" fillId="4" borderId="10" xfId="0" applyFont="1" applyFill="1" applyBorder="1" applyAlignment="1" applyProtection="1">
      <alignment horizontal="left" vertical="center"/>
      <protection hidden="1"/>
    </xf>
    <xf numFmtId="0" fontId="16" fillId="4" borderId="11" xfId="0" applyFont="1" applyFill="1" applyBorder="1" applyAlignment="1" applyProtection="1">
      <alignment horizontal="left" vertical="center"/>
      <protection hidden="1"/>
    </xf>
    <xf numFmtId="49" fontId="2" fillId="0" borderId="48" xfId="0" applyNumberFormat="1" applyFont="1" applyBorder="1" applyProtection="1">
      <protection hidden="1"/>
    </xf>
    <xf numFmtId="49" fontId="10" fillId="0" borderId="48" xfId="0" applyNumberFormat="1" applyFont="1" applyBorder="1" applyProtection="1">
      <protection hidden="1"/>
    </xf>
    <xf numFmtId="0" fontId="10" fillId="4" borderId="47" xfId="0" applyFont="1" applyFill="1" applyBorder="1" applyAlignment="1" applyProtection="1">
      <alignment wrapText="1"/>
      <protection hidden="1"/>
    </xf>
    <xf numFmtId="169" fontId="2" fillId="2" borderId="51" xfId="0" applyNumberFormat="1" applyFont="1" applyFill="1" applyBorder="1" applyAlignment="1" applyProtection="1">
      <alignment horizontal="left"/>
      <protection hidden="1"/>
    </xf>
    <xf numFmtId="0" fontId="3" fillId="4" borderId="34" xfId="0" applyFont="1" applyFill="1" applyBorder="1" applyProtection="1">
      <protection hidden="1"/>
    </xf>
    <xf numFmtId="0" fontId="3" fillId="4" borderId="35" xfId="0" applyFont="1" applyFill="1" applyBorder="1" applyProtection="1">
      <protection hidden="1"/>
    </xf>
    <xf numFmtId="169" fontId="3" fillId="4" borderId="35" xfId="0" applyNumberFormat="1" applyFont="1" applyFill="1" applyBorder="1" applyAlignment="1" applyProtection="1">
      <alignment horizontal="left"/>
      <protection hidden="1"/>
    </xf>
    <xf numFmtId="1" fontId="2" fillId="4" borderId="35" xfId="0" applyNumberFormat="1" applyFont="1" applyFill="1" applyBorder="1" applyAlignment="1" applyProtection="1">
      <alignment horizontal="left"/>
      <protection hidden="1"/>
    </xf>
    <xf numFmtId="4" fontId="3" fillId="4" borderId="35" xfId="0" applyNumberFormat="1" applyFont="1" applyFill="1" applyBorder="1" applyAlignment="1" applyProtection="1">
      <alignment horizontal="right"/>
      <protection hidden="1"/>
    </xf>
    <xf numFmtId="4" fontId="3" fillId="4" borderId="36" xfId="0" applyNumberFormat="1" applyFont="1" applyFill="1" applyBorder="1" applyAlignment="1" applyProtection="1">
      <alignment horizontal="right"/>
      <protection hidden="1"/>
    </xf>
    <xf numFmtId="2" fontId="3" fillId="4" borderId="34" xfId="0" applyNumberFormat="1" applyFont="1" applyFill="1" applyBorder="1" applyProtection="1">
      <protection hidden="1"/>
    </xf>
    <xf numFmtId="0" fontId="10" fillId="0" borderId="0" xfId="0" applyFont="1" applyAlignment="1" applyProtection="1">
      <alignment vertical="center"/>
      <protection hidden="1"/>
    </xf>
    <xf numFmtId="0" fontId="11" fillId="0" borderId="0" xfId="0" applyFont="1" applyAlignment="1" applyProtection="1">
      <alignment vertical="center" wrapText="1"/>
      <protection hidden="1"/>
    </xf>
    <xf numFmtId="168" fontId="2" fillId="0" borderId="0" xfId="0" applyNumberFormat="1" applyFont="1" applyAlignment="1" applyProtection="1">
      <alignment horizontal="right"/>
      <protection hidden="1"/>
    </xf>
    <xf numFmtId="0" fontId="2" fillId="0" borderId="0" xfId="0" applyFont="1" applyAlignment="1" applyProtection="1">
      <alignment horizontal="left" vertical="center"/>
      <protection hidden="1"/>
    </xf>
    <xf numFmtId="171" fontId="10" fillId="0" borderId="0" xfId="0" applyNumberFormat="1" applyFont="1" applyAlignment="1" applyProtection="1">
      <alignment horizontal="left"/>
      <protection hidden="1"/>
    </xf>
    <xf numFmtId="2" fontId="10" fillId="0" borderId="0" xfId="0" applyNumberFormat="1" applyFont="1" applyAlignment="1" applyProtection="1">
      <alignment horizontal="center" vertical="center"/>
      <protection hidden="1"/>
    </xf>
    <xf numFmtId="168" fontId="2" fillId="0" borderId="0" xfId="0" applyNumberFormat="1" applyFont="1" applyAlignment="1" applyProtection="1">
      <alignment horizontal="left" vertical="center"/>
      <protection hidden="1"/>
    </xf>
    <xf numFmtId="0" fontId="18" fillId="0" borderId="0" xfId="0" applyFont="1" applyAlignment="1" applyProtection="1">
      <alignment vertical="center"/>
      <protection hidden="1"/>
    </xf>
    <xf numFmtId="4" fontId="18" fillId="0" borderId="0" xfId="0" applyNumberFormat="1" applyFont="1" applyAlignment="1" applyProtection="1">
      <alignment vertical="center"/>
      <protection hidden="1"/>
    </xf>
    <xf numFmtId="0" fontId="2" fillId="0" borderId="0" xfId="0" applyFont="1" applyAlignment="1" applyProtection="1">
      <alignment vertical="center" wrapText="1"/>
      <protection hidden="1"/>
    </xf>
    <xf numFmtId="0" fontId="19" fillId="0" borderId="0" xfId="0" applyFont="1" applyAlignment="1" applyProtection="1">
      <alignment vertical="center"/>
      <protection hidden="1"/>
    </xf>
    <xf numFmtId="0" fontId="10" fillId="6" borderId="0" xfId="0" applyFont="1" applyFill="1" applyAlignment="1">
      <alignment horizontal="left"/>
    </xf>
    <xf numFmtId="0" fontId="22" fillId="6" borderId="0" xfId="0" applyFont="1" applyFill="1" applyAlignment="1">
      <alignment horizontal="left"/>
    </xf>
    <xf numFmtId="0" fontId="22" fillId="0" borderId="0" xfId="0" applyFont="1" applyAlignment="1">
      <alignment horizontal="left"/>
    </xf>
    <xf numFmtId="0" fontId="10" fillId="7" borderId="0" xfId="0" applyFont="1" applyFill="1" applyAlignment="1">
      <alignment horizontal="left"/>
    </xf>
    <xf numFmtId="0" fontId="10" fillId="0" borderId="0" xfId="0" applyFont="1" applyAlignment="1">
      <alignment horizontal="right" vertical="top"/>
    </xf>
    <xf numFmtId="0" fontId="10" fillId="7" borderId="0" xfId="0" applyFont="1" applyFill="1" applyAlignment="1">
      <alignment horizontal="left" vertical="top" wrapText="1"/>
    </xf>
    <xf numFmtId="0" fontId="10" fillId="0" borderId="0" xfId="0" applyFont="1" applyAlignment="1">
      <alignment horizontal="right" vertical="top" wrapText="1"/>
    </xf>
    <xf numFmtId="0" fontId="10" fillId="0" borderId="0" xfId="0" applyFont="1" applyAlignment="1">
      <alignment horizontal="right"/>
    </xf>
    <xf numFmtId="0" fontId="10" fillId="8" borderId="0" xfId="0" applyFont="1" applyFill="1" applyAlignment="1">
      <alignment horizontal="left"/>
    </xf>
    <xf numFmtId="0" fontId="3" fillId="0" borderId="0" xfId="0" applyFont="1" applyAlignment="1" applyProtection="1">
      <alignment horizontal="left" vertical="top"/>
      <protection hidden="1"/>
    </xf>
    <xf numFmtId="0" fontId="3" fillId="0" borderId="0" xfId="0" applyFont="1" applyAlignment="1" applyProtection="1">
      <alignment horizontal="left"/>
      <protection hidden="1"/>
    </xf>
    <xf numFmtId="0" fontId="10" fillId="9" borderId="0" xfId="0" applyFont="1" applyFill="1" applyAlignment="1">
      <alignment horizontal="left"/>
    </xf>
    <xf numFmtId="0" fontId="10" fillId="9" borderId="0" xfId="0" applyFont="1" applyFill="1" applyAlignment="1">
      <alignment horizontal="left" wrapText="1"/>
    </xf>
    <xf numFmtId="0" fontId="10" fillId="10" borderId="0" xfId="0" applyFont="1" applyFill="1" applyAlignment="1">
      <alignment horizontal="left"/>
    </xf>
    <xf numFmtId="0" fontId="2"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3" fillId="4" borderId="35" xfId="0" applyFont="1" applyFill="1" applyBorder="1" applyAlignment="1" applyProtection="1">
      <alignment horizontal="right" vertical="center"/>
      <protection hidden="1"/>
    </xf>
    <xf numFmtId="174" fontId="2" fillId="0" borderId="0" xfId="0" applyNumberFormat="1" applyFont="1" applyAlignment="1" applyProtection="1">
      <alignment horizontal="left"/>
      <protection hidden="1"/>
    </xf>
    <xf numFmtId="164" fontId="2" fillId="0" borderId="0" xfId="0" applyNumberFormat="1" applyFont="1" applyAlignment="1" applyProtection="1">
      <alignment horizontal="left" wrapText="1"/>
      <protection hidden="1"/>
    </xf>
    <xf numFmtId="0" fontId="2" fillId="2" borderId="57" xfId="0" applyFont="1" applyFill="1" applyBorder="1" applyAlignment="1" applyProtection="1">
      <alignment horizontal="right" wrapText="1"/>
      <protection hidden="1"/>
    </xf>
    <xf numFmtId="0" fontId="2" fillId="4" borderId="61" xfId="0" applyFont="1" applyFill="1" applyBorder="1" applyAlignment="1" applyProtection="1">
      <alignment horizontal="right" wrapText="1"/>
      <protection hidden="1"/>
    </xf>
    <xf numFmtId="0" fontId="2" fillId="0" borderId="0" xfId="0" applyFont="1" applyAlignment="1" applyProtection="1">
      <alignment horizontal="right" vertical="center" wrapText="1"/>
      <protection hidden="1"/>
    </xf>
    <xf numFmtId="0" fontId="14" fillId="0" borderId="0" xfId="0" applyFont="1" applyAlignment="1" applyProtection="1">
      <alignment horizontal="right"/>
      <protection hidden="1"/>
    </xf>
    <xf numFmtId="0" fontId="2" fillId="0" borderId="0" xfId="0" applyFont="1" applyAlignment="1" applyProtection="1">
      <alignment horizontal="left" vertical="center" wrapText="1"/>
      <protection hidden="1"/>
    </xf>
    <xf numFmtId="0" fontId="3" fillId="4" borderId="34" xfId="0" applyFont="1" applyFill="1" applyBorder="1" applyAlignment="1" applyProtection="1">
      <alignment horizontal="left" vertical="center"/>
      <protection hidden="1"/>
    </xf>
    <xf numFmtId="0" fontId="10" fillId="0" borderId="0" xfId="0" applyFont="1" applyAlignment="1" applyProtection="1">
      <alignment horizontal="right"/>
      <protection hidden="1"/>
    </xf>
    <xf numFmtId="0" fontId="19" fillId="0" borderId="0" xfId="0" applyFont="1" applyAlignment="1" applyProtection="1">
      <alignment horizontal="right" vertical="center"/>
      <protection hidden="1"/>
    </xf>
    <xf numFmtId="2" fontId="2" fillId="0" borderId="3" xfId="0" applyNumberFormat="1" applyFont="1" applyBorder="1" applyAlignment="1" applyProtection="1">
      <alignment horizontal="right" vertical="center"/>
      <protection locked="0"/>
    </xf>
    <xf numFmtId="2" fontId="2" fillId="4" borderId="64" xfId="0" applyNumberFormat="1" applyFont="1" applyFill="1" applyBorder="1" applyAlignment="1" applyProtection="1">
      <alignment vertical="center"/>
      <protection hidden="1"/>
    </xf>
    <xf numFmtId="164" fontId="2" fillId="4" borderId="70" xfId="0" applyNumberFormat="1" applyFont="1" applyFill="1" applyBorder="1" applyAlignment="1" applyProtection="1">
      <alignment vertical="center"/>
      <protection hidden="1"/>
    </xf>
    <xf numFmtId="164" fontId="24" fillId="0" borderId="0" xfId="0" applyNumberFormat="1" applyFont="1" applyAlignment="1" applyProtection="1">
      <alignment vertical="center"/>
      <protection hidden="1"/>
    </xf>
    <xf numFmtId="0" fontId="24" fillId="0" borderId="0" xfId="0" applyFont="1" applyProtection="1">
      <protection hidden="1"/>
    </xf>
    <xf numFmtId="0" fontId="3" fillId="4" borderId="72" xfId="0" applyFont="1" applyFill="1" applyBorder="1" applyAlignment="1" applyProtection="1">
      <alignment horizontal="right"/>
      <protection hidden="1"/>
    </xf>
    <xf numFmtId="4" fontId="3" fillId="4" borderId="67" xfId="0" applyNumberFormat="1" applyFont="1" applyFill="1" applyBorder="1" applyAlignment="1" applyProtection="1">
      <alignment horizontal="right" vertical="center"/>
      <protection hidden="1"/>
    </xf>
    <xf numFmtId="2" fontId="3" fillId="4" borderId="67" xfId="0" applyNumberFormat="1" applyFont="1" applyFill="1" applyBorder="1" applyAlignment="1" applyProtection="1">
      <alignment horizontal="right" vertical="center"/>
      <protection hidden="1"/>
    </xf>
    <xf numFmtId="4" fontId="3" fillId="4" borderId="71" xfId="0" applyNumberFormat="1" applyFont="1" applyFill="1" applyBorder="1" applyAlignment="1" applyProtection="1">
      <alignment horizontal="right" vertical="center"/>
      <protection hidden="1"/>
    </xf>
    <xf numFmtId="0" fontId="2" fillId="4" borderId="13" xfId="0" applyFont="1" applyFill="1" applyBorder="1" applyAlignment="1" applyProtection="1">
      <alignment horizontal="center" wrapText="1"/>
      <protection hidden="1"/>
    </xf>
    <xf numFmtId="0" fontId="2" fillId="4" borderId="2" xfId="0" applyFont="1" applyFill="1" applyBorder="1" applyAlignment="1" applyProtection="1">
      <alignment horizontal="center" wrapText="1"/>
      <protection hidden="1"/>
    </xf>
    <xf numFmtId="0" fontId="12" fillId="4" borderId="34" xfId="0" applyFont="1" applyFill="1" applyBorder="1" applyProtection="1">
      <protection hidden="1"/>
    </xf>
    <xf numFmtId="0" fontId="12" fillId="4" borderId="35" xfId="0" applyFont="1" applyFill="1" applyBorder="1" applyProtection="1">
      <protection hidden="1"/>
    </xf>
    <xf numFmtId="0" fontId="12" fillId="4" borderId="49" xfId="0" applyFont="1" applyFill="1" applyBorder="1" applyAlignment="1" applyProtection="1">
      <alignment wrapText="1"/>
      <protection hidden="1"/>
    </xf>
    <xf numFmtId="2" fontId="3" fillId="0" borderId="0" xfId="0" applyNumberFormat="1" applyFont="1" applyAlignment="1" applyProtection="1">
      <alignment horizontal="right"/>
      <protection hidden="1"/>
    </xf>
    <xf numFmtId="4" fontId="2" fillId="0" borderId="0" xfId="0" applyNumberFormat="1" applyFont="1" applyAlignment="1">
      <alignment horizontal="right" vertical="center"/>
    </xf>
    <xf numFmtId="2" fontId="26" fillId="0" borderId="17" xfId="0" applyNumberFormat="1" applyFont="1" applyBorder="1" applyAlignment="1" applyProtection="1">
      <alignment vertical="center"/>
      <protection locked="0"/>
    </xf>
    <xf numFmtId="2" fontId="26" fillId="0" borderId="3" xfId="0" applyNumberFormat="1" applyFont="1" applyBorder="1" applyAlignment="1" applyProtection="1">
      <alignment vertical="center"/>
      <protection locked="0"/>
    </xf>
    <xf numFmtId="2" fontId="26" fillId="0" borderId="32" xfId="0" applyNumberFormat="1" applyFont="1" applyBorder="1" applyAlignment="1" applyProtection="1">
      <alignment vertical="center"/>
      <protection locked="0"/>
    </xf>
    <xf numFmtId="2" fontId="26" fillId="0" borderId="33" xfId="0" applyNumberFormat="1" applyFont="1" applyBorder="1" applyAlignment="1" applyProtection="1">
      <alignment vertical="center"/>
      <protection locked="0"/>
    </xf>
    <xf numFmtId="2" fontId="10" fillId="0" borderId="0" xfId="0" applyNumberFormat="1" applyFont="1" applyAlignment="1" applyProtection="1">
      <alignment horizontal="right" vertical="center"/>
      <protection hidden="1"/>
    </xf>
    <xf numFmtId="0" fontId="2" fillId="4" borderId="36" xfId="0" applyFont="1" applyFill="1" applyBorder="1" applyAlignment="1" applyProtection="1">
      <alignment horizontal="right" wrapText="1"/>
      <protection hidden="1"/>
    </xf>
    <xf numFmtId="2" fontId="26" fillId="4" borderId="18" xfId="0" applyNumberFormat="1" applyFont="1" applyFill="1" applyBorder="1" applyAlignment="1" applyProtection="1">
      <alignment horizontal="right" vertical="center"/>
      <protection hidden="1"/>
    </xf>
    <xf numFmtId="2" fontId="26" fillId="4" borderId="19" xfId="0" applyNumberFormat="1" applyFont="1" applyFill="1" applyBorder="1" applyAlignment="1" applyProtection="1">
      <alignment horizontal="right" vertical="center"/>
      <protection hidden="1"/>
    </xf>
    <xf numFmtId="9" fontId="2" fillId="2" borderId="69" xfId="0" applyNumberFormat="1" applyFont="1" applyFill="1" applyBorder="1" applyAlignment="1" applyProtection="1">
      <alignment wrapText="1"/>
      <protection hidden="1"/>
    </xf>
    <xf numFmtId="9" fontId="2" fillId="2" borderId="56" xfId="0" applyNumberFormat="1" applyFont="1" applyFill="1" applyBorder="1" applyAlignment="1" applyProtection="1">
      <alignment wrapText="1"/>
      <protection hidden="1"/>
    </xf>
    <xf numFmtId="4" fontId="18" fillId="0" borderId="0" xfId="0" applyNumberFormat="1" applyFont="1" applyAlignment="1" applyProtection="1">
      <alignment horizontal="right" vertical="center"/>
      <protection hidden="1"/>
    </xf>
    <xf numFmtId="0" fontId="2" fillId="11" borderId="0" xfId="0" applyFont="1" applyFill="1" applyAlignment="1" applyProtection="1">
      <alignment vertical="center"/>
      <protection hidden="1"/>
    </xf>
    <xf numFmtId="0" fontId="10"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164" fontId="2" fillId="4" borderId="56" xfId="0" applyNumberFormat="1" applyFont="1" applyFill="1" applyBorder="1" applyAlignment="1" applyProtection="1">
      <alignment horizontal="right" wrapText="1"/>
      <protection hidden="1"/>
    </xf>
    <xf numFmtId="2" fontId="2" fillId="0" borderId="39" xfId="0" applyNumberFormat="1" applyFont="1" applyBorder="1" applyAlignment="1" applyProtection="1">
      <alignment horizontal="right" vertical="center"/>
      <protection locked="0"/>
    </xf>
    <xf numFmtId="2" fontId="2" fillId="0" borderId="31" xfId="0" applyNumberFormat="1" applyFont="1" applyBorder="1" applyAlignment="1" applyProtection="1">
      <alignment horizontal="right" vertical="center"/>
      <protection locked="0"/>
    </xf>
    <xf numFmtId="0" fontId="12" fillId="0" borderId="0" xfId="0" applyFont="1" applyAlignment="1">
      <alignment horizontal="right"/>
    </xf>
    <xf numFmtId="0" fontId="3" fillId="0" borderId="0" xfId="0" applyFont="1" applyAlignment="1" applyProtection="1">
      <alignment horizontal="right" vertical="top"/>
      <protection hidden="1"/>
    </xf>
    <xf numFmtId="0" fontId="12" fillId="0" borderId="0" xfId="0" applyFont="1" applyAlignment="1">
      <alignment horizontal="right" wrapText="1"/>
    </xf>
    <xf numFmtId="0" fontId="10" fillId="12" borderId="5" xfId="0" applyFont="1" applyFill="1" applyBorder="1" applyAlignment="1" applyProtection="1">
      <alignment horizontal="center" vertical="center"/>
      <protection hidden="1"/>
    </xf>
    <xf numFmtId="0" fontId="27" fillId="0" borderId="0" xfId="0" applyFont="1" applyProtection="1">
      <protection hidden="1"/>
    </xf>
    <xf numFmtId="0" fontId="27" fillId="0" borderId="0" xfId="0" applyFont="1" applyAlignment="1" applyProtection="1">
      <alignment vertical="center"/>
      <protection hidden="1"/>
    </xf>
    <xf numFmtId="0" fontId="28" fillId="0" borderId="0" xfId="0" applyFont="1" applyProtection="1">
      <protection hidden="1"/>
    </xf>
    <xf numFmtId="0" fontId="10" fillId="0" borderId="0" xfId="0" applyFont="1"/>
    <xf numFmtId="0" fontId="0" fillId="0" borderId="0" xfId="0" applyAlignment="1">
      <alignment horizontal="right"/>
    </xf>
    <xf numFmtId="0" fontId="10" fillId="7" borderId="0" xfId="0" applyFont="1" applyFill="1" applyAlignment="1">
      <alignment horizontal="left" vertical="top"/>
    </xf>
    <xf numFmtId="0" fontId="3" fillId="4" borderId="35" xfId="0" applyFont="1" applyFill="1" applyBorder="1" applyAlignment="1" applyProtection="1">
      <alignment vertical="center"/>
      <protection hidden="1"/>
    </xf>
    <xf numFmtId="0" fontId="3" fillId="4" borderId="35" xfId="0" applyFont="1" applyFill="1" applyBorder="1" applyAlignment="1" applyProtection="1">
      <alignment horizontal="left" vertical="center"/>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right" vertical="center"/>
      <protection hidden="1"/>
    </xf>
    <xf numFmtId="0" fontId="3" fillId="4" borderId="36" xfId="0" applyFont="1" applyFill="1" applyBorder="1" applyAlignment="1" applyProtection="1">
      <alignment horizontal="right" vertical="center"/>
      <protection hidden="1"/>
    </xf>
    <xf numFmtId="164" fontId="3" fillId="4" borderId="36" xfId="0" applyNumberFormat="1" applyFont="1" applyFill="1" applyBorder="1" applyAlignment="1" applyProtection="1">
      <alignment horizontal="right" vertical="center"/>
      <protection hidden="1"/>
    </xf>
    <xf numFmtId="0" fontId="3" fillId="4" borderId="36" xfId="0" applyFont="1" applyFill="1" applyBorder="1" applyAlignment="1" applyProtection="1">
      <alignment horizontal="left" vertical="center"/>
      <protection hidden="1"/>
    </xf>
    <xf numFmtId="174" fontId="2" fillId="0" borderId="0" xfId="0" applyNumberFormat="1" applyFont="1" applyAlignment="1" applyProtection="1">
      <alignment horizontal="left" vertical="center"/>
      <protection hidden="1"/>
    </xf>
    <xf numFmtId="2" fontId="14" fillId="0" borderId="0" xfId="0" applyNumberFormat="1" applyFont="1" applyAlignment="1" applyProtection="1">
      <alignment horizontal="center" vertical="center"/>
      <protection hidden="1"/>
    </xf>
    <xf numFmtId="2" fontId="2" fillId="0" borderId="0" xfId="0" applyNumberFormat="1" applyFont="1" applyAlignment="1" applyProtection="1">
      <alignment horizontal="left" vertical="center"/>
      <protection hidden="1"/>
    </xf>
    <xf numFmtId="164" fontId="2" fillId="0" borderId="0" xfId="0" applyNumberFormat="1" applyFont="1" applyAlignment="1" applyProtection="1">
      <alignment horizontal="left" vertical="center"/>
      <protection hidden="1"/>
    </xf>
    <xf numFmtId="0" fontId="14" fillId="0" borderId="0" xfId="0" applyFont="1" applyAlignment="1" applyProtection="1">
      <alignment horizontal="left" vertical="center"/>
      <protection hidden="1"/>
    </xf>
    <xf numFmtId="2" fontId="2" fillId="0" borderId="46" xfId="0" applyNumberFormat="1" applyFont="1" applyBorder="1" applyAlignment="1" applyProtection="1">
      <alignment horizontal="right" vertical="center"/>
      <protection locked="0"/>
    </xf>
    <xf numFmtId="1" fontId="2" fillId="0" borderId="0" xfId="0" applyNumberFormat="1" applyFont="1" applyAlignment="1" applyProtection="1">
      <alignment horizontal="center" vertical="center"/>
      <protection hidden="1"/>
    </xf>
    <xf numFmtId="4" fontId="2"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0" fontId="30" fillId="0" borderId="0" xfId="0" applyFont="1" applyAlignment="1" applyProtection="1">
      <alignment vertical="center"/>
      <protection hidden="1"/>
    </xf>
    <xf numFmtId="2" fontId="2" fillId="0" borderId="30" xfId="0" applyNumberFormat="1" applyFont="1" applyBorder="1" applyAlignment="1" applyProtection="1">
      <alignment horizontal="right" vertical="center"/>
      <protection locked="0"/>
    </xf>
    <xf numFmtId="164" fontId="2" fillId="0" borderId="30" xfId="0" applyNumberFormat="1" applyFont="1" applyBorder="1" applyAlignment="1" applyProtection="1">
      <alignment horizontal="left" vertical="center"/>
      <protection locked="0"/>
    </xf>
    <xf numFmtId="174" fontId="2" fillId="0" borderId="31" xfId="0" applyNumberFormat="1" applyFont="1" applyBorder="1" applyAlignment="1" applyProtection="1">
      <alignment horizontal="right" vertical="center"/>
      <protection locked="0"/>
    </xf>
    <xf numFmtId="164" fontId="2" fillId="0" borderId="18" xfId="0" applyNumberFormat="1" applyFont="1" applyBorder="1" applyAlignment="1" applyProtection="1">
      <alignment horizontal="left" vertical="center"/>
      <protection locked="0"/>
    </xf>
    <xf numFmtId="4" fontId="2" fillId="0" borderId="0" xfId="0" applyNumberFormat="1" applyFont="1" applyAlignment="1" applyProtection="1">
      <alignment horizontal="right" vertical="center"/>
      <protection hidden="1"/>
    </xf>
    <xf numFmtId="4" fontId="2" fillId="0" borderId="0" xfId="0" applyNumberFormat="1" applyFont="1" applyAlignment="1" applyProtection="1">
      <alignment horizontal="right" vertical="center" wrapText="1"/>
      <protection hidden="1"/>
    </xf>
    <xf numFmtId="2" fontId="2" fillId="0" borderId="0" xfId="0" applyNumberFormat="1" applyFont="1" applyAlignment="1" applyProtection="1">
      <alignment vertical="center"/>
      <protection hidden="1"/>
    </xf>
    <xf numFmtId="0" fontId="25" fillId="4" borderId="50" xfId="0" applyFont="1" applyFill="1" applyBorder="1" applyAlignment="1" applyProtection="1">
      <alignment wrapText="1"/>
      <protection hidden="1"/>
    </xf>
    <xf numFmtId="0" fontId="25" fillId="4" borderId="51" xfId="0" applyFont="1" applyFill="1" applyBorder="1" applyAlignment="1" applyProtection="1">
      <alignment wrapText="1"/>
      <protection hidden="1"/>
    </xf>
    <xf numFmtId="0" fontId="3" fillId="4" borderId="65" xfId="0" applyFont="1" applyFill="1" applyBorder="1" applyProtection="1">
      <protection hidden="1"/>
    </xf>
    <xf numFmtId="0" fontId="3" fillId="4" borderId="73" xfId="0" applyFont="1" applyFill="1" applyBorder="1" applyProtection="1">
      <protection hidden="1"/>
    </xf>
    <xf numFmtId="169" fontId="3" fillId="4" borderId="74" xfId="0" applyNumberFormat="1" applyFont="1" applyFill="1" applyBorder="1" applyAlignment="1" applyProtection="1">
      <alignment horizontal="left"/>
      <protection hidden="1"/>
    </xf>
    <xf numFmtId="0" fontId="2" fillId="4" borderId="51" xfId="0" applyFont="1" applyFill="1" applyBorder="1" applyAlignment="1" applyProtection="1">
      <alignment horizontal="right" wrapText="1"/>
      <protection hidden="1"/>
    </xf>
    <xf numFmtId="2" fontId="2" fillId="4" borderId="6" xfId="0" applyNumberFormat="1" applyFont="1" applyFill="1" applyBorder="1" applyAlignment="1" applyProtection="1">
      <alignment vertical="center"/>
      <protection hidden="1"/>
    </xf>
    <xf numFmtId="173" fontId="2" fillId="4" borderId="9" xfId="1" applyNumberFormat="1" applyFont="1" applyFill="1" applyBorder="1" applyAlignment="1" applyProtection="1">
      <alignment horizontal="right" vertical="center"/>
      <protection hidden="1"/>
    </xf>
    <xf numFmtId="1" fontId="2" fillId="4" borderId="9" xfId="1" applyNumberFormat="1" applyFont="1" applyFill="1" applyBorder="1" applyAlignment="1" applyProtection="1">
      <alignment horizontal="left" vertical="center"/>
      <protection hidden="1"/>
    </xf>
    <xf numFmtId="164" fontId="2" fillId="4" borderId="9" xfId="0" applyNumberFormat="1" applyFont="1" applyFill="1" applyBorder="1" applyAlignment="1" applyProtection="1">
      <alignment horizontal="right" vertical="center"/>
      <protection hidden="1"/>
    </xf>
    <xf numFmtId="10" fontId="2" fillId="4" borderId="6" xfId="0" applyNumberFormat="1" applyFont="1" applyFill="1" applyBorder="1" applyAlignment="1" applyProtection="1">
      <alignment horizontal="left" vertical="center"/>
      <protection hidden="1"/>
    </xf>
    <xf numFmtId="0" fontId="23" fillId="4" borderId="9" xfId="0" applyFont="1" applyFill="1" applyBorder="1" applyAlignment="1" applyProtection="1">
      <alignment horizontal="left" vertical="center"/>
      <protection hidden="1"/>
    </xf>
    <xf numFmtId="0" fontId="2" fillId="4" borderId="6" xfId="0" applyFont="1" applyFill="1" applyBorder="1" applyAlignment="1" applyProtection="1">
      <alignment vertical="center"/>
      <protection hidden="1"/>
    </xf>
    <xf numFmtId="0" fontId="2" fillId="4" borderId="6" xfId="0" applyFont="1" applyFill="1" applyBorder="1" applyAlignment="1" applyProtection="1">
      <alignment horizontal="right" vertical="center"/>
      <protection hidden="1"/>
    </xf>
    <xf numFmtId="0" fontId="2" fillId="0" borderId="0" xfId="0" applyFont="1" applyAlignment="1" applyProtection="1">
      <alignment horizontal="center" vertical="center"/>
      <protection hidden="1"/>
    </xf>
    <xf numFmtId="2" fontId="2" fillId="0" borderId="0" xfId="0" applyNumberFormat="1" applyFont="1" applyAlignment="1" applyProtection="1">
      <alignment horizontal="center" vertical="center"/>
      <protection hidden="1"/>
    </xf>
    <xf numFmtId="164" fontId="2" fillId="4" borderId="28" xfId="0" applyNumberFormat="1" applyFont="1" applyFill="1" applyBorder="1" applyAlignment="1" applyProtection="1">
      <alignment vertical="center"/>
      <protection hidden="1"/>
    </xf>
    <xf numFmtId="164" fontId="2" fillId="4" borderId="28" xfId="0" applyNumberFormat="1" applyFont="1" applyFill="1" applyBorder="1" applyAlignment="1" applyProtection="1">
      <alignment horizontal="right" vertical="center"/>
      <protection hidden="1"/>
    </xf>
    <xf numFmtId="1" fontId="2" fillId="4" borderId="28" xfId="0" applyNumberFormat="1" applyFont="1" applyFill="1" applyBorder="1" applyAlignment="1" applyProtection="1">
      <alignment horizontal="left" vertical="center"/>
      <protection hidden="1"/>
    </xf>
    <xf numFmtId="0" fontId="23" fillId="4" borderId="28" xfId="0" applyFont="1" applyFill="1" applyBorder="1" applyAlignment="1" applyProtection="1">
      <alignment horizontal="left" vertical="center"/>
      <protection hidden="1"/>
    </xf>
    <xf numFmtId="0" fontId="2" fillId="4" borderId="28" xfId="0" applyFont="1" applyFill="1" applyBorder="1" applyAlignment="1" applyProtection="1">
      <alignment vertical="center"/>
      <protection hidden="1"/>
    </xf>
    <xf numFmtId="2" fontId="3" fillId="4" borderId="28" xfId="0" applyNumberFormat="1" applyFont="1" applyFill="1" applyBorder="1" applyAlignment="1" applyProtection="1">
      <alignment vertical="center"/>
      <protection hidden="1"/>
    </xf>
    <xf numFmtId="2" fontId="3" fillId="4" borderId="28" xfId="0" applyNumberFormat="1" applyFont="1" applyFill="1" applyBorder="1" applyAlignment="1" applyProtection="1">
      <alignment horizontal="right" vertical="center"/>
      <protection hidden="1"/>
    </xf>
    <xf numFmtId="10" fontId="2" fillId="0" borderId="0" xfId="0" applyNumberFormat="1" applyFont="1" applyAlignment="1" applyProtection="1">
      <alignment horizontal="right" vertical="center"/>
      <protection hidden="1"/>
    </xf>
    <xf numFmtId="1" fontId="10" fillId="0" borderId="0" xfId="0" applyNumberFormat="1" applyFont="1" applyAlignment="1" applyProtection="1">
      <alignment horizontal="left" vertical="center"/>
      <protection hidden="1"/>
    </xf>
    <xf numFmtId="169" fontId="3" fillId="4" borderId="25" xfId="0" applyNumberFormat="1" applyFont="1" applyFill="1" applyBorder="1" applyAlignment="1" applyProtection="1">
      <alignment vertical="center"/>
      <protection hidden="1"/>
    </xf>
    <xf numFmtId="169" fontId="3" fillId="4" borderId="25" xfId="0" applyNumberFormat="1" applyFont="1" applyFill="1" applyBorder="1" applyAlignment="1" applyProtection="1">
      <alignment horizontal="right" vertical="center"/>
      <protection hidden="1"/>
    </xf>
    <xf numFmtId="169" fontId="23" fillId="4" borderId="26" xfId="0" applyNumberFormat="1" applyFont="1" applyFill="1" applyBorder="1" applyAlignment="1" applyProtection="1">
      <alignment horizontal="right" vertical="center"/>
      <protection hidden="1"/>
    </xf>
    <xf numFmtId="169" fontId="3" fillId="0" borderId="0" xfId="0" applyNumberFormat="1" applyFont="1" applyAlignment="1" applyProtection="1">
      <alignment vertical="center"/>
      <protection hidden="1"/>
    </xf>
    <xf numFmtId="169" fontId="3" fillId="0" borderId="0" xfId="0" applyNumberFormat="1" applyFont="1" applyAlignment="1" applyProtection="1">
      <alignment horizontal="center" vertical="center"/>
      <protection hidden="1"/>
    </xf>
    <xf numFmtId="0" fontId="2" fillId="11" borderId="0" xfId="0" applyFont="1" applyFill="1" applyAlignment="1" applyProtection="1">
      <alignment vertical="top"/>
      <protection hidden="1"/>
    </xf>
    <xf numFmtId="0" fontId="10" fillId="0" borderId="0" xfId="0" applyFont="1" applyAlignment="1" applyProtection="1">
      <alignment horizontal="right" vertical="top"/>
      <protection hidden="1"/>
    </xf>
    <xf numFmtId="0" fontId="10" fillId="0" borderId="0" xfId="0" applyFont="1" applyAlignment="1" applyProtection="1">
      <alignment vertical="top"/>
      <protection hidden="1"/>
    </xf>
    <xf numFmtId="0" fontId="2" fillId="11" borderId="0" xfId="0" applyFont="1" applyFill="1" applyAlignment="1" applyProtection="1">
      <alignment vertical="top" wrapText="1"/>
      <protection hidden="1"/>
    </xf>
    <xf numFmtId="0" fontId="2" fillId="11" borderId="0" xfId="0" applyFont="1" applyFill="1" applyAlignment="1">
      <alignment horizontal="left" vertical="top"/>
    </xf>
    <xf numFmtId="0" fontId="10" fillId="6" borderId="0" xfId="0" applyFont="1" applyFill="1" applyAlignment="1">
      <alignment horizontal="left" vertical="top"/>
    </xf>
    <xf numFmtId="0" fontId="10" fillId="6" borderId="0" xfId="0" applyFont="1" applyFill="1" applyAlignment="1">
      <alignment horizontal="left" vertical="top" wrapText="1"/>
    </xf>
    <xf numFmtId="0" fontId="12" fillId="0" borderId="0" xfId="0" applyFont="1" applyAlignment="1">
      <alignment horizontal="right" vertical="top" wrapText="1"/>
    </xf>
    <xf numFmtId="0" fontId="22" fillId="0" borderId="0" xfId="0" applyFont="1" applyAlignment="1">
      <alignment horizontal="left" vertical="top"/>
    </xf>
    <xf numFmtId="0" fontId="12" fillId="0" borderId="0" xfId="0" applyFont="1" applyAlignment="1">
      <alignment horizontal="right" vertical="top"/>
    </xf>
    <xf numFmtId="0" fontId="10" fillId="0" borderId="0" xfId="0" applyFont="1" applyAlignment="1">
      <alignment horizontal="left"/>
    </xf>
    <xf numFmtId="2" fontId="2" fillId="0" borderId="1" xfId="0" applyNumberFormat="1" applyFont="1" applyBorder="1" applyAlignment="1" applyProtection="1">
      <alignment horizontal="right" vertical="center"/>
      <protection locked="0"/>
    </xf>
    <xf numFmtId="2" fontId="2" fillId="0" borderId="18" xfId="0" applyNumberFormat="1" applyFont="1" applyBorder="1" applyAlignment="1" applyProtection="1">
      <alignment horizontal="right" vertical="center"/>
      <protection locked="0"/>
    </xf>
    <xf numFmtId="2" fontId="14" fillId="0" borderId="0" xfId="0" applyNumberFormat="1" applyFont="1" applyAlignment="1" applyProtection="1">
      <alignment horizontal="right" vertical="center"/>
      <protection hidden="1"/>
    </xf>
    <xf numFmtId="170" fontId="31" fillId="0" borderId="76" xfId="0" applyNumberFormat="1" applyFont="1" applyBorder="1" applyAlignment="1">
      <alignment horizontal="left" vertical="center"/>
    </xf>
    <xf numFmtId="2" fontId="31" fillId="0" borderId="5" xfId="0" applyNumberFormat="1" applyFont="1" applyBorder="1" applyAlignment="1">
      <alignment horizontal="right" vertical="center"/>
    </xf>
    <xf numFmtId="2" fontId="31" fillId="0" borderId="76" xfId="0" applyNumberFormat="1" applyFont="1" applyBorder="1" applyAlignment="1">
      <alignment horizontal="right" vertical="center"/>
    </xf>
    <xf numFmtId="2" fontId="31" fillId="0" borderId="79" xfId="0" applyNumberFormat="1" applyFont="1" applyBorder="1" applyAlignment="1">
      <alignment horizontal="right" vertical="center"/>
    </xf>
    <xf numFmtId="2" fontId="31" fillId="2" borderId="82" xfId="0" applyNumberFormat="1" applyFont="1" applyFill="1" applyBorder="1" applyAlignment="1" applyProtection="1">
      <alignment horizontal="right" vertical="center"/>
      <protection hidden="1"/>
    </xf>
    <xf numFmtId="4" fontId="31" fillId="0" borderId="0" xfId="0" applyNumberFormat="1" applyFont="1" applyAlignment="1" applyProtection="1">
      <alignment horizontal="right" vertical="center"/>
      <protection hidden="1"/>
    </xf>
    <xf numFmtId="169" fontId="33" fillId="4" borderId="76" xfId="0" applyNumberFormat="1" applyFont="1" applyFill="1" applyBorder="1" applyAlignment="1" applyProtection="1">
      <alignment horizontal="left" vertical="center"/>
      <protection hidden="1"/>
    </xf>
    <xf numFmtId="0" fontId="33" fillId="4" borderId="77" xfId="0" applyFont="1" applyFill="1" applyBorder="1" applyAlignment="1" applyProtection="1">
      <alignment horizontal="left" vertical="center"/>
      <protection hidden="1"/>
    </xf>
    <xf numFmtId="2" fontId="33" fillId="4" borderId="82" xfId="0" applyNumberFormat="1" applyFont="1" applyFill="1" applyBorder="1" applyAlignment="1" applyProtection="1">
      <alignment horizontal="right" vertical="center"/>
      <protection hidden="1"/>
    </xf>
    <xf numFmtId="49" fontId="31" fillId="0" borderId="48" xfId="0" applyNumberFormat="1" applyFont="1" applyBorder="1" applyProtection="1">
      <protection hidden="1"/>
    </xf>
    <xf numFmtId="0" fontId="31" fillId="0" borderId="0" xfId="0" applyFont="1" applyProtection="1">
      <protection hidden="1"/>
    </xf>
    <xf numFmtId="2" fontId="25" fillId="0" borderId="15" xfId="0" applyNumberFormat="1" applyFont="1" applyBorder="1" applyAlignment="1" applyProtection="1">
      <alignment vertical="center"/>
      <protection locked="0"/>
    </xf>
    <xf numFmtId="2" fontId="25" fillId="0" borderId="4" xfId="0" applyNumberFormat="1" applyFont="1" applyBorder="1" applyAlignment="1" applyProtection="1">
      <alignment vertical="center"/>
      <protection locked="0"/>
    </xf>
    <xf numFmtId="2" fontId="25" fillId="4" borderId="16" xfId="0" applyNumberFormat="1" applyFont="1" applyFill="1" applyBorder="1" applyAlignment="1" applyProtection="1">
      <alignment horizontal="right" vertical="center"/>
      <protection hidden="1"/>
    </xf>
    <xf numFmtId="2" fontId="33" fillId="0" borderId="80" xfId="0" applyNumberFormat="1" applyFont="1" applyBorder="1" applyAlignment="1">
      <alignment vertical="center"/>
    </xf>
    <xf numFmtId="2" fontId="33" fillId="0" borderId="5" xfId="0" applyNumberFormat="1" applyFont="1" applyBorder="1" applyAlignment="1">
      <alignment vertical="center"/>
    </xf>
    <xf numFmtId="169" fontId="25" fillId="4" borderId="39" xfId="0" applyNumberFormat="1" applyFont="1" applyFill="1" applyBorder="1" applyAlignment="1" applyProtection="1">
      <alignment horizontal="left" vertical="center"/>
      <protection hidden="1"/>
    </xf>
    <xf numFmtId="0" fontId="25" fillId="4" borderId="24" xfId="0" applyFont="1" applyFill="1" applyBorder="1" applyAlignment="1" applyProtection="1">
      <alignment horizontal="left" vertical="center"/>
      <protection hidden="1"/>
    </xf>
    <xf numFmtId="169" fontId="25" fillId="4" borderId="43" xfId="0" applyNumberFormat="1" applyFont="1" applyFill="1" applyBorder="1" applyAlignment="1" applyProtection="1">
      <alignment horizontal="left" vertical="center"/>
      <protection hidden="1"/>
    </xf>
    <xf numFmtId="0" fontId="25" fillId="4" borderId="44" xfId="0" applyFont="1" applyFill="1" applyBorder="1" applyAlignment="1" applyProtection="1">
      <alignment horizontal="left" vertical="center"/>
      <protection hidden="1"/>
    </xf>
    <xf numFmtId="0" fontId="31" fillId="4" borderId="77" xfId="0" applyFont="1" applyFill="1" applyBorder="1" applyAlignment="1" applyProtection="1">
      <alignment vertical="center"/>
      <protection hidden="1"/>
    </xf>
    <xf numFmtId="4" fontId="35" fillId="0" borderId="0" xfId="0" applyNumberFormat="1" applyFont="1" applyAlignment="1" applyProtection="1">
      <alignment horizontal="right" vertical="center"/>
      <protection hidden="1"/>
    </xf>
    <xf numFmtId="4" fontId="36" fillId="0" borderId="0" xfId="0" applyNumberFormat="1" applyFont="1" applyAlignment="1" applyProtection="1">
      <alignment horizontal="left" vertical="center" wrapText="1"/>
      <protection hidden="1"/>
    </xf>
    <xf numFmtId="4" fontId="31" fillId="0" borderId="0" xfId="0" applyNumberFormat="1" applyFont="1" applyAlignment="1">
      <alignment horizontal="right" vertical="center"/>
    </xf>
    <xf numFmtId="4" fontId="37" fillId="0" borderId="0" xfId="0" applyNumberFormat="1" applyFont="1" applyAlignment="1" applyProtection="1">
      <alignment horizontal="center" vertical="center" wrapText="1"/>
      <protection hidden="1"/>
    </xf>
    <xf numFmtId="4" fontId="37" fillId="0" borderId="0" xfId="0" applyNumberFormat="1" applyFont="1" applyAlignment="1" applyProtection="1">
      <alignment horizontal="center" vertical="center"/>
      <protection hidden="1"/>
    </xf>
    <xf numFmtId="4" fontId="37" fillId="0" borderId="0" xfId="0" applyNumberFormat="1" applyFont="1" applyAlignment="1" applyProtection="1">
      <alignment horizontal="right" vertical="center"/>
      <protection hidden="1"/>
    </xf>
    <xf numFmtId="2" fontId="37" fillId="0" borderId="0" xfId="0" applyNumberFormat="1" applyFont="1" applyAlignment="1" applyProtection="1">
      <alignment vertical="center"/>
      <protection hidden="1"/>
    </xf>
    <xf numFmtId="1" fontId="37" fillId="0" borderId="0" xfId="0" applyNumberFormat="1" applyFont="1" applyAlignment="1" applyProtection="1">
      <alignment horizontal="center" vertical="center"/>
      <protection hidden="1"/>
    </xf>
    <xf numFmtId="0" fontId="37" fillId="0" borderId="0" xfId="0" applyFont="1" applyAlignment="1" applyProtection="1">
      <alignment horizontal="center" vertical="center"/>
      <protection hidden="1"/>
    </xf>
    <xf numFmtId="4" fontId="37" fillId="0" borderId="0" xfId="0" applyNumberFormat="1" applyFont="1" applyAlignment="1" applyProtection="1">
      <alignment horizontal="right" vertical="center" wrapText="1"/>
      <protection hidden="1"/>
    </xf>
    <xf numFmtId="4" fontId="37" fillId="0" borderId="0" xfId="0" applyNumberFormat="1" applyFont="1" applyAlignment="1" applyProtection="1">
      <alignment vertical="center"/>
      <protection hidden="1"/>
    </xf>
    <xf numFmtId="0" fontId="38" fillId="0" borderId="0" xfId="0" applyFont="1" applyAlignment="1" applyProtection="1">
      <alignment vertical="center"/>
      <protection hidden="1"/>
    </xf>
    <xf numFmtId="167" fontId="2" fillId="4" borderId="9" xfId="1" applyNumberFormat="1" applyFont="1" applyFill="1" applyBorder="1" applyAlignment="1" applyProtection="1">
      <alignment horizontal="left" vertical="center"/>
      <protection hidden="1"/>
    </xf>
    <xf numFmtId="4" fontId="2" fillId="4" borderId="28" xfId="0" applyNumberFormat="1" applyFont="1" applyFill="1" applyBorder="1" applyAlignment="1" applyProtection="1">
      <alignment horizontal="left" vertical="center"/>
      <protection hidden="1"/>
    </xf>
    <xf numFmtId="4" fontId="3" fillId="4" borderId="29" xfId="0" applyNumberFormat="1" applyFont="1" applyFill="1" applyBorder="1" applyAlignment="1" applyProtection="1">
      <alignment horizontal="right" vertical="center"/>
      <protection hidden="1"/>
    </xf>
    <xf numFmtId="4" fontId="2" fillId="4" borderId="27" xfId="0" applyNumberFormat="1" applyFont="1" applyFill="1" applyBorder="1" applyAlignment="1" applyProtection="1">
      <alignment horizontal="right" vertical="center"/>
      <protection hidden="1"/>
    </xf>
    <xf numFmtId="4" fontId="31" fillId="4" borderId="80" xfId="0" applyNumberFormat="1" applyFont="1" applyFill="1" applyBorder="1" applyAlignment="1" applyProtection="1">
      <alignment horizontal="right" vertical="center"/>
      <protection hidden="1"/>
    </xf>
    <xf numFmtId="4" fontId="31" fillId="4" borderId="5" xfId="0" applyNumberFormat="1" applyFont="1" applyFill="1" applyBorder="1" applyAlignment="1">
      <alignment horizontal="right" vertical="center"/>
    </xf>
    <xf numFmtId="4" fontId="31" fillId="4" borderId="5" xfId="0" applyNumberFormat="1" applyFont="1" applyFill="1" applyBorder="1" applyAlignment="1" applyProtection="1">
      <alignment horizontal="right" vertical="center"/>
      <protection hidden="1"/>
    </xf>
    <xf numFmtId="4" fontId="31" fillId="4" borderId="84" xfId="0" applyNumberFormat="1" applyFont="1" applyFill="1" applyBorder="1" applyAlignment="1" applyProtection="1">
      <alignment horizontal="right" vertical="center"/>
      <protection hidden="1"/>
    </xf>
    <xf numFmtId="4" fontId="31" fillId="4" borderId="83" xfId="0" applyNumberFormat="1" applyFont="1" applyFill="1" applyBorder="1" applyAlignment="1">
      <alignment horizontal="right" vertical="center"/>
    </xf>
    <xf numFmtId="4" fontId="31" fillId="4" borderId="77" xfId="0" applyNumberFormat="1" applyFont="1" applyFill="1" applyBorder="1" applyAlignment="1">
      <alignment horizontal="right" vertical="center"/>
    </xf>
    <xf numFmtId="4" fontId="31" fillId="4" borderId="79" xfId="0" applyNumberFormat="1" applyFont="1" applyFill="1" applyBorder="1" applyAlignment="1">
      <alignment horizontal="right" vertical="center"/>
    </xf>
    <xf numFmtId="4" fontId="31" fillId="2" borderId="5" xfId="0" applyNumberFormat="1" applyFont="1" applyFill="1" applyBorder="1" applyAlignment="1" applyProtection="1">
      <alignment horizontal="right" vertical="center"/>
      <protection hidden="1"/>
    </xf>
    <xf numFmtId="4" fontId="31" fillId="2" borderId="85" xfId="0" applyNumberFormat="1" applyFont="1" applyFill="1" applyBorder="1" applyAlignment="1" applyProtection="1">
      <alignment horizontal="right" vertical="center"/>
      <protection hidden="1"/>
    </xf>
    <xf numFmtId="4" fontId="31" fillId="2" borderId="80" xfId="0" applyNumberFormat="1" applyFont="1" applyFill="1" applyBorder="1" applyAlignment="1" applyProtection="1">
      <alignment horizontal="right" vertical="center"/>
      <protection hidden="1"/>
    </xf>
    <xf numFmtId="4" fontId="31" fillId="2" borderId="83" xfId="0" applyNumberFormat="1" applyFont="1" applyFill="1" applyBorder="1" applyAlignment="1" applyProtection="1">
      <alignment horizontal="right" vertical="center"/>
      <protection hidden="1"/>
    </xf>
    <xf numFmtId="4" fontId="31" fillId="2" borderId="79" xfId="0" applyNumberFormat="1" applyFont="1" applyFill="1" applyBorder="1" applyAlignment="1" applyProtection="1">
      <alignment horizontal="right" vertical="center"/>
      <protection hidden="1"/>
    </xf>
    <xf numFmtId="4" fontId="31" fillId="4" borderId="81" xfId="0" applyNumberFormat="1" applyFont="1" applyFill="1" applyBorder="1" applyAlignment="1" applyProtection="1">
      <alignment horizontal="right" vertical="center"/>
      <protection hidden="1"/>
    </xf>
    <xf numFmtId="4" fontId="31" fillId="2" borderId="82" xfId="0" applyNumberFormat="1" applyFont="1" applyFill="1" applyBorder="1" applyAlignment="1" applyProtection="1">
      <alignment horizontal="right" vertical="center"/>
      <protection hidden="1"/>
    </xf>
    <xf numFmtId="4" fontId="34" fillId="4" borderId="82" xfId="0" applyNumberFormat="1" applyFont="1" applyFill="1" applyBorder="1" applyAlignment="1" applyProtection="1">
      <alignment horizontal="right" vertical="center"/>
      <protection hidden="1"/>
    </xf>
    <xf numFmtId="4" fontId="2" fillId="4" borderId="4" xfId="0" applyNumberFormat="1" applyFont="1" applyFill="1" applyBorder="1" applyAlignment="1">
      <alignment horizontal="right" vertical="center"/>
    </xf>
    <xf numFmtId="4" fontId="2" fillId="4" borderId="8" xfId="0" applyNumberFormat="1" applyFont="1" applyFill="1" applyBorder="1" applyAlignment="1" applyProtection="1">
      <alignment horizontal="right" vertical="center"/>
      <protection hidden="1"/>
    </xf>
    <xf numFmtId="4" fontId="2" fillId="4" borderId="4" xfId="0" applyNumberFormat="1" applyFont="1" applyFill="1" applyBorder="1" applyAlignment="1" applyProtection="1">
      <alignment horizontal="right" vertical="center"/>
      <protection hidden="1"/>
    </xf>
    <xf numFmtId="4" fontId="2" fillId="4" borderId="7" xfId="0" applyNumberFormat="1" applyFont="1" applyFill="1" applyBorder="1" applyAlignment="1" applyProtection="1">
      <alignment horizontal="right" vertical="center"/>
      <protection hidden="1"/>
    </xf>
    <xf numFmtId="4" fontId="2" fillId="4" borderId="17" xfId="0" applyNumberFormat="1" applyFont="1" applyFill="1" applyBorder="1" applyAlignment="1" applyProtection="1">
      <alignment horizontal="right" vertical="center"/>
      <protection hidden="1"/>
    </xf>
    <xf numFmtId="4" fontId="2" fillId="4" borderId="30" xfId="0" applyNumberFormat="1" applyFont="1" applyFill="1" applyBorder="1" applyAlignment="1">
      <alignment horizontal="right" vertical="center"/>
    </xf>
    <xf numFmtId="4" fontId="2" fillId="4" borderId="45" xfId="0" applyNumberFormat="1" applyFont="1" applyFill="1" applyBorder="1" applyAlignment="1">
      <alignment horizontal="right" vertical="center"/>
    </xf>
    <xf numFmtId="4" fontId="2" fillId="4" borderId="53" xfId="0" applyNumberFormat="1" applyFont="1" applyFill="1" applyBorder="1" applyAlignment="1">
      <alignment horizontal="right" vertical="center"/>
    </xf>
    <xf numFmtId="4" fontId="2" fillId="2" borderId="3" xfId="0" applyNumberFormat="1" applyFont="1" applyFill="1" applyBorder="1" applyAlignment="1" applyProtection="1">
      <alignment horizontal="right" vertical="center"/>
      <protection hidden="1"/>
    </xf>
    <xf numFmtId="4" fontId="2" fillId="4" borderId="3" xfId="0" applyNumberFormat="1" applyFont="1" applyFill="1" applyBorder="1" applyAlignment="1" applyProtection="1">
      <alignment horizontal="right" vertical="center"/>
      <protection hidden="1"/>
    </xf>
    <xf numFmtId="4" fontId="2" fillId="2" borderId="75" xfId="0" applyNumberFormat="1" applyFont="1" applyFill="1" applyBorder="1" applyAlignment="1" applyProtection="1">
      <alignment horizontal="right" vertical="center"/>
      <protection hidden="1"/>
    </xf>
    <xf numFmtId="4" fontId="2" fillId="2" borderId="17" xfId="0" applyNumberFormat="1" applyFont="1" applyFill="1" applyBorder="1" applyAlignment="1" applyProtection="1">
      <alignment horizontal="right" vertical="center"/>
      <protection hidden="1"/>
    </xf>
    <xf numFmtId="4" fontId="2" fillId="2" borderId="30" xfId="0" applyNumberFormat="1" applyFont="1" applyFill="1" applyBorder="1" applyAlignment="1" applyProtection="1">
      <alignment horizontal="right" vertical="center"/>
      <protection hidden="1"/>
    </xf>
    <xf numFmtId="4" fontId="2" fillId="2" borderId="31" xfId="0" applyNumberFormat="1" applyFont="1" applyFill="1" applyBorder="1" applyAlignment="1" applyProtection="1">
      <alignment horizontal="right" vertical="center"/>
      <protection hidden="1"/>
    </xf>
    <xf numFmtId="4" fontId="2" fillId="2" borderId="18" xfId="0" applyNumberFormat="1" applyFont="1" applyFill="1" applyBorder="1" applyAlignment="1" applyProtection="1">
      <alignment horizontal="right" vertical="center"/>
      <protection hidden="1"/>
    </xf>
    <xf numFmtId="4" fontId="3" fillId="4" borderId="18" xfId="0" applyNumberFormat="1" applyFont="1" applyFill="1" applyBorder="1" applyAlignment="1" applyProtection="1">
      <alignment horizontal="right" vertical="center"/>
      <protection hidden="1"/>
    </xf>
    <xf numFmtId="4" fontId="2" fillId="4" borderId="33" xfId="0" applyNumberFormat="1" applyFont="1" applyFill="1" applyBorder="1" applyAlignment="1" applyProtection="1">
      <alignment horizontal="right" vertical="center"/>
      <protection hidden="1"/>
    </xf>
    <xf numFmtId="4" fontId="2" fillId="2" borderId="29" xfId="0" applyNumberFormat="1" applyFont="1" applyFill="1" applyBorder="1" applyAlignment="1" applyProtection="1">
      <alignment horizontal="right" vertical="center"/>
      <protection hidden="1"/>
    </xf>
    <xf numFmtId="4" fontId="2" fillId="2" borderId="32" xfId="0" applyNumberFormat="1" applyFont="1" applyFill="1" applyBorder="1" applyAlignment="1" applyProtection="1">
      <alignment horizontal="right" vertical="center"/>
      <protection hidden="1"/>
    </xf>
    <xf numFmtId="4" fontId="2" fillId="2" borderId="37" xfId="0" applyNumberFormat="1" applyFont="1" applyFill="1" applyBorder="1" applyAlignment="1" applyProtection="1">
      <alignment horizontal="right" vertical="center"/>
      <protection hidden="1"/>
    </xf>
    <xf numFmtId="4" fontId="2" fillId="2" borderId="38" xfId="0" applyNumberFormat="1" applyFont="1" applyFill="1" applyBorder="1" applyAlignment="1" applyProtection="1">
      <alignment horizontal="right" vertical="center"/>
      <protection hidden="1"/>
    </xf>
    <xf numFmtId="4" fontId="2" fillId="2" borderId="19" xfId="0" applyNumberFormat="1" applyFont="1" applyFill="1" applyBorder="1" applyAlignment="1" applyProtection="1">
      <alignment horizontal="right" vertical="center"/>
      <protection hidden="1"/>
    </xf>
    <xf numFmtId="4" fontId="3" fillId="4" borderId="19" xfId="0" applyNumberFormat="1" applyFont="1" applyFill="1" applyBorder="1" applyAlignment="1" applyProtection="1">
      <alignment horizontal="right" vertical="center"/>
      <protection hidden="1"/>
    </xf>
    <xf numFmtId="14" fontId="10" fillId="0" borderId="0" xfId="0" applyNumberFormat="1" applyFont="1" applyAlignment="1" applyProtection="1">
      <alignment vertical="center"/>
      <protection hidden="1"/>
    </xf>
    <xf numFmtId="164"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10" fontId="10" fillId="0" borderId="0" xfId="0" applyNumberFormat="1" applyFont="1" applyAlignment="1" applyProtection="1">
      <alignment vertical="center"/>
      <protection hidden="1"/>
    </xf>
    <xf numFmtId="49" fontId="10" fillId="0" borderId="0" xfId="0" applyNumberFormat="1" applyFont="1" applyAlignment="1" applyProtection="1">
      <alignment vertical="center"/>
      <protection hidden="1"/>
    </xf>
    <xf numFmtId="14" fontId="10" fillId="0" borderId="0" xfId="0" applyNumberFormat="1" applyFont="1" applyAlignment="1" applyProtection="1">
      <alignment horizontal="left" vertical="center"/>
      <protection hidden="1"/>
    </xf>
    <xf numFmtId="170" fontId="2" fillId="0" borderId="46" xfId="0" applyNumberFormat="1" applyFont="1" applyBorder="1" applyAlignment="1" applyProtection="1">
      <alignment horizontal="left" vertical="center"/>
      <protection locked="0"/>
    </xf>
    <xf numFmtId="0" fontId="2" fillId="0" borderId="3" xfId="0" applyFont="1" applyBorder="1" applyAlignment="1" applyProtection="1">
      <alignment horizontal="right" vertical="center"/>
      <protection locked="0"/>
    </xf>
    <xf numFmtId="0" fontId="14" fillId="0" borderId="0" xfId="0" applyFont="1" applyProtection="1">
      <protection hidden="1"/>
    </xf>
    <xf numFmtId="0" fontId="10" fillId="0" borderId="0" xfId="0" applyFont="1" applyAlignment="1">
      <alignment horizontal="left" vertical="top"/>
    </xf>
    <xf numFmtId="0" fontId="10" fillId="0" borderId="0" xfId="0" applyFont="1" applyAlignment="1">
      <alignment horizontal="left" wrapText="1"/>
    </xf>
    <xf numFmtId="0" fontId="10" fillId="0" borderId="0" xfId="0" quotePrefix="1" applyFont="1" applyAlignment="1">
      <alignment horizontal="left" wrapText="1"/>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horizontal="center"/>
    </xf>
    <xf numFmtId="0" fontId="10" fillId="0" borderId="0" xfId="0" applyFont="1" applyAlignment="1">
      <alignment horizontal="center" vertical="top"/>
    </xf>
    <xf numFmtId="0" fontId="2" fillId="4" borderId="56" xfId="0" applyFont="1" applyFill="1" applyBorder="1" applyAlignment="1" applyProtection="1">
      <alignment horizontal="right" wrapText="1"/>
      <protection hidden="1"/>
    </xf>
    <xf numFmtId="0" fontId="2" fillId="2" borderId="50" xfId="0" applyFont="1" applyFill="1" applyBorder="1" applyAlignment="1" applyProtection="1">
      <alignment horizontal="right" wrapText="1"/>
      <protection hidden="1"/>
    </xf>
    <xf numFmtId="0" fontId="2" fillId="4" borderId="14" xfId="0" applyFont="1" applyFill="1" applyBorder="1" applyAlignment="1" applyProtection="1">
      <alignment horizontal="right" wrapText="1"/>
      <protection hidden="1"/>
    </xf>
    <xf numFmtId="0" fontId="31" fillId="0" borderId="5" xfId="0" applyFont="1" applyBorder="1" applyAlignment="1">
      <alignment horizontal="right" vertical="center"/>
    </xf>
    <xf numFmtId="2" fontId="31" fillId="0" borderId="81" xfId="0" applyNumberFormat="1" applyFont="1" applyBorder="1" applyAlignment="1">
      <alignment horizontal="right" vertical="center"/>
    </xf>
    <xf numFmtId="2" fontId="31" fillId="0" borderId="82" xfId="0" applyNumberFormat="1" applyFont="1" applyBorder="1" applyAlignment="1">
      <alignment horizontal="right" vertical="center"/>
    </xf>
    <xf numFmtId="2" fontId="31" fillId="0" borderId="83" xfId="0" applyNumberFormat="1" applyFont="1" applyBorder="1" applyAlignment="1">
      <alignment horizontal="right" vertical="center"/>
    </xf>
    <xf numFmtId="164" fontId="31" fillId="0" borderId="76" xfId="0" applyNumberFormat="1" applyFont="1" applyBorder="1" applyAlignment="1">
      <alignment horizontal="left" vertical="center"/>
    </xf>
    <xf numFmtId="174" fontId="31" fillId="0" borderId="79" xfId="0" applyNumberFormat="1" applyFont="1" applyBorder="1" applyAlignment="1">
      <alignment horizontal="right" vertical="center"/>
    </xf>
    <xf numFmtId="164" fontId="31" fillId="0" borderId="82" xfId="0" applyNumberFormat="1" applyFont="1" applyBorder="1" applyAlignment="1">
      <alignment horizontal="left" vertical="center"/>
    </xf>
    <xf numFmtId="174" fontId="31" fillId="0" borderId="0" xfId="0" applyNumberFormat="1" applyFont="1" applyAlignment="1">
      <alignment horizontal="left" vertical="center"/>
    </xf>
    <xf numFmtId="1" fontId="31" fillId="0" borderId="0" xfId="0" applyNumberFormat="1" applyFont="1" applyAlignment="1">
      <alignment horizontal="center" vertical="center"/>
    </xf>
    <xf numFmtId="2" fontId="31" fillId="0" borderId="0" xfId="0" applyNumberFormat="1" applyFont="1" applyAlignment="1">
      <alignment horizontal="right" vertical="center"/>
    </xf>
    <xf numFmtId="164" fontId="31" fillId="0" borderId="0" xfId="0" applyNumberFormat="1" applyFont="1" applyAlignment="1">
      <alignment horizontal="right" vertical="center"/>
    </xf>
    <xf numFmtId="4" fontId="31" fillId="0" borderId="0" xfId="0" applyNumberFormat="1" applyFont="1" applyAlignment="1">
      <alignment vertical="center"/>
    </xf>
    <xf numFmtId="0" fontId="31" fillId="0" borderId="0" xfId="0" applyFont="1" applyAlignment="1">
      <alignment vertical="center"/>
    </xf>
    <xf numFmtId="0" fontId="31" fillId="0" borderId="0" xfId="0" applyFont="1" applyAlignment="1">
      <alignment vertical="center" wrapText="1"/>
    </xf>
    <xf numFmtId="0" fontId="32" fillId="0" borderId="0" xfId="0" applyFont="1" applyAlignment="1">
      <alignment vertical="center"/>
    </xf>
    <xf numFmtId="2" fontId="30" fillId="0" borderId="0" xfId="0" applyNumberFormat="1" applyFont="1" applyAlignment="1">
      <alignment horizontal="right"/>
    </xf>
    <xf numFmtId="0" fontId="12" fillId="0" borderId="0" xfId="0" applyFont="1" applyAlignment="1">
      <alignment vertical="top"/>
    </xf>
    <xf numFmtId="170" fontId="2" fillId="0" borderId="86" xfId="0" applyNumberFormat="1" applyFont="1" applyBorder="1" applyAlignment="1" applyProtection="1">
      <alignment horizontal="left" vertical="center"/>
      <protection locked="0"/>
    </xf>
    <xf numFmtId="2" fontId="2" fillId="0" borderId="86" xfId="0" applyNumberFormat="1" applyFont="1" applyBorder="1" applyAlignment="1" applyProtection="1">
      <alignment horizontal="right" vertical="center"/>
      <protection locked="0"/>
    </xf>
    <xf numFmtId="2" fontId="2" fillId="0" borderId="89" xfId="0" applyNumberFormat="1" applyFont="1" applyBorder="1" applyAlignment="1" applyProtection="1">
      <alignment horizontal="right" vertical="center"/>
      <protection locked="0"/>
    </xf>
    <xf numFmtId="0" fontId="2" fillId="0" borderId="90" xfId="0" applyFont="1" applyBorder="1" applyAlignment="1" applyProtection="1">
      <alignment horizontal="right" vertical="center"/>
      <protection locked="0"/>
    </xf>
    <xf numFmtId="2" fontId="2" fillId="0" borderId="90" xfId="0" applyNumberFormat="1" applyFont="1" applyBorder="1" applyAlignment="1" applyProtection="1">
      <alignment horizontal="right" vertical="center"/>
      <protection locked="0"/>
    </xf>
    <xf numFmtId="2" fontId="2" fillId="0" borderId="91" xfId="0" applyNumberFormat="1" applyFont="1" applyBorder="1" applyAlignment="1" applyProtection="1">
      <alignment horizontal="right" vertical="center"/>
      <protection locked="0"/>
    </xf>
    <xf numFmtId="2" fontId="2" fillId="0" borderId="92" xfId="0" applyNumberFormat="1" applyFont="1" applyBorder="1" applyAlignment="1" applyProtection="1">
      <alignment horizontal="right" vertical="center"/>
      <protection locked="0"/>
    </xf>
    <xf numFmtId="2" fontId="2" fillId="0" borderId="93" xfId="0" applyNumberFormat="1" applyFont="1" applyBorder="1" applyAlignment="1" applyProtection="1">
      <alignment horizontal="right" vertical="center"/>
      <protection locked="0"/>
    </xf>
    <xf numFmtId="164" fontId="2" fillId="0" borderId="93" xfId="0" applyNumberFormat="1" applyFont="1" applyBorder="1" applyAlignment="1" applyProtection="1">
      <alignment horizontal="left" vertical="center"/>
      <protection locked="0"/>
    </xf>
    <xf numFmtId="174" fontId="2" fillId="0" borderId="89" xfId="0" applyNumberFormat="1" applyFont="1" applyBorder="1" applyAlignment="1" applyProtection="1">
      <alignment horizontal="right" vertical="center"/>
      <protection locked="0"/>
    </xf>
    <xf numFmtId="164" fontId="2" fillId="0" borderId="92" xfId="0" applyNumberFormat="1" applyFont="1" applyBorder="1" applyAlignment="1" applyProtection="1">
      <alignment horizontal="left" vertical="center"/>
      <protection locked="0"/>
    </xf>
    <xf numFmtId="4" fontId="7" fillId="0" borderId="0" xfId="0" applyNumberFormat="1" applyFont="1" applyAlignment="1" applyProtection="1">
      <alignment horizontal="right" vertical="center"/>
      <protection hidden="1"/>
    </xf>
    <xf numFmtId="4" fontId="6" fillId="0" borderId="0" xfId="0" applyNumberFormat="1" applyFont="1" applyAlignment="1" applyProtection="1">
      <alignment horizontal="left" vertical="center" wrapText="1"/>
      <protection hidden="1"/>
    </xf>
    <xf numFmtId="4" fontId="5" fillId="0" borderId="0" xfId="0" applyNumberFormat="1" applyFont="1" applyAlignment="1" applyProtection="1">
      <alignment horizontal="center" vertical="center" wrapText="1"/>
      <protection hidden="1"/>
    </xf>
    <xf numFmtId="4" fontId="5" fillId="0" borderId="0" xfId="0" applyNumberFormat="1" applyFont="1" applyAlignment="1" applyProtection="1">
      <alignment horizontal="center" vertical="center"/>
      <protection hidden="1"/>
    </xf>
    <xf numFmtId="4" fontId="5" fillId="0" borderId="0" xfId="0" applyNumberFormat="1" applyFont="1" applyAlignment="1" applyProtection="1">
      <alignment horizontal="right" vertical="center"/>
      <protection hidden="1"/>
    </xf>
    <xf numFmtId="2" fontId="5" fillId="0" borderId="0" xfId="0" applyNumberFormat="1" applyFont="1" applyAlignment="1" applyProtection="1">
      <alignment vertical="center"/>
      <protection hidden="1"/>
    </xf>
    <xf numFmtId="1"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4" fontId="5" fillId="0" borderId="0" xfId="0" applyNumberFormat="1" applyFont="1" applyAlignment="1" applyProtection="1">
      <alignment horizontal="right" vertical="center" wrapText="1"/>
      <protection hidden="1"/>
    </xf>
    <xf numFmtId="4" fontId="5" fillId="0" borderId="0" xfId="0" applyNumberFormat="1" applyFont="1" applyAlignment="1" applyProtection="1">
      <alignment vertical="center"/>
      <protection hidden="1"/>
    </xf>
    <xf numFmtId="4" fontId="2" fillId="4" borderId="95" xfId="0" applyNumberFormat="1" applyFont="1" applyFill="1" applyBorder="1" applyAlignment="1" applyProtection="1">
      <alignment horizontal="right" vertical="center"/>
      <protection hidden="1"/>
    </xf>
    <xf numFmtId="2" fontId="2" fillId="0" borderId="43" xfId="0" applyNumberFormat="1" applyFont="1" applyBorder="1" applyAlignment="1" applyProtection="1">
      <alignment horizontal="right" vertical="center"/>
      <protection locked="0"/>
    </xf>
    <xf numFmtId="2" fontId="2" fillId="0" borderId="38" xfId="0" applyNumberFormat="1" applyFont="1" applyBorder="1" applyAlignment="1" applyProtection="1">
      <alignment horizontal="right" vertical="center"/>
      <protection locked="0"/>
    </xf>
    <xf numFmtId="2" fontId="2" fillId="0" borderId="33" xfId="0" applyNumberFormat="1" applyFont="1" applyBorder="1" applyAlignment="1" applyProtection="1">
      <alignment horizontal="right" vertical="center"/>
      <protection locked="0"/>
    </xf>
    <xf numFmtId="2" fontId="2" fillId="2" borderId="19" xfId="0" applyNumberFormat="1" applyFont="1" applyFill="1" applyBorder="1" applyAlignment="1" applyProtection="1">
      <alignment horizontal="right" vertical="center"/>
      <protection hidden="1"/>
    </xf>
    <xf numFmtId="4" fontId="10" fillId="0" borderId="0" xfId="0" applyNumberFormat="1" applyFont="1" applyAlignment="1" applyProtection="1">
      <alignment vertical="center"/>
      <protection hidden="1"/>
    </xf>
    <xf numFmtId="4" fontId="2" fillId="0" borderId="0" xfId="0" applyNumberFormat="1" applyFont="1" applyAlignment="1" applyProtection="1">
      <alignment horizontal="left" vertical="center"/>
      <protection hidden="1"/>
    </xf>
    <xf numFmtId="4" fontId="2" fillId="0" borderId="0" xfId="0" applyNumberFormat="1" applyFont="1" applyAlignment="1" applyProtection="1">
      <alignment vertical="center" wrapText="1"/>
      <protection hidden="1"/>
    </xf>
    <xf numFmtId="4" fontId="3" fillId="4" borderId="25" xfId="0" applyNumberFormat="1" applyFont="1" applyFill="1" applyBorder="1" applyAlignment="1" applyProtection="1">
      <alignment vertical="center"/>
      <protection hidden="1"/>
    </xf>
    <xf numFmtId="4" fontId="2" fillId="4" borderId="6" xfId="0" applyNumberFormat="1" applyFont="1" applyFill="1" applyBorder="1" applyAlignment="1" applyProtection="1">
      <alignment vertical="center"/>
      <protection hidden="1"/>
    </xf>
    <xf numFmtId="4" fontId="2" fillId="4" borderId="9" xfId="0" applyNumberFormat="1" applyFont="1" applyFill="1" applyBorder="1" applyAlignment="1" applyProtection="1">
      <alignment horizontal="right" vertical="center"/>
      <protection hidden="1"/>
    </xf>
    <xf numFmtId="4" fontId="2" fillId="4" borderId="28" xfId="0" applyNumberFormat="1" applyFont="1" applyFill="1" applyBorder="1" applyAlignment="1" applyProtection="1">
      <alignment vertical="center"/>
      <protection hidden="1"/>
    </xf>
    <xf numFmtId="4" fontId="2" fillId="4" borderId="28" xfId="0" applyNumberFormat="1" applyFont="1" applyFill="1" applyBorder="1" applyAlignment="1" applyProtection="1">
      <alignment horizontal="right" vertical="center"/>
      <protection hidden="1"/>
    </xf>
    <xf numFmtId="0" fontId="2" fillId="4" borderId="42" xfId="0" applyFont="1" applyFill="1" applyBorder="1" applyAlignment="1" applyProtection="1">
      <alignment horizontal="left" vertical="center"/>
      <protection hidden="1"/>
    </xf>
    <xf numFmtId="168" fontId="2" fillId="4" borderId="71" xfId="0" applyNumberFormat="1" applyFont="1" applyFill="1" applyBorder="1" applyAlignment="1" applyProtection="1">
      <alignment horizontal="left" vertical="center"/>
      <protection hidden="1"/>
    </xf>
    <xf numFmtId="0" fontId="2" fillId="4" borderId="96" xfId="0" applyFont="1" applyFill="1" applyBorder="1" applyAlignment="1" applyProtection="1">
      <alignment horizontal="left" vertical="center"/>
      <protection hidden="1"/>
    </xf>
    <xf numFmtId="0" fontId="2" fillId="4" borderId="97" xfId="0" applyFont="1" applyFill="1" applyBorder="1" applyAlignment="1" applyProtection="1">
      <alignment horizontal="left" vertical="center"/>
      <protection hidden="1"/>
    </xf>
    <xf numFmtId="169" fontId="2" fillId="2" borderId="98" xfId="0" applyNumberFormat="1" applyFont="1" applyFill="1" applyBorder="1" applyAlignment="1" applyProtection="1">
      <alignment horizontal="left"/>
      <protection hidden="1"/>
    </xf>
    <xf numFmtId="0" fontId="31" fillId="4" borderId="99" xfId="0" applyFont="1" applyFill="1" applyBorder="1" applyAlignment="1" applyProtection="1">
      <alignment horizontal="left" vertical="center"/>
      <protection hidden="1"/>
    </xf>
    <xf numFmtId="169" fontId="2" fillId="2" borderId="100" xfId="0" applyNumberFormat="1" applyFont="1" applyFill="1" applyBorder="1" applyProtection="1">
      <protection hidden="1"/>
    </xf>
    <xf numFmtId="0" fontId="31" fillId="4" borderId="101" xfId="0" applyFont="1" applyFill="1" applyBorder="1" applyAlignment="1" applyProtection="1">
      <alignment vertical="center"/>
      <protection hidden="1"/>
    </xf>
    <xf numFmtId="0" fontId="2" fillId="4" borderId="102" xfId="0" applyFont="1" applyFill="1" applyBorder="1" applyAlignment="1" applyProtection="1">
      <alignment horizontal="left" vertical="center"/>
      <protection hidden="1"/>
    </xf>
    <xf numFmtId="0" fontId="2" fillId="4" borderId="41" xfId="0" applyFont="1" applyFill="1" applyBorder="1" applyAlignment="1" applyProtection="1">
      <alignment horizontal="left" vertical="center"/>
      <protection hidden="1"/>
    </xf>
    <xf numFmtId="0" fontId="2" fillId="4" borderId="103" xfId="0" applyFont="1" applyFill="1" applyBorder="1" applyAlignment="1" applyProtection="1">
      <alignment horizontal="left" vertical="center"/>
      <protection hidden="1"/>
    </xf>
    <xf numFmtId="0" fontId="2" fillId="4" borderId="44" xfId="0" applyFont="1" applyFill="1" applyBorder="1" applyAlignment="1" applyProtection="1">
      <alignment horizontal="left" vertical="center"/>
      <protection hidden="1"/>
    </xf>
    <xf numFmtId="0" fontId="2" fillId="4" borderId="104" xfId="0" applyFont="1" applyFill="1" applyBorder="1" applyAlignment="1" applyProtection="1">
      <alignment horizontal="left" vertical="center"/>
      <protection hidden="1"/>
    </xf>
    <xf numFmtId="4" fontId="2" fillId="4" borderId="33" xfId="0" applyNumberFormat="1" applyFont="1" applyFill="1" applyBorder="1" applyAlignment="1">
      <alignment horizontal="right" vertical="center"/>
    </xf>
    <xf numFmtId="4" fontId="2" fillId="4" borderId="105" xfId="0" applyNumberFormat="1" applyFont="1" applyFill="1" applyBorder="1" applyAlignment="1" applyProtection="1">
      <alignment horizontal="right" vertical="center"/>
      <protection hidden="1"/>
    </xf>
    <xf numFmtId="4" fontId="2" fillId="4" borderId="37" xfId="0" applyNumberFormat="1" applyFont="1" applyFill="1" applyBorder="1" applyAlignment="1">
      <alignment horizontal="right" vertical="center"/>
    </xf>
    <xf numFmtId="4" fontId="2" fillId="4" borderId="44" xfId="0" applyNumberFormat="1" applyFont="1" applyFill="1" applyBorder="1" applyAlignment="1">
      <alignment horizontal="right" vertical="center"/>
    </xf>
    <xf numFmtId="4" fontId="2" fillId="4" borderId="38" xfId="0" applyNumberFormat="1" applyFont="1" applyFill="1" applyBorder="1" applyAlignment="1">
      <alignment horizontal="right" vertical="center"/>
    </xf>
    <xf numFmtId="4" fontId="2" fillId="2" borderId="33" xfId="0" applyNumberFormat="1" applyFont="1" applyFill="1" applyBorder="1" applyAlignment="1" applyProtection="1">
      <alignment horizontal="right" vertical="center"/>
      <protection hidden="1"/>
    </xf>
    <xf numFmtId="0" fontId="2" fillId="0" borderId="0" xfId="0" applyFont="1"/>
    <xf numFmtId="0" fontId="2" fillId="0" borderId="0" xfId="0" applyFont="1" applyAlignment="1" applyProtection="1">
      <alignment horizontal="justify"/>
      <protection hidden="1"/>
    </xf>
    <xf numFmtId="169" fontId="3" fillId="4" borderId="55" xfId="0" applyNumberFormat="1" applyFont="1" applyFill="1" applyBorder="1" applyAlignment="1" applyProtection="1">
      <alignment vertical="center"/>
      <protection hidden="1"/>
    </xf>
    <xf numFmtId="2" fontId="2" fillId="4" borderId="106" xfId="0" applyNumberFormat="1" applyFont="1" applyFill="1" applyBorder="1" applyAlignment="1" applyProtection="1">
      <alignment vertical="center"/>
      <protection hidden="1"/>
    </xf>
    <xf numFmtId="164" fontId="2" fillId="4" borderId="103" xfId="0" applyNumberFormat="1" applyFont="1" applyFill="1" applyBorder="1" applyAlignment="1" applyProtection="1">
      <alignment vertical="center"/>
      <protection hidden="1"/>
    </xf>
    <xf numFmtId="170" fontId="31" fillId="4" borderId="76" xfId="0" applyNumberFormat="1" applyFont="1" applyFill="1" applyBorder="1" applyAlignment="1">
      <alignment horizontal="left" vertical="center"/>
    </xf>
    <xf numFmtId="164" fontId="31" fillId="4" borderId="77" xfId="0" applyNumberFormat="1" applyFont="1" applyFill="1" applyBorder="1" applyAlignment="1">
      <alignment vertical="center"/>
    </xf>
    <xf numFmtId="1" fontId="20" fillId="0" borderId="5" xfId="0" applyNumberFormat="1" applyFont="1" applyBorder="1" applyAlignment="1" applyProtection="1">
      <alignment horizontal="left" vertical="center"/>
      <protection locked="0"/>
    </xf>
    <xf numFmtId="1" fontId="8" fillId="0" borderId="5"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0" xfId="0" applyFont="1" applyAlignment="1" applyProtection="1">
      <alignment horizontal="center" vertical="center"/>
      <protection hidden="1"/>
    </xf>
    <xf numFmtId="172" fontId="20" fillId="0" borderId="5" xfId="0" applyNumberFormat="1" applyFont="1" applyBorder="1" applyAlignment="1" applyProtection="1">
      <alignment horizontal="left" vertical="center"/>
      <protection locked="0"/>
    </xf>
    <xf numFmtId="0" fontId="20" fillId="0" borderId="5" xfId="0" applyFont="1" applyBorder="1" applyAlignment="1" applyProtection="1">
      <alignment horizontal="left" vertical="center" wrapText="1"/>
      <protection locked="0"/>
    </xf>
    <xf numFmtId="0" fontId="20" fillId="0" borderId="0" xfId="0" applyFont="1" applyAlignment="1" applyProtection="1">
      <alignment vertical="center"/>
      <protection hidden="1"/>
    </xf>
    <xf numFmtId="171" fontId="8" fillId="0" borderId="5" xfId="0" applyNumberFormat="1" applyFont="1" applyBorder="1" applyAlignment="1" applyProtection="1">
      <alignment horizontal="left" vertical="center"/>
      <protection locked="0"/>
    </xf>
    <xf numFmtId="2" fontId="20" fillId="0" borderId="5" xfId="0" applyNumberFormat="1" applyFont="1" applyBorder="1" applyAlignment="1" applyProtection="1">
      <alignment horizontal="left" vertical="center"/>
      <protection locked="0"/>
    </xf>
    <xf numFmtId="166" fontId="8" fillId="0" borderId="5" xfId="0" applyNumberFormat="1" applyFont="1" applyBorder="1" applyAlignment="1" applyProtection="1">
      <alignment horizontal="left" vertical="center"/>
      <protection locked="0"/>
    </xf>
    <xf numFmtId="14" fontId="8" fillId="4" borderId="5"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1" fontId="20" fillId="4" borderId="5" xfId="0" applyNumberFormat="1" applyFont="1" applyFill="1" applyBorder="1" applyAlignment="1">
      <alignment horizontal="left" vertical="center"/>
    </xf>
    <xf numFmtId="4" fontId="20" fillId="4" borderId="5" xfId="0" applyNumberFormat="1" applyFont="1" applyFill="1" applyBorder="1" applyAlignment="1">
      <alignment horizontal="left" vertical="center"/>
    </xf>
    <xf numFmtId="10" fontId="20" fillId="4" borderId="5" xfId="1" applyNumberFormat="1" applyFont="1" applyFill="1" applyBorder="1" applyAlignment="1" applyProtection="1">
      <alignment horizontal="left" vertical="center"/>
      <protection hidden="1"/>
    </xf>
    <xf numFmtId="1" fontId="20" fillId="0" borderId="5" xfId="0" applyNumberFormat="1" applyFont="1" applyBorder="1" applyAlignment="1" applyProtection="1">
      <alignment horizontal="left" vertical="center"/>
      <protection locked="0" hidden="1"/>
    </xf>
    <xf numFmtId="167" fontId="20" fillId="4" borderId="5" xfId="1" applyNumberFormat="1" applyFont="1" applyFill="1" applyBorder="1" applyAlignment="1" applyProtection="1">
      <alignment horizontal="left" vertical="center"/>
    </xf>
    <xf numFmtId="0" fontId="26" fillId="0" borderId="5" xfId="0" applyFont="1" applyBorder="1" applyAlignment="1" applyProtection="1">
      <alignment vertical="center"/>
      <protection hidden="1"/>
    </xf>
    <xf numFmtId="0" fontId="26" fillId="0" borderId="0" xfId="0" applyFont="1" applyAlignment="1" applyProtection="1">
      <alignment horizontal="center" vertical="center"/>
      <protection hidden="1"/>
    </xf>
    <xf numFmtId="0" fontId="26" fillId="0" borderId="5" xfId="0" applyFont="1" applyBorder="1" applyAlignment="1" applyProtection="1">
      <alignment vertical="center" wrapText="1"/>
      <protection hidden="1"/>
    </xf>
    <xf numFmtId="0" fontId="26" fillId="0" borderId="0" xfId="0" applyFont="1" applyAlignment="1" applyProtection="1">
      <alignment vertical="center"/>
      <protection hidden="1"/>
    </xf>
    <xf numFmtId="0" fontId="8" fillId="0" borderId="5" xfId="0" applyFont="1" applyBorder="1" applyAlignment="1" applyProtection="1">
      <alignment vertical="center"/>
      <protection hidden="1"/>
    </xf>
    <xf numFmtId="0" fontId="20" fillId="0" borderId="5" xfId="0" applyFont="1" applyBorder="1" applyAlignment="1" applyProtection="1">
      <alignment vertical="center"/>
      <protection locked="0"/>
    </xf>
    <xf numFmtId="14" fontId="20" fillId="0" borderId="5" xfId="0" applyNumberFormat="1" applyFont="1" applyBorder="1" applyAlignment="1" applyProtection="1">
      <alignment horizontal="left" vertical="top"/>
      <protection locked="0"/>
    </xf>
    <xf numFmtId="0" fontId="20" fillId="0" borderId="5" xfId="0" applyNumberFormat="1" applyFont="1" applyBorder="1" applyAlignment="1" applyProtection="1">
      <alignment horizontal="left" vertical="center"/>
      <protection locked="0"/>
    </xf>
    <xf numFmtId="0" fontId="3" fillId="0" borderId="5" xfId="0" applyFont="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4" borderId="5" xfId="0" applyFont="1" applyFill="1" applyBorder="1" applyAlignment="1" applyProtection="1">
      <alignment horizontal="center" vertical="center"/>
      <protection hidden="1"/>
    </xf>
    <xf numFmtId="0" fontId="10" fillId="0" borderId="0" xfId="0" applyFont="1" applyAlignment="1">
      <alignment horizontal="left"/>
    </xf>
    <xf numFmtId="0" fontId="2" fillId="4" borderId="42" xfId="0" applyFont="1" applyFill="1" applyBorder="1" applyAlignment="1" applyProtection="1">
      <alignment horizontal="left" vertical="center"/>
      <protection hidden="1"/>
    </xf>
    <xf numFmtId="168" fontId="2" fillId="4" borderId="71" xfId="0" applyNumberFormat="1" applyFont="1" applyFill="1" applyBorder="1" applyAlignment="1" applyProtection="1">
      <alignment horizontal="left" vertical="center"/>
      <protection hidden="1"/>
    </xf>
    <xf numFmtId="0" fontId="2" fillId="4" borderId="14" xfId="0" applyFont="1" applyFill="1" applyBorder="1" applyAlignment="1" applyProtection="1">
      <alignment horizontal="right" wrapText="1"/>
      <protection hidden="1"/>
    </xf>
    <xf numFmtId="0" fontId="20" fillId="4" borderId="49" xfId="0" applyFont="1" applyFill="1" applyBorder="1" applyAlignment="1" applyProtection="1">
      <alignment horizontal="center" vertical="center" wrapText="1"/>
      <protection hidden="1"/>
    </xf>
    <xf numFmtId="170" fontId="25" fillId="0" borderId="46" xfId="0" applyNumberFormat="1" applyFont="1" applyBorder="1" applyAlignment="1" applyProtection="1">
      <alignment horizontal="left" vertical="center"/>
      <protection locked="0"/>
    </xf>
    <xf numFmtId="0" fontId="10" fillId="13" borderId="0" xfId="0" applyFont="1" applyFill="1" applyAlignment="1">
      <alignment horizontal="left"/>
    </xf>
    <xf numFmtId="0" fontId="10" fillId="13" borderId="0" xfId="0" applyFont="1" applyFill="1" applyAlignment="1">
      <alignment horizontal="left" wrapText="1"/>
    </xf>
    <xf numFmtId="0" fontId="2" fillId="0" borderId="0" xfId="0" applyFont="1" applyFill="1" applyAlignment="1" applyProtection="1">
      <alignment vertical="center" wrapText="1"/>
      <protection hidden="1"/>
    </xf>
    <xf numFmtId="0" fontId="24" fillId="0" borderId="0" xfId="0" applyFont="1" applyAlignment="1">
      <alignment vertical="center"/>
    </xf>
    <xf numFmtId="2" fontId="2" fillId="0" borderId="107" xfId="0" applyNumberFormat="1" applyFont="1" applyBorder="1" applyAlignment="1" applyProtection="1">
      <alignment horizontal="right" vertical="center"/>
      <protection locked="0"/>
    </xf>
    <xf numFmtId="2" fontId="2" fillId="0" borderId="104" xfId="0" applyNumberFormat="1" applyFont="1" applyBorder="1" applyAlignment="1" applyProtection="1">
      <alignment horizontal="right" vertical="center"/>
      <protection locked="0"/>
    </xf>
    <xf numFmtId="164" fontId="2" fillId="0" borderId="40" xfId="0" applyNumberFormat="1" applyFont="1" applyFill="1" applyBorder="1" applyAlignment="1" applyProtection="1">
      <alignment vertical="center"/>
      <protection locked="0"/>
    </xf>
    <xf numFmtId="164" fontId="2" fillId="0" borderId="88" xfId="0" applyNumberFormat="1" applyFont="1" applyFill="1" applyBorder="1" applyAlignment="1" applyProtection="1">
      <alignment vertical="center"/>
      <protection locked="0"/>
    </xf>
    <xf numFmtId="0" fontId="10" fillId="0" borderId="0" xfId="0" applyFont="1" applyAlignment="1">
      <alignment horizontal="left" vertical="top" wrapText="1"/>
    </xf>
    <xf numFmtId="0" fontId="10" fillId="0" borderId="0" xfId="0" applyFont="1" applyAlignment="1">
      <alignment horizontal="left" vertical="top"/>
    </xf>
    <xf numFmtId="2" fontId="31" fillId="0" borderId="82" xfId="0" applyNumberFormat="1" applyFont="1" applyBorder="1" applyAlignment="1">
      <alignment horizontal="left" vertical="center"/>
    </xf>
    <xf numFmtId="2" fontId="2" fillId="0" borderId="109" xfId="0" applyNumberFormat="1" applyFont="1" applyBorder="1" applyAlignment="1" applyProtection="1">
      <alignment horizontal="left" vertical="center"/>
      <protection locked="0"/>
    </xf>
    <xf numFmtId="2" fontId="2" fillId="0" borderId="110" xfId="0" applyNumberFormat="1" applyFont="1" applyBorder="1" applyAlignment="1" applyProtection="1">
      <alignment horizontal="left" vertical="center"/>
      <protection locked="0"/>
    </xf>
    <xf numFmtId="2" fontId="2" fillId="0" borderId="111" xfId="0" applyNumberFormat="1" applyFont="1" applyBorder="1" applyAlignment="1" applyProtection="1">
      <alignment horizontal="left" vertical="center"/>
      <protection locked="0"/>
    </xf>
    <xf numFmtId="164" fontId="31" fillId="0" borderId="77" xfId="0" applyNumberFormat="1" applyFont="1" applyBorder="1" applyAlignment="1">
      <alignment horizontal="left" vertical="center"/>
    </xf>
    <xf numFmtId="164" fontId="31" fillId="0" borderId="78" xfId="0" applyNumberFormat="1" applyFont="1" applyBorder="1" applyAlignment="1">
      <alignment horizontal="left" vertical="center"/>
    </xf>
    <xf numFmtId="14" fontId="31" fillId="0" borderId="79" xfId="0" applyNumberFormat="1" applyFont="1" applyBorder="1" applyAlignment="1">
      <alignment horizontal="left" vertical="center"/>
    </xf>
    <xf numFmtId="164" fontId="2" fillId="0" borderId="45" xfId="0" applyNumberFormat="1" applyFont="1" applyBorder="1" applyAlignment="1" applyProtection="1">
      <alignment horizontal="left" vertical="center"/>
      <protection locked="0"/>
    </xf>
    <xf numFmtId="164" fontId="2" fillId="0" borderId="40" xfId="0" applyNumberFormat="1" applyFont="1" applyBorder="1" applyAlignment="1" applyProtection="1">
      <alignment horizontal="left" vertical="center"/>
      <protection locked="0"/>
    </xf>
    <xf numFmtId="14" fontId="2" fillId="0" borderId="40" xfId="0" applyNumberFormat="1" applyFont="1" applyBorder="1" applyAlignment="1" applyProtection="1">
      <alignment horizontal="left" vertical="center"/>
      <protection locked="0"/>
    </xf>
    <xf numFmtId="164" fontId="2" fillId="0" borderId="87" xfId="0" applyNumberFormat="1" applyFont="1" applyBorder="1" applyAlignment="1" applyProtection="1">
      <alignment horizontal="left" vertical="center"/>
      <protection locked="0"/>
    </xf>
    <xf numFmtId="164" fontId="2" fillId="0" borderId="88" xfId="0" applyNumberFormat="1" applyFont="1" applyBorder="1" applyAlignment="1" applyProtection="1">
      <alignment horizontal="left" vertical="center"/>
      <protection locked="0"/>
    </xf>
    <xf numFmtId="14" fontId="2" fillId="0" borderId="88" xfId="0" applyNumberFormat="1" applyFont="1" applyBorder="1" applyAlignment="1" applyProtection="1">
      <alignment horizontal="left" vertical="center"/>
      <protection locked="0"/>
    </xf>
    <xf numFmtId="2" fontId="2" fillId="0" borderId="112" xfId="0" applyNumberFormat="1" applyFont="1" applyBorder="1" applyAlignment="1" applyProtection="1">
      <alignment horizontal="left" vertical="center"/>
      <protection locked="0"/>
    </xf>
    <xf numFmtId="0" fontId="12" fillId="0" borderId="0" xfId="0" applyFont="1" applyAlignment="1">
      <alignment horizontal="left"/>
    </xf>
    <xf numFmtId="0" fontId="10" fillId="0" borderId="0" xfId="0" applyFont="1" applyAlignment="1">
      <alignment horizontal="left" wrapText="1"/>
    </xf>
    <xf numFmtId="0" fontId="23" fillId="0" borderId="0" xfId="0" applyFont="1" applyAlignment="1">
      <alignment horizontal="center" wrapText="1"/>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quotePrefix="1" applyFont="1" applyAlignment="1">
      <alignment horizontal="left" wrapText="1"/>
    </xf>
    <xf numFmtId="0" fontId="23" fillId="0" borderId="0" xfId="0" applyFont="1" applyAlignment="1">
      <alignment horizontal="center"/>
    </xf>
    <xf numFmtId="0" fontId="21" fillId="7" borderId="0" xfId="0" applyFont="1" applyFill="1" applyAlignment="1" applyProtection="1">
      <alignment vertical="top"/>
      <protection hidden="1"/>
    </xf>
    <xf numFmtId="0" fontId="23" fillId="0" borderId="0" xfId="0" applyFont="1" applyAlignment="1">
      <alignment horizontal="center" vertical="top" wrapText="1"/>
    </xf>
    <xf numFmtId="0" fontId="23" fillId="0" borderId="0" xfId="0" applyFont="1" applyAlignment="1">
      <alignment horizontal="center" vertical="top"/>
    </xf>
    <xf numFmtId="0" fontId="12" fillId="0" borderId="0" xfId="0" applyFont="1" applyAlignment="1">
      <alignment horizontal="left" vertical="top" wrapText="1"/>
    </xf>
    <xf numFmtId="0" fontId="12" fillId="0" borderId="0" xfId="0" applyFont="1" applyAlignment="1">
      <alignment vertical="top" wrapText="1"/>
    </xf>
    <xf numFmtId="0" fontId="10" fillId="0" borderId="0" xfId="0" applyFont="1" applyAlignment="1">
      <alignment vertical="top" wrapText="1"/>
    </xf>
    <xf numFmtId="0" fontId="10" fillId="0" borderId="0" xfId="0" quotePrefix="1" applyFont="1" applyAlignment="1">
      <alignment vertical="top" wrapText="1"/>
    </xf>
    <xf numFmtId="0" fontId="10" fillId="0" borderId="0" xfId="0" applyFont="1" applyAlignment="1">
      <alignment vertical="top"/>
    </xf>
    <xf numFmtId="0" fontId="12" fillId="0" borderId="0" xfId="0" applyFont="1" applyAlignment="1">
      <alignment horizontal="left" vertical="top"/>
    </xf>
    <xf numFmtId="0" fontId="21" fillId="8" borderId="0" xfId="0" applyFont="1" applyFill="1" applyAlignment="1" applyProtection="1">
      <alignment horizontal="left" vertical="top"/>
      <protection hidden="1"/>
    </xf>
    <xf numFmtId="0" fontId="12" fillId="0" borderId="0" xfId="0" applyFont="1" applyAlignment="1">
      <alignment horizontal="left" wrapText="1"/>
    </xf>
    <xf numFmtId="0" fontId="10" fillId="0" borderId="0" xfId="0" applyFont="1" applyAlignment="1">
      <alignment horizontal="left"/>
    </xf>
    <xf numFmtId="0" fontId="12" fillId="0" borderId="0" xfId="0" applyFont="1" applyAlignment="1">
      <alignment vertical="top"/>
    </xf>
    <xf numFmtId="0" fontId="12" fillId="0" borderId="0" xfId="0" quotePrefix="1" applyFont="1" applyAlignment="1">
      <alignment horizontal="left" wrapText="1"/>
    </xf>
    <xf numFmtId="0" fontId="10" fillId="0" borderId="0" xfId="0" applyFont="1" applyAlignment="1">
      <alignment horizontal="center" vertical="top" wrapText="1"/>
    </xf>
    <xf numFmtId="0" fontId="21" fillId="10" borderId="0" xfId="0" applyFont="1" applyFill="1" applyAlignment="1">
      <alignment horizontal="left"/>
    </xf>
    <xf numFmtId="0" fontId="20" fillId="9" borderId="0" xfId="0" applyFont="1" applyFill="1" applyAlignment="1" applyProtection="1">
      <alignment horizontal="left" vertical="top"/>
      <protection hidden="1"/>
    </xf>
    <xf numFmtId="0" fontId="20" fillId="13" borderId="0" xfId="0" applyFont="1" applyFill="1" applyAlignment="1" applyProtection="1">
      <alignment horizontal="left" vertical="top"/>
      <protection hidden="1"/>
    </xf>
    <xf numFmtId="0" fontId="12" fillId="0" borderId="0" xfId="0" applyFont="1" applyAlignment="1">
      <alignment horizontal="center" vertical="top" wrapText="1"/>
    </xf>
    <xf numFmtId="0" fontId="12" fillId="0" borderId="0" xfId="0" applyFont="1" applyAlignment="1">
      <alignment horizontal="center" vertical="top"/>
    </xf>
    <xf numFmtId="0" fontId="29" fillId="0" borderId="0" xfId="0" applyFont="1" applyAlignment="1" applyProtection="1">
      <alignment horizontal="center" vertical="center"/>
      <protection hidden="1"/>
    </xf>
    <xf numFmtId="0" fontId="21" fillId="6" borderId="0" xfId="0" applyFont="1" applyFill="1" applyAlignment="1" applyProtection="1">
      <alignment vertical="top"/>
      <protection hidden="1"/>
    </xf>
    <xf numFmtId="0" fontId="10" fillId="0" borderId="0" xfId="0" applyFont="1" applyAlignment="1">
      <alignment horizontal="center"/>
    </xf>
    <xf numFmtId="0" fontId="10" fillId="0" borderId="0" xfId="0" applyFont="1" applyAlignment="1">
      <alignment horizontal="center" vertical="top"/>
    </xf>
    <xf numFmtId="0" fontId="20" fillId="11" borderId="0" xfId="0" applyFont="1" applyFill="1" applyAlignment="1" applyProtection="1">
      <alignment horizontal="left" vertical="top"/>
      <protection hidden="1"/>
    </xf>
    <xf numFmtId="0" fontId="3" fillId="0" borderId="0" xfId="0" applyFont="1" applyAlignment="1">
      <alignment horizontal="left" vertical="top"/>
    </xf>
    <xf numFmtId="0" fontId="10" fillId="0" borderId="0" xfId="0" applyFont="1" applyAlignment="1">
      <alignment wrapText="1"/>
    </xf>
    <xf numFmtId="0" fontId="26" fillId="0" borderId="84" xfId="0" applyFont="1" applyBorder="1" applyAlignment="1" applyProtection="1">
      <alignment horizontal="left" vertical="top"/>
      <protection hidden="1"/>
    </xf>
    <xf numFmtId="0" fontId="26" fillId="0" borderId="81" xfId="0" applyFont="1" applyBorder="1" applyAlignment="1" applyProtection="1">
      <alignment horizontal="left" vertical="top"/>
      <protection hidden="1"/>
    </xf>
    <xf numFmtId="0" fontId="10" fillId="0" borderId="0" xfId="0" applyFont="1" applyAlignment="1" applyProtection="1">
      <alignment horizontal="left" wrapText="1"/>
      <protection hidden="1"/>
    </xf>
    <xf numFmtId="0" fontId="12" fillId="0" borderId="0" xfId="0" applyFont="1" applyAlignment="1" applyProtection="1">
      <alignment horizontal="left" wrapText="1"/>
      <protection hidden="1"/>
    </xf>
    <xf numFmtId="0" fontId="12" fillId="0" borderId="0" xfId="0" applyFont="1" applyAlignment="1" applyProtection="1">
      <alignment horizontal="left"/>
      <protection hidden="1"/>
    </xf>
    <xf numFmtId="0" fontId="2" fillId="2" borderId="62" xfId="0" applyFont="1" applyFill="1" applyBorder="1" applyAlignment="1" applyProtection="1">
      <alignment horizontal="right" wrapText="1"/>
      <protection hidden="1"/>
    </xf>
    <xf numFmtId="0" fontId="2" fillId="2" borderId="14" xfId="0" applyFont="1" applyFill="1" applyBorder="1" applyAlignment="1" applyProtection="1">
      <alignment horizontal="right" wrapText="1"/>
      <protection hidden="1"/>
    </xf>
    <xf numFmtId="0" fontId="2" fillId="4" borderId="65" xfId="0" applyFont="1" applyFill="1" applyBorder="1" applyAlignment="1" applyProtection="1">
      <alignment horizontal="left" wrapText="1"/>
      <protection hidden="1"/>
    </xf>
    <xf numFmtId="0" fontId="2" fillId="4" borderId="50" xfId="0" applyFont="1" applyFill="1" applyBorder="1" applyAlignment="1" applyProtection="1">
      <alignment horizontal="left" wrapText="1"/>
      <protection hidden="1"/>
    </xf>
    <xf numFmtId="0" fontId="2" fillId="4" borderId="66" xfId="0" applyFont="1" applyFill="1" applyBorder="1" applyAlignment="1" applyProtection="1">
      <alignment horizontal="right" wrapText="1"/>
      <protection hidden="1"/>
    </xf>
    <xf numFmtId="0" fontId="2" fillId="4" borderId="56" xfId="0" applyFont="1" applyFill="1" applyBorder="1" applyAlignment="1" applyProtection="1">
      <alignment horizontal="right" wrapText="1"/>
      <protection hidden="1"/>
    </xf>
    <xf numFmtId="0" fontId="2" fillId="4" borderId="62" xfId="0" applyFont="1" applyFill="1" applyBorder="1" applyAlignment="1" applyProtection="1">
      <alignment horizontal="left" wrapText="1"/>
      <protection hidden="1"/>
    </xf>
    <xf numFmtId="0" fontId="2" fillId="4" borderId="14" xfId="0" applyFont="1" applyFill="1" applyBorder="1" applyAlignment="1" applyProtection="1">
      <alignment horizontal="left" wrapText="1"/>
      <protection hidden="1"/>
    </xf>
    <xf numFmtId="0" fontId="2" fillId="4" borderId="54" xfId="0" applyFont="1" applyFill="1" applyBorder="1" applyAlignment="1" applyProtection="1">
      <alignment horizontal="left" vertical="center"/>
      <protection hidden="1"/>
    </xf>
    <xf numFmtId="0" fontId="2" fillId="4" borderId="42" xfId="0" applyFont="1" applyFill="1" applyBorder="1" applyAlignment="1" applyProtection="1">
      <alignment horizontal="left" vertical="center"/>
      <protection hidden="1"/>
    </xf>
    <xf numFmtId="168" fontId="2" fillId="4" borderId="67" xfId="0" applyNumberFormat="1" applyFont="1" applyFill="1" applyBorder="1" applyAlignment="1" applyProtection="1">
      <alignment horizontal="left" vertical="center"/>
      <protection hidden="1"/>
    </xf>
    <xf numFmtId="168" fontId="2" fillId="4" borderId="71" xfId="0" applyNumberFormat="1" applyFont="1" applyFill="1" applyBorder="1" applyAlignment="1" applyProtection="1">
      <alignment horizontal="left" vertical="center"/>
      <protection hidden="1"/>
    </xf>
    <xf numFmtId="0" fontId="2" fillId="2" borderId="60" xfId="0" applyFont="1" applyFill="1" applyBorder="1" applyAlignment="1" applyProtection="1">
      <alignment horizontal="right" wrapText="1"/>
      <protection hidden="1"/>
    </xf>
    <xf numFmtId="0" fontId="2" fillId="2" borderId="2" xfId="0" applyFont="1" applyFill="1" applyBorder="1" applyAlignment="1" applyProtection="1">
      <alignment horizontal="right" wrapText="1"/>
      <protection hidden="1"/>
    </xf>
    <xf numFmtId="0" fontId="2" fillId="2" borderId="55" xfId="0" applyFont="1" applyFill="1" applyBorder="1" applyAlignment="1" applyProtection="1">
      <alignment horizontal="center" wrapText="1"/>
      <protection hidden="1"/>
    </xf>
    <xf numFmtId="0" fontId="2" fillId="2" borderId="25" xfId="0" applyFont="1" applyFill="1" applyBorder="1" applyAlignment="1" applyProtection="1">
      <alignment horizontal="center" wrapText="1"/>
      <protection hidden="1"/>
    </xf>
    <xf numFmtId="49" fontId="2" fillId="2" borderId="60" xfId="0" applyNumberFormat="1" applyFont="1" applyFill="1" applyBorder="1" applyAlignment="1" applyProtection="1">
      <alignment horizontal="right" wrapText="1"/>
      <protection hidden="1"/>
    </xf>
    <xf numFmtId="49" fontId="2" fillId="2" borderId="2" xfId="0" applyNumberFormat="1" applyFont="1" applyFill="1" applyBorder="1" applyAlignment="1" applyProtection="1">
      <alignment horizontal="right" wrapText="1"/>
      <protection hidden="1"/>
    </xf>
    <xf numFmtId="0" fontId="2" fillId="4" borderId="58" xfId="0" applyFont="1" applyFill="1" applyBorder="1" applyAlignment="1" applyProtection="1">
      <alignment horizontal="center"/>
      <protection hidden="1"/>
    </xf>
    <xf numFmtId="0" fontId="2" fillId="4" borderId="59" xfId="0" applyFont="1" applyFill="1" applyBorder="1" applyAlignment="1" applyProtection="1">
      <alignment horizontal="center"/>
      <protection hidden="1"/>
    </xf>
    <xf numFmtId="0" fontId="2" fillId="2" borderId="68" xfId="0" applyFont="1" applyFill="1" applyBorder="1" applyAlignment="1" applyProtection="1">
      <alignment horizontal="right" wrapText="1"/>
      <protection hidden="1"/>
    </xf>
    <xf numFmtId="0" fontId="2" fillId="2" borderId="69" xfId="0" applyFont="1" applyFill="1" applyBorder="1" applyAlignment="1" applyProtection="1">
      <alignment horizontal="right" wrapText="1"/>
      <protection hidden="1"/>
    </xf>
    <xf numFmtId="0" fontId="2" fillId="2" borderId="66" xfId="0" applyFont="1" applyFill="1" applyBorder="1" applyAlignment="1" applyProtection="1">
      <alignment horizontal="right" wrapText="1"/>
      <protection hidden="1"/>
    </xf>
    <xf numFmtId="0" fontId="2" fillId="2" borderId="56" xfId="0" applyFont="1" applyFill="1" applyBorder="1" applyAlignment="1" applyProtection="1">
      <alignment horizontal="right" wrapText="1"/>
      <protection hidden="1"/>
    </xf>
    <xf numFmtId="0" fontId="2" fillId="2" borderId="65" xfId="0" applyFont="1" applyFill="1" applyBorder="1" applyAlignment="1" applyProtection="1">
      <alignment horizontal="right" wrapText="1"/>
      <protection hidden="1"/>
    </xf>
    <xf numFmtId="0" fontId="2" fillId="2" borderId="50" xfId="0" applyFont="1" applyFill="1" applyBorder="1" applyAlignment="1" applyProtection="1">
      <alignment horizontal="right" wrapText="1"/>
      <protection hidden="1"/>
    </xf>
    <xf numFmtId="0" fontId="2" fillId="2" borderId="73" xfId="0" applyFont="1" applyFill="1" applyBorder="1" applyAlignment="1" applyProtection="1">
      <protection hidden="1"/>
    </xf>
    <xf numFmtId="0" fontId="2" fillId="2" borderId="51" xfId="0" applyFont="1" applyFill="1" applyBorder="1" applyAlignment="1" applyProtection="1">
      <protection hidden="1"/>
    </xf>
    <xf numFmtId="0" fontId="2" fillId="2" borderId="94" xfId="0" applyFont="1" applyFill="1" applyBorder="1" applyAlignment="1" applyProtection="1">
      <alignment wrapText="1"/>
      <protection hidden="1"/>
    </xf>
    <xf numFmtId="0" fontId="2" fillId="2" borderId="57" xfId="0" applyFont="1" applyFill="1" applyBorder="1" applyAlignment="1" applyProtection="1">
      <protection hidden="1"/>
    </xf>
    <xf numFmtId="0" fontId="2" fillId="2" borderId="65" xfId="0" applyFont="1" applyFill="1" applyBorder="1" applyAlignment="1" applyProtection="1">
      <protection hidden="1"/>
    </xf>
    <xf numFmtId="0" fontId="2" fillId="2" borderId="50" xfId="0" applyFont="1" applyFill="1" applyBorder="1" applyAlignment="1" applyProtection="1">
      <protection hidden="1"/>
    </xf>
    <xf numFmtId="0" fontId="2" fillId="2" borderId="74" xfId="0" applyFont="1" applyFill="1" applyBorder="1" applyAlignment="1" applyProtection="1">
      <alignment wrapText="1"/>
      <protection hidden="1"/>
    </xf>
    <xf numFmtId="0" fontId="2" fillId="2" borderId="52" xfId="0" applyFont="1" applyFill="1" applyBorder="1" applyAlignment="1" applyProtection="1">
      <alignment wrapText="1"/>
      <protection hidden="1"/>
    </xf>
    <xf numFmtId="0" fontId="2" fillId="2" borderId="65" xfId="0" applyFont="1" applyFill="1" applyBorder="1" applyAlignment="1" applyProtection="1">
      <alignment horizontal="left"/>
      <protection hidden="1"/>
    </xf>
    <xf numFmtId="0" fontId="2" fillId="2" borderId="50" xfId="0" applyFont="1" applyFill="1" applyBorder="1" applyAlignment="1" applyProtection="1">
      <alignment horizontal="left"/>
      <protection hidden="1"/>
    </xf>
    <xf numFmtId="0" fontId="2" fillId="2" borderId="73" xfId="0" applyFont="1" applyFill="1" applyBorder="1" applyProtection="1">
      <protection hidden="1"/>
    </xf>
    <xf numFmtId="0" fontId="2" fillId="2" borderId="51" xfId="0" applyFont="1" applyFill="1" applyBorder="1" applyProtection="1">
      <protection hidden="1"/>
    </xf>
    <xf numFmtId="0" fontId="8" fillId="4" borderId="21" xfId="0" applyFont="1" applyFill="1" applyBorder="1" applyAlignment="1" applyProtection="1">
      <alignment horizontal="right"/>
      <protection hidden="1"/>
    </xf>
    <xf numFmtId="0" fontId="8" fillId="4" borderId="22" xfId="0" applyFont="1" applyFill="1" applyBorder="1" applyAlignment="1" applyProtection="1">
      <alignment horizontal="right"/>
      <protection hidden="1"/>
    </xf>
    <xf numFmtId="0" fontId="8" fillId="4" borderId="23" xfId="0" applyFont="1" applyFill="1" applyBorder="1" applyAlignment="1" applyProtection="1">
      <alignment horizontal="right"/>
      <protection hidden="1"/>
    </xf>
    <xf numFmtId="2" fontId="2" fillId="2" borderId="60" xfId="0" applyNumberFormat="1" applyFont="1" applyFill="1" applyBorder="1" applyAlignment="1" applyProtection="1">
      <alignment horizontal="right" wrapText="1"/>
      <protection hidden="1"/>
    </xf>
    <xf numFmtId="2" fontId="2" fillId="2" borderId="2" xfId="0" applyNumberFormat="1" applyFont="1" applyFill="1" applyBorder="1" applyAlignment="1" applyProtection="1">
      <alignment horizontal="right"/>
      <protection hidden="1"/>
    </xf>
    <xf numFmtId="164" fontId="2" fillId="4" borderId="60" xfId="0" applyNumberFormat="1" applyFont="1" applyFill="1" applyBorder="1" applyAlignment="1" applyProtection="1">
      <alignment horizontal="right" wrapText="1"/>
      <protection hidden="1"/>
    </xf>
    <xf numFmtId="164" fontId="2" fillId="4" borderId="2" xfId="0" applyNumberFormat="1" applyFont="1" applyFill="1" applyBorder="1" applyAlignment="1" applyProtection="1">
      <alignment horizontal="right" wrapText="1"/>
      <protection hidden="1"/>
    </xf>
    <xf numFmtId="164" fontId="2" fillId="2" borderId="62" xfId="0" applyNumberFormat="1" applyFont="1" applyFill="1" applyBorder="1" applyAlignment="1" applyProtection="1">
      <alignment horizontal="right" wrapText="1"/>
      <protection hidden="1"/>
    </xf>
    <xf numFmtId="164" fontId="2" fillId="2" borderId="14" xfId="0" applyNumberFormat="1" applyFont="1" applyFill="1" applyBorder="1" applyAlignment="1" applyProtection="1">
      <alignment horizontal="right" wrapText="1"/>
      <protection hidden="1"/>
    </xf>
    <xf numFmtId="0" fontId="2" fillId="2" borderId="94" xfId="0" applyFont="1" applyFill="1" applyBorder="1" applyAlignment="1" applyProtection="1">
      <alignment horizontal="left"/>
      <protection hidden="1"/>
    </xf>
    <xf numFmtId="0" fontId="2" fillId="2" borderId="26" xfId="0" applyFont="1" applyFill="1" applyBorder="1" applyAlignment="1" applyProtection="1">
      <alignment horizontal="left"/>
      <protection hidden="1"/>
    </xf>
    <xf numFmtId="0" fontId="2" fillId="2" borderId="57" xfId="0" applyFont="1" applyFill="1" applyBorder="1" applyAlignment="1" applyProtection="1">
      <alignment horizontal="left"/>
      <protection hidden="1"/>
    </xf>
    <xf numFmtId="0" fontId="2" fillId="2" borderId="49" xfId="0" applyFont="1" applyFill="1" applyBorder="1" applyAlignment="1" applyProtection="1">
      <alignment horizontal="left"/>
      <protection hidden="1"/>
    </xf>
    <xf numFmtId="0" fontId="2" fillId="4" borderId="54" xfId="0" applyFont="1" applyFill="1" applyBorder="1" applyAlignment="1" applyProtection="1">
      <alignment horizontal="left"/>
      <protection hidden="1"/>
    </xf>
    <xf numFmtId="0" fontId="2" fillId="4" borderId="42" xfId="0" applyFont="1" applyFill="1" applyBorder="1" applyAlignment="1" applyProtection="1">
      <alignment horizontal="left"/>
      <protection hidden="1"/>
    </xf>
    <xf numFmtId="168" fontId="2" fillId="4" borderId="67" xfId="0" applyNumberFormat="1" applyFont="1" applyFill="1" applyBorder="1" applyAlignment="1" applyProtection="1">
      <alignment horizontal="left"/>
      <protection hidden="1"/>
    </xf>
    <xf numFmtId="168" fontId="2" fillId="4" borderId="71" xfId="0" applyNumberFormat="1" applyFont="1" applyFill="1" applyBorder="1" applyAlignment="1" applyProtection="1">
      <alignment horizontal="left"/>
      <protection hidden="1"/>
    </xf>
    <xf numFmtId="0" fontId="2" fillId="4" borderId="55" xfId="0" applyFont="1" applyFill="1" applyBorder="1" applyAlignment="1" applyProtection="1">
      <alignment horizontal="center" wrapText="1"/>
      <protection hidden="1"/>
    </xf>
    <xf numFmtId="0" fontId="2" fillId="4" borderId="59" xfId="0" applyFont="1" applyFill="1" applyBorder="1" applyAlignment="1" applyProtection="1">
      <alignment horizontal="center" wrapText="1"/>
      <protection hidden="1"/>
    </xf>
    <xf numFmtId="0" fontId="2" fillId="0" borderId="3" xfId="0" applyFont="1" applyFill="1" applyBorder="1" applyAlignment="1" applyProtection="1">
      <alignment horizontal="left" vertical="center"/>
      <protection locked="0"/>
    </xf>
    <xf numFmtId="164" fontId="31" fillId="4" borderId="108" xfId="0" applyNumberFormat="1" applyFont="1" applyFill="1" applyBorder="1" applyAlignment="1">
      <alignment horizontal="left" vertical="center"/>
    </xf>
    <xf numFmtId="164" fontId="31" fillId="4" borderId="27" xfId="0" applyNumberFormat="1" applyFont="1" applyFill="1" applyBorder="1" applyAlignment="1">
      <alignment horizontal="left" vertical="center"/>
    </xf>
    <xf numFmtId="0" fontId="2" fillId="0" borderId="90" xfId="0" applyFont="1" applyFill="1" applyBorder="1" applyAlignment="1" applyProtection="1">
      <alignment horizontal="left" vertical="center"/>
      <protection locked="0"/>
    </xf>
    <xf numFmtId="164" fontId="2" fillId="2" borderId="60" xfId="0" applyNumberFormat="1" applyFont="1" applyFill="1" applyBorder="1" applyAlignment="1" applyProtection="1">
      <alignment horizontal="right" wrapText="1"/>
      <protection hidden="1"/>
    </xf>
    <xf numFmtId="164" fontId="2" fillId="2" borderId="2" xfId="0" applyNumberFormat="1" applyFont="1" applyFill="1" applyBorder="1" applyAlignment="1" applyProtection="1">
      <alignment horizontal="right" wrapText="1"/>
      <protection hidden="1"/>
    </xf>
    <xf numFmtId="2" fontId="2" fillId="2" borderId="62" xfId="0" applyNumberFormat="1" applyFont="1" applyFill="1" applyBorder="1" applyAlignment="1" applyProtection="1">
      <alignment horizontal="right" wrapText="1"/>
      <protection hidden="1"/>
    </xf>
    <xf numFmtId="2" fontId="2" fillId="2" borderId="14" xfId="0" applyNumberFormat="1" applyFont="1" applyFill="1" applyBorder="1" applyAlignment="1" applyProtection="1">
      <alignment horizontal="right" wrapText="1"/>
      <protection hidden="1"/>
    </xf>
    <xf numFmtId="0" fontId="2" fillId="2" borderId="63" xfId="0" applyFont="1" applyFill="1" applyBorder="1" applyAlignment="1" applyProtection="1">
      <alignment horizontal="right" wrapText="1"/>
      <protection hidden="1"/>
    </xf>
    <xf numFmtId="0" fontId="2" fillId="2" borderId="13" xfId="0" applyFont="1" applyFill="1" applyBorder="1" applyAlignment="1" applyProtection="1">
      <alignment horizontal="right" wrapText="1"/>
      <protection hidden="1"/>
    </xf>
    <xf numFmtId="2" fontId="2" fillId="2" borderId="63" xfId="0" applyNumberFormat="1" applyFont="1" applyFill="1" applyBorder="1" applyAlignment="1" applyProtection="1">
      <alignment horizontal="right" wrapText="1"/>
      <protection hidden="1"/>
    </xf>
    <xf numFmtId="2" fontId="2" fillId="2" borderId="13" xfId="0" applyNumberFormat="1" applyFont="1" applyFill="1" applyBorder="1" applyAlignment="1" applyProtection="1">
      <alignment horizontal="right" wrapText="1"/>
      <protection hidden="1"/>
    </xf>
    <xf numFmtId="4" fontId="2" fillId="2" borderId="60" xfId="0" applyNumberFormat="1" applyFont="1" applyFill="1" applyBorder="1" applyAlignment="1" applyProtection="1">
      <alignment horizontal="right" wrapText="1"/>
      <protection hidden="1"/>
    </xf>
    <xf numFmtId="4" fontId="2" fillId="2" borderId="2" xfId="0" applyNumberFormat="1" applyFont="1" applyFill="1" applyBorder="1" applyAlignment="1" applyProtection="1">
      <alignment horizontal="right" wrapText="1"/>
      <protection hidden="1"/>
    </xf>
    <xf numFmtId="1" fontId="2" fillId="4" borderId="58" xfId="0" applyNumberFormat="1" applyFont="1" applyFill="1" applyBorder="1" applyAlignment="1" applyProtection="1">
      <alignment horizontal="center"/>
      <protection hidden="1"/>
    </xf>
    <xf numFmtId="1" fontId="2" fillId="4" borderId="25" xfId="0" applyNumberFormat="1" applyFont="1" applyFill="1" applyBorder="1" applyAlignment="1" applyProtection="1">
      <alignment horizontal="center"/>
      <protection hidden="1"/>
    </xf>
    <xf numFmtId="1" fontId="2" fillId="4" borderId="59" xfId="0" applyNumberFormat="1" applyFont="1" applyFill="1" applyBorder="1" applyAlignment="1" applyProtection="1">
      <alignment horizontal="center"/>
      <protection hidden="1"/>
    </xf>
    <xf numFmtId="0" fontId="2" fillId="4" borderId="60" xfId="0" applyFont="1" applyFill="1" applyBorder="1" applyAlignment="1" applyProtection="1">
      <alignment horizontal="right" wrapText="1"/>
      <protection hidden="1"/>
    </xf>
    <xf numFmtId="0" fontId="2" fillId="4" borderId="2" xfId="0" applyFont="1" applyFill="1" applyBorder="1" applyAlignment="1" applyProtection="1">
      <alignment horizontal="right" wrapText="1"/>
      <protection hidden="1"/>
    </xf>
    <xf numFmtId="0" fontId="2" fillId="4" borderId="62" xfId="0" applyFont="1" applyFill="1" applyBorder="1" applyAlignment="1" applyProtection="1">
      <alignment horizontal="right" wrapText="1"/>
      <protection hidden="1"/>
    </xf>
    <xf numFmtId="0" fontId="2" fillId="4" borderId="14" xfId="0" applyFont="1" applyFill="1" applyBorder="1" applyAlignment="1" applyProtection="1">
      <alignment horizontal="right" wrapText="1"/>
      <protection hidden="1"/>
    </xf>
    <xf numFmtId="0" fontId="2" fillId="2" borderId="58" xfId="0" applyFont="1" applyFill="1" applyBorder="1" applyAlignment="1" applyProtection="1">
      <alignment horizontal="center" wrapText="1"/>
      <protection hidden="1"/>
    </xf>
    <xf numFmtId="0" fontId="2" fillId="2" borderId="59" xfId="0" applyFont="1" applyFill="1" applyBorder="1" applyAlignment="1" applyProtection="1">
      <alignment horizontal="center" wrapText="1"/>
      <protection hidden="1"/>
    </xf>
    <xf numFmtId="0" fontId="2" fillId="4" borderId="63" xfId="0" applyFont="1" applyFill="1" applyBorder="1" applyAlignment="1" applyProtection="1">
      <alignment horizontal="right" wrapText="1"/>
      <protection hidden="1"/>
    </xf>
    <xf numFmtId="0" fontId="2" fillId="4" borderId="13" xfId="0" applyFont="1" applyFill="1" applyBorder="1" applyAlignment="1" applyProtection="1">
      <alignment horizontal="right" wrapText="1"/>
      <protection hidden="1"/>
    </xf>
  </cellXfs>
  <cellStyles count="3">
    <cellStyle name="Prozent" xfId="1" builtinId="5"/>
    <cellStyle name="Standard" xfId="0" builtinId="0"/>
    <cellStyle name="Standard 8" xfId="2" xr:uid="{00000000-0005-0000-0000-000003000000}"/>
  </cellStyles>
  <dxfs count="106">
    <dxf>
      <numFmt numFmtId="169" formatCode="000\.0000\.0000\.00"/>
    </dxf>
    <dxf>
      <fill>
        <patternFill>
          <bgColor rgb="FFFF0000"/>
        </patternFill>
      </fill>
    </dxf>
    <dxf>
      <font>
        <color rgb="FFFF0000"/>
      </font>
      <fill>
        <patternFill patternType="solid">
          <bgColor indexed="43"/>
        </patternFill>
      </fill>
    </dxf>
    <dxf>
      <numFmt numFmtId="170" formatCode="\7\5\6\.0000\.0000\.00"/>
    </dxf>
    <dxf>
      <fill>
        <patternFill>
          <bgColor rgb="FFFF0000"/>
        </patternFill>
      </fill>
    </dxf>
    <dxf>
      <numFmt numFmtId="169" formatCode="000\.0000\.0000\.00"/>
    </dxf>
    <dxf>
      <font>
        <color rgb="FFFF0000"/>
      </font>
      <fill>
        <patternFill patternType="solid">
          <bgColor indexed="43"/>
        </patternFill>
      </fill>
    </dxf>
    <dxf>
      <numFmt numFmtId="170" formatCode="\7\5\6\.0000\.0000\.00"/>
    </dxf>
    <dxf>
      <font>
        <b/>
        <i val="0"/>
        <condense val="0"/>
        <extend val="0"/>
        <color indexed="45"/>
      </font>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numFmt numFmtId="170" formatCode="\7\5\6\.0000\.0000\.00"/>
    </dxf>
    <dxf>
      <numFmt numFmtId="169" formatCode="000\.0000\.0000\.00"/>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numFmt numFmtId="170" formatCode="\7\5\6\.0000\.0000\.00"/>
    </dxf>
    <dxf>
      <numFmt numFmtId="169" formatCode="000\.0000\.0000\.00"/>
    </dxf>
    <dxf>
      <fill>
        <patternFill>
          <bgColor rgb="FFCCFFFF"/>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69" formatCode="000\.0000\.0000\.00"/>
    </dxf>
    <dxf>
      <fill>
        <patternFill>
          <bgColor rgb="FFCCFFFF"/>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FF"/>
      <color rgb="FFFFFF99"/>
      <color rgb="FFD8D8D8"/>
      <color rgb="FFCCFFCC"/>
      <color rgb="FFFFFFCC"/>
      <color rgb="FFFFCCCC"/>
      <color rgb="FFE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813</xdr:rowOff>
    </xdr:from>
    <xdr:to>
      <xdr:col>2</xdr:col>
      <xdr:colOff>372776</xdr:colOff>
      <xdr:row>0</xdr:row>
      <xdr:rowOff>875613</xdr:rowOff>
    </xdr:to>
    <xdr:pic>
      <xdr:nvPicPr>
        <xdr:cNvPr id="6" name="Grafik 5">
          <a:extLst>
            <a:ext uri="{FF2B5EF4-FFF2-40B4-BE49-F238E27FC236}">
              <a16:creationId xmlns:a16="http://schemas.microsoft.com/office/drawing/2014/main" id="{5F607172-40EA-4506-BCB3-CE7F52B7C18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
          <a:ext cx="874800" cy="874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874800</xdr:colOff>
      <xdr:row>2</xdr:row>
      <xdr:rowOff>426565</xdr:rowOff>
    </xdr:to>
    <xdr:pic>
      <xdr:nvPicPr>
        <xdr:cNvPr id="3" name="Grafik 2">
          <a:extLst>
            <a:ext uri="{FF2B5EF4-FFF2-40B4-BE49-F238E27FC236}">
              <a16:creationId xmlns:a16="http://schemas.microsoft.com/office/drawing/2014/main" id="{CD4556B5-4B4E-4203-822A-1B6501D34F1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800" cy="8748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3" name="Grafik 2">
          <a:extLst>
            <a:ext uri="{FF2B5EF4-FFF2-40B4-BE49-F238E27FC236}">
              <a16:creationId xmlns:a16="http://schemas.microsoft.com/office/drawing/2014/main" id="{2EA3EDB7-9587-42BA-9932-73CA8225C8E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4</xdr:row>
      <xdr:rowOff>158188</xdr:rowOff>
    </xdr:to>
    <xdr:pic>
      <xdr:nvPicPr>
        <xdr:cNvPr id="3" name="Grafik 2">
          <a:extLst>
            <a:ext uri="{FF2B5EF4-FFF2-40B4-BE49-F238E27FC236}">
              <a16:creationId xmlns:a16="http://schemas.microsoft.com/office/drawing/2014/main" id="{3539080A-C34E-4F07-97C8-50E29FEB473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3" name="Grafik 2">
          <a:extLst>
            <a:ext uri="{FF2B5EF4-FFF2-40B4-BE49-F238E27FC236}">
              <a16:creationId xmlns:a16="http://schemas.microsoft.com/office/drawing/2014/main" id="{AA17293C-FBBE-4734-A037-01B65EB005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592094</xdr:rowOff>
    </xdr:to>
    <xdr:pic>
      <xdr:nvPicPr>
        <xdr:cNvPr id="3" name="Grafik 2">
          <a:extLst>
            <a:ext uri="{FF2B5EF4-FFF2-40B4-BE49-F238E27FC236}">
              <a16:creationId xmlns:a16="http://schemas.microsoft.com/office/drawing/2014/main" id="{8E7DAEC6-61BE-486F-80C3-55D5B070272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224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3" name="Grafik 2">
          <a:extLst>
            <a:ext uri="{FF2B5EF4-FFF2-40B4-BE49-F238E27FC236}">
              <a16:creationId xmlns:a16="http://schemas.microsoft.com/office/drawing/2014/main" id="{278B0251-8A07-4C82-9E8A-3452EB26E4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96"/>
  <sheetViews>
    <sheetView showGridLines="0" tabSelected="1" zoomScale="85" zoomScaleNormal="85" zoomScaleSheetLayoutView="85" zoomScalePageLayoutView="90" workbookViewId="0">
      <selection sqref="A1:D1"/>
    </sheetView>
  </sheetViews>
  <sheetFormatPr baseColWidth="10" defaultColWidth="0" defaultRowHeight="15" zeroHeight="1"/>
  <cols>
    <col min="1" max="1" width="4.7109375" customWidth="1"/>
    <col min="2" max="2" width="2.7109375" style="184" customWidth="1"/>
    <col min="3" max="3" width="11.5703125" customWidth="1"/>
    <col min="4" max="4" width="91.5703125" customWidth="1"/>
    <col min="5" max="5" width="5.7109375" customWidth="1"/>
    <col min="16384" max="16384" width="11.5703125" hidden="1"/>
  </cols>
  <sheetData>
    <row r="1" spans="1:5" s="104" customFormat="1" ht="109.9" customHeight="1">
      <c r="A1" s="514" t="s">
        <v>554</v>
      </c>
      <c r="B1" s="514"/>
      <c r="C1" s="514"/>
      <c r="D1" s="514"/>
      <c r="E1" s="106"/>
    </row>
    <row r="2" spans="1:5" s="104" customFormat="1" ht="17.100000000000001" customHeight="1">
      <c r="A2" s="240"/>
      <c r="B2" s="518" t="s">
        <v>0</v>
      </c>
      <c r="C2" s="518"/>
      <c r="D2" s="518"/>
      <c r="E2" s="86"/>
    </row>
    <row r="3" spans="1:5" s="104" customFormat="1" ht="13.35" customHeight="1">
      <c r="A3" s="240"/>
      <c r="B3" s="241"/>
      <c r="C3" s="242"/>
      <c r="D3" s="242"/>
      <c r="E3" s="86"/>
    </row>
    <row r="4" spans="1:5" s="171" customFormat="1" ht="112.15" customHeight="1">
      <c r="A4" s="243"/>
      <c r="B4" s="490" t="s">
        <v>567</v>
      </c>
      <c r="C4" s="490"/>
      <c r="D4" s="490"/>
      <c r="E4" s="172"/>
    </row>
    <row r="5" spans="1:5" s="104" customFormat="1" ht="13.35" customHeight="1">
      <c r="A5" s="240"/>
      <c r="B5" s="241"/>
      <c r="C5" s="242"/>
      <c r="D5" s="242"/>
      <c r="E5" s="86"/>
    </row>
    <row r="6" spans="1:5" s="104" customFormat="1" ht="13.35" customHeight="1">
      <c r="A6" s="240"/>
      <c r="B6" s="241"/>
      <c r="C6" s="242"/>
      <c r="D6" s="453" t="s">
        <v>1</v>
      </c>
    </row>
    <row r="7" spans="1:5" s="104" customFormat="1" ht="13.35" customHeight="1">
      <c r="A7" s="240"/>
      <c r="B7" s="241"/>
      <c r="C7" s="242"/>
      <c r="D7" s="454" t="s">
        <v>2</v>
      </c>
    </row>
    <row r="8" spans="1:5" s="104" customFormat="1" ht="13.35" customHeight="1">
      <c r="A8" s="170"/>
      <c r="B8" s="130"/>
      <c r="D8" s="179" t="s">
        <v>3</v>
      </c>
    </row>
    <row r="9" spans="1:5" s="242" customFormat="1" ht="13.35" customHeight="1">
      <c r="A9" s="240"/>
      <c r="B9" s="241"/>
      <c r="D9" s="455" t="s">
        <v>4</v>
      </c>
    </row>
    <row r="10" spans="1:5" s="338" customFormat="1" ht="13.35" customHeight="1">
      <c r="A10" s="244"/>
      <c r="B10" s="121"/>
      <c r="D10" s="456" t="s">
        <v>5</v>
      </c>
    </row>
    <row r="11" spans="1:5" s="338" customFormat="1" ht="13.35" customHeight="1">
      <c r="A11" s="244"/>
      <c r="B11" s="121"/>
    </row>
    <row r="12" spans="1:5" s="338" customFormat="1" ht="13.35" customHeight="1">
      <c r="B12" s="121"/>
    </row>
    <row r="13" spans="1:5" s="250" customFormat="1" ht="17.100000000000001" customHeight="1">
      <c r="A13" s="115"/>
      <c r="B13" s="515" t="s">
        <v>557</v>
      </c>
      <c r="C13" s="515"/>
      <c r="D13" s="515"/>
    </row>
    <row r="14" spans="1:5" s="250" customFormat="1" ht="13.35" customHeight="1">
      <c r="A14" s="115"/>
      <c r="B14" s="516"/>
      <c r="C14" s="516"/>
      <c r="D14" s="516"/>
    </row>
    <row r="15" spans="1:5" s="117" customFormat="1" ht="26.25" customHeight="1">
      <c r="A15" s="116"/>
      <c r="B15" s="495" t="s">
        <v>599</v>
      </c>
      <c r="C15" s="496"/>
      <c r="D15" s="496"/>
    </row>
    <row r="16" spans="1:5" s="338" customFormat="1" ht="13.35" customHeight="1">
      <c r="A16" s="245"/>
      <c r="B16" s="119"/>
      <c r="C16" s="342"/>
      <c r="D16" s="342"/>
    </row>
    <row r="17" spans="1:4" s="338" customFormat="1" ht="13.35" customHeight="1">
      <c r="A17" s="245"/>
      <c r="B17" s="502" t="s">
        <v>6</v>
      </c>
      <c r="C17" s="502"/>
      <c r="D17" s="502"/>
    </row>
    <row r="18" spans="1:4" s="338" customFormat="1" ht="13.35" customHeight="1">
      <c r="A18" s="245"/>
      <c r="B18" s="491" t="s">
        <v>7</v>
      </c>
      <c r="C18" s="491"/>
      <c r="D18" s="491"/>
    </row>
    <row r="19" spans="1:4" s="250" customFormat="1" ht="13.35" customHeight="1">
      <c r="A19" s="115"/>
      <c r="B19" s="122"/>
      <c r="C19" s="183"/>
      <c r="D19" s="183"/>
    </row>
    <row r="20" spans="1:4" s="338" customFormat="1" ht="13.35" customHeight="1">
      <c r="A20" s="245"/>
      <c r="B20" s="502" t="s">
        <v>8</v>
      </c>
      <c r="C20" s="502"/>
      <c r="D20" s="502"/>
    </row>
    <row r="21" spans="1:4" s="338" customFormat="1" ht="38.25" customHeight="1">
      <c r="A21" s="245"/>
      <c r="B21" s="490" t="s">
        <v>9</v>
      </c>
      <c r="C21" s="490"/>
      <c r="D21" s="490"/>
    </row>
    <row r="22" spans="1:4" s="338" customFormat="1" ht="12.75">
      <c r="A22" s="245"/>
      <c r="B22" s="517"/>
      <c r="C22" s="517"/>
      <c r="D22" s="517"/>
    </row>
    <row r="23" spans="1:4" s="338" customFormat="1" ht="13.35" customHeight="1">
      <c r="A23" s="245"/>
      <c r="B23" s="502" t="s">
        <v>10</v>
      </c>
      <c r="C23" s="502"/>
      <c r="D23" s="502"/>
    </row>
    <row r="24" spans="1:4" s="338" customFormat="1" ht="13.35" customHeight="1">
      <c r="A24" s="245"/>
      <c r="B24" s="491" t="s">
        <v>11</v>
      </c>
      <c r="C24" s="491"/>
      <c r="D24" s="491"/>
    </row>
    <row r="25" spans="1:4" s="338" customFormat="1" ht="13.35" customHeight="1">
      <c r="A25" s="245"/>
      <c r="B25" s="119"/>
      <c r="C25" s="345"/>
      <c r="D25" s="345"/>
    </row>
    <row r="26" spans="1:4" s="338" customFormat="1" ht="13.35" customHeight="1">
      <c r="A26" s="245"/>
      <c r="B26" s="502" t="s">
        <v>12</v>
      </c>
      <c r="C26" s="502"/>
      <c r="D26" s="502"/>
    </row>
    <row r="27" spans="1:4" s="338" customFormat="1" ht="26.45" customHeight="1">
      <c r="A27" s="245"/>
      <c r="B27" s="490" t="s">
        <v>13</v>
      </c>
      <c r="C27" s="490"/>
      <c r="D27" s="490"/>
    </row>
    <row r="28" spans="1:4" s="338" customFormat="1" ht="13.35" customHeight="1">
      <c r="A28" s="245"/>
      <c r="B28" s="119"/>
      <c r="C28" s="345"/>
      <c r="D28" s="345"/>
    </row>
    <row r="29" spans="1:4" s="338" customFormat="1" ht="13.35" customHeight="1">
      <c r="A29" s="245"/>
      <c r="B29" s="502" t="s">
        <v>14</v>
      </c>
      <c r="C29" s="502"/>
      <c r="D29" s="502"/>
    </row>
    <row r="30" spans="1:4" s="338" customFormat="1" ht="13.35" customHeight="1">
      <c r="A30" s="245"/>
      <c r="B30" s="491" t="s">
        <v>15</v>
      </c>
      <c r="C30" s="491"/>
      <c r="D30" s="491"/>
    </row>
    <row r="31" spans="1:4" s="250" customFormat="1" ht="13.35" customHeight="1">
      <c r="A31" s="115"/>
      <c r="B31" s="122"/>
      <c r="C31" s="344"/>
      <c r="D31" s="344"/>
    </row>
    <row r="32" spans="1:4" s="338" customFormat="1" ht="13.35" customHeight="1">
      <c r="A32" s="245"/>
      <c r="B32" s="519" t="s">
        <v>16</v>
      </c>
      <c r="C32" s="519"/>
      <c r="D32" s="519"/>
    </row>
    <row r="33" spans="1:4" s="338" customFormat="1" ht="13.35" customHeight="1">
      <c r="A33" s="245"/>
      <c r="B33" s="499" t="s">
        <v>17</v>
      </c>
      <c r="C33" s="499"/>
      <c r="D33" s="499"/>
    </row>
    <row r="34" spans="1:4" s="338" customFormat="1" ht="13.35" customHeight="1">
      <c r="A34" s="245"/>
      <c r="B34" s="517"/>
      <c r="C34" s="517"/>
      <c r="D34" s="517"/>
    </row>
    <row r="35" spans="1:4" s="338" customFormat="1" ht="13.35" customHeight="1">
      <c r="A35" s="245"/>
      <c r="B35" s="502" t="s">
        <v>18</v>
      </c>
      <c r="C35" s="502"/>
      <c r="D35" s="502"/>
    </row>
    <row r="36" spans="1:4" s="338" customFormat="1" ht="26.45" customHeight="1">
      <c r="A36" s="245"/>
      <c r="B36" s="490" t="s">
        <v>19</v>
      </c>
      <c r="C36" s="490"/>
      <c r="D36" s="490"/>
    </row>
    <row r="37" spans="1:4" s="338" customFormat="1" ht="13.35" customHeight="1">
      <c r="A37" s="245"/>
      <c r="B37" s="119"/>
      <c r="C37" s="345"/>
      <c r="D37" s="345"/>
    </row>
    <row r="38" spans="1:4" s="338" customFormat="1" ht="13.35" customHeight="1">
      <c r="A38" s="245"/>
      <c r="B38" s="502" t="s">
        <v>20</v>
      </c>
      <c r="C38" s="502"/>
      <c r="D38" s="502"/>
    </row>
    <row r="39" spans="1:4" s="338" customFormat="1" ht="13.35" customHeight="1">
      <c r="A39" s="245"/>
      <c r="B39" s="501" t="s">
        <v>21</v>
      </c>
      <c r="C39" s="501"/>
      <c r="D39" s="501"/>
    </row>
    <row r="40" spans="1:4" s="338" customFormat="1" ht="13.35" customHeight="1">
      <c r="A40" s="245"/>
      <c r="B40" s="342"/>
      <c r="C40" s="342"/>
      <c r="D40" s="342"/>
    </row>
    <row r="41" spans="1:4" s="338" customFormat="1" ht="13.35" customHeight="1">
      <c r="A41" s="245"/>
      <c r="B41" s="365" t="s">
        <v>22</v>
      </c>
      <c r="C41" s="342"/>
      <c r="D41" s="342"/>
    </row>
    <row r="42" spans="1:4" s="338" customFormat="1" ht="13.35" customHeight="1">
      <c r="A42" s="245"/>
      <c r="B42" s="342" t="s">
        <v>23</v>
      </c>
      <c r="C42" s="342"/>
      <c r="D42" s="342"/>
    </row>
    <row r="43" spans="1:4" s="338" customFormat="1" ht="13.35" customHeight="1">
      <c r="A43" s="245"/>
      <c r="B43" s="501"/>
      <c r="C43" s="501"/>
      <c r="D43" s="501"/>
    </row>
    <row r="44" spans="1:4" s="338" customFormat="1" ht="13.35" customHeight="1">
      <c r="A44" s="245"/>
      <c r="B44" s="502" t="s">
        <v>24</v>
      </c>
      <c r="C44" s="502"/>
      <c r="D44" s="502"/>
    </row>
    <row r="45" spans="1:4" s="338" customFormat="1" ht="26.45" customHeight="1">
      <c r="A45" s="245"/>
      <c r="B45" s="499" t="s">
        <v>558</v>
      </c>
      <c r="C45" s="499"/>
      <c r="D45" s="499"/>
    </row>
    <row r="46" spans="1:4" s="338" customFormat="1" ht="13.35" customHeight="1">
      <c r="A46" s="245"/>
      <c r="B46" s="491"/>
      <c r="C46" s="491"/>
      <c r="D46" s="491"/>
    </row>
    <row r="47" spans="1:4" s="338" customFormat="1" ht="13.35" customHeight="1">
      <c r="A47" s="245"/>
      <c r="B47" s="502" t="s">
        <v>25</v>
      </c>
      <c r="C47" s="502"/>
      <c r="D47" s="502"/>
    </row>
    <row r="48" spans="1:4" s="338" customFormat="1" ht="26.45" customHeight="1">
      <c r="A48" s="245"/>
      <c r="B48" s="499" t="s">
        <v>568</v>
      </c>
      <c r="C48" s="499"/>
      <c r="D48" s="499"/>
    </row>
    <row r="49" spans="1:4" s="250" customFormat="1" ht="12.75" customHeight="1">
      <c r="A49" s="115"/>
      <c r="B49" s="505"/>
      <c r="C49" s="505"/>
      <c r="D49" s="505"/>
    </row>
    <row r="50" spans="1:4" s="338" customFormat="1" ht="13.35" customHeight="1">
      <c r="A50" s="245"/>
      <c r="B50" s="502" t="s">
        <v>26</v>
      </c>
      <c r="C50" s="502"/>
      <c r="D50" s="502"/>
    </row>
    <row r="51" spans="1:4" s="343" customFormat="1" ht="26.45" customHeight="1">
      <c r="A51" s="246"/>
      <c r="B51" s="499" t="s">
        <v>27</v>
      </c>
      <c r="C51" s="499"/>
      <c r="D51" s="499"/>
    </row>
    <row r="52" spans="1:4" s="338" customFormat="1" ht="13.35" customHeight="1">
      <c r="A52" s="245"/>
      <c r="B52" s="491"/>
      <c r="C52" s="491"/>
      <c r="D52" s="491"/>
    </row>
    <row r="53" spans="1:4" s="338" customFormat="1" ht="13.35" customHeight="1">
      <c r="A53" s="245"/>
      <c r="B53" s="502" t="s">
        <v>28</v>
      </c>
      <c r="C53" s="502"/>
      <c r="D53" s="502"/>
    </row>
    <row r="54" spans="1:4" s="338" customFormat="1" ht="26.45" customHeight="1">
      <c r="A54" s="245"/>
      <c r="B54" s="490" t="s">
        <v>569</v>
      </c>
      <c r="C54" s="490"/>
      <c r="D54" s="490"/>
    </row>
    <row r="55" spans="1:4" s="338" customFormat="1" ht="13.35" customHeight="1">
      <c r="A55" s="245"/>
      <c r="B55" s="491"/>
      <c r="C55" s="491"/>
      <c r="D55" s="491"/>
    </row>
    <row r="56" spans="1:4" s="338" customFormat="1" ht="13.35" customHeight="1">
      <c r="A56" s="245"/>
      <c r="B56" s="502" t="s">
        <v>29</v>
      </c>
      <c r="C56" s="502"/>
      <c r="D56" s="502"/>
    </row>
    <row r="57" spans="1:4" s="338" customFormat="1" ht="26.45" customHeight="1">
      <c r="A57" s="245"/>
      <c r="B57" s="499" t="s">
        <v>30</v>
      </c>
      <c r="C57" s="499"/>
      <c r="D57" s="499"/>
    </row>
    <row r="58" spans="1:4" s="338" customFormat="1" ht="13.35" customHeight="1">
      <c r="A58" s="245"/>
      <c r="B58" s="119"/>
    </row>
    <row r="59" spans="1:4" s="338" customFormat="1" ht="13.35" customHeight="1">
      <c r="A59" s="245"/>
      <c r="B59" s="502" t="s">
        <v>31</v>
      </c>
      <c r="C59" s="502"/>
      <c r="D59" s="502"/>
    </row>
    <row r="60" spans="1:4" s="338" customFormat="1" ht="13.35" customHeight="1">
      <c r="A60" s="245"/>
      <c r="B60" s="499" t="s">
        <v>32</v>
      </c>
      <c r="C60" s="499"/>
      <c r="D60" s="499"/>
    </row>
    <row r="61" spans="1:4" s="338" customFormat="1" ht="13.35" customHeight="1">
      <c r="A61" s="245"/>
      <c r="B61" s="491"/>
      <c r="C61" s="491"/>
      <c r="D61" s="491"/>
    </row>
    <row r="62" spans="1:4" s="338" customFormat="1" ht="13.35" customHeight="1">
      <c r="A62" s="245"/>
      <c r="B62" s="497" t="s">
        <v>33</v>
      </c>
      <c r="C62" s="497"/>
      <c r="D62" s="497"/>
    </row>
    <row r="63" spans="1:4" s="338" customFormat="1" ht="13.35" customHeight="1">
      <c r="A63" s="245"/>
      <c r="B63" s="499" t="s">
        <v>34</v>
      </c>
      <c r="C63" s="499"/>
      <c r="D63" s="499"/>
    </row>
    <row r="64" spans="1:4" s="250" customFormat="1" ht="13.35" customHeight="1">
      <c r="A64" s="115"/>
      <c r="B64" s="178"/>
      <c r="C64" s="339"/>
      <c r="D64" s="339"/>
    </row>
    <row r="65" spans="1:4" s="250" customFormat="1" ht="13.35" customHeight="1">
      <c r="A65" s="115"/>
      <c r="B65" s="504" t="s">
        <v>35</v>
      </c>
      <c r="C65" s="504"/>
      <c r="D65" s="504"/>
    </row>
    <row r="66" spans="1:4" s="250" customFormat="1" ht="26.45" customHeight="1">
      <c r="A66" s="115"/>
      <c r="B66" s="520" t="s">
        <v>559</v>
      </c>
      <c r="C66" s="520"/>
      <c r="D66" s="520"/>
    </row>
    <row r="67" spans="1:4" s="250" customFormat="1" ht="13.35" customHeight="1">
      <c r="A67" s="115"/>
      <c r="B67" s="178"/>
      <c r="C67" s="339"/>
      <c r="D67" s="339"/>
    </row>
    <row r="68" spans="1:4" s="338" customFormat="1" ht="13.35" customHeight="1">
      <c r="A68" s="245"/>
      <c r="B68" s="502" t="s">
        <v>36</v>
      </c>
      <c r="C68" s="502"/>
      <c r="D68" s="502"/>
    </row>
    <row r="69" spans="1:4" s="343" customFormat="1" ht="26.45" customHeight="1">
      <c r="A69" s="246"/>
      <c r="B69" s="499" t="s">
        <v>551</v>
      </c>
      <c r="C69" s="499"/>
      <c r="D69" s="499"/>
    </row>
    <row r="70" spans="1:4" s="338" customFormat="1" ht="13.35" customHeight="1">
      <c r="A70" s="245"/>
      <c r="B70" s="247"/>
      <c r="C70" s="343"/>
      <c r="D70" s="343"/>
    </row>
    <row r="71" spans="1:4" s="338" customFormat="1" ht="13.35" customHeight="1">
      <c r="A71" s="245"/>
      <c r="B71" s="502" t="s">
        <v>98</v>
      </c>
      <c r="C71" s="502"/>
      <c r="D71" s="502"/>
    </row>
    <row r="72" spans="1:4" s="338" customFormat="1" ht="13.35" customHeight="1">
      <c r="A72" s="245"/>
      <c r="B72" s="499" t="s">
        <v>37</v>
      </c>
      <c r="C72" s="499"/>
      <c r="D72" s="499"/>
    </row>
    <row r="73" spans="1:4" s="338" customFormat="1" ht="13.35" customHeight="1">
      <c r="A73" s="245"/>
      <c r="B73" s="121"/>
      <c r="C73" s="341"/>
      <c r="D73" s="341"/>
    </row>
    <row r="74" spans="1:4" s="338" customFormat="1" ht="13.35" customHeight="1">
      <c r="A74" s="245"/>
      <c r="B74" s="498" t="s">
        <v>38</v>
      </c>
      <c r="C74" s="498"/>
      <c r="D74" s="498"/>
    </row>
    <row r="75" spans="1:4" s="338" customFormat="1" ht="13.35" customHeight="1">
      <c r="A75" s="245"/>
      <c r="B75" s="499" t="s">
        <v>39</v>
      </c>
      <c r="C75" s="499"/>
      <c r="D75" s="499"/>
    </row>
    <row r="76" spans="1:4" s="250" customFormat="1" ht="13.35" customHeight="1">
      <c r="A76" s="115"/>
      <c r="B76" s="122"/>
    </row>
    <row r="77" spans="1:4" s="250" customFormat="1" ht="13.35" customHeight="1">
      <c r="B77" s="122"/>
    </row>
    <row r="78" spans="1:4" s="250" customFormat="1" ht="17.100000000000001" customHeight="1">
      <c r="A78" s="118"/>
      <c r="B78" s="494" t="s">
        <v>560</v>
      </c>
      <c r="C78" s="494"/>
      <c r="D78" s="494"/>
    </row>
    <row r="79" spans="1:4" s="250" customFormat="1" ht="13.35" customHeight="1">
      <c r="A79" s="118"/>
      <c r="B79" s="122"/>
    </row>
    <row r="80" spans="1:4" s="248" customFormat="1" ht="26.45" customHeight="1">
      <c r="A80" s="185"/>
      <c r="B80" s="495" t="s">
        <v>597</v>
      </c>
      <c r="C80" s="496"/>
      <c r="D80" s="496"/>
    </row>
    <row r="81" spans="1:4" s="338" customFormat="1" ht="13.35" customHeight="1">
      <c r="A81" s="185"/>
      <c r="B81" s="121"/>
      <c r="C81" s="343"/>
      <c r="D81" s="343"/>
    </row>
    <row r="82" spans="1:4" s="338" customFormat="1" ht="13.35" customHeight="1">
      <c r="A82" s="185"/>
      <c r="B82" s="497" t="s">
        <v>40</v>
      </c>
      <c r="C82" s="497"/>
      <c r="D82" s="497"/>
    </row>
    <row r="83" spans="1:4" s="338" customFormat="1" ht="13.35" customHeight="1">
      <c r="A83" s="185"/>
      <c r="B83" s="121" t="s">
        <v>41</v>
      </c>
      <c r="C83" s="490" t="s">
        <v>42</v>
      </c>
      <c r="D83" s="490"/>
    </row>
    <row r="84" spans="1:4" s="338" customFormat="1" ht="13.35" customHeight="1">
      <c r="A84" s="185"/>
      <c r="B84" s="121" t="s">
        <v>41</v>
      </c>
      <c r="C84" s="490" t="s">
        <v>43</v>
      </c>
      <c r="D84" s="490"/>
    </row>
    <row r="85" spans="1:4" s="338" customFormat="1" ht="13.35" customHeight="1">
      <c r="A85" s="185"/>
      <c r="B85" s="121"/>
      <c r="C85" s="343"/>
      <c r="D85" s="343"/>
    </row>
    <row r="86" spans="1:4" s="338" customFormat="1" ht="13.35" customHeight="1">
      <c r="A86" s="185"/>
      <c r="B86" s="498" t="s">
        <v>44</v>
      </c>
      <c r="C86" s="498"/>
      <c r="D86" s="498"/>
    </row>
    <row r="87" spans="1:4" s="338" customFormat="1" ht="13.35" customHeight="1">
      <c r="A87" s="185"/>
      <c r="B87" s="499" t="s">
        <v>45</v>
      </c>
      <c r="C87" s="499"/>
      <c r="D87" s="499"/>
    </row>
    <row r="88" spans="1:4" s="338" customFormat="1" ht="26.45" customHeight="1">
      <c r="A88" s="185"/>
      <c r="B88" s="119" t="s">
        <v>41</v>
      </c>
      <c r="C88" s="500" t="s">
        <v>46</v>
      </c>
      <c r="D88" s="499"/>
    </row>
    <row r="89" spans="1:4" s="250" customFormat="1" ht="26.45" customHeight="1">
      <c r="A89" s="118"/>
      <c r="B89" s="119" t="s">
        <v>41</v>
      </c>
      <c r="C89" s="499" t="s">
        <v>47</v>
      </c>
      <c r="D89" s="499"/>
    </row>
    <row r="90" spans="1:4" s="250" customFormat="1" ht="13.35" customHeight="1">
      <c r="A90" s="118"/>
      <c r="B90" s="119" t="s">
        <v>41</v>
      </c>
      <c r="C90" s="499" t="s">
        <v>48</v>
      </c>
      <c r="D90" s="499"/>
    </row>
    <row r="91" spans="1:4" s="343" customFormat="1" ht="53.1" customHeight="1">
      <c r="A91" s="120"/>
      <c r="B91" s="121" t="s">
        <v>41</v>
      </c>
      <c r="C91" s="499" t="s">
        <v>49</v>
      </c>
      <c r="D91" s="499"/>
    </row>
    <row r="92" spans="1:4" s="250" customFormat="1" ht="13.35" customHeight="1">
      <c r="A92" s="118"/>
      <c r="B92" s="119" t="s">
        <v>41</v>
      </c>
      <c r="C92" s="501" t="s">
        <v>50</v>
      </c>
      <c r="D92" s="501"/>
    </row>
    <row r="93" spans="1:4" s="250" customFormat="1" ht="13.35" customHeight="1">
      <c r="A93" s="118"/>
      <c r="B93" s="119" t="s">
        <v>41</v>
      </c>
      <c r="C93" s="501" t="s">
        <v>51</v>
      </c>
      <c r="D93" s="501"/>
    </row>
    <row r="94" spans="1:4" s="250" customFormat="1" ht="13.35" customHeight="1">
      <c r="A94" s="118"/>
      <c r="B94" s="119" t="s">
        <v>41</v>
      </c>
      <c r="C94" s="501" t="s">
        <v>52</v>
      </c>
      <c r="D94" s="501"/>
    </row>
    <row r="95" spans="1:4" s="343" customFormat="1" ht="26.45" customHeight="1">
      <c r="A95" s="120"/>
      <c r="B95" s="121" t="s">
        <v>41</v>
      </c>
      <c r="C95" s="499" t="s">
        <v>53</v>
      </c>
      <c r="D95" s="499"/>
    </row>
    <row r="96" spans="1:4" s="250" customFormat="1" ht="13.35" customHeight="1">
      <c r="A96" s="118"/>
      <c r="B96" s="119" t="s">
        <v>41</v>
      </c>
      <c r="C96" s="501" t="s">
        <v>54</v>
      </c>
      <c r="D96" s="501"/>
    </row>
    <row r="97" spans="1:4" s="250" customFormat="1" ht="13.35" customHeight="1">
      <c r="A97" s="118"/>
      <c r="B97" s="119" t="s">
        <v>41</v>
      </c>
      <c r="C97" s="501" t="s">
        <v>55</v>
      </c>
      <c r="D97" s="501"/>
    </row>
    <row r="98" spans="1:4" s="250" customFormat="1" ht="13.35" customHeight="1">
      <c r="A98" s="118"/>
      <c r="B98" s="119"/>
      <c r="C98" s="339"/>
      <c r="D98" s="339"/>
    </row>
    <row r="99" spans="1:4" s="250" customFormat="1" ht="13.35" customHeight="1">
      <c r="A99" s="118"/>
      <c r="B99" s="506" t="s">
        <v>610</v>
      </c>
      <c r="C99" s="506"/>
      <c r="D99" s="506"/>
    </row>
    <row r="100" spans="1:4" s="338" customFormat="1" ht="26.45" customHeight="1">
      <c r="A100" s="185"/>
      <c r="B100" s="490" t="s">
        <v>56</v>
      </c>
      <c r="C100" s="490"/>
      <c r="D100" s="490"/>
    </row>
    <row r="101" spans="1:4" s="472" customFormat="1" ht="12.75">
      <c r="A101" s="185"/>
      <c r="B101" s="471"/>
      <c r="C101" s="471"/>
      <c r="D101" s="471"/>
    </row>
    <row r="102" spans="1:4" s="472" customFormat="1" ht="12.75">
      <c r="A102" s="185"/>
      <c r="B102" s="506" t="s">
        <v>628</v>
      </c>
      <c r="C102" s="506"/>
      <c r="D102" s="506"/>
    </row>
    <row r="103" spans="1:4" s="472" customFormat="1" ht="19.899999999999999" customHeight="1">
      <c r="A103" s="185"/>
      <c r="B103" s="490" t="s">
        <v>629</v>
      </c>
      <c r="C103" s="490"/>
      <c r="D103" s="490"/>
    </row>
    <row r="104" spans="1:4" s="250" customFormat="1" ht="12.6" customHeight="1">
      <c r="A104" s="118"/>
      <c r="B104" s="122"/>
      <c r="C104" s="342"/>
      <c r="D104" s="342"/>
    </row>
    <row r="105" spans="1:4" s="250" customFormat="1" ht="13.35" customHeight="1">
      <c r="A105" s="118"/>
      <c r="B105" s="487" t="s">
        <v>57</v>
      </c>
      <c r="C105" s="487"/>
      <c r="D105" s="487"/>
    </row>
    <row r="106" spans="1:4" s="250" customFormat="1" ht="12.75" customHeight="1">
      <c r="A106" s="118"/>
      <c r="B106" s="488" t="s">
        <v>570</v>
      </c>
      <c r="C106" s="488"/>
      <c r="D106" s="488"/>
    </row>
    <row r="107" spans="1:4" s="250" customFormat="1" ht="13.35" customHeight="1">
      <c r="A107" s="118"/>
      <c r="B107" s="339"/>
      <c r="C107" s="339"/>
      <c r="D107" s="339"/>
    </row>
    <row r="108" spans="1:4" s="250" customFormat="1" ht="13.35" customHeight="1">
      <c r="A108" s="118"/>
      <c r="B108" s="487" t="s">
        <v>589</v>
      </c>
      <c r="C108" s="487"/>
      <c r="D108" s="487"/>
    </row>
    <row r="109" spans="1:4" s="250" customFormat="1" ht="13.35" customHeight="1">
      <c r="A109" s="118"/>
      <c r="B109" s="488" t="s">
        <v>58</v>
      </c>
      <c r="C109" s="488"/>
      <c r="D109" s="488"/>
    </row>
    <row r="110" spans="1:4" s="250" customFormat="1" ht="13.35" customHeight="1">
      <c r="A110" s="118"/>
      <c r="B110" s="122"/>
      <c r="C110" s="342"/>
      <c r="D110" s="342"/>
    </row>
    <row r="111" spans="1:4" s="250" customFormat="1" ht="13.35" customHeight="1">
      <c r="A111" s="118"/>
      <c r="B111" s="487" t="s">
        <v>577</v>
      </c>
      <c r="C111" s="487"/>
      <c r="D111" s="487"/>
    </row>
    <row r="112" spans="1:4" s="250" customFormat="1" ht="26.45" customHeight="1">
      <c r="A112" s="118"/>
      <c r="B112" s="488" t="s">
        <v>59</v>
      </c>
      <c r="C112" s="488"/>
      <c r="D112" s="488"/>
    </row>
    <row r="113" spans="1:4" s="250" customFormat="1" ht="13.35" customHeight="1">
      <c r="A113" s="118"/>
      <c r="B113" s="122"/>
      <c r="C113" s="342"/>
      <c r="D113" s="342"/>
    </row>
    <row r="114" spans="1:4" s="250" customFormat="1" ht="13.35" customHeight="1">
      <c r="A114" s="118"/>
      <c r="B114" s="487" t="s">
        <v>60</v>
      </c>
      <c r="C114" s="487"/>
      <c r="D114" s="487"/>
    </row>
    <row r="115" spans="1:4" s="250" customFormat="1" ht="13.35" customHeight="1">
      <c r="A115" s="118"/>
      <c r="B115" s="505" t="s">
        <v>61</v>
      </c>
      <c r="C115" s="505"/>
      <c r="D115" s="505"/>
    </row>
    <row r="116" spans="1:4" s="250" customFormat="1" ht="13.35" customHeight="1">
      <c r="A116" s="118"/>
      <c r="B116" s="122"/>
      <c r="C116" s="342"/>
      <c r="D116" s="342"/>
    </row>
    <row r="117" spans="1:4" s="250" customFormat="1" ht="13.35" customHeight="1">
      <c r="A117" s="118"/>
      <c r="B117" s="487" t="s">
        <v>62</v>
      </c>
      <c r="C117" s="487"/>
      <c r="D117" s="487"/>
    </row>
    <row r="118" spans="1:4" s="250" customFormat="1" ht="66.2" customHeight="1">
      <c r="A118" s="118"/>
      <c r="B118" s="488" t="s">
        <v>63</v>
      </c>
      <c r="C118" s="488"/>
      <c r="D118" s="488"/>
    </row>
    <row r="119" spans="1:4" s="250" customFormat="1" ht="13.35" customHeight="1">
      <c r="A119" s="118"/>
      <c r="B119" s="122"/>
      <c r="C119" s="342"/>
      <c r="D119" s="342"/>
    </row>
    <row r="120" spans="1:4" s="250" customFormat="1" ht="13.35" customHeight="1">
      <c r="A120" s="118"/>
      <c r="B120" s="487" t="s">
        <v>583</v>
      </c>
      <c r="C120" s="487"/>
      <c r="D120" s="487"/>
    </row>
    <row r="121" spans="1:4" s="250" customFormat="1" ht="39.75" customHeight="1">
      <c r="A121" s="118"/>
      <c r="B121" s="488" t="s">
        <v>64</v>
      </c>
      <c r="C121" s="488"/>
      <c r="D121" s="488"/>
    </row>
    <row r="122" spans="1:4" s="250" customFormat="1" ht="13.35" customHeight="1">
      <c r="A122" s="118"/>
      <c r="B122" s="122"/>
      <c r="C122" s="342"/>
      <c r="D122" s="342"/>
    </row>
    <row r="123" spans="1:4" s="250" customFormat="1" ht="13.35" customHeight="1">
      <c r="A123" s="118"/>
      <c r="B123" s="487" t="s">
        <v>584</v>
      </c>
      <c r="C123" s="487"/>
      <c r="D123" s="487"/>
    </row>
    <row r="124" spans="1:4" s="250" customFormat="1" ht="13.35" customHeight="1">
      <c r="A124" s="118"/>
      <c r="B124" s="505" t="s">
        <v>65</v>
      </c>
      <c r="C124" s="505"/>
      <c r="D124" s="505"/>
    </row>
    <row r="125" spans="1:4" s="250" customFormat="1" ht="26.45" customHeight="1">
      <c r="A125" s="118"/>
      <c r="B125" s="492" t="s">
        <v>66</v>
      </c>
      <c r="C125" s="488"/>
      <c r="D125" s="488"/>
    </row>
    <row r="126" spans="1:4" s="250" customFormat="1" ht="26.45" customHeight="1">
      <c r="A126" s="118"/>
      <c r="B126" s="492" t="s">
        <v>585</v>
      </c>
      <c r="C126" s="488"/>
      <c r="D126" s="488"/>
    </row>
    <row r="127" spans="1:4" s="250" customFormat="1" ht="13.35" customHeight="1">
      <c r="A127" s="118"/>
      <c r="B127" s="340"/>
      <c r="C127" s="339"/>
      <c r="D127" s="339"/>
    </row>
    <row r="128" spans="1:4" s="250" customFormat="1" ht="13.35" customHeight="1">
      <c r="A128" s="118"/>
      <c r="B128" s="504" t="s">
        <v>586</v>
      </c>
      <c r="C128" s="504"/>
      <c r="D128" s="504"/>
    </row>
    <row r="129" spans="1:4" s="250" customFormat="1" ht="13.35" customHeight="1">
      <c r="A129" s="118"/>
      <c r="B129" s="505" t="s">
        <v>67</v>
      </c>
      <c r="C129" s="505"/>
      <c r="D129" s="505"/>
    </row>
    <row r="130" spans="1:4" s="250" customFormat="1" ht="13.35" customHeight="1">
      <c r="A130" s="118"/>
      <c r="B130" s="122"/>
      <c r="C130" s="342"/>
      <c r="D130" s="342"/>
    </row>
    <row r="131" spans="1:4" s="250" customFormat="1" ht="13.35" customHeight="1">
      <c r="A131" s="118"/>
      <c r="B131" s="487" t="s">
        <v>601</v>
      </c>
      <c r="C131" s="487"/>
      <c r="D131" s="487"/>
    </row>
    <row r="132" spans="1:4" s="250" customFormat="1" ht="26.45" customHeight="1">
      <c r="A132" s="118"/>
      <c r="B132" s="488" t="s">
        <v>600</v>
      </c>
      <c r="C132" s="488"/>
      <c r="D132" s="488"/>
    </row>
    <row r="133" spans="1:4" s="250" customFormat="1" ht="13.35" customHeight="1">
      <c r="A133" s="118"/>
      <c r="B133" s="122"/>
      <c r="C133" s="342"/>
      <c r="D133" s="342"/>
    </row>
    <row r="134" spans="1:4" s="250" customFormat="1" ht="13.35" customHeight="1">
      <c r="A134" s="118"/>
      <c r="B134" s="487" t="s">
        <v>68</v>
      </c>
      <c r="C134" s="487"/>
      <c r="D134" s="487"/>
    </row>
    <row r="135" spans="1:4" s="250" customFormat="1" ht="39.75" customHeight="1">
      <c r="A135" s="118"/>
      <c r="B135" s="490" t="s">
        <v>630</v>
      </c>
      <c r="C135" s="491"/>
      <c r="D135" s="491"/>
    </row>
    <row r="136" spans="1:4" s="250" customFormat="1" ht="13.35" customHeight="1">
      <c r="A136" s="118"/>
      <c r="B136" s="492" t="s">
        <v>69</v>
      </c>
      <c r="C136" s="488"/>
      <c r="D136" s="488"/>
    </row>
    <row r="137" spans="1:4" s="250" customFormat="1" ht="13.35" customHeight="1">
      <c r="A137" s="118"/>
      <c r="B137" s="507" t="s">
        <v>70</v>
      </c>
      <c r="C137" s="488"/>
      <c r="D137" s="488"/>
    </row>
    <row r="138" spans="1:4" s="250" customFormat="1" ht="13.35" customHeight="1">
      <c r="A138" s="118"/>
      <c r="B138" s="122"/>
      <c r="C138" s="342"/>
      <c r="D138" s="342"/>
    </row>
    <row r="139" spans="1:4" s="250" customFormat="1" ht="13.35" customHeight="1">
      <c r="A139" s="118"/>
      <c r="B139" s="487" t="s">
        <v>587</v>
      </c>
      <c r="C139" s="487"/>
      <c r="D139" s="487"/>
    </row>
    <row r="140" spans="1:4" s="250" customFormat="1" ht="79.5" customHeight="1">
      <c r="A140" s="118"/>
      <c r="B140" s="488" t="s">
        <v>71</v>
      </c>
      <c r="C140" s="488"/>
      <c r="D140" s="488"/>
    </row>
    <row r="141" spans="1:4" s="250" customFormat="1" ht="13.35" customHeight="1">
      <c r="A141" s="118"/>
      <c r="B141" s="122"/>
      <c r="C141" s="342"/>
      <c r="D141" s="342"/>
    </row>
    <row r="142" spans="1:4" s="250" customFormat="1" ht="13.35" customHeight="1">
      <c r="A142" s="118"/>
      <c r="B142" s="487" t="s">
        <v>588</v>
      </c>
      <c r="C142" s="487"/>
      <c r="D142" s="487"/>
    </row>
    <row r="143" spans="1:4" s="250" customFormat="1" ht="13.35" customHeight="1">
      <c r="A143" s="118"/>
      <c r="B143" s="488" t="s">
        <v>72</v>
      </c>
      <c r="C143" s="488"/>
      <c r="D143" s="488"/>
    </row>
    <row r="144" spans="1:4" s="250" customFormat="1" ht="13.35" customHeight="1">
      <c r="A144" s="118"/>
      <c r="B144" s="122"/>
      <c r="C144" s="342"/>
      <c r="D144" s="342"/>
    </row>
    <row r="145" spans="1:4" s="250" customFormat="1" ht="13.35" customHeight="1">
      <c r="A145" s="118"/>
      <c r="B145" s="487" t="s">
        <v>552</v>
      </c>
      <c r="C145" s="487"/>
      <c r="D145" s="487"/>
    </row>
    <row r="146" spans="1:4" s="250" customFormat="1" ht="39.75" customHeight="1">
      <c r="A146" s="118"/>
      <c r="B146" s="488" t="s">
        <v>73</v>
      </c>
      <c r="C146" s="488"/>
      <c r="D146" s="488"/>
    </row>
    <row r="147" spans="1:4" s="250" customFormat="1" ht="13.35" customHeight="1">
      <c r="A147" s="118"/>
      <c r="B147" s="122"/>
      <c r="C147" s="342"/>
      <c r="D147" s="342"/>
    </row>
    <row r="148" spans="1:4" s="250" customFormat="1" ht="13.35" customHeight="1">
      <c r="A148" s="118"/>
      <c r="B148" s="487" t="s">
        <v>74</v>
      </c>
      <c r="C148" s="487"/>
      <c r="D148" s="487"/>
    </row>
    <row r="149" spans="1:4" s="250" customFormat="1" ht="26.45" customHeight="1">
      <c r="A149" s="118"/>
      <c r="B149" s="488" t="s">
        <v>75</v>
      </c>
      <c r="C149" s="488"/>
      <c r="D149" s="488"/>
    </row>
    <row r="150" spans="1:4" s="250" customFormat="1" ht="13.35" customHeight="1">
      <c r="A150" s="118"/>
      <c r="B150" s="122"/>
      <c r="C150" s="342"/>
      <c r="D150" s="342"/>
    </row>
    <row r="151" spans="1:4" s="250" customFormat="1" ht="13.35" customHeight="1">
      <c r="A151" s="118"/>
      <c r="B151" s="487" t="s">
        <v>76</v>
      </c>
      <c r="C151" s="487"/>
      <c r="D151" s="487"/>
    </row>
    <row r="152" spans="1:4" s="250" customFormat="1" ht="26.45" customHeight="1">
      <c r="A152" s="118"/>
      <c r="B152" s="488" t="s">
        <v>77</v>
      </c>
      <c r="C152" s="488"/>
      <c r="D152" s="488"/>
    </row>
    <row r="153" spans="1:4" s="250" customFormat="1" ht="13.35" customHeight="1">
      <c r="A153" s="118"/>
      <c r="B153" s="119"/>
      <c r="C153" s="339"/>
      <c r="D153" s="339"/>
    </row>
    <row r="154" spans="1:4" s="250" customFormat="1" ht="13.35" customHeight="1">
      <c r="B154" s="122"/>
    </row>
    <row r="155" spans="1:4" s="250" customFormat="1" ht="17.100000000000001" customHeight="1">
      <c r="A155" s="123"/>
      <c r="B155" s="503" t="s">
        <v>561</v>
      </c>
      <c r="C155" s="503"/>
      <c r="D155" s="503"/>
    </row>
    <row r="156" spans="1:4" s="250" customFormat="1" ht="13.35" customHeight="1">
      <c r="A156" s="123"/>
      <c r="B156" s="177"/>
      <c r="C156" s="124"/>
      <c r="D156" s="124"/>
    </row>
    <row r="157" spans="1:4" s="117" customFormat="1" ht="26.45" customHeight="1">
      <c r="A157" s="123"/>
      <c r="B157" s="489" t="s">
        <v>591</v>
      </c>
      <c r="C157" s="493"/>
      <c r="D157" s="493"/>
    </row>
    <row r="158" spans="1:4" s="117" customFormat="1" ht="13.35" customHeight="1">
      <c r="A158" s="123"/>
      <c r="B158" s="489"/>
      <c r="C158" s="489"/>
      <c r="D158" s="489"/>
    </row>
    <row r="159" spans="1:4" s="250" customFormat="1" ht="52.5" customHeight="1">
      <c r="A159" s="123"/>
      <c r="B159" s="490" t="s">
        <v>592</v>
      </c>
      <c r="C159" s="490"/>
      <c r="D159" s="490"/>
    </row>
    <row r="160" spans="1:4" s="250" customFormat="1" ht="26.45" customHeight="1">
      <c r="A160" s="123"/>
      <c r="B160" s="490" t="s">
        <v>590</v>
      </c>
      <c r="C160" s="490"/>
      <c r="D160" s="490"/>
    </row>
    <row r="161" spans="1:4" s="250" customFormat="1" ht="26.45" customHeight="1">
      <c r="A161" s="123"/>
      <c r="B161" s="499" t="s">
        <v>78</v>
      </c>
      <c r="C161" s="499"/>
      <c r="D161" s="499"/>
    </row>
    <row r="162" spans="1:4" s="250" customFormat="1" ht="13.35" customHeight="1">
      <c r="A162" s="123"/>
      <c r="B162" s="122"/>
    </row>
    <row r="163" spans="1:4" s="250" customFormat="1" ht="13.35" customHeight="1">
      <c r="A163" s="123"/>
      <c r="B163" s="506" t="s">
        <v>611</v>
      </c>
      <c r="C163" s="506"/>
      <c r="D163" s="506"/>
    </row>
    <row r="164" spans="1:4" s="250" customFormat="1" ht="52.15" customHeight="1">
      <c r="A164" s="123"/>
      <c r="B164" s="499" t="s">
        <v>555</v>
      </c>
      <c r="C164" s="499"/>
      <c r="D164" s="499"/>
    </row>
    <row r="165" spans="1:4" s="250" customFormat="1" ht="13.35" customHeight="1">
      <c r="A165" s="123"/>
      <c r="B165" s="122"/>
      <c r="C165" s="125"/>
    </row>
    <row r="166" spans="1:4" s="250" customFormat="1" ht="13.35" customHeight="1">
      <c r="A166" s="123"/>
      <c r="B166" s="487" t="s">
        <v>79</v>
      </c>
      <c r="C166" s="487"/>
      <c r="D166" s="487"/>
    </row>
    <row r="167" spans="1:4" s="250" customFormat="1" ht="26.45" customHeight="1">
      <c r="A167" s="123"/>
      <c r="B167" s="488" t="s">
        <v>80</v>
      </c>
      <c r="C167" s="488"/>
      <c r="D167" s="488"/>
    </row>
    <row r="168" spans="1:4" s="250" customFormat="1" ht="39.75" customHeight="1">
      <c r="A168" s="123"/>
      <c r="B168" s="507" t="s">
        <v>595</v>
      </c>
      <c r="C168" s="504"/>
      <c r="D168" s="504"/>
    </row>
    <row r="169" spans="1:4" s="250" customFormat="1" ht="26.45" customHeight="1">
      <c r="A169" s="123"/>
      <c r="B169" s="492" t="s">
        <v>81</v>
      </c>
      <c r="C169" s="488"/>
      <c r="D169" s="488"/>
    </row>
    <row r="170" spans="1:4" s="250" customFormat="1" ht="26.45" customHeight="1">
      <c r="A170" s="123"/>
      <c r="B170" s="492" t="s">
        <v>596</v>
      </c>
      <c r="C170" s="488"/>
      <c r="D170" s="488"/>
    </row>
    <row r="171" spans="1:4" s="250" customFormat="1" ht="26.45" customHeight="1">
      <c r="A171" s="123"/>
      <c r="B171" s="492" t="s">
        <v>82</v>
      </c>
      <c r="C171" s="492"/>
      <c r="D171" s="492"/>
    </row>
    <row r="172" spans="1:4" s="250" customFormat="1" ht="39.75" customHeight="1">
      <c r="A172" s="123"/>
      <c r="B172" s="492" t="s">
        <v>604</v>
      </c>
      <c r="C172" s="492"/>
      <c r="D172" s="492"/>
    </row>
    <row r="173" spans="1:4" s="250" customFormat="1" ht="26.45" customHeight="1">
      <c r="A173" s="123"/>
      <c r="B173" s="507" t="s">
        <v>83</v>
      </c>
      <c r="C173" s="507"/>
      <c r="D173" s="507"/>
    </row>
    <row r="174" spans="1:4" s="250" customFormat="1" ht="13.35" customHeight="1">
      <c r="A174" s="123"/>
      <c r="B174" s="340"/>
      <c r="C174" s="339"/>
      <c r="D174" s="339"/>
    </row>
    <row r="175" spans="1:4" s="250" customFormat="1" ht="13.35" customHeight="1">
      <c r="B175" s="122"/>
      <c r="C175" s="125"/>
    </row>
    <row r="176" spans="1:4" s="250" customFormat="1" ht="17.100000000000001" customHeight="1">
      <c r="A176" s="126"/>
      <c r="B176" s="510" t="s">
        <v>562</v>
      </c>
      <c r="C176" s="510"/>
      <c r="D176" s="510"/>
    </row>
    <row r="177" spans="1:5" s="250" customFormat="1" ht="13.35" customHeight="1">
      <c r="A177" s="126"/>
      <c r="B177" s="122"/>
      <c r="C177" s="125"/>
    </row>
    <row r="178" spans="1:5" s="117" customFormat="1" ht="26.45" customHeight="1">
      <c r="A178" s="127"/>
      <c r="B178" s="489" t="s">
        <v>571</v>
      </c>
      <c r="C178" s="493"/>
      <c r="D178" s="493"/>
    </row>
    <row r="179" spans="1:5" s="250" customFormat="1" ht="13.35" customHeight="1">
      <c r="A179" s="127"/>
      <c r="B179" s="122"/>
      <c r="C179" s="183"/>
      <c r="D179" s="183"/>
    </row>
    <row r="180" spans="1:5" s="339" customFormat="1" ht="53.1" customHeight="1">
      <c r="A180" s="127"/>
      <c r="B180" s="490" t="s">
        <v>556</v>
      </c>
      <c r="C180" s="490"/>
      <c r="D180" s="490"/>
    </row>
    <row r="181" spans="1:5" s="250" customFormat="1" ht="13.35" customHeight="1">
      <c r="A181" s="126"/>
      <c r="B181" s="122"/>
      <c r="C181" s="125"/>
    </row>
    <row r="182" spans="1:5" s="457" customFormat="1" ht="13.35" customHeight="1">
      <c r="B182" s="122"/>
      <c r="C182" s="125"/>
    </row>
    <row r="183" spans="1:5" s="457" customFormat="1" ht="18" customHeight="1">
      <c r="A183" s="463"/>
      <c r="B183" s="511" t="s">
        <v>633</v>
      </c>
      <c r="C183" s="511"/>
      <c r="D183" s="511"/>
      <c r="E183" s="117"/>
    </row>
    <row r="184" spans="1:5" s="457" customFormat="1" ht="15" customHeight="1">
      <c r="A184" s="463"/>
      <c r="B184" s="122"/>
      <c r="C184" s="125"/>
      <c r="E184" s="117"/>
    </row>
    <row r="185" spans="1:5" s="457" customFormat="1" ht="43.15" customHeight="1">
      <c r="A185" s="464"/>
      <c r="B185" s="495" t="s">
        <v>613</v>
      </c>
      <c r="C185" s="496"/>
      <c r="D185" s="496"/>
      <c r="E185" s="117"/>
    </row>
    <row r="186" spans="1:5" s="457" customFormat="1" ht="12" customHeight="1">
      <c r="A186" s="464"/>
      <c r="B186" s="122"/>
      <c r="C186" s="183"/>
      <c r="D186" s="183"/>
      <c r="E186" s="117"/>
    </row>
    <row r="187" spans="1:5" s="457" customFormat="1" ht="70.900000000000006" customHeight="1">
      <c r="A187" s="464"/>
      <c r="B187" s="490" t="s">
        <v>614</v>
      </c>
      <c r="C187" s="490"/>
      <c r="D187" s="490"/>
      <c r="E187" s="117"/>
    </row>
    <row r="188" spans="1:5" s="250" customFormat="1" ht="13.15" customHeight="1">
      <c r="B188" s="122"/>
      <c r="C188" s="125"/>
      <c r="E188" s="117"/>
    </row>
    <row r="189" spans="1:5" s="250" customFormat="1" ht="17.100000000000001" customHeight="1">
      <c r="A189" s="128"/>
      <c r="B189" s="509" t="s">
        <v>563</v>
      </c>
      <c r="C189" s="509"/>
      <c r="D189" s="509"/>
    </row>
    <row r="190" spans="1:5" s="250" customFormat="1" ht="13.35" customHeight="1">
      <c r="A190" s="128"/>
      <c r="B190" s="176"/>
      <c r="C190" s="125"/>
    </row>
    <row r="191" spans="1:5" s="250" customFormat="1" ht="26.45" customHeight="1">
      <c r="A191" s="128"/>
      <c r="B191" s="512" t="s">
        <v>598</v>
      </c>
      <c r="C191" s="513"/>
      <c r="D191" s="513"/>
    </row>
    <row r="192" spans="1:5" s="250" customFormat="1" ht="13.35" customHeight="1">
      <c r="A192" s="128"/>
      <c r="B192" s="249"/>
      <c r="C192" s="124"/>
      <c r="D192" s="338"/>
    </row>
    <row r="193" spans="1:4" s="250" customFormat="1" ht="13.35" customHeight="1">
      <c r="A193" s="128"/>
      <c r="B193" s="508" t="s">
        <v>84</v>
      </c>
      <c r="C193" s="508"/>
      <c r="D193" s="508"/>
    </row>
    <row r="194" spans="1:4" s="250" customFormat="1" ht="13.35" customHeight="1">
      <c r="A194" s="128"/>
      <c r="B194" s="176"/>
      <c r="C194" s="125"/>
    </row>
    <row r="195" spans="1:4" ht="13.35" customHeight="1"/>
    <row r="196" spans="1:4" ht="13.35" customHeight="1"/>
  </sheetData>
  <sheetProtection algorithmName="SHA-512" hashValue="blj2GGHiXxT6FhANelOkLDaTLe23DhdyTk4/4eAYOCOUDpyHteUKve3tfJ1vSGU243sfg5u6Wr+j51VUAcYmqQ==" saltValue="JNACrcTXBnQnp1+yC2hMqA==" spinCount="100000" sheet="1" selectLockedCells="1" selectUnlockedCells="1"/>
  <mergeCells count="132">
    <mergeCell ref="B75:D75"/>
    <mergeCell ref="B62:D62"/>
    <mergeCell ref="B63:D63"/>
    <mergeCell ref="B65:D65"/>
    <mergeCell ref="B66:D66"/>
    <mergeCell ref="B68:D68"/>
    <mergeCell ref="B69:D69"/>
    <mergeCell ref="B71:D71"/>
    <mergeCell ref="B72:D72"/>
    <mergeCell ref="B74:D74"/>
    <mergeCell ref="A1:D1"/>
    <mergeCell ref="B38:D38"/>
    <mergeCell ref="B39:D39"/>
    <mergeCell ref="B43:D43"/>
    <mergeCell ref="B13:D13"/>
    <mergeCell ref="B14:D14"/>
    <mergeCell ref="B15:D15"/>
    <mergeCell ref="B20:D20"/>
    <mergeCell ref="B21:D21"/>
    <mergeCell ref="B22:D22"/>
    <mergeCell ref="B35:D35"/>
    <mergeCell ref="B36:D36"/>
    <mergeCell ref="B2:D2"/>
    <mergeCell ref="B4:D4"/>
    <mergeCell ref="B17:D17"/>
    <mergeCell ref="B18:D18"/>
    <mergeCell ref="B24:D24"/>
    <mergeCell ref="B23:D23"/>
    <mergeCell ref="B32:D32"/>
    <mergeCell ref="B33:D33"/>
    <mergeCell ref="B34:D34"/>
    <mergeCell ref="B26:D26"/>
    <mergeCell ref="B27:D27"/>
    <mergeCell ref="B29:D29"/>
    <mergeCell ref="B193:D193"/>
    <mergeCell ref="B178:D178"/>
    <mergeCell ref="B189:D189"/>
    <mergeCell ref="B163:D163"/>
    <mergeCell ref="B164:D164"/>
    <mergeCell ref="B169:D169"/>
    <mergeCell ref="B170:D170"/>
    <mergeCell ref="B173:D173"/>
    <mergeCell ref="B168:D168"/>
    <mergeCell ref="B166:D166"/>
    <mergeCell ref="B167:D167"/>
    <mergeCell ref="B172:D172"/>
    <mergeCell ref="B176:D176"/>
    <mergeCell ref="B171:D171"/>
    <mergeCell ref="B183:D183"/>
    <mergeCell ref="B185:D185"/>
    <mergeCell ref="B187:D187"/>
    <mergeCell ref="B191:D191"/>
    <mergeCell ref="B180:D180"/>
    <mergeCell ref="B47:D47"/>
    <mergeCell ref="B49:D49"/>
    <mergeCell ref="B44:D44"/>
    <mergeCell ref="B45:D45"/>
    <mergeCell ref="B46:D46"/>
    <mergeCell ref="B50:D50"/>
    <mergeCell ref="B51:D51"/>
    <mergeCell ref="B30:D30"/>
    <mergeCell ref="B48:D48"/>
    <mergeCell ref="B100:D100"/>
    <mergeCell ref="B106:D106"/>
    <mergeCell ref="B105:D105"/>
    <mergeCell ref="B103:D103"/>
    <mergeCell ref="B102:D102"/>
    <mergeCell ref="B99:D99"/>
    <mergeCell ref="B140:D140"/>
    <mergeCell ref="B142:D142"/>
    <mergeCell ref="B143:D143"/>
    <mergeCell ref="B137:D137"/>
    <mergeCell ref="B124:D124"/>
    <mergeCell ref="B159:D159"/>
    <mergeCell ref="B160:D160"/>
    <mergeCell ref="B161:D161"/>
    <mergeCell ref="B108:D108"/>
    <mergeCell ref="B109:D109"/>
    <mergeCell ref="B111:D111"/>
    <mergeCell ref="B112:D112"/>
    <mergeCell ref="B114:D114"/>
    <mergeCell ref="B152:D152"/>
    <mergeCell ref="B155:D155"/>
    <mergeCell ref="B139:D139"/>
    <mergeCell ref="B125:D125"/>
    <mergeCell ref="B126:D126"/>
    <mergeCell ref="B128:D128"/>
    <mergeCell ref="B129:D129"/>
    <mergeCell ref="B131:D131"/>
    <mergeCell ref="B115:D115"/>
    <mergeCell ref="B117:D117"/>
    <mergeCell ref="B118:D118"/>
    <mergeCell ref="B120:D120"/>
    <mergeCell ref="B121:D121"/>
    <mergeCell ref="B123:D123"/>
    <mergeCell ref="B132:D132"/>
    <mergeCell ref="B146:D146"/>
    <mergeCell ref="B52:D52"/>
    <mergeCell ref="B53:D53"/>
    <mergeCell ref="B54:D54"/>
    <mergeCell ref="B55:D55"/>
    <mergeCell ref="B56:D56"/>
    <mergeCell ref="B57:D57"/>
    <mergeCell ref="B59:D59"/>
    <mergeCell ref="B60:D60"/>
    <mergeCell ref="B61:D61"/>
    <mergeCell ref="B78:D78"/>
    <mergeCell ref="B80:D80"/>
    <mergeCell ref="B82:D82"/>
    <mergeCell ref="C83:D83"/>
    <mergeCell ref="B86:D86"/>
    <mergeCell ref="B87:D87"/>
    <mergeCell ref="C88:D88"/>
    <mergeCell ref="C89:D89"/>
    <mergeCell ref="C97:D97"/>
    <mergeCell ref="C90:D90"/>
    <mergeCell ref="C91:D91"/>
    <mergeCell ref="C92:D92"/>
    <mergeCell ref="C93:D93"/>
    <mergeCell ref="C94:D94"/>
    <mergeCell ref="C95:D95"/>
    <mergeCell ref="C96:D96"/>
    <mergeCell ref="C84:D84"/>
    <mergeCell ref="B148:D148"/>
    <mergeCell ref="B149:D149"/>
    <mergeCell ref="B151:D151"/>
    <mergeCell ref="B158:D158"/>
    <mergeCell ref="B145:D145"/>
    <mergeCell ref="B134:D134"/>
    <mergeCell ref="B135:D135"/>
    <mergeCell ref="B136:D136"/>
    <mergeCell ref="B157:D157"/>
  </mergeCells>
  <pageMargins left="0.70866141732283472" right="0.70866141732283472" top="0.78740157480314965" bottom="0.78740157480314965" header="0.31496062992125984" footer="0.31496062992125984"/>
  <pageSetup paperSize="9" scale="79" fitToHeight="0" orientation="portrait" horizontalDpi="1200" verticalDpi="1200" r:id="rId1"/>
  <headerFooter>
    <oddFooter>&amp;L&amp;F / &amp;A&amp;RPage &amp;P / &amp;N</oddFooter>
  </headerFooter>
  <rowBreaks count="4" manualBreakCount="4">
    <brk id="43" max="3" man="1"/>
    <brk id="85" max="3" man="1"/>
    <brk id="130" max="3" man="1"/>
    <brk id="16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98"/>
  <sheetViews>
    <sheetView showGridLines="0" defaultGridColor="0" colorId="9" zoomScale="85" zoomScaleNormal="85" zoomScalePageLayoutView="85" workbookViewId="0">
      <selection activeCell="B4" sqref="B4"/>
    </sheetView>
  </sheetViews>
  <sheetFormatPr baseColWidth="10" defaultColWidth="0" defaultRowHeight="15.75" customHeight="1" zeroHeight="1"/>
  <cols>
    <col min="1" max="1" width="58.7109375" style="21" customWidth="1"/>
    <col min="2" max="2" width="58.7109375" style="180" customWidth="1"/>
    <col min="3" max="3" width="0.7109375" style="21" customWidth="1"/>
    <col min="4" max="4" width="19.42578125" style="21" hidden="1" customWidth="1"/>
    <col min="5" max="5" width="9.140625" style="21" hidden="1" customWidth="1"/>
    <col min="6" max="6" width="11.28515625" style="21" hidden="1" customWidth="1"/>
    <col min="7" max="7" width="10.7109375" style="21" hidden="1" customWidth="1"/>
    <col min="8" max="8" width="13.5703125" style="21" hidden="1" customWidth="1"/>
    <col min="9" max="9" width="11.28515625" style="21" hidden="1" customWidth="1"/>
    <col min="10" max="12" width="11.5703125" style="21" hidden="1" customWidth="1"/>
    <col min="13" max="16384" width="9.140625" style="21" hidden="1"/>
  </cols>
  <sheetData>
    <row r="1" spans="1:15" s="104" customFormat="1" ht="17.45" customHeight="1">
      <c r="A1" s="514" t="s">
        <v>85</v>
      </c>
      <c r="B1" s="514"/>
      <c r="C1" s="107"/>
      <c r="D1" s="108"/>
      <c r="E1" s="106"/>
      <c r="F1" s="106"/>
      <c r="G1" s="106"/>
      <c r="I1" s="107"/>
      <c r="J1" s="107"/>
      <c r="L1" s="107"/>
      <c r="O1" s="109"/>
    </row>
    <row r="2" spans="1:15" s="104" customFormat="1" ht="17.45" customHeight="1">
      <c r="A2" s="514"/>
      <c r="B2" s="514"/>
      <c r="C2" s="110"/>
      <c r="D2" s="108"/>
      <c r="E2" s="106"/>
      <c r="F2" s="106"/>
      <c r="G2" s="106"/>
      <c r="J2" s="111"/>
      <c r="O2" s="112"/>
    </row>
    <row r="3" spans="1:15" ht="52.15" customHeight="1">
      <c r="A3" s="514"/>
      <c r="B3" s="514"/>
      <c r="D3" s="108"/>
      <c r="E3" s="113"/>
      <c r="F3" s="113"/>
      <c r="G3" s="113"/>
      <c r="H3" s="104"/>
      <c r="I3" s="111"/>
      <c r="J3" s="111"/>
      <c r="L3" s="104"/>
      <c r="M3" s="114"/>
      <c r="O3" s="112"/>
    </row>
    <row r="4" spans="1:15" s="104" customFormat="1" ht="17.45" customHeight="1">
      <c r="A4" s="445" t="s">
        <v>6</v>
      </c>
      <c r="B4" s="426"/>
      <c r="D4" s="86"/>
      <c r="F4" s="329"/>
      <c r="G4" s="330"/>
      <c r="H4" s="331"/>
      <c r="I4" s="332"/>
    </row>
    <row r="5" spans="1:15" s="104" customFormat="1" ht="17.45" customHeight="1">
      <c r="A5" s="445" t="s">
        <v>8</v>
      </c>
      <c r="B5" s="427"/>
      <c r="D5" s="86"/>
    </row>
    <row r="6" spans="1:15" s="104" customFormat="1" ht="17.45" customHeight="1">
      <c r="A6" s="445" t="s">
        <v>10</v>
      </c>
      <c r="B6" s="428"/>
      <c r="D6" s="86" t="str">
        <f>CONCATENATE(B6," / ",B7)</f>
        <v xml:space="preserve"> / </v>
      </c>
      <c r="F6" s="86"/>
      <c r="G6" s="86"/>
      <c r="H6" s="86"/>
      <c r="I6" s="86"/>
    </row>
    <row r="7" spans="1:15" s="104" customFormat="1" ht="17.45" customHeight="1">
      <c r="A7" s="445" t="s">
        <v>86</v>
      </c>
      <c r="B7" s="428"/>
      <c r="D7" s="86"/>
      <c r="G7" s="86"/>
      <c r="H7" s="86"/>
      <c r="I7" s="86"/>
    </row>
    <row r="8" spans="1:15" s="104" customFormat="1" ht="17.45" customHeight="1">
      <c r="A8" s="445" t="s">
        <v>87</v>
      </c>
      <c r="B8" s="429"/>
      <c r="D8" s="86"/>
      <c r="F8" s="86"/>
      <c r="G8" s="86"/>
      <c r="H8" s="86"/>
      <c r="I8" s="86"/>
    </row>
    <row r="9" spans="1:15" s="104" customFormat="1" ht="17.45" customHeight="1">
      <c r="A9" s="445" t="s">
        <v>88</v>
      </c>
      <c r="B9" s="430"/>
      <c r="D9" s="86"/>
      <c r="F9" s="86"/>
      <c r="G9" s="86"/>
      <c r="H9" s="86"/>
      <c r="I9" s="86"/>
    </row>
    <row r="10" spans="1:15" s="104" customFormat="1" ht="17.45" customHeight="1">
      <c r="A10" s="445" t="s">
        <v>89</v>
      </c>
      <c r="B10" s="426"/>
      <c r="D10" s="86"/>
      <c r="F10" s="329"/>
      <c r="G10" s="330"/>
      <c r="H10" s="331"/>
      <c r="I10" s="332"/>
    </row>
    <row r="11" spans="1:15" s="104" customFormat="1" ht="17.45" customHeight="1">
      <c r="A11" s="445" t="s">
        <v>90</v>
      </c>
      <c r="B11" s="429"/>
      <c r="D11" s="86"/>
      <c r="E11" s="333"/>
      <c r="F11" s="329"/>
      <c r="G11" s="330"/>
      <c r="H11" s="331"/>
      <c r="I11" s="332"/>
    </row>
    <row r="12" spans="1:15" s="104" customFormat="1" ht="9.6" customHeight="1">
      <c r="A12" s="446"/>
      <c r="B12" s="431"/>
      <c r="D12" s="86"/>
      <c r="F12" s="329"/>
      <c r="G12" s="330"/>
      <c r="H12" s="331"/>
      <c r="I12" s="332"/>
    </row>
    <row r="13" spans="1:15" s="104" customFormat="1" ht="17.45" customHeight="1">
      <c r="A13" s="445" t="s">
        <v>16</v>
      </c>
      <c r="B13" s="430"/>
      <c r="F13" s="329"/>
      <c r="G13" s="330"/>
      <c r="H13" s="331"/>
      <c r="I13" s="332"/>
    </row>
    <row r="14" spans="1:15" s="104" customFormat="1" ht="17.45" customHeight="1">
      <c r="A14" s="445" t="s">
        <v>91</v>
      </c>
      <c r="B14" s="430"/>
      <c r="F14" s="329"/>
      <c r="G14" s="330"/>
      <c r="H14" s="331"/>
      <c r="I14" s="332"/>
    </row>
    <row r="15" spans="1:15" s="104" customFormat="1" ht="17.45" customHeight="1">
      <c r="A15" s="445" t="s">
        <v>92</v>
      </c>
      <c r="B15" s="430"/>
      <c r="D15" s="86"/>
      <c r="F15" s="329"/>
      <c r="G15" s="330"/>
      <c r="H15" s="331"/>
      <c r="I15" s="332"/>
    </row>
    <row r="16" spans="1:15" s="104" customFormat="1" ht="17.45" customHeight="1">
      <c r="A16" s="445" t="s">
        <v>93</v>
      </c>
      <c r="B16" s="432"/>
      <c r="D16" s="86"/>
      <c r="F16" s="329"/>
      <c r="G16" s="330"/>
      <c r="H16" s="331"/>
      <c r="I16" s="332"/>
    </row>
    <row r="17" spans="1:11" s="104" customFormat="1" ht="17.45" customHeight="1">
      <c r="A17" s="445" t="s">
        <v>94</v>
      </c>
      <c r="B17" s="452"/>
      <c r="D17" s="86"/>
      <c r="F17" s="329"/>
      <c r="G17" s="330"/>
      <c r="H17" s="331"/>
      <c r="I17" s="332"/>
    </row>
    <row r="18" spans="1:11" s="104" customFormat="1" ht="17.45" customHeight="1">
      <c r="A18" s="445" t="s">
        <v>20</v>
      </c>
      <c r="B18" s="430"/>
      <c r="D18" s="86"/>
      <c r="F18" s="329"/>
      <c r="G18" s="330"/>
      <c r="H18" s="331"/>
      <c r="I18" s="332"/>
    </row>
    <row r="19" spans="1:11" s="104" customFormat="1" ht="52.15" customHeight="1">
      <c r="A19" s="447" t="s">
        <v>553</v>
      </c>
      <c r="B19" s="433"/>
      <c r="D19" s="86"/>
      <c r="F19" s="329"/>
      <c r="G19" s="330"/>
      <c r="H19" s="331"/>
      <c r="I19" s="332"/>
    </row>
    <row r="20" spans="1:11" s="104" customFormat="1" ht="9.6" customHeight="1">
      <c r="A20" s="448"/>
      <c r="B20" s="434"/>
      <c r="D20" s="86"/>
      <c r="F20" s="329"/>
      <c r="G20" s="330"/>
      <c r="H20" s="331"/>
      <c r="I20" s="332"/>
    </row>
    <row r="21" spans="1:11" s="104" customFormat="1" ht="17.45" customHeight="1">
      <c r="A21" s="445" t="s">
        <v>24</v>
      </c>
      <c r="B21" s="429"/>
      <c r="D21" s="86"/>
      <c r="E21" s="333"/>
      <c r="F21" s="329"/>
      <c r="G21" s="330"/>
      <c r="H21" s="331"/>
      <c r="I21" s="332"/>
    </row>
    <row r="22" spans="1:11" s="104" customFormat="1" ht="17.45" customHeight="1">
      <c r="A22" s="445" t="s">
        <v>25</v>
      </c>
      <c r="B22" s="435"/>
      <c r="F22" s="86"/>
      <c r="H22" s="329"/>
      <c r="I22" s="330"/>
      <c r="J22" s="331"/>
      <c r="K22" s="332"/>
    </row>
    <row r="23" spans="1:11" s="104" customFormat="1" ht="34.9" customHeight="1">
      <c r="A23" s="447" t="s">
        <v>95</v>
      </c>
      <c r="B23" s="436"/>
      <c r="G23" s="329"/>
      <c r="H23" s="329"/>
      <c r="I23" s="330"/>
      <c r="J23" s="331"/>
      <c r="K23" s="332"/>
    </row>
    <row r="24" spans="1:11" s="104" customFormat="1" ht="17.45" customHeight="1">
      <c r="A24" s="445" t="s">
        <v>28</v>
      </c>
      <c r="B24" s="437"/>
      <c r="D24" s="334" t="str">
        <f>IF(B24="","",CONCATENATE(TEXT(MONTH(B24),"00"),".",YEAR(B24)))</f>
        <v/>
      </c>
      <c r="E24" s="234" t="str">
        <f>IF(B24="","",MONTH(B24))</f>
        <v/>
      </c>
      <c r="F24" s="86"/>
    </row>
    <row r="25" spans="1:11" s="104" customFormat="1" ht="17.45" customHeight="1">
      <c r="A25" s="449" t="s">
        <v>96</v>
      </c>
      <c r="B25" s="438" t="str">
        <f>IF(E24="","",IF(E24+4&gt;12,DATE(YEAR(B24)+1,E24-8,1)-1,DATE(YEAR(B24),E24+4,1)-1))</f>
        <v/>
      </c>
      <c r="D25" s="86" t="e">
        <f>CONCATENATE(Übersetzungstexte!A108,"  ",TEXT(DAY(B25),"00"),".",TEXT(MONTH(B25),"00"),".",YEAR(B25))</f>
        <v>#VALUE!</v>
      </c>
      <c r="F25" s="334"/>
      <c r="G25" s="329"/>
      <c r="H25" s="329"/>
      <c r="I25" s="330"/>
      <c r="J25" s="331"/>
      <c r="K25" s="332"/>
    </row>
    <row r="26" spans="1:11" s="104" customFormat="1" ht="9.6" customHeight="1">
      <c r="A26" s="448"/>
      <c r="B26" s="439"/>
      <c r="G26" s="329"/>
      <c r="H26" s="329"/>
      <c r="I26" s="330"/>
      <c r="J26" s="331"/>
      <c r="K26" s="332"/>
    </row>
    <row r="27" spans="1:11" s="104" customFormat="1" ht="17.45" customHeight="1">
      <c r="A27" s="445" t="s">
        <v>97</v>
      </c>
      <c r="B27" s="440" t="str">
        <f>IF(NOT($B$24=""),VLOOKUP($B$24,Hilfsdaten!$A$3:'Hilfsdaten'!$D$40,2,TRUE),"")</f>
        <v/>
      </c>
    </row>
    <row r="28" spans="1:11" s="104" customFormat="1" ht="17.45" customHeight="1">
      <c r="A28" s="445" t="s">
        <v>33</v>
      </c>
      <c r="B28" s="441" t="str">
        <f>IF(NOT($B$24=""),VLOOKUP($B$24,Hilfsdaten!$A$3:'Hilfsdaten'!$D$40,3,TRUE),"")</f>
        <v/>
      </c>
      <c r="F28" s="86"/>
    </row>
    <row r="29" spans="1:11" s="104" customFormat="1" ht="34.9" customHeight="1">
      <c r="A29" s="447" t="s">
        <v>35</v>
      </c>
      <c r="B29" s="442">
        <f>'1042Cf Hres perd. i. f. sais.'!W7</f>
        <v>0</v>
      </c>
      <c r="F29" s="86"/>
    </row>
    <row r="30" spans="1:11" s="104" customFormat="1" ht="17.45" customHeight="1">
      <c r="A30" s="445" t="s">
        <v>36</v>
      </c>
      <c r="B30" s="443"/>
      <c r="F30" s="86"/>
    </row>
    <row r="31" spans="1:11" s="104" customFormat="1" ht="17.45" customHeight="1">
      <c r="A31" s="445" t="s">
        <v>98</v>
      </c>
      <c r="B31" s="444" t="str">
        <f>IF(NOT(B25=""),VLOOKUP(B$25,Hilfsdaten!$A$3:'Hilfsdaten'!$D$40,4,TRUE),"")</f>
        <v/>
      </c>
      <c r="F31" s="86"/>
    </row>
    <row r="32" spans="1:11" ht="9.6" customHeight="1"/>
    <row r="33" spans="1:3" s="104" customFormat="1" ht="16.899999999999999" customHeight="1">
      <c r="A33" s="105" t="s">
        <v>99</v>
      </c>
      <c r="B33" s="181"/>
    </row>
    <row r="34" spans="1:3" ht="26.85" customHeight="1">
      <c r="A34" s="523" t="s">
        <v>566</v>
      </c>
      <c r="B34" s="523"/>
    </row>
    <row r="35" spans="1:3" s="20" customFormat="1" ht="19.5" customHeight="1">
      <c r="A35" s="523" t="s">
        <v>100</v>
      </c>
      <c r="B35" s="523"/>
    </row>
    <row r="36" spans="1:3" s="20" customFormat="1" ht="56.25" customHeight="1">
      <c r="A36" s="524" t="s">
        <v>565</v>
      </c>
      <c r="B36" s="525"/>
    </row>
    <row r="37" spans="1:3" s="20" customFormat="1" ht="147.6" customHeight="1">
      <c r="A37" s="523" t="s">
        <v>564</v>
      </c>
      <c r="B37" s="524"/>
    </row>
    <row r="38" spans="1:3" s="20" customFormat="1" ht="9.6" customHeight="1">
      <c r="A38" s="37"/>
      <c r="B38" s="182"/>
    </row>
    <row r="39" spans="1:3" s="20" customFormat="1" ht="17.45" customHeight="1">
      <c r="A39" s="445" t="s">
        <v>101</v>
      </c>
      <c r="B39" s="450"/>
    </row>
    <row r="40" spans="1:3" ht="17.45" customHeight="1">
      <c r="A40" s="445" t="s">
        <v>102</v>
      </c>
      <c r="B40" s="451"/>
    </row>
    <row r="41" spans="1:3" s="23" customFormat="1" ht="79.150000000000006" customHeight="1">
      <c r="A41" s="521" t="s">
        <v>103</v>
      </c>
      <c r="B41" s="522"/>
      <c r="C41" s="22"/>
    </row>
    <row r="42" spans="1:3" s="23" customFormat="1" ht="4.9000000000000004" customHeight="1">
      <c r="A42" s="21"/>
      <c r="B42" s="180"/>
      <c r="C42" s="22"/>
    </row>
    <row r="43" spans="1:3" s="20" customFormat="1" ht="13.15" hidden="1" customHeight="1">
      <c r="A43" s="21"/>
      <c r="B43" s="180"/>
    </row>
    <row r="1498" ht="6" customHeight="1"/>
  </sheetData>
  <sheetProtection algorithmName="SHA-512" hashValue="dZ3VHR0VwMj2TxbRdFrU/ToALP/4ggP4lvvKdTe2y5RklE8H6RuSClvdlBAhXFrCBXogL82ca4DDRJV8mQob7g==" saltValue="ix9MVacaSyQTSH77yglY0A==" spinCount="100000" sheet="1" selectLockedCells="1"/>
  <mergeCells count="6">
    <mergeCell ref="A1:B3"/>
    <mergeCell ref="A41:B41"/>
    <mergeCell ref="A37:B37"/>
    <mergeCell ref="A34:B34"/>
    <mergeCell ref="A35:B35"/>
    <mergeCell ref="A36:B36"/>
  </mergeCells>
  <phoneticPr fontId="9" type="noConversion"/>
  <conditionalFormatting sqref="B5">
    <cfRule type="cellIs" dxfId="105" priority="13" operator="notBetween">
      <formula>10000000</formula>
      <formula>999999999</formula>
    </cfRule>
  </conditionalFormatting>
  <conditionalFormatting sqref="B14:B19">
    <cfRule type="expression" dxfId="104" priority="12">
      <formula>OR(B14="")</formula>
    </cfRule>
  </conditionalFormatting>
  <conditionalFormatting sqref="B39:B40">
    <cfRule type="cellIs" dxfId="103" priority="11" operator="equal">
      <formula>""</formula>
    </cfRule>
  </conditionalFormatting>
  <conditionalFormatting sqref="B5">
    <cfRule type="expression" dxfId="102" priority="9" stopIfTrue="1">
      <formula>B5=""</formula>
    </cfRule>
  </conditionalFormatting>
  <conditionalFormatting sqref="B10">
    <cfRule type="cellIs" dxfId="101" priority="10" operator="notBetween">
      <formula>1000</formula>
      <formula>9658</formula>
    </cfRule>
  </conditionalFormatting>
  <conditionalFormatting sqref="B4">
    <cfRule type="expression" dxfId="100" priority="8" stopIfTrue="1">
      <formula>B4=""</formula>
    </cfRule>
  </conditionalFormatting>
  <conditionalFormatting sqref="B21">
    <cfRule type="expression" dxfId="99" priority="5">
      <formula>B21=""</formula>
    </cfRule>
    <cfRule type="expression" dxfId="98" priority="7">
      <formula>"B21="""""</formula>
    </cfRule>
  </conditionalFormatting>
  <conditionalFormatting sqref="B6:B11">
    <cfRule type="expression" dxfId="97" priority="6">
      <formula>B6=""</formula>
    </cfRule>
  </conditionalFormatting>
  <conditionalFormatting sqref="B30">
    <cfRule type="expression" dxfId="96" priority="4">
      <formula>$B$30=""</formula>
    </cfRule>
  </conditionalFormatting>
  <conditionalFormatting sqref="B13">
    <cfRule type="expression" dxfId="95" priority="3">
      <formula>OR(B13="")</formula>
    </cfRule>
  </conditionalFormatting>
  <conditionalFormatting sqref="B22:B24">
    <cfRule type="expression" dxfId="94" priority="1">
      <formula>B22=""</formula>
    </cfRule>
    <cfRule type="expression" dxfId="93" priority="2">
      <formula>"B21="""""</formula>
    </cfRule>
  </conditionalFormatting>
  <dataValidations xWindow="676" yWindow="598" count="6">
    <dataValidation allowBlank="1" showInputMessage="1" showErrorMessage="1" prompt="Veuillez saisir le numéro REE à 8 ou 9 chiffres. _x000a_(REE = Registre des entreprises et établissements)" sqref="B5" xr:uid="{00000000-0002-0000-0100-000000000000}"/>
    <dataValidation allowBlank="1" showInputMessage="1" showErrorMessage="1" prompt="Veuillez saisir l'IDE à 9 chiffres dans le format suivant :_x000a_CHE-xxx.xxx.xxx" sqref="B4" xr:uid="{00000000-0002-0000-0100-000001000000}"/>
    <dataValidation allowBlank="1" showInputMessage="1" sqref="A1:B3" xr:uid="{00000000-0002-0000-0100-000002000000}"/>
    <dataValidation allowBlank="1" showInputMessage="1" showErrorMessage="1" prompt="Heures de travail hebdomadaires normales contractuelles dans la période indiquée ci-dessous en heures et minutes (centièmes) de la branche d'activité." sqref="B23" xr:uid="{00000000-0002-0000-0100-000003000000}"/>
    <dataValidation allowBlank="1" showInputMessage="1" showErrorMessage="1" prompt="Saisissez une période au format MM.YYYY. Exemple : 09.2025" sqref="B24" xr:uid="{00000000-0002-0000-0100-000004000000}"/>
    <dataValidation allowBlank="1" showInputMessage="1" showErrorMessage="1" prompt="Veuillez saisir une date au format JJ.MM.AAAA." sqref="B22" xr:uid="{00000000-0002-0000-0100-000005000000}"/>
  </dataValidations>
  <pageMargins left="0.70866141732283472" right="0.70866141732283472" top="0.74803149606299213" bottom="0.74803149606299213" header="0.31496062992125984" footer="0.31496062992125984"/>
  <pageSetup paperSize="9" scale="74" orientation="portrait" horizontalDpi="300" verticalDpi="300" r:id="rId1"/>
  <headerFooter>
    <oddFooter>&amp;L&amp;F / &amp;A / 01.2024&amp;R Page &amp;P / &amp;N</oddFooter>
  </headerFooter>
  <ignoredErrors>
    <ignoredError sqref="B27:B28" unlockedFormula="1"/>
  </ignoredErrors>
  <drawing r:id="rId2"/>
  <extLst>
    <ext xmlns:x14="http://schemas.microsoft.com/office/spreadsheetml/2009/9/main" uri="{CCE6A557-97BC-4b89-ADB6-D9C93CAAB3DF}">
      <x14:dataValidations xmlns:xm="http://schemas.microsoft.com/office/excel/2006/main" xWindow="676" yWindow="598" count="2">
        <x14:dataValidation type="list" allowBlank="1" showInputMessage="1" showErrorMessage="1" error="Seuls les chiffres 0, 1, 2 ou 3 sont autorisés" prompt="La valeur doit être complétée selon la brochure d’information «Indemnité en cas de réduction de l’horaire de travail». " xr:uid="{00000000-0002-0000-0100-000006000000}">
          <x14:formula1>
            <xm:f>Hilfsdaten!$F$20:$F$23</xm:f>
          </x14:formula1>
          <xm:sqref>B30</xm:sqref>
        </x14:dataValidation>
        <x14:dataValidation type="list" allowBlank="1" showInputMessage="1" showErrorMessage="1" error="Veuillez choisir dans la liste"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M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0" defaultRowHeight="12.75" zeroHeight="1"/>
  <cols>
    <col min="1" max="1" width="16.7109375" style="32" customWidth="1"/>
    <col min="2" max="3" width="20.7109375" style="337" customWidth="1"/>
    <col min="4" max="4" width="11.7109375" style="31" customWidth="1"/>
    <col min="5" max="5" width="14.5703125" style="25" customWidth="1"/>
    <col min="6" max="12" width="11.7109375" style="30" customWidth="1"/>
    <col min="13" max="15" width="11.7109375" style="253" customWidth="1"/>
    <col min="16" max="18" width="11.7109375" style="25" customWidth="1"/>
    <col min="19" max="19" width="11.7109375" style="364" customWidth="1"/>
    <col min="20" max="20" width="11.7109375" style="25" customWidth="1"/>
    <col min="21" max="21" width="22.7109375" style="31" customWidth="1"/>
    <col min="22" max="22" width="11.7109375" style="138" customWidth="1"/>
    <col min="23" max="23" width="13.7109375" style="31" customWidth="1"/>
    <col min="24" max="24" width="5.7109375" style="76" customWidth="1"/>
    <col min="25" max="25" width="7.5703125" style="65" hidden="1" customWidth="1"/>
    <col min="26" max="26" width="9.28515625" style="66" hidden="1" customWidth="1"/>
    <col min="27" max="27" width="8.5703125" style="66" hidden="1" customWidth="1"/>
    <col min="28" max="28" width="6.7109375" style="66" hidden="1" customWidth="1"/>
    <col min="29" max="29" width="10" style="72" hidden="1" customWidth="1"/>
    <col min="30" max="32" width="10" style="66" hidden="1" customWidth="1"/>
    <col min="33" max="36" width="10" style="67" hidden="1" customWidth="1"/>
    <col min="37" max="37" width="10.85546875" style="67" hidden="1" customWidth="1"/>
    <col min="38" max="39" width="19.7109375" style="67" hidden="1" customWidth="1"/>
    <col min="40" max="45" width="11.5703125" style="67" hidden="1" customWidth="1"/>
    <col min="46" max="16384" width="11.5703125" style="67" hidden="1"/>
  </cols>
  <sheetData>
    <row r="1" spans="1:39" s="104" customFormat="1" ht="16.899999999999999" customHeight="1">
      <c r="B1" s="144" t="s">
        <v>104</v>
      </c>
      <c r="C1" s="534" t="str">
        <f>'1042Af Demande'!$D$6</f>
        <v xml:space="preserve"> / </v>
      </c>
      <c r="D1" s="535"/>
      <c r="E1" s="130"/>
      <c r="F1" s="196"/>
      <c r="G1" s="130"/>
      <c r="H1" s="130"/>
      <c r="I1" s="130"/>
      <c r="J1" s="130"/>
      <c r="K1" s="163"/>
      <c r="L1" s="163"/>
      <c r="M1" s="130"/>
      <c r="N1" s="129"/>
      <c r="O1" s="129"/>
      <c r="P1" s="129"/>
      <c r="Q1" s="129"/>
      <c r="R1" s="130"/>
      <c r="S1" s="130"/>
      <c r="T1" s="130"/>
      <c r="U1" s="38"/>
      <c r="V1" s="106"/>
      <c r="W1" s="38"/>
    </row>
    <row r="2" spans="1:39" s="104" customFormat="1" ht="16.899999999999999" customHeight="1" thickBot="1">
      <c r="B2" s="145" t="s">
        <v>105</v>
      </c>
      <c r="C2" s="536" t="str">
        <f>'1042Af Demande'!$D$24</f>
        <v/>
      </c>
      <c r="D2" s="537"/>
      <c r="E2" s="130"/>
      <c r="F2" s="196"/>
      <c r="G2" s="130"/>
      <c r="H2" s="130"/>
      <c r="I2" s="130"/>
      <c r="J2" s="130"/>
      <c r="K2" s="169"/>
      <c r="L2" s="169"/>
      <c r="M2" s="130"/>
      <c r="N2" s="163"/>
      <c r="O2" s="130"/>
      <c r="P2" s="130"/>
      <c r="Q2" s="131"/>
      <c r="R2" s="130"/>
      <c r="S2" s="130"/>
      <c r="T2" s="130"/>
      <c r="U2" s="38"/>
      <c r="V2" s="106"/>
      <c r="W2" s="38"/>
      <c r="Y2" s="104">
        <f>YEAR('1042Af Demande'!B$24)</f>
        <v>1900</v>
      </c>
      <c r="Z2" s="104" t="s">
        <v>106</v>
      </c>
    </row>
    <row r="3" spans="1:39" s="21" customFormat="1" ht="51.6" customHeight="1" thickBot="1">
      <c r="D3" s="108"/>
      <c r="E3" s="141"/>
      <c r="F3" s="196"/>
      <c r="G3" s="130"/>
      <c r="H3" s="130"/>
      <c r="I3" s="130"/>
      <c r="J3" s="130"/>
      <c r="K3" s="169"/>
      <c r="L3" s="169"/>
      <c r="M3" s="130"/>
      <c r="N3" s="131"/>
      <c r="O3" s="131"/>
      <c r="P3" s="130"/>
      <c r="Q3" s="131"/>
      <c r="R3" s="141"/>
      <c r="S3" s="142"/>
      <c r="T3" s="141"/>
      <c r="U3" s="139"/>
      <c r="V3" s="137"/>
      <c r="W3" s="139"/>
      <c r="Y3" s="21">
        <v>18</v>
      </c>
      <c r="Z3" s="21" t="s">
        <v>107</v>
      </c>
    </row>
    <row r="4" spans="1:39" s="197" customFormat="1" ht="16.899999999999999" customHeight="1" thickBot="1">
      <c r="A4" s="140" t="s">
        <v>108</v>
      </c>
      <c r="B4" s="186"/>
      <c r="C4" s="186"/>
      <c r="D4" s="187"/>
      <c r="E4" s="189"/>
      <c r="F4" s="188" t="s">
        <v>109</v>
      </c>
      <c r="G4" s="189"/>
      <c r="H4" s="189"/>
      <c r="I4" s="189"/>
      <c r="J4" s="132"/>
      <c r="K4" s="132"/>
      <c r="L4" s="190"/>
      <c r="M4" s="140" t="s">
        <v>632</v>
      </c>
      <c r="N4" s="132"/>
      <c r="O4" s="132"/>
      <c r="P4" s="132"/>
      <c r="Q4" s="132"/>
      <c r="R4" s="132"/>
      <c r="S4" s="132"/>
      <c r="T4" s="191"/>
      <c r="U4" s="187" t="s">
        <v>631</v>
      </c>
      <c r="V4" s="132"/>
      <c r="W4" s="192"/>
      <c r="X4" s="193"/>
      <c r="Y4" s="194" t="str">
        <f>'1042Af Demande'!$B$27</f>
        <v/>
      </c>
      <c r="Z4" s="195"/>
      <c r="AA4" s="195"/>
      <c r="AB4" s="195"/>
      <c r="AC4" s="196"/>
      <c r="AD4" s="107"/>
      <c r="AE4" s="107"/>
      <c r="AF4" s="107"/>
      <c r="AG4" s="107"/>
      <c r="AH4" s="195" t="e">
        <f>'1042Af Demande'!B28-1</f>
        <v>#VALUE!</v>
      </c>
      <c r="AI4" s="107"/>
      <c r="AJ4" s="107"/>
      <c r="AK4" s="107"/>
      <c r="AL4" s="107"/>
      <c r="AM4" s="107"/>
    </row>
    <row r="5" spans="1:39" s="71" customFormat="1" ht="26.85" customHeight="1">
      <c r="A5" s="556" t="s">
        <v>110</v>
      </c>
      <c r="B5" s="552" t="s">
        <v>111</v>
      </c>
      <c r="C5" s="552" t="s">
        <v>112</v>
      </c>
      <c r="D5" s="554" t="s">
        <v>113</v>
      </c>
      <c r="E5" s="558" t="s">
        <v>628</v>
      </c>
      <c r="F5" s="550" t="s">
        <v>114</v>
      </c>
      <c r="G5" s="548" t="s">
        <v>115</v>
      </c>
      <c r="H5" s="542" t="s">
        <v>576</v>
      </c>
      <c r="I5" s="538" t="s">
        <v>577</v>
      </c>
      <c r="J5" s="538" t="s">
        <v>116</v>
      </c>
      <c r="K5" s="538" t="s">
        <v>572</v>
      </c>
      <c r="L5" s="526" t="s">
        <v>578</v>
      </c>
      <c r="M5" s="540" t="s">
        <v>573</v>
      </c>
      <c r="N5" s="541"/>
      <c r="O5" s="546" t="s">
        <v>579</v>
      </c>
      <c r="P5" s="548" t="s">
        <v>602</v>
      </c>
      <c r="Q5" s="544" t="s">
        <v>68</v>
      </c>
      <c r="R5" s="545"/>
      <c r="S5" s="538" t="s">
        <v>117</v>
      </c>
      <c r="T5" s="526" t="s">
        <v>580</v>
      </c>
      <c r="U5" s="528" t="s">
        <v>552</v>
      </c>
      <c r="V5" s="530" t="s">
        <v>74</v>
      </c>
      <c r="W5" s="532" t="s">
        <v>76</v>
      </c>
      <c r="X5" s="77"/>
      <c r="Y5" s="65"/>
      <c r="Z5" s="68"/>
      <c r="AA5" s="68"/>
      <c r="AB5" s="68"/>
      <c r="AC5" s="70"/>
      <c r="AD5" s="69"/>
      <c r="AE5" s="69"/>
      <c r="AF5" s="69"/>
      <c r="AG5" s="69"/>
      <c r="AH5" s="68"/>
      <c r="AI5" s="69"/>
      <c r="AJ5" s="69"/>
      <c r="AK5" s="69"/>
      <c r="AL5" s="69"/>
      <c r="AM5" s="69"/>
    </row>
    <row r="6" spans="1:39" s="31" customFormat="1" ht="26.85" customHeight="1">
      <c r="A6" s="557"/>
      <c r="B6" s="553"/>
      <c r="C6" s="553"/>
      <c r="D6" s="555"/>
      <c r="E6" s="559"/>
      <c r="F6" s="551"/>
      <c r="G6" s="549"/>
      <c r="H6" s="543"/>
      <c r="I6" s="539"/>
      <c r="J6" s="539"/>
      <c r="K6" s="539"/>
      <c r="L6" s="527"/>
      <c r="M6" s="347" t="s">
        <v>118</v>
      </c>
      <c r="N6" s="135" t="s">
        <v>575</v>
      </c>
      <c r="O6" s="547"/>
      <c r="P6" s="549"/>
      <c r="Q6" s="136" t="s">
        <v>119</v>
      </c>
      <c r="R6" s="346" t="s">
        <v>120</v>
      </c>
      <c r="S6" s="539"/>
      <c r="T6" s="527"/>
      <c r="U6" s="529"/>
      <c r="V6" s="531"/>
      <c r="W6" s="533"/>
      <c r="X6" s="133"/>
      <c r="Y6" s="81" t="s">
        <v>121</v>
      </c>
      <c r="Z6" s="83" t="s">
        <v>122</v>
      </c>
      <c r="AA6" s="83" t="s">
        <v>123</v>
      </c>
      <c r="AB6" s="28" t="s">
        <v>124</v>
      </c>
      <c r="AC6" s="134" t="s">
        <v>125</v>
      </c>
      <c r="AD6" s="85" t="s">
        <v>126</v>
      </c>
      <c r="AE6" s="85" t="s">
        <v>127</v>
      </c>
      <c r="AF6" s="85" t="s">
        <v>128</v>
      </c>
      <c r="AG6" s="85" t="s">
        <v>129</v>
      </c>
      <c r="AH6" s="83" t="s">
        <v>130</v>
      </c>
      <c r="AI6" s="85" t="s">
        <v>131</v>
      </c>
      <c r="AJ6" s="85" t="s">
        <v>132</v>
      </c>
      <c r="AK6" s="85" t="s">
        <v>133</v>
      </c>
      <c r="AL6" s="29" t="s">
        <v>134</v>
      </c>
      <c r="AM6" s="29"/>
    </row>
    <row r="7" spans="1:39" s="363" customFormat="1" ht="16.899999999999999" customHeight="1">
      <c r="A7" s="254" t="s">
        <v>135</v>
      </c>
      <c r="B7" s="477" t="s">
        <v>136</v>
      </c>
      <c r="C7" s="478" t="s">
        <v>137</v>
      </c>
      <c r="D7" s="479">
        <v>31079</v>
      </c>
      <c r="E7" s="473" t="s">
        <v>620</v>
      </c>
      <c r="F7" s="256"/>
      <c r="G7" s="257">
        <v>22.5</v>
      </c>
      <c r="H7" s="349">
        <v>13</v>
      </c>
      <c r="I7" s="255">
        <v>2000</v>
      </c>
      <c r="J7" s="350">
        <v>25</v>
      </c>
      <c r="K7" s="255">
        <v>7</v>
      </c>
      <c r="L7" s="351">
        <v>42</v>
      </c>
      <c r="M7" s="256">
        <f>IF(A7="","",L7)</f>
        <v>42</v>
      </c>
      <c r="N7" s="257">
        <v>176</v>
      </c>
      <c r="O7" s="352">
        <v>123</v>
      </c>
      <c r="P7" s="257">
        <v>0</v>
      </c>
      <c r="Q7" s="352">
        <v>-5</v>
      </c>
      <c r="R7" s="257">
        <v>6</v>
      </c>
      <c r="S7" s="255">
        <v>15</v>
      </c>
      <c r="T7" s="351">
        <v>0</v>
      </c>
      <c r="U7" s="353"/>
      <c r="V7" s="354"/>
      <c r="W7" s="355"/>
      <c r="X7" s="356"/>
      <c r="Y7" s="357"/>
      <c r="Z7" s="357"/>
      <c r="AA7" s="358"/>
      <c r="AB7" s="358"/>
      <c r="AC7" s="359"/>
      <c r="AD7" s="358"/>
      <c r="AE7" s="358"/>
      <c r="AF7" s="358"/>
      <c r="AG7" s="358"/>
      <c r="AH7" s="360"/>
      <c r="AI7" s="361"/>
      <c r="AJ7" s="360"/>
      <c r="AK7" s="360"/>
      <c r="AL7" s="361"/>
      <c r="AM7" s="362"/>
    </row>
    <row r="8" spans="1:39" s="363" customFormat="1" ht="16.899999999999999" customHeight="1">
      <c r="A8" s="335"/>
      <c r="B8" s="480"/>
      <c r="C8" s="481"/>
      <c r="D8" s="482"/>
      <c r="E8" s="474"/>
      <c r="F8" s="198"/>
      <c r="G8" s="175"/>
      <c r="H8" s="336"/>
      <c r="I8" s="143"/>
      <c r="J8" s="251"/>
      <c r="K8" s="143"/>
      <c r="L8" s="252"/>
      <c r="M8" s="198" t="str">
        <f t="shared" ref="M8:M12" si="0">IF(A8="","",L8)</f>
        <v/>
      </c>
      <c r="N8" s="175"/>
      <c r="O8" s="203"/>
      <c r="P8" s="175"/>
      <c r="Q8" s="203"/>
      <c r="R8" s="175"/>
      <c r="S8" s="143"/>
      <c r="T8" s="252"/>
      <c r="U8" s="204"/>
      <c r="V8" s="205"/>
      <c r="W8" s="206"/>
      <c r="X8" s="356"/>
      <c r="Y8" s="199">
        <f t="shared" ref="Y8" si="1">IF(Y$2-YEAR(D8)&lt;Y$3,0,1)</f>
        <v>0</v>
      </c>
      <c r="Z8" s="199">
        <f>IF('1042Ef Décompte'!D12="",0,1)</f>
        <v>0</v>
      </c>
      <c r="AA8" s="45" t="e">
        <f>ROUND((K8+J8)/(Y$4-(K8+J8))*100,2)</f>
        <v>#VALUE!</v>
      </c>
      <c r="AB8" s="45">
        <f t="shared" ref="AB8" si="2">ROUND(H8,0)/12</f>
        <v>0</v>
      </c>
      <c r="AC8" s="56" t="str">
        <f t="shared" ref="AC8" si="3">IF(AND(A8="",B8="",C8=""),"",ROUND((Y$4-(K8+J8))*L8/60,1))</f>
        <v/>
      </c>
      <c r="AD8" s="45" t="str">
        <f>IF(OR(AND(A8="",B8="",C8=""),G8=0,G8=""),"",ROUND((1+AA8/100)*AB8*G8,2))</f>
        <v/>
      </c>
      <c r="AE8" s="45" t="str">
        <f>IF(OR(AND(A8="",B8="",C8=""),G8=0,G8="",M8=0,M8=""),"",ROUND((1+AA8/100)*(I8/(Y$4*L8/5)+AB8*G8),2))</f>
        <v/>
      </c>
      <c r="AF8" s="45" t="str">
        <f t="shared" ref="AF8" si="4">IF(OR(AND(A8="",B8="",C8=""),F8=0,F8="",AC8=0,AC8=""),"",ROUND((AB8*F8/AC8),2))</f>
        <v/>
      </c>
      <c r="AG8" s="45" t="str">
        <f t="shared" ref="AG8" si="5">IF(OR(AND(A8="",B8="",C8=""),F8=0,F8="",AC8=0,AC8=""),"",ROUND((I8/(12*AB8*F8)+1)*AB8*F8/AC8,2))</f>
        <v/>
      </c>
      <c r="AH8" s="200" t="str">
        <f t="shared" ref="AH8" si="6">IF(OR(AND(A8="",B8="",C8=""),AC8=0,AC8=""),"",ROUND(AH$4 / AC8,1))</f>
        <v/>
      </c>
      <c r="AI8" s="201" t="str">
        <f t="shared" ref="AI8" si="7">IF(OR(AND(A8="",B8="",C8=""),Y$4=""),"",IF(AND(G8&gt;0,I8&gt;0),AE8, IF(G8&gt;0,AD8, IF(AND(F8&gt;0,I8&gt;0),AG8,AF8))))</f>
        <v/>
      </c>
      <c r="AJ8" s="200" t="str">
        <f t="shared" ref="AJ8" si="8">IF(AH8&lt;AI8,AH8,AI8)</f>
        <v/>
      </c>
      <c r="AK8" s="200" t="str">
        <f>IF(AH8&lt;AI8,Übersetzungstexte!A$184,"")</f>
        <v/>
      </c>
      <c r="AL8" s="201" t="str">
        <f t="shared" ref="AL8" si="9">IF(AND(B8="",C8=""),"",CONCATENATE(B8,", ",C8))</f>
        <v/>
      </c>
      <c r="AM8" s="362"/>
    </row>
    <row r="9" spans="1:39" s="202" customFormat="1" ht="16.899999999999999" customHeight="1">
      <c r="A9" s="335"/>
      <c r="B9" s="480"/>
      <c r="C9" s="481"/>
      <c r="D9" s="482"/>
      <c r="E9" s="475"/>
      <c r="F9" s="198"/>
      <c r="G9" s="175"/>
      <c r="H9" s="336"/>
      <c r="I9" s="143"/>
      <c r="J9" s="251"/>
      <c r="K9" s="143"/>
      <c r="L9" s="252"/>
      <c r="M9" s="198" t="str">
        <f t="shared" si="0"/>
        <v/>
      </c>
      <c r="N9" s="175"/>
      <c r="O9" s="203"/>
      <c r="P9" s="175"/>
      <c r="Q9" s="203"/>
      <c r="R9" s="175"/>
      <c r="S9" s="143"/>
      <c r="T9" s="252"/>
      <c r="U9" s="204"/>
      <c r="V9" s="205"/>
      <c r="W9" s="206"/>
      <c r="X9" s="193"/>
      <c r="Y9" s="199">
        <f t="shared" ref="Y9:Y71" si="10">IF(Y$2-YEAR(D9)&lt;Y$3,0,1)</f>
        <v>0</v>
      </c>
      <c r="Z9" s="199">
        <f>IF('1042Ef Décompte'!D13="",0,1)</f>
        <v>0</v>
      </c>
      <c r="AA9" s="45" t="e">
        <f t="shared" ref="AA9:AA71" si="11">ROUND((K9+J9)/(Y$4-(K9+J9))*100,2)</f>
        <v>#VALUE!</v>
      </c>
      <c r="AB9" s="45">
        <f t="shared" ref="AB9:AB71" si="12">ROUND(H9,0)/12</f>
        <v>0</v>
      </c>
      <c r="AC9" s="56" t="str">
        <f t="shared" ref="AC9:AC71" si="13">IF(AND(A9="",B9="",C9=""),"",ROUND((Y$4-(K9+J9))*L9/60,1))</f>
        <v/>
      </c>
      <c r="AD9" s="45" t="str">
        <f t="shared" ref="AD9:AD72" si="14">IF(OR(AND(A9="",B9="",C9=""),G9=0,G9=""),"",ROUND((1+AA9/100)*AB9*G9,2))</f>
        <v/>
      </c>
      <c r="AE9" s="45" t="str">
        <f t="shared" ref="AE9:AE72" si="15">IF(OR(AND(A9="",B9="",C9=""),G9=0,G9="",M9=0,M9=""),"",ROUND((1+AA9/100)*(I9/(Y$4*L9/5)+AB9*G9),2))</f>
        <v/>
      </c>
      <c r="AF9" s="45" t="str">
        <f t="shared" ref="AF9:AF71" si="16">IF(OR(AND(A9="",B9="",C9=""),F9=0,F9="",AC9=0,AC9=""),"",ROUND((AB9*F9/AC9),2))</f>
        <v/>
      </c>
      <c r="AG9" s="45" t="str">
        <f t="shared" ref="AG9:AG71" si="17">IF(OR(AND(A9="",B9="",C9=""),F9=0,F9="",AC9=0,AC9=""),"",ROUND((I9/(12*AB9*F9)+1)*AB9*F9/AC9,2))</f>
        <v/>
      </c>
      <c r="AH9" s="200" t="str">
        <f t="shared" ref="AH9:AH71" si="18">IF(OR(AND(A9="",B9="",C9=""),AC9=0,AC9=""),"",ROUND(AH$4 / AC9,1))</f>
        <v/>
      </c>
      <c r="AI9" s="201" t="str">
        <f t="shared" ref="AI9:AI71" si="19">IF(OR(AND(A9="",B9="",C9=""),Y$4=""),"",IF(AND(G9&gt;0,I9&gt;0),AE9, IF(G9&gt;0,AD9, IF(AND(F9&gt;0,I9&gt;0),AG9,AF9))))</f>
        <v/>
      </c>
      <c r="AJ9" s="200" t="str">
        <f t="shared" ref="AJ9:AJ71" si="20">IF(AH9&lt;AI9,AH9,AI9)</f>
        <v/>
      </c>
      <c r="AK9" s="200" t="str">
        <f>IF(AH9&lt;AI9,Übersetzungstexte!A$184,"")</f>
        <v/>
      </c>
      <c r="AL9" s="201" t="str">
        <f t="shared" ref="AL9:AL71" si="21">IF(AND(B9="",C9=""),"",CONCATENATE(B9,", ",C9))</f>
        <v/>
      </c>
      <c r="AM9" s="113"/>
    </row>
    <row r="10" spans="1:39" s="202" customFormat="1" ht="16.899999999999999" customHeight="1">
      <c r="A10" s="335"/>
      <c r="B10" s="480"/>
      <c r="C10" s="481"/>
      <c r="D10" s="482"/>
      <c r="E10" s="476"/>
      <c r="F10" s="198"/>
      <c r="G10" s="175"/>
      <c r="H10" s="336"/>
      <c r="I10" s="143"/>
      <c r="J10" s="251"/>
      <c r="K10" s="143"/>
      <c r="L10" s="252"/>
      <c r="M10" s="198" t="str">
        <f t="shared" si="0"/>
        <v/>
      </c>
      <c r="N10" s="175"/>
      <c r="O10" s="203"/>
      <c r="P10" s="175"/>
      <c r="Q10" s="203"/>
      <c r="R10" s="175"/>
      <c r="S10" s="143"/>
      <c r="T10" s="252"/>
      <c r="U10" s="204"/>
      <c r="V10" s="205"/>
      <c r="W10" s="206"/>
      <c r="X10" s="193"/>
      <c r="Y10" s="199">
        <f t="shared" si="10"/>
        <v>0</v>
      </c>
      <c r="Z10" s="199">
        <f>IF('1042Ef Décompte'!D14="",0,1)</f>
        <v>0</v>
      </c>
      <c r="AA10" s="45" t="e">
        <f t="shared" si="11"/>
        <v>#VALUE!</v>
      </c>
      <c r="AB10" s="45">
        <f t="shared" si="12"/>
        <v>0</v>
      </c>
      <c r="AC10" s="56" t="str">
        <f t="shared" si="13"/>
        <v/>
      </c>
      <c r="AD10" s="45" t="str">
        <f t="shared" si="14"/>
        <v/>
      </c>
      <c r="AE10" s="45" t="str">
        <f t="shared" si="15"/>
        <v/>
      </c>
      <c r="AF10" s="45" t="str">
        <f t="shared" si="16"/>
        <v/>
      </c>
      <c r="AG10" s="45" t="str">
        <f t="shared" si="17"/>
        <v/>
      </c>
      <c r="AH10" s="200" t="str">
        <f t="shared" si="18"/>
        <v/>
      </c>
      <c r="AI10" s="201" t="str">
        <f t="shared" si="19"/>
        <v/>
      </c>
      <c r="AJ10" s="200" t="str">
        <f t="shared" si="20"/>
        <v/>
      </c>
      <c r="AK10" s="200" t="str">
        <f>IF(AH10&lt;AI10,Übersetzungstexte!A$184,"")</f>
        <v/>
      </c>
      <c r="AL10" s="201" t="str">
        <f t="shared" si="21"/>
        <v/>
      </c>
      <c r="AM10" s="113"/>
    </row>
    <row r="11" spans="1:39" s="202" customFormat="1" ht="16.899999999999999" customHeight="1">
      <c r="A11" s="335"/>
      <c r="B11" s="480"/>
      <c r="C11" s="481"/>
      <c r="D11" s="482"/>
      <c r="E11" s="476"/>
      <c r="F11" s="198"/>
      <c r="G11" s="175"/>
      <c r="H11" s="336"/>
      <c r="I11" s="143"/>
      <c r="J11" s="251"/>
      <c r="K11" s="143"/>
      <c r="L11" s="252"/>
      <c r="M11" s="198" t="str">
        <f t="shared" si="0"/>
        <v/>
      </c>
      <c r="N11" s="175"/>
      <c r="O11" s="203"/>
      <c r="P11" s="175"/>
      <c r="Q11" s="203"/>
      <c r="R11" s="175"/>
      <c r="S11" s="143"/>
      <c r="T11" s="252"/>
      <c r="U11" s="204"/>
      <c r="V11" s="205"/>
      <c r="W11" s="206"/>
      <c r="X11" s="193"/>
      <c r="Y11" s="199">
        <f t="shared" si="10"/>
        <v>0</v>
      </c>
      <c r="Z11" s="199">
        <f>IF('1042Ef Décompte'!D15="",0,1)</f>
        <v>0</v>
      </c>
      <c r="AA11" s="45" t="e">
        <f t="shared" si="11"/>
        <v>#VALUE!</v>
      </c>
      <c r="AB11" s="45">
        <f t="shared" si="12"/>
        <v>0</v>
      </c>
      <c r="AC11" s="56" t="str">
        <f t="shared" si="13"/>
        <v/>
      </c>
      <c r="AD11" s="45" t="str">
        <f t="shared" si="14"/>
        <v/>
      </c>
      <c r="AE11" s="45" t="str">
        <f t="shared" si="15"/>
        <v/>
      </c>
      <c r="AF11" s="45" t="str">
        <f t="shared" si="16"/>
        <v/>
      </c>
      <c r="AG11" s="45" t="str">
        <f t="shared" si="17"/>
        <v/>
      </c>
      <c r="AH11" s="200" t="str">
        <f t="shared" si="18"/>
        <v/>
      </c>
      <c r="AI11" s="201" t="str">
        <f t="shared" si="19"/>
        <v/>
      </c>
      <c r="AJ11" s="200" t="str">
        <f t="shared" si="20"/>
        <v/>
      </c>
      <c r="AK11" s="200" t="str">
        <f>IF(AH11&lt;AI11,Übersetzungstexte!A$184,"")</f>
        <v/>
      </c>
      <c r="AL11" s="201" t="str">
        <f t="shared" si="21"/>
        <v/>
      </c>
      <c r="AM11" s="113"/>
    </row>
    <row r="12" spans="1:39" s="202" customFormat="1" ht="16.899999999999999" customHeight="1">
      <c r="A12" s="335"/>
      <c r="B12" s="480"/>
      <c r="C12" s="481"/>
      <c r="D12" s="482"/>
      <c r="E12" s="476"/>
      <c r="F12" s="198"/>
      <c r="G12" s="175"/>
      <c r="H12" s="336"/>
      <c r="I12" s="143"/>
      <c r="J12" s="251"/>
      <c r="K12" s="143"/>
      <c r="L12" s="252"/>
      <c r="M12" s="198" t="str">
        <f t="shared" si="0"/>
        <v/>
      </c>
      <c r="N12" s="175"/>
      <c r="O12" s="203"/>
      <c r="P12" s="175"/>
      <c r="Q12" s="203"/>
      <c r="R12" s="175"/>
      <c r="S12" s="143"/>
      <c r="T12" s="252"/>
      <c r="U12" s="204"/>
      <c r="V12" s="205"/>
      <c r="W12" s="206"/>
      <c r="X12" s="193"/>
      <c r="Y12" s="199">
        <f t="shared" si="10"/>
        <v>0</v>
      </c>
      <c r="Z12" s="199">
        <f>IF('1042Ef Décompte'!D16="",0,1)</f>
        <v>0</v>
      </c>
      <c r="AA12" s="45" t="e">
        <f t="shared" si="11"/>
        <v>#VALUE!</v>
      </c>
      <c r="AB12" s="45">
        <f t="shared" si="12"/>
        <v>0</v>
      </c>
      <c r="AC12" s="56" t="str">
        <f t="shared" si="13"/>
        <v/>
      </c>
      <c r="AD12" s="45" t="str">
        <f t="shared" si="14"/>
        <v/>
      </c>
      <c r="AE12" s="45" t="str">
        <f t="shared" si="15"/>
        <v/>
      </c>
      <c r="AF12" s="45" t="str">
        <f t="shared" si="16"/>
        <v/>
      </c>
      <c r="AG12" s="45" t="str">
        <f t="shared" si="17"/>
        <v/>
      </c>
      <c r="AH12" s="200" t="str">
        <f t="shared" si="18"/>
        <v/>
      </c>
      <c r="AI12" s="201" t="str">
        <f t="shared" si="19"/>
        <v/>
      </c>
      <c r="AJ12" s="200" t="str">
        <f t="shared" si="20"/>
        <v/>
      </c>
      <c r="AK12" s="200" t="str">
        <f>IF(AH12&lt;AI12,Übersetzungstexte!A$184,"")</f>
        <v/>
      </c>
      <c r="AL12" s="201" t="str">
        <f t="shared" si="21"/>
        <v/>
      </c>
      <c r="AM12" s="113"/>
    </row>
    <row r="13" spans="1:39" s="202" customFormat="1" ht="16.899999999999999" customHeight="1">
      <c r="A13" s="335"/>
      <c r="B13" s="480"/>
      <c r="C13" s="481"/>
      <c r="D13" s="482"/>
      <c r="E13" s="476"/>
      <c r="F13" s="198"/>
      <c r="G13" s="175"/>
      <c r="H13" s="336"/>
      <c r="I13" s="143"/>
      <c r="J13" s="251"/>
      <c r="K13" s="143"/>
      <c r="L13" s="252"/>
      <c r="M13" s="198" t="str">
        <f t="shared" ref="M13:M71" si="22">IF(A13="","",L13)</f>
        <v/>
      </c>
      <c r="N13" s="175"/>
      <c r="O13" s="203"/>
      <c r="P13" s="175"/>
      <c r="Q13" s="203"/>
      <c r="R13" s="175"/>
      <c r="S13" s="143"/>
      <c r="T13" s="252"/>
      <c r="U13" s="204"/>
      <c r="V13" s="205"/>
      <c r="W13" s="206"/>
      <c r="X13" s="193"/>
      <c r="Y13" s="199">
        <f t="shared" si="10"/>
        <v>0</v>
      </c>
      <c r="Z13" s="199">
        <f>IF('1042Ef Décompte'!D17="",0,1)</f>
        <v>0</v>
      </c>
      <c r="AA13" s="45" t="e">
        <f t="shared" si="11"/>
        <v>#VALUE!</v>
      </c>
      <c r="AB13" s="45">
        <f t="shared" si="12"/>
        <v>0</v>
      </c>
      <c r="AC13" s="56" t="str">
        <f t="shared" si="13"/>
        <v/>
      </c>
      <c r="AD13" s="45" t="str">
        <f t="shared" si="14"/>
        <v/>
      </c>
      <c r="AE13" s="45" t="str">
        <f t="shared" si="15"/>
        <v/>
      </c>
      <c r="AF13" s="45" t="str">
        <f t="shared" si="16"/>
        <v/>
      </c>
      <c r="AG13" s="45" t="str">
        <f t="shared" si="17"/>
        <v/>
      </c>
      <c r="AH13" s="200" t="str">
        <f t="shared" si="18"/>
        <v/>
      </c>
      <c r="AI13" s="201" t="str">
        <f t="shared" si="19"/>
        <v/>
      </c>
      <c r="AJ13" s="200" t="str">
        <f t="shared" si="20"/>
        <v/>
      </c>
      <c r="AK13" s="200" t="str">
        <f>IF(AH13&lt;AI13,Übersetzungstexte!A$184,"")</f>
        <v/>
      </c>
      <c r="AL13" s="201" t="str">
        <f t="shared" si="21"/>
        <v/>
      </c>
      <c r="AM13" s="113"/>
    </row>
    <row r="14" spans="1:39" s="202" customFormat="1" ht="16.899999999999999" customHeight="1">
      <c r="A14" s="335"/>
      <c r="B14" s="480"/>
      <c r="C14" s="481"/>
      <c r="D14" s="482"/>
      <c r="E14" s="476"/>
      <c r="F14" s="198"/>
      <c r="G14" s="175"/>
      <c r="H14" s="336"/>
      <c r="I14" s="143"/>
      <c r="J14" s="251"/>
      <c r="K14" s="143"/>
      <c r="L14" s="252"/>
      <c r="M14" s="198" t="str">
        <f t="shared" si="22"/>
        <v/>
      </c>
      <c r="N14" s="175"/>
      <c r="O14" s="203"/>
      <c r="P14" s="175"/>
      <c r="Q14" s="203"/>
      <c r="R14" s="175"/>
      <c r="S14" s="143"/>
      <c r="T14" s="252"/>
      <c r="U14" s="204"/>
      <c r="V14" s="205"/>
      <c r="W14" s="206"/>
      <c r="X14" s="193"/>
      <c r="Y14" s="199">
        <f t="shared" si="10"/>
        <v>0</v>
      </c>
      <c r="Z14" s="199">
        <f>IF('1042Ef Décompte'!D18="",0,1)</f>
        <v>0</v>
      </c>
      <c r="AA14" s="45" t="e">
        <f t="shared" si="11"/>
        <v>#VALUE!</v>
      </c>
      <c r="AB14" s="45">
        <f t="shared" si="12"/>
        <v>0</v>
      </c>
      <c r="AC14" s="56" t="str">
        <f t="shared" si="13"/>
        <v/>
      </c>
      <c r="AD14" s="45" t="str">
        <f t="shared" si="14"/>
        <v/>
      </c>
      <c r="AE14" s="45" t="str">
        <f t="shared" si="15"/>
        <v/>
      </c>
      <c r="AF14" s="45" t="str">
        <f t="shared" si="16"/>
        <v/>
      </c>
      <c r="AG14" s="45" t="str">
        <f t="shared" si="17"/>
        <v/>
      </c>
      <c r="AH14" s="200" t="str">
        <f t="shared" si="18"/>
        <v/>
      </c>
      <c r="AI14" s="201" t="str">
        <f t="shared" si="19"/>
        <v/>
      </c>
      <c r="AJ14" s="200" t="str">
        <f t="shared" si="20"/>
        <v/>
      </c>
      <c r="AK14" s="200" t="str">
        <f>IF(AH14&lt;AI14,Übersetzungstexte!A$184,"")</f>
        <v/>
      </c>
      <c r="AL14" s="201" t="str">
        <f t="shared" si="21"/>
        <v/>
      </c>
      <c r="AM14" s="113"/>
    </row>
    <row r="15" spans="1:39" s="202" customFormat="1" ht="16.899999999999999" customHeight="1">
      <c r="A15" s="335"/>
      <c r="B15" s="480"/>
      <c r="C15" s="481"/>
      <c r="D15" s="482"/>
      <c r="E15" s="476"/>
      <c r="F15" s="198"/>
      <c r="G15" s="175"/>
      <c r="H15" s="336"/>
      <c r="I15" s="143"/>
      <c r="J15" s="251"/>
      <c r="K15" s="143"/>
      <c r="L15" s="252"/>
      <c r="M15" s="198" t="str">
        <f t="shared" si="22"/>
        <v/>
      </c>
      <c r="N15" s="175"/>
      <c r="O15" s="203"/>
      <c r="P15" s="175"/>
      <c r="Q15" s="203"/>
      <c r="R15" s="175"/>
      <c r="S15" s="143"/>
      <c r="T15" s="252"/>
      <c r="U15" s="204"/>
      <c r="V15" s="205"/>
      <c r="W15" s="206"/>
      <c r="X15" s="193"/>
      <c r="Y15" s="199">
        <f t="shared" si="10"/>
        <v>0</v>
      </c>
      <c r="Z15" s="199">
        <f>IF('1042Ef Décompte'!D19="",0,1)</f>
        <v>0</v>
      </c>
      <c r="AA15" s="45" t="e">
        <f t="shared" si="11"/>
        <v>#VALUE!</v>
      </c>
      <c r="AB15" s="45">
        <f t="shared" si="12"/>
        <v>0</v>
      </c>
      <c r="AC15" s="56" t="str">
        <f t="shared" si="13"/>
        <v/>
      </c>
      <c r="AD15" s="45" t="str">
        <f t="shared" si="14"/>
        <v/>
      </c>
      <c r="AE15" s="45" t="str">
        <f t="shared" si="15"/>
        <v/>
      </c>
      <c r="AF15" s="45" t="str">
        <f t="shared" si="16"/>
        <v/>
      </c>
      <c r="AG15" s="45" t="str">
        <f t="shared" si="17"/>
        <v/>
      </c>
      <c r="AH15" s="200" t="str">
        <f t="shared" si="18"/>
        <v/>
      </c>
      <c r="AI15" s="201" t="str">
        <f t="shared" si="19"/>
        <v/>
      </c>
      <c r="AJ15" s="200" t="str">
        <f t="shared" si="20"/>
        <v/>
      </c>
      <c r="AK15" s="200" t="str">
        <f>IF(AH15&lt;AI15,Übersetzungstexte!A$184,"")</f>
        <v/>
      </c>
      <c r="AL15" s="201" t="str">
        <f t="shared" si="21"/>
        <v/>
      </c>
      <c r="AM15" s="113"/>
    </row>
    <row r="16" spans="1:39" s="202" customFormat="1" ht="16.899999999999999" customHeight="1">
      <c r="A16" s="335"/>
      <c r="B16" s="480"/>
      <c r="C16" s="481"/>
      <c r="D16" s="482"/>
      <c r="E16" s="476"/>
      <c r="F16" s="198"/>
      <c r="G16" s="175"/>
      <c r="H16" s="336"/>
      <c r="I16" s="143"/>
      <c r="J16" s="251"/>
      <c r="K16" s="143"/>
      <c r="L16" s="252"/>
      <c r="M16" s="198" t="str">
        <f t="shared" si="22"/>
        <v/>
      </c>
      <c r="N16" s="175"/>
      <c r="O16" s="203"/>
      <c r="P16" s="175"/>
      <c r="Q16" s="203"/>
      <c r="R16" s="175"/>
      <c r="S16" s="143"/>
      <c r="T16" s="252"/>
      <c r="U16" s="204"/>
      <c r="V16" s="205"/>
      <c r="W16" s="206"/>
      <c r="X16" s="193"/>
      <c r="Y16" s="199">
        <f t="shared" si="10"/>
        <v>0</v>
      </c>
      <c r="Z16" s="199">
        <f>IF('1042Ef Décompte'!D20="",0,1)</f>
        <v>0</v>
      </c>
      <c r="AA16" s="45" t="e">
        <f t="shared" si="11"/>
        <v>#VALUE!</v>
      </c>
      <c r="AB16" s="45">
        <f t="shared" si="12"/>
        <v>0</v>
      </c>
      <c r="AC16" s="56" t="str">
        <f t="shared" si="13"/>
        <v/>
      </c>
      <c r="AD16" s="45" t="str">
        <f t="shared" si="14"/>
        <v/>
      </c>
      <c r="AE16" s="45" t="str">
        <f t="shared" si="15"/>
        <v/>
      </c>
      <c r="AF16" s="45" t="str">
        <f t="shared" si="16"/>
        <v/>
      </c>
      <c r="AG16" s="45" t="str">
        <f t="shared" si="17"/>
        <v/>
      </c>
      <c r="AH16" s="200" t="str">
        <f t="shared" si="18"/>
        <v/>
      </c>
      <c r="AI16" s="201" t="str">
        <f t="shared" si="19"/>
        <v/>
      </c>
      <c r="AJ16" s="200" t="str">
        <f t="shared" si="20"/>
        <v/>
      </c>
      <c r="AK16" s="200" t="str">
        <f>IF(AH16&lt;AI16,Übersetzungstexte!A$184,"")</f>
        <v/>
      </c>
      <c r="AL16" s="201" t="str">
        <f t="shared" si="21"/>
        <v/>
      </c>
      <c r="AM16" s="113"/>
    </row>
    <row r="17" spans="1:39" s="202" customFormat="1" ht="16.899999999999999" customHeight="1">
      <c r="A17" s="335"/>
      <c r="B17" s="480"/>
      <c r="C17" s="481"/>
      <c r="D17" s="482"/>
      <c r="E17" s="476"/>
      <c r="F17" s="198"/>
      <c r="G17" s="175"/>
      <c r="H17" s="336"/>
      <c r="I17" s="143"/>
      <c r="J17" s="251"/>
      <c r="K17" s="143"/>
      <c r="L17" s="252"/>
      <c r="M17" s="198" t="str">
        <f t="shared" si="22"/>
        <v/>
      </c>
      <c r="N17" s="175"/>
      <c r="O17" s="203"/>
      <c r="P17" s="175"/>
      <c r="Q17" s="203"/>
      <c r="R17" s="175"/>
      <c r="S17" s="143"/>
      <c r="T17" s="252"/>
      <c r="U17" s="204"/>
      <c r="V17" s="205"/>
      <c r="W17" s="206"/>
      <c r="X17" s="193"/>
      <c r="Y17" s="199">
        <f t="shared" si="10"/>
        <v>0</v>
      </c>
      <c r="Z17" s="199">
        <f>IF('1042Ef Décompte'!D21="",0,1)</f>
        <v>0</v>
      </c>
      <c r="AA17" s="45" t="e">
        <f t="shared" si="11"/>
        <v>#VALUE!</v>
      </c>
      <c r="AB17" s="45">
        <f t="shared" si="12"/>
        <v>0</v>
      </c>
      <c r="AC17" s="56" t="str">
        <f t="shared" si="13"/>
        <v/>
      </c>
      <c r="AD17" s="45" t="str">
        <f t="shared" si="14"/>
        <v/>
      </c>
      <c r="AE17" s="45" t="str">
        <f t="shared" si="15"/>
        <v/>
      </c>
      <c r="AF17" s="45" t="str">
        <f t="shared" si="16"/>
        <v/>
      </c>
      <c r="AG17" s="45" t="str">
        <f t="shared" si="17"/>
        <v/>
      </c>
      <c r="AH17" s="200" t="str">
        <f t="shared" si="18"/>
        <v/>
      </c>
      <c r="AI17" s="201" t="str">
        <f t="shared" si="19"/>
        <v/>
      </c>
      <c r="AJ17" s="200" t="str">
        <f t="shared" si="20"/>
        <v/>
      </c>
      <c r="AK17" s="200" t="str">
        <f>IF(AH17&lt;AI17,Übersetzungstexte!A$184,"")</f>
        <v/>
      </c>
      <c r="AL17" s="201" t="str">
        <f t="shared" si="21"/>
        <v/>
      </c>
      <c r="AM17" s="113"/>
    </row>
    <row r="18" spans="1:39" s="202" customFormat="1" ht="16.899999999999999" customHeight="1">
      <c r="A18" s="335"/>
      <c r="B18" s="480"/>
      <c r="C18" s="481"/>
      <c r="D18" s="482"/>
      <c r="E18" s="476"/>
      <c r="F18" s="198"/>
      <c r="G18" s="175"/>
      <c r="H18" s="336"/>
      <c r="I18" s="143"/>
      <c r="J18" s="251"/>
      <c r="K18" s="143"/>
      <c r="L18" s="252"/>
      <c r="M18" s="198" t="str">
        <f t="shared" si="22"/>
        <v/>
      </c>
      <c r="N18" s="175"/>
      <c r="O18" s="203"/>
      <c r="P18" s="175"/>
      <c r="Q18" s="203"/>
      <c r="R18" s="175"/>
      <c r="S18" s="143"/>
      <c r="T18" s="252"/>
      <c r="U18" s="204"/>
      <c r="V18" s="205"/>
      <c r="W18" s="206"/>
      <c r="X18" s="193"/>
      <c r="Y18" s="199">
        <f t="shared" si="10"/>
        <v>0</v>
      </c>
      <c r="Z18" s="199">
        <f>IF('1042Ef Décompte'!D22="",0,1)</f>
        <v>0</v>
      </c>
      <c r="AA18" s="45" t="e">
        <f t="shared" si="11"/>
        <v>#VALUE!</v>
      </c>
      <c r="AB18" s="45">
        <f t="shared" si="12"/>
        <v>0</v>
      </c>
      <c r="AC18" s="56" t="str">
        <f t="shared" si="13"/>
        <v/>
      </c>
      <c r="AD18" s="45" t="str">
        <f t="shared" si="14"/>
        <v/>
      </c>
      <c r="AE18" s="45" t="str">
        <f t="shared" si="15"/>
        <v/>
      </c>
      <c r="AF18" s="45" t="str">
        <f t="shared" si="16"/>
        <v/>
      </c>
      <c r="AG18" s="45" t="str">
        <f t="shared" si="17"/>
        <v/>
      </c>
      <c r="AH18" s="200" t="str">
        <f t="shared" si="18"/>
        <v/>
      </c>
      <c r="AI18" s="201" t="str">
        <f t="shared" si="19"/>
        <v/>
      </c>
      <c r="AJ18" s="200" t="str">
        <f t="shared" si="20"/>
        <v/>
      </c>
      <c r="AK18" s="200" t="str">
        <f>IF(AH18&lt;AI18,Übersetzungstexte!A$184,"")</f>
        <v/>
      </c>
      <c r="AL18" s="201" t="str">
        <f t="shared" si="21"/>
        <v/>
      </c>
      <c r="AM18" s="113"/>
    </row>
    <row r="19" spans="1:39" s="202" customFormat="1" ht="16.899999999999999" customHeight="1">
      <c r="A19" s="335"/>
      <c r="B19" s="480"/>
      <c r="C19" s="481"/>
      <c r="D19" s="482"/>
      <c r="E19" s="476"/>
      <c r="F19" s="198"/>
      <c r="G19" s="175"/>
      <c r="H19" s="336"/>
      <c r="I19" s="143"/>
      <c r="J19" s="251"/>
      <c r="K19" s="143"/>
      <c r="L19" s="252"/>
      <c r="M19" s="198" t="str">
        <f t="shared" si="22"/>
        <v/>
      </c>
      <c r="N19" s="175"/>
      <c r="O19" s="203"/>
      <c r="P19" s="175"/>
      <c r="Q19" s="203"/>
      <c r="R19" s="175"/>
      <c r="S19" s="143"/>
      <c r="T19" s="252"/>
      <c r="U19" s="204"/>
      <c r="V19" s="205"/>
      <c r="W19" s="206"/>
      <c r="X19" s="193"/>
      <c r="Y19" s="199">
        <f t="shared" si="10"/>
        <v>0</v>
      </c>
      <c r="Z19" s="199">
        <f>IF('1042Ef Décompte'!D23="",0,1)</f>
        <v>0</v>
      </c>
      <c r="AA19" s="45" t="e">
        <f t="shared" si="11"/>
        <v>#VALUE!</v>
      </c>
      <c r="AB19" s="45">
        <f t="shared" si="12"/>
        <v>0</v>
      </c>
      <c r="AC19" s="56" t="str">
        <f t="shared" si="13"/>
        <v/>
      </c>
      <c r="AD19" s="45" t="str">
        <f t="shared" si="14"/>
        <v/>
      </c>
      <c r="AE19" s="45" t="str">
        <f t="shared" si="15"/>
        <v/>
      </c>
      <c r="AF19" s="45" t="str">
        <f t="shared" si="16"/>
        <v/>
      </c>
      <c r="AG19" s="45" t="str">
        <f t="shared" si="17"/>
        <v/>
      </c>
      <c r="AH19" s="200" t="str">
        <f t="shared" si="18"/>
        <v/>
      </c>
      <c r="AI19" s="201" t="str">
        <f t="shared" si="19"/>
        <v/>
      </c>
      <c r="AJ19" s="200" t="str">
        <f t="shared" si="20"/>
        <v/>
      </c>
      <c r="AK19" s="200" t="str">
        <f>IF(AH19&lt;AI19,Übersetzungstexte!A$184,"")</f>
        <v/>
      </c>
      <c r="AL19" s="201" t="str">
        <f t="shared" si="21"/>
        <v/>
      </c>
      <c r="AM19" s="113"/>
    </row>
    <row r="20" spans="1:39" s="202" customFormat="1" ht="16.899999999999999" customHeight="1">
      <c r="A20" s="335"/>
      <c r="B20" s="480"/>
      <c r="C20" s="481"/>
      <c r="D20" s="482"/>
      <c r="E20" s="476"/>
      <c r="F20" s="198"/>
      <c r="G20" s="175"/>
      <c r="H20" s="336"/>
      <c r="I20" s="143"/>
      <c r="J20" s="251"/>
      <c r="K20" s="143"/>
      <c r="L20" s="252"/>
      <c r="M20" s="198" t="str">
        <f t="shared" si="22"/>
        <v/>
      </c>
      <c r="N20" s="175"/>
      <c r="O20" s="203"/>
      <c r="P20" s="175"/>
      <c r="Q20" s="203"/>
      <c r="R20" s="175"/>
      <c r="S20" s="143"/>
      <c r="T20" s="252"/>
      <c r="U20" s="204"/>
      <c r="V20" s="205"/>
      <c r="W20" s="206"/>
      <c r="X20" s="193"/>
      <c r="Y20" s="199">
        <f t="shared" si="10"/>
        <v>0</v>
      </c>
      <c r="Z20" s="199">
        <f>IF('1042Ef Décompte'!D24="",0,1)</f>
        <v>0</v>
      </c>
      <c r="AA20" s="45" t="e">
        <f t="shared" si="11"/>
        <v>#VALUE!</v>
      </c>
      <c r="AB20" s="45">
        <f t="shared" si="12"/>
        <v>0</v>
      </c>
      <c r="AC20" s="56" t="str">
        <f t="shared" si="13"/>
        <v/>
      </c>
      <c r="AD20" s="45" t="str">
        <f t="shared" si="14"/>
        <v/>
      </c>
      <c r="AE20" s="45" t="str">
        <f t="shared" si="15"/>
        <v/>
      </c>
      <c r="AF20" s="45" t="str">
        <f t="shared" si="16"/>
        <v/>
      </c>
      <c r="AG20" s="45" t="str">
        <f t="shared" si="17"/>
        <v/>
      </c>
      <c r="AH20" s="200" t="str">
        <f t="shared" si="18"/>
        <v/>
      </c>
      <c r="AI20" s="201" t="str">
        <f t="shared" si="19"/>
        <v/>
      </c>
      <c r="AJ20" s="200" t="str">
        <f t="shared" si="20"/>
        <v/>
      </c>
      <c r="AK20" s="200" t="str">
        <f>IF(AH20&lt;AI20,Übersetzungstexte!A$184,"")</f>
        <v/>
      </c>
      <c r="AL20" s="201" t="str">
        <f t="shared" si="21"/>
        <v/>
      </c>
      <c r="AM20" s="113"/>
    </row>
    <row r="21" spans="1:39" s="202" customFormat="1" ht="16.899999999999999" customHeight="1">
      <c r="A21" s="335"/>
      <c r="B21" s="480"/>
      <c r="C21" s="481"/>
      <c r="D21" s="482"/>
      <c r="E21" s="476"/>
      <c r="F21" s="198"/>
      <c r="G21" s="175"/>
      <c r="H21" s="336"/>
      <c r="I21" s="143"/>
      <c r="J21" s="251"/>
      <c r="K21" s="143"/>
      <c r="L21" s="252"/>
      <c r="M21" s="198" t="str">
        <f t="shared" si="22"/>
        <v/>
      </c>
      <c r="N21" s="175"/>
      <c r="O21" s="203"/>
      <c r="P21" s="175"/>
      <c r="Q21" s="203"/>
      <c r="R21" s="175"/>
      <c r="S21" s="143"/>
      <c r="T21" s="252"/>
      <c r="U21" s="204"/>
      <c r="V21" s="205"/>
      <c r="W21" s="206"/>
      <c r="X21" s="193"/>
      <c r="Y21" s="199">
        <f t="shared" si="10"/>
        <v>0</v>
      </c>
      <c r="Z21" s="199">
        <f>IF('1042Ef Décompte'!D25="",0,1)</f>
        <v>0</v>
      </c>
      <c r="AA21" s="45" t="e">
        <f t="shared" si="11"/>
        <v>#VALUE!</v>
      </c>
      <c r="AB21" s="45">
        <f t="shared" si="12"/>
        <v>0</v>
      </c>
      <c r="AC21" s="56" t="str">
        <f t="shared" si="13"/>
        <v/>
      </c>
      <c r="AD21" s="45" t="str">
        <f t="shared" si="14"/>
        <v/>
      </c>
      <c r="AE21" s="45" t="str">
        <f t="shared" si="15"/>
        <v/>
      </c>
      <c r="AF21" s="45" t="str">
        <f t="shared" si="16"/>
        <v/>
      </c>
      <c r="AG21" s="45" t="str">
        <f t="shared" si="17"/>
        <v/>
      </c>
      <c r="AH21" s="200" t="str">
        <f t="shared" si="18"/>
        <v/>
      </c>
      <c r="AI21" s="201" t="str">
        <f t="shared" si="19"/>
        <v/>
      </c>
      <c r="AJ21" s="200" t="str">
        <f t="shared" si="20"/>
        <v/>
      </c>
      <c r="AK21" s="200" t="str">
        <f>IF(AH21&lt;AI21,Übersetzungstexte!A$184,"")</f>
        <v/>
      </c>
      <c r="AL21" s="201" t="str">
        <f t="shared" si="21"/>
        <v/>
      </c>
      <c r="AM21" s="113"/>
    </row>
    <row r="22" spans="1:39" s="202" customFormat="1" ht="16.899999999999999" customHeight="1">
      <c r="A22" s="335"/>
      <c r="B22" s="480"/>
      <c r="C22" s="481"/>
      <c r="D22" s="482"/>
      <c r="E22" s="476"/>
      <c r="F22" s="198"/>
      <c r="G22" s="175"/>
      <c r="H22" s="336"/>
      <c r="I22" s="143"/>
      <c r="J22" s="251"/>
      <c r="K22" s="143"/>
      <c r="L22" s="252"/>
      <c r="M22" s="198" t="str">
        <f t="shared" si="22"/>
        <v/>
      </c>
      <c r="N22" s="175"/>
      <c r="O22" s="203"/>
      <c r="P22" s="175"/>
      <c r="Q22" s="203"/>
      <c r="R22" s="175"/>
      <c r="S22" s="143"/>
      <c r="T22" s="252"/>
      <c r="U22" s="204"/>
      <c r="V22" s="205"/>
      <c r="W22" s="206"/>
      <c r="X22" s="193"/>
      <c r="Y22" s="199">
        <f t="shared" si="10"/>
        <v>0</v>
      </c>
      <c r="Z22" s="199">
        <f>IF('1042Ef Décompte'!D26="",0,1)</f>
        <v>0</v>
      </c>
      <c r="AA22" s="45" t="e">
        <f t="shared" si="11"/>
        <v>#VALUE!</v>
      </c>
      <c r="AB22" s="45">
        <f t="shared" si="12"/>
        <v>0</v>
      </c>
      <c r="AC22" s="56" t="str">
        <f t="shared" si="13"/>
        <v/>
      </c>
      <c r="AD22" s="45" t="str">
        <f t="shared" si="14"/>
        <v/>
      </c>
      <c r="AE22" s="45" t="str">
        <f t="shared" si="15"/>
        <v/>
      </c>
      <c r="AF22" s="45" t="str">
        <f t="shared" si="16"/>
        <v/>
      </c>
      <c r="AG22" s="45" t="str">
        <f t="shared" si="17"/>
        <v/>
      </c>
      <c r="AH22" s="200" t="str">
        <f t="shared" si="18"/>
        <v/>
      </c>
      <c r="AI22" s="201" t="str">
        <f t="shared" si="19"/>
        <v/>
      </c>
      <c r="AJ22" s="200" t="str">
        <f t="shared" si="20"/>
        <v/>
      </c>
      <c r="AK22" s="200" t="str">
        <f>IF(AH22&lt;AI22,Übersetzungstexte!A$184,"")</f>
        <v/>
      </c>
      <c r="AL22" s="201" t="str">
        <f t="shared" si="21"/>
        <v/>
      </c>
      <c r="AM22" s="113"/>
    </row>
    <row r="23" spans="1:39" s="202" customFormat="1" ht="16.899999999999999" customHeight="1">
      <c r="A23" s="335"/>
      <c r="B23" s="480"/>
      <c r="C23" s="481"/>
      <c r="D23" s="482"/>
      <c r="E23" s="476"/>
      <c r="F23" s="198"/>
      <c r="G23" s="175"/>
      <c r="H23" s="336"/>
      <c r="I23" s="143"/>
      <c r="J23" s="251"/>
      <c r="K23" s="143"/>
      <c r="L23" s="252"/>
      <c r="M23" s="198" t="str">
        <f t="shared" si="22"/>
        <v/>
      </c>
      <c r="N23" s="175"/>
      <c r="O23" s="203"/>
      <c r="P23" s="175"/>
      <c r="Q23" s="203"/>
      <c r="R23" s="175"/>
      <c r="S23" s="143"/>
      <c r="T23" s="252"/>
      <c r="U23" s="204"/>
      <c r="V23" s="205"/>
      <c r="W23" s="206"/>
      <c r="X23" s="193"/>
      <c r="Y23" s="199">
        <f t="shared" si="10"/>
        <v>0</v>
      </c>
      <c r="Z23" s="199">
        <f>IF('1042Ef Décompte'!D27="",0,1)</f>
        <v>0</v>
      </c>
      <c r="AA23" s="45" t="e">
        <f t="shared" si="11"/>
        <v>#VALUE!</v>
      </c>
      <c r="AB23" s="45">
        <f t="shared" si="12"/>
        <v>0</v>
      </c>
      <c r="AC23" s="56" t="str">
        <f t="shared" si="13"/>
        <v/>
      </c>
      <c r="AD23" s="45" t="str">
        <f t="shared" si="14"/>
        <v/>
      </c>
      <c r="AE23" s="45" t="str">
        <f t="shared" si="15"/>
        <v/>
      </c>
      <c r="AF23" s="45" t="str">
        <f t="shared" si="16"/>
        <v/>
      </c>
      <c r="AG23" s="45" t="str">
        <f t="shared" si="17"/>
        <v/>
      </c>
      <c r="AH23" s="200" t="str">
        <f t="shared" si="18"/>
        <v/>
      </c>
      <c r="AI23" s="201" t="str">
        <f t="shared" si="19"/>
        <v/>
      </c>
      <c r="AJ23" s="200" t="str">
        <f t="shared" si="20"/>
        <v/>
      </c>
      <c r="AK23" s="200" t="str">
        <f>IF(AH23&lt;AI23,Übersetzungstexte!A$184,"")</f>
        <v/>
      </c>
      <c r="AL23" s="201" t="str">
        <f t="shared" si="21"/>
        <v/>
      </c>
      <c r="AM23" s="113"/>
    </row>
    <row r="24" spans="1:39" s="202" customFormat="1" ht="16.899999999999999" customHeight="1">
      <c r="A24" s="335"/>
      <c r="B24" s="480"/>
      <c r="C24" s="481"/>
      <c r="D24" s="482"/>
      <c r="E24" s="476"/>
      <c r="F24" s="198"/>
      <c r="G24" s="175"/>
      <c r="H24" s="336"/>
      <c r="I24" s="143"/>
      <c r="J24" s="251"/>
      <c r="K24" s="143"/>
      <c r="L24" s="252"/>
      <c r="M24" s="198" t="str">
        <f t="shared" si="22"/>
        <v/>
      </c>
      <c r="N24" s="175"/>
      <c r="O24" s="203"/>
      <c r="P24" s="175"/>
      <c r="Q24" s="203"/>
      <c r="R24" s="175"/>
      <c r="S24" s="143"/>
      <c r="T24" s="252"/>
      <c r="U24" s="204"/>
      <c r="V24" s="205"/>
      <c r="W24" s="206"/>
      <c r="X24" s="193"/>
      <c r="Y24" s="199">
        <f t="shared" si="10"/>
        <v>0</v>
      </c>
      <c r="Z24" s="199">
        <f>IF('1042Ef Décompte'!D28="",0,1)</f>
        <v>0</v>
      </c>
      <c r="AA24" s="45" t="e">
        <f t="shared" si="11"/>
        <v>#VALUE!</v>
      </c>
      <c r="AB24" s="45">
        <f t="shared" si="12"/>
        <v>0</v>
      </c>
      <c r="AC24" s="56" t="str">
        <f t="shared" si="13"/>
        <v/>
      </c>
      <c r="AD24" s="45" t="str">
        <f t="shared" si="14"/>
        <v/>
      </c>
      <c r="AE24" s="45" t="str">
        <f t="shared" si="15"/>
        <v/>
      </c>
      <c r="AF24" s="45" t="str">
        <f t="shared" si="16"/>
        <v/>
      </c>
      <c r="AG24" s="45" t="str">
        <f t="shared" si="17"/>
        <v/>
      </c>
      <c r="AH24" s="200" t="str">
        <f t="shared" si="18"/>
        <v/>
      </c>
      <c r="AI24" s="201" t="str">
        <f t="shared" si="19"/>
        <v/>
      </c>
      <c r="AJ24" s="200" t="str">
        <f t="shared" si="20"/>
        <v/>
      </c>
      <c r="AK24" s="200" t="str">
        <f>IF(AH24&lt;AI24,Übersetzungstexte!A$184,"")</f>
        <v/>
      </c>
      <c r="AL24" s="201" t="str">
        <f t="shared" si="21"/>
        <v/>
      </c>
      <c r="AM24" s="113"/>
    </row>
    <row r="25" spans="1:39" s="202" customFormat="1" ht="16.899999999999999" customHeight="1">
      <c r="A25" s="335"/>
      <c r="B25" s="480"/>
      <c r="C25" s="481"/>
      <c r="D25" s="482"/>
      <c r="E25" s="476"/>
      <c r="F25" s="198"/>
      <c r="G25" s="175"/>
      <c r="H25" s="336"/>
      <c r="I25" s="143"/>
      <c r="J25" s="251"/>
      <c r="K25" s="143"/>
      <c r="L25" s="252"/>
      <c r="M25" s="198" t="str">
        <f t="shared" si="22"/>
        <v/>
      </c>
      <c r="N25" s="175"/>
      <c r="O25" s="203"/>
      <c r="P25" s="175"/>
      <c r="Q25" s="203"/>
      <c r="R25" s="175"/>
      <c r="S25" s="143"/>
      <c r="T25" s="252"/>
      <c r="U25" s="204"/>
      <c r="V25" s="205"/>
      <c r="W25" s="206"/>
      <c r="X25" s="193"/>
      <c r="Y25" s="199">
        <f t="shared" si="10"/>
        <v>0</v>
      </c>
      <c r="Z25" s="199">
        <f>IF('1042Ef Décompte'!D29="",0,1)</f>
        <v>0</v>
      </c>
      <c r="AA25" s="45" t="e">
        <f t="shared" si="11"/>
        <v>#VALUE!</v>
      </c>
      <c r="AB25" s="45">
        <f t="shared" si="12"/>
        <v>0</v>
      </c>
      <c r="AC25" s="56" t="str">
        <f t="shared" si="13"/>
        <v/>
      </c>
      <c r="AD25" s="45" t="str">
        <f t="shared" si="14"/>
        <v/>
      </c>
      <c r="AE25" s="45" t="str">
        <f t="shared" si="15"/>
        <v/>
      </c>
      <c r="AF25" s="45" t="str">
        <f t="shared" si="16"/>
        <v/>
      </c>
      <c r="AG25" s="45" t="str">
        <f t="shared" si="17"/>
        <v/>
      </c>
      <c r="AH25" s="200" t="str">
        <f t="shared" si="18"/>
        <v/>
      </c>
      <c r="AI25" s="201" t="str">
        <f t="shared" si="19"/>
        <v/>
      </c>
      <c r="AJ25" s="200" t="str">
        <f t="shared" si="20"/>
        <v/>
      </c>
      <c r="AK25" s="200" t="str">
        <f>IF(AH25&lt;AI25,Übersetzungstexte!A$184,"")</f>
        <v/>
      </c>
      <c r="AL25" s="201" t="str">
        <f t="shared" si="21"/>
        <v/>
      </c>
      <c r="AM25" s="113"/>
    </row>
    <row r="26" spans="1:39" s="202" customFormat="1" ht="16.899999999999999" customHeight="1">
      <c r="A26" s="335"/>
      <c r="B26" s="480"/>
      <c r="C26" s="481"/>
      <c r="D26" s="482"/>
      <c r="E26" s="476"/>
      <c r="F26" s="198"/>
      <c r="G26" s="175"/>
      <c r="H26" s="336"/>
      <c r="I26" s="143"/>
      <c r="J26" s="251"/>
      <c r="K26" s="143"/>
      <c r="L26" s="252"/>
      <c r="M26" s="198" t="str">
        <f t="shared" si="22"/>
        <v/>
      </c>
      <c r="N26" s="175"/>
      <c r="O26" s="203"/>
      <c r="P26" s="175"/>
      <c r="Q26" s="203"/>
      <c r="R26" s="175"/>
      <c r="S26" s="143"/>
      <c r="T26" s="252"/>
      <c r="U26" s="204"/>
      <c r="V26" s="205"/>
      <c r="W26" s="206"/>
      <c r="X26" s="193"/>
      <c r="Y26" s="199">
        <f t="shared" si="10"/>
        <v>0</v>
      </c>
      <c r="Z26" s="199">
        <f>IF('1042Ef Décompte'!D30="",0,1)</f>
        <v>0</v>
      </c>
      <c r="AA26" s="45" t="e">
        <f t="shared" si="11"/>
        <v>#VALUE!</v>
      </c>
      <c r="AB26" s="45">
        <f t="shared" si="12"/>
        <v>0</v>
      </c>
      <c r="AC26" s="56" t="str">
        <f t="shared" si="13"/>
        <v/>
      </c>
      <c r="AD26" s="45" t="str">
        <f t="shared" si="14"/>
        <v/>
      </c>
      <c r="AE26" s="45" t="str">
        <f t="shared" si="15"/>
        <v/>
      </c>
      <c r="AF26" s="45" t="str">
        <f t="shared" si="16"/>
        <v/>
      </c>
      <c r="AG26" s="45" t="str">
        <f t="shared" si="17"/>
        <v/>
      </c>
      <c r="AH26" s="200" t="str">
        <f t="shared" si="18"/>
        <v/>
      </c>
      <c r="AI26" s="201" t="str">
        <f t="shared" si="19"/>
        <v/>
      </c>
      <c r="AJ26" s="200" t="str">
        <f t="shared" si="20"/>
        <v/>
      </c>
      <c r="AK26" s="200" t="str">
        <f>IF(AH26&lt;AI26,Übersetzungstexte!A$184,"")</f>
        <v/>
      </c>
      <c r="AL26" s="201" t="str">
        <f t="shared" si="21"/>
        <v/>
      </c>
      <c r="AM26" s="113"/>
    </row>
    <row r="27" spans="1:39" s="202" customFormat="1" ht="16.899999999999999" customHeight="1">
      <c r="A27" s="335"/>
      <c r="B27" s="480"/>
      <c r="C27" s="481"/>
      <c r="D27" s="482"/>
      <c r="E27" s="476"/>
      <c r="F27" s="198"/>
      <c r="G27" s="175"/>
      <c r="H27" s="336"/>
      <c r="I27" s="143"/>
      <c r="J27" s="251"/>
      <c r="K27" s="143"/>
      <c r="L27" s="252"/>
      <c r="M27" s="198" t="str">
        <f t="shared" si="22"/>
        <v/>
      </c>
      <c r="N27" s="175"/>
      <c r="O27" s="203"/>
      <c r="P27" s="175"/>
      <c r="Q27" s="203"/>
      <c r="R27" s="175"/>
      <c r="S27" s="143"/>
      <c r="T27" s="252"/>
      <c r="U27" s="204"/>
      <c r="V27" s="205"/>
      <c r="W27" s="206"/>
      <c r="X27" s="193"/>
      <c r="Y27" s="199">
        <f t="shared" si="10"/>
        <v>0</v>
      </c>
      <c r="Z27" s="199">
        <f>IF('1042Ef Décompte'!D31="",0,1)</f>
        <v>0</v>
      </c>
      <c r="AA27" s="45" t="e">
        <f t="shared" si="11"/>
        <v>#VALUE!</v>
      </c>
      <c r="AB27" s="45">
        <f t="shared" si="12"/>
        <v>0</v>
      </c>
      <c r="AC27" s="56" t="str">
        <f t="shared" si="13"/>
        <v/>
      </c>
      <c r="AD27" s="45" t="str">
        <f t="shared" si="14"/>
        <v/>
      </c>
      <c r="AE27" s="45" t="str">
        <f t="shared" si="15"/>
        <v/>
      </c>
      <c r="AF27" s="45" t="str">
        <f t="shared" si="16"/>
        <v/>
      </c>
      <c r="AG27" s="45" t="str">
        <f t="shared" si="17"/>
        <v/>
      </c>
      <c r="AH27" s="200" t="str">
        <f t="shared" si="18"/>
        <v/>
      </c>
      <c r="AI27" s="201" t="str">
        <f t="shared" si="19"/>
        <v/>
      </c>
      <c r="AJ27" s="200" t="str">
        <f t="shared" si="20"/>
        <v/>
      </c>
      <c r="AK27" s="200" t="str">
        <f>IF(AH27&lt;AI27,Übersetzungstexte!A$184,"")</f>
        <v/>
      </c>
      <c r="AL27" s="201" t="str">
        <f t="shared" si="21"/>
        <v/>
      </c>
      <c r="AM27" s="113"/>
    </row>
    <row r="28" spans="1:39" s="202" customFormat="1" ht="16.899999999999999" customHeight="1">
      <c r="A28" s="335"/>
      <c r="B28" s="480"/>
      <c r="C28" s="481"/>
      <c r="D28" s="482"/>
      <c r="E28" s="476"/>
      <c r="F28" s="198"/>
      <c r="G28" s="175"/>
      <c r="H28" s="336"/>
      <c r="I28" s="143"/>
      <c r="J28" s="251"/>
      <c r="K28" s="143"/>
      <c r="L28" s="252"/>
      <c r="M28" s="198" t="str">
        <f t="shared" si="22"/>
        <v/>
      </c>
      <c r="N28" s="175"/>
      <c r="O28" s="203"/>
      <c r="P28" s="175"/>
      <c r="Q28" s="203"/>
      <c r="R28" s="175"/>
      <c r="S28" s="143"/>
      <c r="T28" s="252"/>
      <c r="U28" s="204"/>
      <c r="V28" s="205"/>
      <c r="W28" s="206"/>
      <c r="X28" s="193"/>
      <c r="Y28" s="199">
        <f t="shared" si="10"/>
        <v>0</v>
      </c>
      <c r="Z28" s="199">
        <f>IF('1042Ef Décompte'!D32="",0,1)</f>
        <v>0</v>
      </c>
      <c r="AA28" s="45" t="e">
        <f t="shared" si="11"/>
        <v>#VALUE!</v>
      </c>
      <c r="AB28" s="45">
        <f t="shared" si="12"/>
        <v>0</v>
      </c>
      <c r="AC28" s="56" t="str">
        <f t="shared" si="13"/>
        <v/>
      </c>
      <c r="AD28" s="45" t="str">
        <f t="shared" si="14"/>
        <v/>
      </c>
      <c r="AE28" s="45" t="str">
        <f t="shared" si="15"/>
        <v/>
      </c>
      <c r="AF28" s="45" t="str">
        <f t="shared" si="16"/>
        <v/>
      </c>
      <c r="AG28" s="45" t="str">
        <f t="shared" si="17"/>
        <v/>
      </c>
      <c r="AH28" s="200" t="str">
        <f t="shared" si="18"/>
        <v/>
      </c>
      <c r="AI28" s="201" t="str">
        <f t="shared" si="19"/>
        <v/>
      </c>
      <c r="AJ28" s="200" t="str">
        <f t="shared" si="20"/>
        <v/>
      </c>
      <c r="AK28" s="200" t="str">
        <f>IF(AH28&lt;AI28,Übersetzungstexte!A$184,"")</f>
        <v/>
      </c>
      <c r="AL28" s="201" t="str">
        <f t="shared" si="21"/>
        <v/>
      </c>
      <c r="AM28" s="113"/>
    </row>
    <row r="29" spans="1:39" s="202" customFormat="1" ht="16.899999999999999" customHeight="1">
      <c r="A29" s="335"/>
      <c r="B29" s="480"/>
      <c r="C29" s="481"/>
      <c r="D29" s="482"/>
      <c r="E29" s="476"/>
      <c r="F29" s="198"/>
      <c r="G29" s="175"/>
      <c r="H29" s="336"/>
      <c r="I29" s="143"/>
      <c r="J29" s="251"/>
      <c r="K29" s="143"/>
      <c r="L29" s="252"/>
      <c r="M29" s="198" t="str">
        <f t="shared" si="22"/>
        <v/>
      </c>
      <c r="N29" s="175"/>
      <c r="O29" s="203"/>
      <c r="P29" s="175"/>
      <c r="Q29" s="203"/>
      <c r="R29" s="175"/>
      <c r="S29" s="143"/>
      <c r="T29" s="252"/>
      <c r="U29" s="204"/>
      <c r="V29" s="205"/>
      <c r="W29" s="206"/>
      <c r="X29" s="193"/>
      <c r="Y29" s="199">
        <f t="shared" si="10"/>
        <v>0</v>
      </c>
      <c r="Z29" s="199">
        <f>IF('1042Ef Décompte'!D33="",0,1)</f>
        <v>0</v>
      </c>
      <c r="AA29" s="45" t="e">
        <f t="shared" si="11"/>
        <v>#VALUE!</v>
      </c>
      <c r="AB29" s="45">
        <f t="shared" si="12"/>
        <v>0</v>
      </c>
      <c r="AC29" s="56" t="str">
        <f t="shared" si="13"/>
        <v/>
      </c>
      <c r="AD29" s="45" t="str">
        <f t="shared" si="14"/>
        <v/>
      </c>
      <c r="AE29" s="45" t="str">
        <f t="shared" si="15"/>
        <v/>
      </c>
      <c r="AF29" s="45" t="str">
        <f t="shared" si="16"/>
        <v/>
      </c>
      <c r="AG29" s="45" t="str">
        <f t="shared" si="17"/>
        <v/>
      </c>
      <c r="AH29" s="200" t="str">
        <f t="shared" si="18"/>
        <v/>
      </c>
      <c r="AI29" s="201" t="str">
        <f t="shared" si="19"/>
        <v/>
      </c>
      <c r="AJ29" s="200" t="str">
        <f t="shared" si="20"/>
        <v/>
      </c>
      <c r="AK29" s="200" t="str">
        <f>IF(AH29&lt;AI29,Übersetzungstexte!A$184,"")</f>
        <v/>
      </c>
      <c r="AL29" s="201" t="str">
        <f t="shared" si="21"/>
        <v/>
      </c>
      <c r="AM29" s="113"/>
    </row>
    <row r="30" spans="1:39" s="202" customFormat="1" ht="16.899999999999999" customHeight="1">
      <c r="A30" s="335"/>
      <c r="B30" s="480"/>
      <c r="C30" s="481"/>
      <c r="D30" s="482"/>
      <c r="E30" s="476"/>
      <c r="F30" s="198"/>
      <c r="G30" s="175"/>
      <c r="H30" s="336"/>
      <c r="I30" s="143"/>
      <c r="J30" s="251"/>
      <c r="K30" s="143"/>
      <c r="L30" s="252"/>
      <c r="M30" s="198" t="str">
        <f t="shared" si="22"/>
        <v/>
      </c>
      <c r="N30" s="175"/>
      <c r="O30" s="203"/>
      <c r="P30" s="175"/>
      <c r="Q30" s="203"/>
      <c r="R30" s="175"/>
      <c r="S30" s="143"/>
      <c r="T30" s="252"/>
      <c r="U30" s="204"/>
      <c r="V30" s="205"/>
      <c r="W30" s="206"/>
      <c r="X30" s="193"/>
      <c r="Y30" s="199">
        <f t="shared" si="10"/>
        <v>0</v>
      </c>
      <c r="Z30" s="199">
        <f>IF('1042Ef Décompte'!D34="",0,1)</f>
        <v>0</v>
      </c>
      <c r="AA30" s="45" t="e">
        <f t="shared" si="11"/>
        <v>#VALUE!</v>
      </c>
      <c r="AB30" s="45">
        <f t="shared" si="12"/>
        <v>0</v>
      </c>
      <c r="AC30" s="56" t="str">
        <f t="shared" si="13"/>
        <v/>
      </c>
      <c r="AD30" s="45" t="str">
        <f t="shared" si="14"/>
        <v/>
      </c>
      <c r="AE30" s="45" t="str">
        <f t="shared" si="15"/>
        <v/>
      </c>
      <c r="AF30" s="45" t="str">
        <f t="shared" si="16"/>
        <v/>
      </c>
      <c r="AG30" s="45" t="str">
        <f t="shared" si="17"/>
        <v/>
      </c>
      <c r="AH30" s="200" t="str">
        <f t="shared" si="18"/>
        <v/>
      </c>
      <c r="AI30" s="201" t="str">
        <f t="shared" si="19"/>
        <v/>
      </c>
      <c r="AJ30" s="200" t="str">
        <f t="shared" si="20"/>
        <v/>
      </c>
      <c r="AK30" s="200" t="str">
        <f>IF(AH30&lt;AI30,Übersetzungstexte!A$184,"")</f>
        <v/>
      </c>
      <c r="AL30" s="201" t="str">
        <f t="shared" si="21"/>
        <v/>
      </c>
      <c r="AM30" s="113"/>
    </row>
    <row r="31" spans="1:39" s="202" customFormat="1" ht="16.899999999999999" customHeight="1">
      <c r="A31" s="335"/>
      <c r="B31" s="480"/>
      <c r="C31" s="481"/>
      <c r="D31" s="482"/>
      <c r="E31" s="476"/>
      <c r="F31" s="198"/>
      <c r="G31" s="175"/>
      <c r="H31" s="336"/>
      <c r="I31" s="143"/>
      <c r="J31" s="251"/>
      <c r="K31" s="143"/>
      <c r="L31" s="252"/>
      <c r="M31" s="198" t="str">
        <f t="shared" si="22"/>
        <v/>
      </c>
      <c r="N31" s="175"/>
      <c r="O31" s="203"/>
      <c r="P31" s="175"/>
      <c r="Q31" s="203"/>
      <c r="R31" s="175"/>
      <c r="S31" s="143"/>
      <c r="T31" s="252"/>
      <c r="U31" s="204"/>
      <c r="V31" s="205"/>
      <c r="W31" s="206"/>
      <c r="X31" s="193"/>
      <c r="Y31" s="199">
        <f t="shared" si="10"/>
        <v>0</v>
      </c>
      <c r="Z31" s="199">
        <f>IF('1042Ef Décompte'!D35="",0,1)</f>
        <v>0</v>
      </c>
      <c r="AA31" s="45" t="e">
        <f t="shared" si="11"/>
        <v>#VALUE!</v>
      </c>
      <c r="AB31" s="45">
        <f t="shared" si="12"/>
        <v>0</v>
      </c>
      <c r="AC31" s="56" t="str">
        <f t="shared" si="13"/>
        <v/>
      </c>
      <c r="AD31" s="45" t="str">
        <f t="shared" si="14"/>
        <v/>
      </c>
      <c r="AE31" s="45" t="str">
        <f t="shared" si="15"/>
        <v/>
      </c>
      <c r="AF31" s="45" t="str">
        <f t="shared" si="16"/>
        <v/>
      </c>
      <c r="AG31" s="45" t="str">
        <f t="shared" si="17"/>
        <v/>
      </c>
      <c r="AH31" s="200" t="str">
        <f t="shared" si="18"/>
        <v/>
      </c>
      <c r="AI31" s="201" t="str">
        <f t="shared" si="19"/>
        <v/>
      </c>
      <c r="AJ31" s="200" t="str">
        <f t="shared" si="20"/>
        <v/>
      </c>
      <c r="AK31" s="200" t="str">
        <f>IF(AH31&lt;AI31,Übersetzungstexte!A$184,"")</f>
        <v/>
      </c>
      <c r="AL31" s="201" t="str">
        <f t="shared" si="21"/>
        <v/>
      </c>
      <c r="AM31" s="113"/>
    </row>
    <row r="32" spans="1:39" s="202" customFormat="1" ht="16.899999999999999" customHeight="1">
      <c r="A32" s="335"/>
      <c r="B32" s="480"/>
      <c r="C32" s="481"/>
      <c r="D32" s="482"/>
      <c r="E32" s="476"/>
      <c r="F32" s="198"/>
      <c r="G32" s="175"/>
      <c r="H32" s="336"/>
      <c r="I32" s="143"/>
      <c r="J32" s="251"/>
      <c r="K32" s="143"/>
      <c r="L32" s="252"/>
      <c r="M32" s="198" t="str">
        <f t="shared" si="22"/>
        <v/>
      </c>
      <c r="N32" s="175"/>
      <c r="O32" s="203"/>
      <c r="P32" s="175"/>
      <c r="Q32" s="203"/>
      <c r="R32" s="175"/>
      <c r="S32" s="143"/>
      <c r="T32" s="252"/>
      <c r="U32" s="204"/>
      <c r="V32" s="205"/>
      <c r="W32" s="206"/>
      <c r="X32" s="193"/>
      <c r="Y32" s="199">
        <f t="shared" si="10"/>
        <v>0</v>
      </c>
      <c r="Z32" s="199">
        <f>IF('1042Ef Décompte'!D36="",0,1)</f>
        <v>0</v>
      </c>
      <c r="AA32" s="45" t="e">
        <f t="shared" si="11"/>
        <v>#VALUE!</v>
      </c>
      <c r="AB32" s="45">
        <f t="shared" si="12"/>
        <v>0</v>
      </c>
      <c r="AC32" s="56" t="str">
        <f t="shared" si="13"/>
        <v/>
      </c>
      <c r="AD32" s="45" t="str">
        <f t="shared" si="14"/>
        <v/>
      </c>
      <c r="AE32" s="45" t="str">
        <f t="shared" si="15"/>
        <v/>
      </c>
      <c r="AF32" s="45" t="str">
        <f t="shared" si="16"/>
        <v/>
      </c>
      <c r="AG32" s="45" t="str">
        <f t="shared" si="17"/>
        <v/>
      </c>
      <c r="AH32" s="200" t="str">
        <f t="shared" si="18"/>
        <v/>
      </c>
      <c r="AI32" s="201" t="str">
        <f t="shared" si="19"/>
        <v/>
      </c>
      <c r="AJ32" s="200" t="str">
        <f t="shared" si="20"/>
        <v/>
      </c>
      <c r="AK32" s="200" t="str">
        <f>IF(AH32&lt;AI32,Übersetzungstexte!A$184,"")</f>
        <v/>
      </c>
      <c r="AL32" s="201" t="str">
        <f t="shared" si="21"/>
        <v/>
      </c>
      <c r="AM32" s="113"/>
    </row>
    <row r="33" spans="1:39" s="202" customFormat="1" ht="16.899999999999999" customHeight="1">
      <c r="A33" s="335"/>
      <c r="B33" s="480"/>
      <c r="C33" s="481"/>
      <c r="D33" s="482"/>
      <c r="E33" s="476"/>
      <c r="F33" s="198"/>
      <c r="G33" s="175"/>
      <c r="H33" s="336"/>
      <c r="I33" s="143"/>
      <c r="J33" s="251"/>
      <c r="K33" s="143"/>
      <c r="L33" s="252"/>
      <c r="M33" s="198" t="str">
        <f t="shared" si="22"/>
        <v/>
      </c>
      <c r="N33" s="175"/>
      <c r="O33" s="203"/>
      <c r="P33" s="175"/>
      <c r="Q33" s="203"/>
      <c r="R33" s="175"/>
      <c r="S33" s="143"/>
      <c r="T33" s="252"/>
      <c r="U33" s="204"/>
      <c r="V33" s="205"/>
      <c r="W33" s="206"/>
      <c r="X33" s="193"/>
      <c r="Y33" s="199">
        <f t="shared" si="10"/>
        <v>0</v>
      </c>
      <c r="Z33" s="199">
        <f>IF('1042Ef Décompte'!D37="",0,1)</f>
        <v>0</v>
      </c>
      <c r="AA33" s="45" t="e">
        <f t="shared" si="11"/>
        <v>#VALUE!</v>
      </c>
      <c r="AB33" s="45">
        <f t="shared" si="12"/>
        <v>0</v>
      </c>
      <c r="AC33" s="56" t="str">
        <f t="shared" si="13"/>
        <v/>
      </c>
      <c r="AD33" s="45" t="str">
        <f t="shared" si="14"/>
        <v/>
      </c>
      <c r="AE33" s="45" t="str">
        <f t="shared" si="15"/>
        <v/>
      </c>
      <c r="AF33" s="45" t="str">
        <f t="shared" si="16"/>
        <v/>
      </c>
      <c r="AG33" s="45" t="str">
        <f t="shared" si="17"/>
        <v/>
      </c>
      <c r="AH33" s="200" t="str">
        <f t="shared" si="18"/>
        <v/>
      </c>
      <c r="AI33" s="201" t="str">
        <f t="shared" si="19"/>
        <v/>
      </c>
      <c r="AJ33" s="200" t="str">
        <f t="shared" si="20"/>
        <v/>
      </c>
      <c r="AK33" s="200" t="str">
        <f>IF(AH33&lt;AI33,Übersetzungstexte!A$184,"")</f>
        <v/>
      </c>
      <c r="AL33" s="201" t="str">
        <f t="shared" si="21"/>
        <v/>
      </c>
      <c r="AM33" s="113"/>
    </row>
    <row r="34" spans="1:39" s="202" customFormat="1" ht="16.899999999999999" customHeight="1">
      <c r="A34" s="335"/>
      <c r="B34" s="480"/>
      <c r="C34" s="481"/>
      <c r="D34" s="482"/>
      <c r="E34" s="476"/>
      <c r="F34" s="198"/>
      <c r="G34" s="175"/>
      <c r="H34" s="336"/>
      <c r="I34" s="143"/>
      <c r="J34" s="251"/>
      <c r="K34" s="143"/>
      <c r="L34" s="252"/>
      <c r="M34" s="198" t="str">
        <f t="shared" si="22"/>
        <v/>
      </c>
      <c r="N34" s="175"/>
      <c r="O34" s="203"/>
      <c r="P34" s="175"/>
      <c r="Q34" s="203"/>
      <c r="R34" s="175"/>
      <c r="S34" s="143"/>
      <c r="T34" s="252"/>
      <c r="U34" s="204"/>
      <c r="V34" s="205"/>
      <c r="W34" s="206"/>
      <c r="X34" s="193"/>
      <c r="Y34" s="199">
        <f t="shared" si="10"/>
        <v>0</v>
      </c>
      <c r="Z34" s="199">
        <f>IF('1042Ef Décompte'!D38="",0,1)</f>
        <v>0</v>
      </c>
      <c r="AA34" s="45" t="e">
        <f t="shared" si="11"/>
        <v>#VALUE!</v>
      </c>
      <c r="AB34" s="45">
        <f t="shared" si="12"/>
        <v>0</v>
      </c>
      <c r="AC34" s="56" t="str">
        <f t="shared" si="13"/>
        <v/>
      </c>
      <c r="AD34" s="45" t="str">
        <f t="shared" si="14"/>
        <v/>
      </c>
      <c r="AE34" s="45" t="str">
        <f t="shared" si="15"/>
        <v/>
      </c>
      <c r="AF34" s="45" t="str">
        <f t="shared" si="16"/>
        <v/>
      </c>
      <c r="AG34" s="45" t="str">
        <f t="shared" si="17"/>
        <v/>
      </c>
      <c r="AH34" s="200" t="str">
        <f t="shared" si="18"/>
        <v/>
      </c>
      <c r="AI34" s="201" t="str">
        <f t="shared" si="19"/>
        <v/>
      </c>
      <c r="AJ34" s="200" t="str">
        <f t="shared" si="20"/>
        <v/>
      </c>
      <c r="AK34" s="200" t="str">
        <f>IF(AH34&lt;AI34,Übersetzungstexte!A$184,"")</f>
        <v/>
      </c>
      <c r="AL34" s="201" t="str">
        <f t="shared" si="21"/>
        <v/>
      </c>
      <c r="AM34" s="113"/>
    </row>
    <row r="35" spans="1:39" s="202" customFormat="1" ht="16.899999999999999" customHeight="1">
      <c r="A35" s="335"/>
      <c r="B35" s="480"/>
      <c r="C35" s="481"/>
      <c r="D35" s="482"/>
      <c r="E35" s="476"/>
      <c r="F35" s="198"/>
      <c r="G35" s="175"/>
      <c r="H35" s="336"/>
      <c r="I35" s="143"/>
      <c r="J35" s="251"/>
      <c r="K35" s="143"/>
      <c r="L35" s="252"/>
      <c r="M35" s="198" t="str">
        <f t="shared" si="22"/>
        <v/>
      </c>
      <c r="N35" s="175"/>
      <c r="O35" s="203"/>
      <c r="P35" s="175"/>
      <c r="Q35" s="203"/>
      <c r="R35" s="175"/>
      <c r="S35" s="143"/>
      <c r="T35" s="252"/>
      <c r="U35" s="204"/>
      <c r="V35" s="205"/>
      <c r="W35" s="206"/>
      <c r="X35" s="193"/>
      <c r="Y35" s="199">
        <f t="shared" si="10"/>
        <v>0</v>
      </c>
      <c r="Z35" s="199">
        <f>IF('1042Ef Décompte'!D39="",0,1)</f>
        <v>0</v>
      </c>
      <c r="AA35" s="45" t="e">
        <f t="shared" si="11"/>
        <v>#VALUE!</v>
      </c>
      <c r="AB35" s="45">
        <f t="shared" si="12"/>
        <v>0</v>
      </c>
      <c r="AC35" s="56" t="str">
        <f t="shared" si="13"/>
        <v/>
      </c>
      <c r="AD35" s="45" t="str">
        <f t="shared" si="14"/>
        <v/>
      </c>
      <c r="AE35" s="45" t="str">
        <f t="shared" si="15"/>
        <v/>
      </c>
      <c r="AF35" s="45" t="str">
        <f t="shared" si="16"/>
        <v/>
      </c>
      <c r="AG35" s="45" t="str">
        <f t="shared" si="17"/>
        <v/>
      </c>
      <c r="AH35" s="200" t="str">
        <f t="shared" si="18"/>
        <v/>
      </c>
      <c r="AI35" s="201" t="str">
        <f t="shared" si="19"/>
        <v/>
      </c>
      <c r="AJ35" s="200" t="str">
        <f t="shared" si="20"/>
        <v/>
      </c>
      <c r="AK35" s="200" t="str">
        <f>IF(AH35&lt;AI35,Übersetzungstexte!A$184,"")</f>
        <v/>
      </c>
      <c r="AL35" s="201" t="str">
        <f t="shared" si="21"/>
        <v/>
      </c>
      <c r="AM35" s="113"/>
    </row>
    <row r="36" spans="1:39" s="202" customFormat="1" ht="16.899999999999999" customHeight="1">
      <c r="A36" s="335"/>
      <c r="B36" s="480"/>
      <c r="C36" s="481"/>
      <c r="D36" s="482"/>
      <c r="E36" s="476"/>
      <c r="F36" s="198"/>
      <c r="G36" s="175"/>
      <c r="H36" s="336"/>
      <c r="I36" s="143"/>
      <c r="J36" s="251"/>
      <c r="K36" s="143"/>
      <c r="L36" s="252"/>
      <c r="M36" s="198" t="str">
        <f t="shared" si="22"/>
        <v/>
      </c>
      <c r="N36" s="175"/>
      <c r="O36" s="203"/>
      <c r="P36" s="175"/>
      <c r="Q36" s="203"/>
      <c r="R36" s="175"/>
      <c r="S36" s="143"/>
      <c r="T36" s="252"/>
      <c r="U36" s="204"/>
      <c r="V36" s="205"/>
      <c r="W36" s="206"/>
      <c r="X36" s="193"/>
      <c r="Y36" s="199">
        <f t="shared" si="10"/>
        <v>0</v>
      </c>
      <c r="Z36" s="199">
        <f>IF('1042Ef Décompte'!D40="",0,1)</f>
        <v>0</v>
      </c>
      <c r="AA36" s="45" t="e">
        <f t="shared" si="11"/>
        <v>#VALUE!</v>
      </c>
      <c r="AB36" s="45">
        <f t="shared" si="12"/>
        <v>0</v>
      </c>
      <c r="AC36" s="56" t="str">
        <f t="shared" si="13"/>
        <v/>
      </c>
      <c r="AD36" s="45" t="str">
        <f t="shared" si="14"/>
        <v/>
      </c>
      <c r="AE36" s="45" t="str">
        <f t="shared" si="15"/>
        <v/>
      </c>
      <c r="AF36" s="45" t="str">
        <f t="shared" si="16"/>
        <v/>
      </c>
      <c r="AG36" s="45" t="str">
        <f t="shared" si="17"/>
        <v/>
      </c>
      <c r="AH36" s="200" t="str">
        <f t="shared" si="18"/>
        <v/>
      </c>
      <c r="AI36" s="201" t="str">
        <f t="shared" si="19"/>
        <v/>
      </c>
      <c r="AJ36" s="200" t="str">
        <f t="shared" si="20"/>
        <v/>
      </c>
      <c r="AK36" s="200" t="str">
        <f>IF(AH36&lt;AI36,Übersetzungstexte!A$184,"")</f>
        <v/>
      </c>
      <c r="AL36" s="201" t="str">
        <f t="shared" si="21"/>
        <v/>
      </c>
      <c r="AM36" s="113"/>
    </row>
    <row r="37" spans="1:39" s="202" customFormat="1" ht="16.899999999999999" customHeight="1">
      <c r="A37" s="335"/>
      <c r="B37" s="480"/>
      <c r="C37" s="481"/>
      <c r="D37" s="482"/>
      <c r="E37" s="476"/>
      <c r="F37" s="198"/>
      <c r="G37" s="175"/>
      <c r="H37" s="336"/>
      <c r="I37" s="143"/>
      <c r="J37" s="251"/>
      <c r="K37" s="143"/>
      <c r="L37" s="252"/>
      <c r="M37" s="198" t="str">
        <f t="shared" si="22"/>
        <v/>
      </c>
      <c r="N37" s="175"/>
      <c r="O37" s="203"/>
      <c r="P37" s="175"/>
      <c r="Q37" s="203"/>
      <c r="R37" s="175"/>
      <c r="S37" s="143"/>
      <c r="T37" s="252"/>
      <c r="U37" s="204"/>
      <c r="V37" s="205"/>
      <c r="W37" s="206"/>
      <c r="X37" s="193"/>
      <c r="Y37" s="199">
        <f t="shared" si="10"/>
        <v>0</v>
      </c>
      <c r="Z37" s="199">
        <f>IF('1042Ef Décompte'!D41="",0,1)</f>
        <v>0</v>
      </c>
      <c r="AA37" s="45" t="e">
        <f t="shared" si="11"/>
        <v>#VALUE!</v>
      </c>
      <c r="AB37" s="45">
        <f t="shared" si="12"/>
        <v>0</v>
      </c>
      <c r="AC37" s="56" t="str">
        <f t="shared" si="13"/>
        <v/>
      </c>
      <c r="AD37" s="45" t="str">
        <f t="shared" si="14"/>
        <v/>
      </c>
      <c r="AE37" s="45" t="str">
        <f t="shared" si="15"/>
        <v/>
      </c>
      <c r="AF37" s="45" t="str">
        <f t="shared" si="16"/>
        <v/>
      </c>
      <c r="AG37" s="45" t="str">
        <f t="shared" si="17"/>
        <v/>
      </c>
      <c r="AH37" s="200" t="str">
        <f t="shared" si="18"/>
        <v/>
      </c>
      <c r="AI37" s="201" t="str">
        <f t="shared" si="19"/>
        <v/>
      </c>
      <c r="AJ37" s="200" t="str">
        <f t="shared" si="20"/>
        <v/>
      </c>
      <c r="AK37" s="200" t="str">
        <f>IF(AH37&lt;AI37,Übersetzungstexte!A$184,"")</f>
        <v/>
      </c>
      <c r="AL37" s="201" t="str">
        <f t="shared" si="21"/>
        <v/>
      </c>
      <c r="AM37" s="113"/>
    </row>
    <row r="38" spans="1:39" s="202" customFormat="1" ht="16.899999999999999" customHeight="1">
      <c r="A38" s="335"/>
      <c r="B38" s="480"/>
      <c r="C38" s="481"/>
      <c r="D38" s="482"/>
      <c r="E38" s="476"/>
      <c r="F38" s="198"/>
      <c r="G38" s="175"/>
      <c r="H38" s="336"/>
      <c r="I38" s="143"/>
      <c r="J38" s="251"/>
      <c r="K38" s="143"/>
      <c r="L38" s="252"/>
      <c r="M38" s="198" t="str">
        <f t="shared" si="22"/>
        <v/>
      </c>
      <c r="N38" s="175"/>
      <c r="O38" s="203"/>
      <c r="P38" s="175"/>
      <c r="Q38" s="203"/>
      <c r="R38" s="175"/>
      <c r="S38" s="143"/>
      <c r="T38" s="252"/>
      <c r="U38" s="204"/>
      <c r="V38" s="205"/>
      <c r="W38" s="206"/>
      <c r="X38" s="193"/>
      <c r="Y38" s="199">
        <f t="shared" si="10"/>
        <v>0</v>
      </c>
      <c r="Z38" s="199">
        <f>IF('1042Ef Décompte'!D42="",0,1)</f>
        <v>0</v>
      </c>
      <c r="AA38" s="45" t="e">
        <f t="shared" si="11"/>
        <v>#VALUE!</v>
      </c>
      <c r="AB38" s="45">
        <f t="shared" si="12"/>
        <v>0</v>
      </c>
      <c r="AC38" s="56" t="str">
        <f t="shared" si="13"/>
        <v/>
      </c>
      <c r="AD38" s="45" t="str">
        <f t="shared" si="14"/>
        <v/>
      </c>
      <c r="AE38" s="45" t="str">
        <f t="shared" si="15"/>
        <v/>
      </c>
      <c r="AF38" s="45" t="str">
        <f t="shared" si="16"/>
        <v/>
      </c>
      <c r="AG38" s="45" t="str">
        <f t="shared" si="17"/>
        <v/>
      </c>
      <c r="AH38" s="200" t="str">
        <f t="shared" si="18"/>
        <v/>
      </c>
      <c r="AI38" s="201" t="str">
        <f t="shared" si="19"/>
        <v/>
      </c>
      <c r="AJ38" s="200" t="str">
        <f t="shared" si="20"/>
        <v/>
      </c>
      <c r="AK38" s="200" t="str">
        <f>IF(AH38&lt;AI38,Übersetzungstexte!A$184,"")</f>
        <v/>
      </c>
      <c r="AL38" s="201" t="str">
        <f t="shared" si="21"/>
        <v/>
      </c>
      <c r="AM38" s="113"/>
    </row>
    <row r="39" spans="1:39" s="202" customFormat="1" ht="16.899999999999999" customHeight="1">
      <c r="A39" s="335"/>
      <c r="B39" s="480"/>
      <c r="C39" s="481"/>
      <c r="D39" s="482"/>
      <c r="E39" s="476"/>
      <c r="F39" s="198"/>
      <c r="G39" s="175"/>
      <c r="H39" s="336"/>
      <c r="I39" s="143"/>
      <c r="J39" s="251"/>
      <c r="K39" s="143"/>
      <c r="L39" s="252"/>
      <c r="M39" s="198" t="str">
        <f t="shared" si="22"/>
        <v/>
      </c>
      <c r="N39" s="175"/>
      <c r="O39" s="203"/>
      <c r="P39" s="175"/>
      <c r="Q39" s="203"/>
      <c r="R39" s="175"/>
      <c r="S39" s="143"/>
      <c r="T39" s="252"/>
      <c r="U39" s="204"/>
      <c r="V39" s="205"/>
      <c r="W39" s="206"/>
      <c r="X39" s="193"/>
      <c r="Y39" s="199">
        <f t="shared" si="10"/>
        <v>0</v>
      </c>
      <c r="Z39" s="199">
        <f>IF('1042Ef Décompte'!D43="",0,1)</f>
        <v>0</v>
      </c>
      <c r="AA39" s="45" t="e">
        <f t="shared" si="11"/>
        <v>#VALUE!</v>
      </c>
      <c r="AB39" s="45">
        <f t="shared" si="12"/>
        <v>0</v>
      </c>
      <c r="AC39" s="56" t="str">
        <f t="shared" si="13"/>
        <v/>
      </c>
      <c r="AD39" s="45" t="str">
        <f t="shared" si="14"/>
        <v/>
      </c>
      <c r="AE39" s="45" t="str">
        <f t="shared" si="15"/>
        <v/>
      </c>
      <c r="AF39" s="45" t="str">
        <f t="shared" si="16"/>
        <v/>
      </c>
      <c r="AG39" s="45" t="str">
        <f t="shared" si="17"/>
        <v/>
      </c>
      <c r="AH39" s="200" t="str">
        <f t="shared" si="18"/>
        <v/>
      </c>
      <c r="AI39" s="201" t="str">
        <f t="shared" si="19"/>
        <v/>
      </c>
      <c r="AJ39" s="200" t="str">
        <f t="shared" si="20"/>
        <v/>
      </c>
      <c r="AK39" s="200" t="str">
        <f>IF(AH39&lt;AI39,Übersetzungstexte!A$184,"")</f>
        <v/>
      </c>
      <c r="AL39" s="201" t="str">
        <f t="shared" si="21"/>
        <v/>
      </c>
      <c r="AM39" s="113"/>
    </row>
    <row r="40" spans="1:39" s="202" customFormat="1" ht="16.899999999999999" customHeight="1">
      <c r="A40" s="335"/>
      <c r="B40" s="480"/>
      <c r="C40" s="481"/>
      <c r="D40" s="482"/>
      <c r="E40" s="476"/>
      <c r="F40" s="198"/>
      <c r="G40" s="175"/>
      <c r="H40" s="336"/>
      <c r="I40" s="143"/>
      <c r="J40" s="251"/>
      <c r="K40" s="143"/>
      <c r="L40" s="252"/>
      <c r="M40" s="198" t="str">
        <f t="shared" si="22"/>
        <v/>
      </c>
      <c r="N40" s="175"/>
      <c r="O40" s="203"/>
      <c r="P40" s="175"/>
      <c r="Q40" s="203"/>
      <c r="R40" s="175"/>
      <c r="S40" s="143"/>
      <c r="T40" s="252"/>
      <c r="U40" s="204"/>
      <c r="V40" s="205"/>
      <c r="W40" s="206"/>
      <c r="X40" s="193"/>
      <c r="Y40" s="199">
        <f t="shared" si="10"/>
        <v>0</v>
      </c>
      <c r="Z40" s="199">
        <f>IF('1042Ef Décompte'!D44="",0,1)</f>
        <v>0</v>
      </c>
      <c r="AA40" s="45" t="e">
        <f t="shared" si="11"/>
        <v>#VALUE!</v>
      </c>
      <c r="AB40" s="45">
        <f t="shared" si="12"/>
        <v>0</v>
      </c>
      <c r="AC40" s="56" t="str">
        <f t="shared" si="13"/>
        <v/>
      </c>
      <c r="AD40" s="45" t="str">
        <f t="shared" si="14"/>
        <v/>
      </c>
      <c r="AE40" s="45" t="str">
        <f t="shared" si="15"/>
        <v/>
      </c>
      <c r="AF40" s="45" t="str">
        <f t="shared" si="16"/>
        <v/>
      </c>
      <c r="AG40" s="45" t="str">
        <f t="shared" si="17"/>
        <v/>
      </c>
      <c r="AH40" s="200" t="str">
        <f t="shared" si="18"/>
        <v/>
      </c>
      <c r="AI40" s="201" t="str">
        <f t="shared" si="19"/>
        <v/>
      </c>
      <c r="AJ40" s="200" t="str">
        <f t="shared" si="20"/>
        <v/>
      </c>
      <c r="AK40" s="200" t="str">
        <f>IF(AH40&lt;AI40,Übersetzungstexte!A$184,"")</f>
        <v/>
      </c>
      <c r="AL40" s="201" t="str">
        <f t="shared" si="21"/>
        <v/>
      </c>
      <c r="AM40" s="113"/>
    </row>
    <row r="41" spans="1:39" s="202" customFormat="1" ht="16.899999999999999" customHeight="1">
      <c r="A41" s="335"/>
      <c r="B41" s="480"/>
      <c r="C41" s="481"/>
      <c r="D41" s="482"/>
      <c r="E41" s="476"/>
      <c r="F41" s="198"/>
      <c r="G41" s="175"/>
      <c r="H41" s="336"/>
      <c r="I41" s="143"/>
      <c r="J41" s="251"/>
      <c r="K41" s="143"/>
      <c r="L41" s="252"/>
      <c r="M41" s="198" t="str">
        <f t="shared" si="22"/>
        <v/>
      </c>
      <c r="N41" s="175"/>
      <c r="O41" s="203"/>
      <c r="P41" s="175"/>
      <c r="Q41" s="203"/>
      <c r="R41" s="175"/>
      <c r="S41" s="143"/>
      <c r="T41" s="252"/>
      <c r="U41" s="204"/>
      <c r="V41" s="205"/>
      <c r="W41" s="206"/>
      <c r="X41" s="193"/>
      <c r="Y41" s="199">
        <f t="shared" si="10"/>
        <v>0</v>
      </c>
      <c r="Z41" s="199">
        <f>IF('1042Ef Décompte'!D45="",0,1)</f>
        <v>0</v>
      </c>
      <c r="AA41" s="45" t="e">
        <f t="shared" si="11"/>
        <v>#VALUE!</v>
      </c>
      <c r="AB41" s="45">
        <f t="shared" si="12"/>
        <v>0</v>
      </c>
      <c r="AC41" s="56" t="str">
        <f t="shared" si="13"/>
        <v/>
      </c>
      <c r="AD41" s="45" t="str">
        <f t="shared" si="14"/>
        <v/>
      </c>
      <c r="AE41" s="45" t="str">
        <f t="shared" si="15"/>
        <v/>
      </c>
      <c r="AF41" s="45" t="str">
        <f t="shared" si="16"/>
        <v/>
      </c>
      <c r="AG41" s="45" t="str">
        <f t="shared" si="17"/>
        <v/>
      </c>
      <c r="AH41" s="200" t="str">
        <f t="shared" si="18"/>
        <v/>
      </c>
      <c r="AI41" s="201" t="str">
        <f t="shared" si="19"/>
        <v/>
      </c>
      <c r="AJ41" s="200" t="str">
        <f t="shared" si="20"/>
        <v/>
      </c>
      <c r="AK41" s="200" t="str">
        <f>IF(AH41&lt;AI41,Übersetzungstexte!A$184,"")</f>
        <v/>
      </c>
      <c r="AL41" s="201" t="str">
        <f t="shared" si="21"/>
        <v/>
      </c>
      <c r="AM41" s="113"/>
    </row>
    <row r="42" spans="1:39" s="202" customFormat="1" ht="16.899999999999999" customHeight="1">
      <c r="A42" s="335"/>
      <c r="B42" s="480"/>
      <c r="C42" s="481"/>
      <c r="D42" s="482"/>
      <c r="E42" s="476"/>
      <c r="F42" s="198"/>
      <c r="G42" s="175"/>
      <c r="H42" s="336"/>
      <c r="I42" s="143"/>
      <c r="J42" s="251"/>
      <c r="K42" s="143"/>
      <c r="L42" s="252"/>
      <c r="M42" s="198" t="str">
        <f t="shared" si="22"/>
        <v/>
      </c>
      <c r="N42" s="175"/>
      <c r="O42" s="203"/>
      <c r="P42" s="175"/>
      <c r="Q42" s="203"/>
      <c r="R42" s="175"/>
      <c r="S42" s="143"/>
      <c r="T42" s="252"/>
      <c r="U42" s="204"/>
      <c r="V42" s="205"/>
      <c r="W42" s="206"/>
      <c r="X42" s="193"/>
      <c r="Y42" s="199">
        <f t="shared" si="10"/>
        <v>0</v>
      </c>
      <c r="Z42" s="199">
        <f>IF('1042Ef Décompte'!D46="",0,1)</f>
        <v>0</v>
      </c>
      <c r="AA42" s="45" t="e">
        <f t="shared" si="11"/>
        <v>#VALUE!</v>
      </c>
      <c r="AB42" s="45">
        <f t="shared" si="12"/>
        <v>0</v>
      </c>
      <c r="AC42" s="56" t="str">
        <f t="shared" si="13"/>
        <v/>
      </c>
      <c r="AD42" s="45" t="str">
        <f t="shared" si="14"/>
        <v/>
      </c>
      <c r="AE42" s="45" t="str">
        <f t="shared" si="15"/>
        <v/>
      </c>
      <c r="AF42" s="45" t="str">
        <f t="shared" si="16"/>
        <v/>
      </c>
      <c r="AG42" s="45" t="str">
        <f t="shared" si="17"/>
        <v/>
      </c>
      <c r="AH42" s="200" t="str">
        <f t="shared" si="18"/>
        <v/>
      </c>
      <c r="AI42" s="201" t="str">
        <f t="shared" si="19"/>
        <v/>
      </c>
      <c r="AJ42" s="200" t="str">
        <f t="shared" si="20"/>
        <v/>
      </c>
      <c r="AK42" s="200" t="str">
        <f>IF(AH42&lt;AI42,Übersetzungstexte!A$184,"")</f>
        <v/>
      </c>
      <c r="AL42" s="201" t="str">
        <f t="shared" si="21"/>
        <v/>
      </c>
      <c r="AM42" s="113"/>
    </row>
    <row r="43" spans="1:39" s="202" customFormat="1" ht="16.899999999999999" customHeight="1">
      <c r="A43" s="335"/>
      <c r="B43" s="480"/>
      <c r="C43" s="481"/>
      <c r="D43" s="482"/>
      <c r="E43" s="476"/>
      <c r="F43" s="198"/>
      <c r="G43" s="175"/>
      <c r="H43" s="336"/>
      <c r="I43" s="143"/>
      <c r="J43" s="251"/>
      <c r="K43" s="143"/>
      <c r="L43" s="252"/>
      <c r="M43" s="198" t="str">
        <f t="shared" si="22"/>
        <v/>
      </c>
      <c r="N43" s="175"/>
      <c r="O43" s="203"/>
      <c r="P43" s="175"/>
      <c r="Q43" s="203"/>
      <c r="R43" s="175"/>
      <c r="S43" s="143"/>
      <c r="T43" s="252"/>
      <c r="U43" s="204"/>
      <c r="V43" s="205"/>
      <c r="W43" s="206"/>
      <c r="X43" s="193"/>
      <c r="Y43" s="199">
        <f t="shared" si="10"/>
        <v>0</v>
      </c>
      <c r="Z43" s="199">
        <f>IF('1042Ef Décompte'!D47="",0,1)</f>
        <v>0</v>
      </c>
      <c r="AA43" s="45" t="e">
        <f t="shared" si="11"/>
        <v>#VALUE!</v>
      </c>
      <c r="AB43" s="45">
        <f t="shared" si="12"/>
        <v>0</v>
      </c>
      <c r="AC43" s="56" t="str">
        <f t="shared" si="13"/>
        <v/>
      </c>
      <c r="AD43" s="45" t="str">
        <f t="shared" si="14"/>
        <v/>
      </c>
      <c r="AE43" s="45" t="str">
        <f t="shared" si="15"/>
        <v/>
      </c>
      <c r="AF43" s="45" t="str">
        <f t="shared" si="16"/>
        <v/>
      </c>
      <c r="AG43" s="45" t="str">
        <f t="shared" si="17"/>
        <v/>
      </c>
      <c r="AH43" s="200" t="str">
        <f t="shared" si="18"/>
        <v/>
      </c>
      <c r="AI43" s="201" t="str">
        <f t="shared" si="19"/>
        <v/>
      </c>
      <c r="AJ43" s="200" t="str">
        <f t="shared" si="20"/>
        <v/>
      </c>
      <c r="AK43" s="200" t="str">
        <f>IF(AH43&lt;AI43,Übersetzungstexte!A$184,"")</f>
        <v/>
      </c>
      <c r="AL43" s="201" t="str">
        <f t="shared" si="21"/>
        <v/>
      </c>
      <c r="AM43" s="113"/>
    </row>
    <row r="44" spans="1:39" s="202" customFormat="1" ht="16.899999999999999" customHeight="1">
      <c r="A44" s="335"/>
      <c r="B44" s="480"/>
      <c r="C44" s="481"/>
      <c r="D44" s="482"/>
      <c r="E44" s="476"/>
      <c r="F44" s="198"/>
      <c r="G44" s="175"/>
      <c r="H44" s="336"/>
      <c r="I44" s="143"/>
      <c r="J44" s="251"/>
      <c r="K44" s="143"/>
      <c r="L44" s="252"/>
      <c r="M44" s="198" t="str">
        <f t="shared" si="22"/>
        <v/>
      </c>
      <c r="N44" s="175"/>
      <c r="O44" s="203"/>
      <c r="P44" s="175"/>
      <c r="Q44" s="203"/>
      <c r="R44" s="175"/>
      <c r="S44" s="143"/>
      <c r="T44" s="252"/>
      <c r="U44" s="204"/>
      <c r="V44" s="205"/>
      <c r="W44" s="206"/>
      <c r="X44" s="193"/>
      <c r="Y44" s="199">
        <f t="shared" si="10"/>
        <v>0</v>
      </c>
      <c r="Z44" s="199">
        <f>IF('1042Ef Décompte'!D48="",0,1)</f>
        <v>0</v>
      </c>
      <c r="AA44" s="45" t="e">
        <f t="shared" si="11"/>
        <v>#VALUE!</v>
      </c>
      <c r="AB44" s="45">
        <f t="shared" si="12"/>
        <v>0</v>
      </c>
      <c r="AC44" s="56" t="str">
        <f t="shared" si="13"/>
        <v/>
      </c>
      <c r="AD44" s="45" t="str">
        <f t="shared" si="14"/>
        <v/>
      </c>
      <c r="AE44" s="45" t="str">
        <f t="shared" si="15"/>
        <v/>
      </c>
      <c r="AF44" s="45" t="str">
        <f t="shared" si="16"/>
        <v/>
      </c>
      <c r="AG44" s="45" t="str">
        <f t="shared" si="17"/>
        <v/>
      </c>
      <c r="AH44" s="200" t="str">
        <f t="shared" si="18"/>
        <v/>
      </c>
      <c r="AI44" s="201" t="str">
        <f t="shared" si="19"/>
        <v/>
      </c>
      <c r="AJ44" s="200" t="str">
        <f t="shared" si="20"/>
        <v/>
      </c>
      <c r="AK44" s="200" t="str">
        <f>IF(AH44&lt;AI44,Übersetzungstexte!A$184,"")</f>
        <v/>
      </c>
      <c r="AL44" s="201" t="str">
        <f t="shared" si="21"/>
        <v/>
      </c>
      <c r="AM44" s="113"/>
    </row>
    <row r="45" spans="1:39" s="202" customFormat="1" ht="16.899999999999999" customHeight="1">
      <c r="A45" s="335"/>
      <c r="B45" s="480"/>
      <c r="C45" s="481"/>
      <c r="D45" s="482"/>
      <c r="E45" s="476"/>
      <c r="F45" s="198"/>
      <c r="G45" s="175"/>
      <c r="H45" s="336"/>
      <c r="I45" s="143"/>
      <c r="J45" s="251"/>
      <c r="K45" s="143"/>
      <c r="L45" s="252"/>
      <c r="M45" s="198" t="str">
        <f t="shared" si="22"/>
        <v/>
      </c>
      <c r="N45" s="175"/>
      <c r="O45" s="203"/>
      <c r="P45" s="175"/>
      <c r="Q45" s="203"/>
      <c r="R45" s="175"/>
      <c r="S45" s="143"/>
      <c r="T45" s="252"/>
      <c r="U45" s="204"/>
      <c r="V45" s="205"/>
      <c r="W45" s="206"/>
      <c r="X45" s="193"/>
      <c r="Y45" s="199">
        <f t="shared" si="10"/>
        <v>0</v>
      </c>
      <c r="Z45" s="199">
        <f>IF('1042Ef Décompte'!D49="",0,1)</f>
        <v>0</v>
      </c>
      <c r="AA45" s="45" t="e">
        <f t="shared" si="11"/>
        <v>#VALUE!</v>
      </c>
      <c r="AB45" s="45">
        <f t="shared" si="12"/>
        <v>0</v>
      </c>
      <c r="AC45" s="56" t="str">
        <f t="shared" si="13"/>
        <v/>
      </c>
      <c r="AD45" s="45" t="str">
        <f t="shared" si="14"/>
        <v/>
      </c>
      <c r="AE45" s="45" t="str">
        <f t="shared" si="15"/>
        <v/>
      </c>
      <c r="AF45" s="45" t="str">
        <f t="shared" si="16"/>
        <v/>
      </c>
      <c r="AG45" s="45" t="str">
        <f t="shared" si="17"/>
        <v/>
      </c>
      <c r="AH45" s="200" t="str">
        <f t="shared" si="18"/>
        <v/>
      </c>
      <c r="AI45" s="201" t="str">
        <f t="shared" si="19"/>
        <v/>
      </c>
      <c r="AJ45" s="200" t="str">
        <f t="shared" si="20"/>
        <v/>
      </c>
      <c r="AK45" s="200" t="str">
        <f>IF(AH45&lt;AI45,Übersetzungstexte!A$184,"")</f>
        <v/>
      </c>
      <c r="AL45" s="201" t="str">
        <f t="shared" si="21"/>
        <v/>
      </c>
      <c r="AM45" s="113"/>
    </row>
    <row r="46" spans="1:39" s="202" customFormat="1" ht="16.899999999999999" customHeight="1">
      <c r="A46" s="335"/>
      <c r="B46" s="480"/>
      <c r="C46" s="481"/>
      <c r="D46" s="482"/>
      <c r="E46" s="476"/>
      <c r="F46" s="198"/>
      <c r="G46" s="175"/>
      <c r="H46" s="336"/>
      <c r="I46" s="143"/>
      <c r="J46" s="251"/>
      <c r="K46" s="143"/>
      <c r="L46" s="252"/>
      <c r="M46" s="198" t="str">
        <f t="shared" si="22"/>
        <v/>
      </c>
      <c r="N46" s="175"/>
      <c r="O46" s="203"/>
      <c r="P46" s="175"/>
      <c r="Q46" s="203"/>
      <c r="R46" s="175"/>
      <c r="S46" s="143"/>
      <c r="T46" s="252"/>
      <c r="U46" s="204"/>
      <c r="V46" s="205"/>
      <c r="W46" s="206"/>
      <c r="X46" s="193"/>
      <c r="Y46" s="199">
        <f t="shared" si="10"/>
        <v>0</v>
      </c>
      <c r="Z46" s="199">
        <f>IF('1042Ef Décompte'!D50="",0,1)</f>
        <v>0</v>
      </c>
      <c r="AA46" s="45" t="e">
        <f t="shared" si="11"/>
        <v>#VALUE!</v>
      </c>
      <c r="AB46" s="45">
        <f t="shared" si="12"/>
        <v>0</v>
      </c>
      <c r="AC46" s="56" t="str">
        <f t="shared" si="13"/>
        <v/>
      </c>
      <c r="AD46" s="45" t="str">
        <f t="shared" si="14"/>
        <v/>
      </c>
      <c r="AE46" s="45" t="str">
        <f t="shared" si="15"/>
        <v/>
      </c>
      <c r="AF46" s="45" t="str">
        <f t="shared" si="16"/>
        <v/>
      </c>
      <c r="AG46" s="45" t="str">
        <f t="shared" si="17"/>
        <v/>
      </c>
      <c r="AH46" s="200" t="str">
        <f t="shared" si="18"/>
        <v/>
      </c>
      <c r="AI46" s="201" t="str">
        <f t="shared" si="19"/>
        <v/>
      </c>
      <c r="AJ46" s="200" t="str">
        <f t="shared" si="20"/>
        <v/>
      </c>
      <c r="AK46" s="200" t="str">
        <f>IF(AH46&lt;AI46,Übersetzungstexte!A$184,"")</f>
        <v/>
      </c>
      <c r="AL46" s="201" t="str">
        <f t="shared" si="21"/>
        <v/>
      </c>
      <c r="AM46" s="113"/>
    </row>
    <row r="47" spans="1:39" s="202" customFormat="1" ht="16.899999999999999" customHeight="1">
      <c r="A47" s="335"/>
      <c r="B47" s="480"/>
      <c r="C47" s="481"/>
      <c r="D47" s="482"/>
      <c r="E47" s="476"/>
      <c r="F47" s="198"/>
      <c r="G47" s="175"/>
      <c r="H47" s="336"/>
      <c r="I47" s="143"/>
      <c r="J47" s="251"/>
      <c r="K47" s="143"/>
      <c r="L47" s="252"/>
      <c r="M47" s="198" t="str">
        <f t="shared" si="22"/>
        <v/>
      </c>
      <c r="N47" s="175"/>
      <c r="O47" s="203"/>
      <c r="P47" s="175"/>
      <c r="Q47" s="203"/>
      <c r="R47" s="175"/>
      <c r="S47" s="143"/>
      <c r="T47" s="252"/>
      <c r="U47" s="204"/>
      <c r="V47" s="205"/>
      <c r="W47" s="206"/>
      <c r="X47" s="193"/>
      <c r="Y47" s="199">
        <f t="shared" si="10"/>
        <v>0</v>
      </c>
      <c r="Z47" s="199">
        <f>IF('1042Ef Décompte'!D51="",0,1)</f>
        <v>0</v>
      </c>
      <c r="AA47" s="45" t="e">
        <f t="shared" si="11"/>
        <v>#VALUE!</v>
      </c>
      <c r="AB47" s="45">
        <f t="shared" si="12"/>
        <v>0</v>
      </c>
      <c r="AC47" s="56" t="str">
        <f t="shared" si="13"/>
        <v/>
      </c>
      <c r="AD47" s="45" t="str">
        <f t="shared" si="14"/>
        <v/>
      </c>
      <c r="AE47" s="45" t="str">
        <f t="shared" si="15"/>
        <v/>
      </c>
      <c r="AF47" s="45" t="str">
        <f t="shared" si="16"/>
        <v/>
      </c>
      <c r="AG47" s="45" t="str">
        <f t="shared" si="17"/>
        <v/>
      </c>
      <c r="AH47" s="200" t="str">
        <f t="shared" si="18"/>
        <v/>
      </c>
      <c r="AI47" s="201" t="str">
        <f t="shared" si="19"/>
        <v/>
      </c>
      <c r="AJ47" s="200" t="str">
        <f t="shared" si="20"/>
        <v/>
      </c>
      <c r="AK47" s="200" t="str">
        <f>IF(AH47&lt;AI47,Übersetzungstexte!A$184,"")</f>
        <v/>
      </c>
      <c r="AL47" s="201" t="str">
        <f t="shared" si="21"/>
        <v/>
      </c>
      <c r="AM47" s="113"/>
    </row>
    <row r="48" spans="1:39" s="202" customFormat="1" ht="16.899999999999999" customHeight="1">
      <c r="A48" s="335"/>
      <c r="B48" s="480"/>
      <c r="C48" s="481"/>
      <c r="D48" s="482"/>
      <c r="E48" s="476"/>
      <c r="F48" s="198"/>
      <c r="G48" s="175"/>
      <c r="H48" s="336"/>
      <c r="I48" s="143"/>
      <c r="J48" s="251"/>
      <c r="K48" s="143"/>
      <c r="L48" s="252"/>
      <c r="M48" s="198" t="str">
        <f t="shared" si="22"/>
        <v/>
      </c>
      <c r="N48" s="175"/>
      <c r="O48" s="203"/>
      <c r="P48" s="175"/>
      <c r="Q48" s="203"/>
      <c r="R48" s="175"/>
      <c r="S48" s="143"/>
      <c r="T48" s="252"/>
      <c r="U48" s="204"/>
      <c r="V48" s="205"/>
      <c r="W48" s="206"/>
      <c r="X48" s="193"/>
      <c r="Y48" s="199">
        <f t="shared" si="10"/>
        <v>0</v>
      </c>
      <c r="Z48" s="199">
        <f>IF('1042Ef Décompte'!D52="",0,1)</f>
        <v>0</v>
      </c>
      <c r="AA48" s="45" t="e">
        <f t="shared" si="11"/>
        <v>#VALUE!</v>
      </c>
      <c r="AB48" s="45">
        <f t="shared" si="12"/>
        <v>0</v>
      </c>
      <c r="AC48" s="56" t="str">
        <f t="shared" si="13"/>
        <v/>
      </c>
      <c r="AD48" s="45" t="str">
        <f t="shared" si="14"/>
        <v/>
      </c>
      <c r="AE48" s="45" t="str">
        <f t="shared" si="15"/>
        <v/>
      </c>
      <c r="AF48" s="45" t="str">
        <f t="shared" si="16"/>
        <v/>
      </c>
      <c r="AG48" s="45" t="str">
        <f t="shared" si="17"/>
        <v/>
      </c>
      <c r="AH48" s="200" t="str">
        <f t="shared" si="18"/>
        <v/>
      </c>
      <c r="AI48" s="201" t="str">
        <f t="shared" si="19"/>
        <v/>
      </c>
      <c r="AJ48" s="200" t="str">
        <f t="shared" si="20"/>
        <v/>
      </c>
      <c r="AK48" s="200" t="str">
        <f>IF(AH48&lt;AI48,Übersetzungstexte!A$184,"")</f>
        <v/>
      </c>
      <c r="AL48" s="201" t="str">
        <f t="shared" si="21"/>
        <v/>
      </c>
      <c r="AM48" s="113"/>
    </row>
    <row r="49" spans="1:39" s="202" customFormat="1" ht="16.899999999999999" customHeight="1">
      <c r="A49" s="335"/>
      <c r="B49" s="480"/>
      <c r="C49" s="481"/>
      <c r="D49" s="482"/>
      <c r="E49" s="476"/>
      <c r="F49" s="198"/>
      <c r="G49" s="175"/>
      <c r="H49" s="336"/>
      <c r="I49" s="143"/>
      <c r="J49" s="251"/>
      <c r="K49" s="143"/>
      <c r="L49" s="252"/>
      <c r="M49" s="198" t="str">
        <f t="shared" si="22"/>
        <v/>
      </c>
      <c r="N49" s="175"/>
      <c r="O49" s="203"/>
      <c r="P49" s="175"/>
      <c r="Q49" s="203"/>
      <c r="R49" s="175"/>
      <c r="S49" s="143"/>
      <c r="T49" s="252"/>
      <c r="U49" s="204"/>
      <c r="V49" s="205"/>
      <c r="W49" s="206"/>
      <c r="X49" s="193"/>
      <c r="Y49" s="199">
        <f t="shared" si="10"/>
        <v>0</v>
      </c>
      <c r="Z49" s="199">
        <f>IF('1042Ef Décompte'!D53="",0,1)</f>
        <v>0</v>
      </c>
      <c r="AA49" s="45" t="e">
        <f t="shared" si="11"/>
        <v>#VALUE!</v>
      </c>
      <c r="AB49" s="45">
        <f t="shared" si="12"/>
        <v>0</v>
      </c>
      <c r="AC49" s="56" t="str">
        <f t="shared" si="13"/>
        <v/>
      </c>
      <c r="AD49" s="45" t="str">
        <f t="shared" si="14"/>
        <v/>
      </c>
      <c r="AE49" s="45" t="str">
        <f t="shared" si="15"/>
        <v/>
      </c>
      <c r="AF49" s="45" t="str">
        <f t="shared" si="16"/>
        <v/>
      </c>
      <c r="AG49" s="45" t="str">
        <f t="shared" si="17"/>
        <v/>
      </c>
      <c r="AH49" s="200" t="str">
        <f t="shared" si="18"/>
        <v/>
      </c>
      <c r="AI49" s="201" t="str">
        <f t="shared" si="19"/>
        <v/>
      </c>
      <c r="AJ49" s="200" t="str">
        <f t="shared" si="20"/>
        <v/>
      </c>
      <c r="AK49" s="200" t="str">
        <f>IF(AH49&lt;AI49,Übersetzungstexte!A$184,"")</f>
        <v/>
      </c>
      <c r="AL49" s="201" t="str">
        <f t="shared" si="21"/>
        <v/>
      </c>
      <c r="AM49" s="113"/>
    </row>
    <row r="50" spans="1:39" s="202" customFormat="1" ht="16.899999999999999" customHeight="1">
      <c r="A50" s="335"/>
      <c r="B50" s="480"/>
      <c r="C50" s="481"/>
      <c r="D50" s="482"/>
      <c r="E50" s="476"/>
      <c r="F50" s="198"/>
      <c r="G50" s="175"/>
      <c r="H50" s="336"/>
      <c r="I50" s="143"/>
      <c r="J50" s="251"/>
      <c r="K50" s="143"/>
      <c r="L50" s="252"/>
      <c r="M50" s="198" t="str">
        <f t="shared" si="22"/>
        <v/>
      </c>
      <c r="N50" s="175"/>
      <c r="O50" s="203"/>
      <c r="P50" s="175"/>
      <c r="Q50" s="203"/>
      <c r="R50" s="175"/>
      <c r="S50" s="143"/>
      <c r="T50" s="252"/>
      <c r="U50" s="204"/>
      <c r="V50" s="205"/>
      <c r="W50" s="206"/>
      <c r="X50" s="193"/>
      <c r="Y50" s="199">
        <f t="shared" si="10"/>
        <v>0</v>
      </c>
      <c r="Z50" s="199">
        <f>IF('1042Ef Décompte'!D54="",0,1)</f>
        <v>0</v>
      </c>
      <c r="AA50" s="45" t="e">
        <f t="shared" si="11"/>
        <v>#VALUE!</v>
      </c>
      <c r="AB50" s="45">
        <f t="shared" si="12"/>
        <v>0</v>
      </c>
      <c r="AC50" s="56" t="str">
        <f t="shared" si="13"/>
        <v/>
      </c>
      <c r="AD50" s="45" t="str">
        <f t="shared" si="14"/>
        <v/>
      </c>
      <c r="AE50" s="45" t="str">
        <f t="shared" si="15"/>
        <v/>
      </c>
      <c r="AF50" s="45" t="str">
        <f t="shared" si="16"/>
        <v/>
      </c>
      <c r="AG50" s="45" t="str">
        <f t="shared" si="17"/>
        <v/>
      </c>
      <c r="AH50" s="200" t="str">
        <f t="shared" si="18"/>
        <v/>
      </c>
      <c r="AI50" s="201" t="str">
        <f t="shared" si="19"/>
        <v/>
      </c>
      <c r="AJ50" s="200" t="str">
        <f t="shared" si="20"/>
        <v/>
      </c>
      <c r="AK50" s="200" t="str">
        <f>IF(AH50&lt;AI50,Übersetzungstexte!A$184,"")</f>
        <v/>
      </c>
      <c r="AL50" s="201" t="str">
        <f t="shared" si="21"/>
        <v/>
      </c>
      <c r="AM50" s="113"/>
    </row>
    <row r="51" spans="1:39" s="202" customFormat="1" ht="16.899999999999999" customHeight="1">
      <c r="A51" s="335"/>
      <c r="B51" s="480"/>
      <c r="C51" s="481"/>
      <c r="D51" s="482"/>
      <c r="E51" s="476"/>
      <c r="F51" s="198"/>
      <c r="G51" s="175"/>
      <c r="H51" s="336"/>
      <c r="I51" s="143"/>
      <c r="J51" s="251"/>
      <c r="K51" s="143"/>
      <c r="L51" s="252"/>
      <c r="M51" s="198" t="str">
        <f t="shared" si="22"/>
        <v/>
      </c>
      <c r="N51" s="175"/>
      <c r="O51" s="203"/>
      <c r="P51" s="175"/>
      <c r="Q51" s="203"/>
      <c r="R51" s="175"/>
      <c r="S51" s="143"/>
      <c r="T51" s="252"/>
      <c r="U51" s="204"/>
      <c r="V51" s="205"/>
      <c r="W51" s="206"/>
      <c r="X51" s="193"/>
      <c r="Y51" s="199">
        <f t="shared" si="10"/>
        <v>0</v>
      </c>
      <c r="Z51" s="199">
        <f>IF('1042Ef Décompte'!D55="",0,1)</f>
        <v>0</v>
      </c>
      <c r="AA51" s="45" t="e">
        <f t="shared" si="11"/>
        <v>#VALUE!</v>
      </c>
      <c r="AB51" s="45">
        <f t="shared" si="12"/>
        <v>0</v>
      </c>
      <c r="AC51" s="56" t="str">
        <f t="shared" si="13"/>
        <v/>
      </c>
      <c r="AD51" s="45" t="str">
        <f t="shared" si="14"/>
        <v/>
      </c>
      <c r="AE51" s="45" t="str">
        <f t="shared" si="15"/>
        <v/>
      </c>
      <c r="AF51" s="45" t="str">
        <f t="shared" si="16"/>
        <v/>
      </c>
      <c r="AG51" s="45" t="str">
        <f t="shared" si="17"/>
        <v/>
      </c>
      <c r="AH51" s="200" t="str">
        <f t="shared" si="18"/>
        <v/>
      </c>
      <c r="AI51" s="201" t="str">
        <f t="shared" si="19"/>
        <v/>
      </c>
      <c r="AJ51" s="200" t="str">
        <f t="shared" si="20"/>
        <v/>
      </c>
      <c r="AK51" s="200" t="str">
        <f>IF(AH51&lt;AI51,Übersetzungstexte!A$184,"")</f>
        <v/>
      </c>
      <c r="AL51" s="201" t="str">
        <f t="shared" si="21"/>
        <v/>
      </c>
      <c r="AM51" s="113"/>
    </row>
    <row r="52" spans="1:39" s="202" customFormat="1" ht="16.899999999999999" customHeight="1">
      <c r="A52" s="335"/>
      <c r="B52" s="480"/>
      <c r="C52" s="481"/>
      <c r="D52" s="482"/>
      <c r="E52" s="476"/>
      <c r="F52" s="198"/>
      <c r="G52" s="175"/>
      <c r="H52" s="336"/>
      <c r="I52" s="143"/>
      <c r="J52" s="251"/>
      <c r="K52" s="143"/>
      <c r="L52" s="252"/>
      <c r="M52" s="198" t="str">
        <f t="shared" si="22"/>
        <v/>
      </c>
      <c r="N52" s="175"/>
      <c r="O52" s="203"/>
      <c r="P52" s="175"/>
      <c r="Q52" s="203"/>
      <c r="R52" s="175"/>
      <c r="S52" s="143"/>
      <c r="T52" s="252"/>
      <c r="U52" s="204"/>
      <c r="V52" s="205"/>
      <c r="W52" s="206"/>
      <c r="X52" s="193"/>
      <c r="Y52" s="199">
        <f t="shared" si="10"/>
        <v>0</v>
      </c>
      <c r="Z52" s="199">
        <f>IF('1042Ef Décompte'!D56="",0,1)</f>
        <v>0</v>
      </c>
      <c r="AA52" s="45" t="e">
        <f t="shared" si="11"/>
        <v>#VALUE!</v>
      </c>
      <c r="AB52" s="45">
        <f t="shared" si="12"/>
        <v>0</v>
      </c>
      <c r="AC52" s="56" t="str">
        <f t="shared" si="13"/>
        <v/>
      </c>
      <c r="AD52" s="45" t="str">
        <f t="shared" si="14"/>
        <v/>
      </c>
      <c r="AE52" s="45" t="str">
        <f t="shared" si="15"/>
        <v/>
      </c>
      <c r="AF52" s="45" t="str">
        <f t="shared" si="16"/>
        <v/>
      </c>
      <c r="AG52" s="45" t="str">
        <f t="shared" si="17"/>
        <v/>
      </c>
      <c r="AH52" s="200" t="str">
        <f t="shared" si="18"/>
        <v/>
      </c>
      <c r="AI52" s="201" t="str">
        <f t="shared" si="19"/>
        <v/>
      </c>
      <c r="AJ52" s="200" t="str">
        <f t="shared" si="20"/>
        <v/>
      </c>
      <c r="AK52" s="200" t="str">
        <f>IF(AH52&lt;AI52,Übersetzungstexte!A$184,"")</f>
        <v/>
      </c>
      <c r="AL52" s="201" t="str">
        <f t="shared" si="21"/>
        <v/>
      </c>
      <c r="AM52" s="113"/>
    </row>
    <row r="53" spans="1:39" s="202" customFormat="1" ht="16.899999999999999" customHeight="1">
      <c r="A53" s="335"/>
      <c r="B53" s="480"/>
      <c r="C53" s="481"/>
      <c r="D53" s="482"/>
      <c r="E53" s="476"/>
      <c r="F53" s="198"/>
      <c r="G53" s="175"/>
      <c r="H53" s="336"/>
      <c r="I53" s="143"/>
      <c r="J53" s="251"/>
      <c r="K53" s="143"/>
      <c r="L53" s="252"/>
      <c r="M53" s="198" t="str">
        <f t="shared" si="22"/>
        <v/>
      </c>
      <c r="N53" s="175"/>
      <c r="O53" s="203"/>
      <c r="P53" s="175"/>
      <c r="Q53" s="203"/>
      <c r="R53" s="175"/>
      <c r="S53" s="143"/>
      <c r="T53" s="252"/>
      <c r="U53" s="204"/>
      <c r="V53" s="205"/>
      <c r="W53" s="206"/>
      <c r="X53" s="193"/>
      <c r="Y53" s="199">
        <f t="shared" si="10"/>
        <v>0</v>
      </c>
      <c r="Z53" s="199">
        <f>IF('1042Ef Décompte'!D57="",0,1)</f>
        <v>0</v>
      </c>
      <c r="AA53" s="45" t="e">
        <f t="shared" si="11"/>
        <v>#VALUE!</v>
      </c>
      <c r="AB53" s="45">
        <f t="shared" si="12"/>
        <v>0</v>
      </c>
      <c r="AC53" s="56" t="str">
        <f t="shared" si="13"/>
        <v/>
      </c>
      <c r="AD53" s="45" t="str">
        <f t="shared" si="14"/>
        <v/>
      </c>
      <c r="AE53" s="45" t="str">
        <f t="shared" si="15"/>
        <v/>
      </c>
      <c r="AF53" s="45" t="str">
        <f t="shared" si="16"/>
        <v/>
      </c>
      <c r="AG53" s="45" t="str">
        <f t="shared" si="17"/>
        <v/>
      </c>
      <c r="AH53" s="200" t="str">
        <f t="shared" si="18"/>
        <v/>
      </c>
      <c r="AI53" s="201" t="str">
        <f t="shared" si="19"/>
        <v/>
      </c>
      <c r="AJ53" s="200" t="str">
        <f t="shared" si="20"/>
        <v/>
      </c>
      <c r="AK53" s="200" t="str">
        <f>IF(AH53&lt;AI53,Übersetzungstexte!A$184,"")</f>
        <v/>
      </c>
      <c r="AL53" s="201" t="str">
        <f t="shared" si="21"/>
        <v/>
      </c>
      <c r="AM53" s="113"/>
    </row>
    <row r="54" spans="1:39" s="202" customFormat="1" ht="16.899999999999999" customHeight="1">
      <c r="A54" s="335"/>
      <c r="B54" s="480"/>
      <c r="C54" s="481"/>
      <c r="D54" s="482"/>
      <c r="E54" s="476"/>
      <c r="F54" s="198"/>
      <c r="G54" s="175"/>
      <c r="H54" s="336"/>
      <c r="I54" s="143"/>
      <c r="J54" s="251"/>
      <c r="K54" s="143"/>
      <c r="L54" s="252"/>
      <c r="M54" s="198" t="str">
        <f t="shared" si="22"/>
        <v/>
      </c>
      <c r="N54" s="175"/>
      <c r="O54" s="203"/>
      <c r="P54" s="175"/>
      <c r="Q54" s="203"/>
      <c r="R54" s="175"/>
      <c r="S54" s="143"/>
      <c r="T54" s="252"/>
      <c r="U54" s="204"/>
      <c r="V54" s="205"/>
      <c r="W54" s="206"/>
      <c r="X54" s="193"/>
      <c r="Y54" s="199">
        <f t="shared" si="10"/>
        <v>0</v>
      </c>
      <c r="Z54" s="199">
        <f>IF('1042Ef Décompte'!D58="",0,1)</f>
        <v>0</v>
      </c>
      <c r="AA54" s="45" t="e">
        <f t="shared" si="11"/>
        <v>#VALUE!</v>
      </c>
      <c r="AB54" s="45">
        <f t="shared" si="12"/>
        <v>0</v>
      </c>
      <c r="AC54" s="56" t="str">
        <f t="shared" si="13"/>
        <v/>
      </c>
      <c r="AD54" s="45" t="str">
        <f t="shared" si="14"/>
        <v/>
      </c>
      <c r="AE54" s="45" t="str">
        <f t="shared" si="15"/>
        <v/>
      </c>
      <c r="AF54" s="45" t="str">
        <f t="shared" si="16"/>
        <v/>
      </c>
      <c r="AG54" s="45" t="str">
        <f t="shared" si="17"/>
        <v/>
      </c>
      <c r="AH54" s="200" t="str">
        <f t="shared" si="18"/>
        <v/>
      </c>
      <c r="AI54" s="201" t="str">
        <f t="shared" si="19"/>
        <v/>
      </c>
      <c r="AJ54" s="200" t="str">
        <f t="shared" si="20"/>
        <v/>
      </c>
      <c r="AK54" s="200" t="str">
        <f>IF(AH54&lt;AI54,Übersetzungstexte!A$184,"")</f>
        <v/>
      </c>
      <c r="AL54" s="201" t="str">
        <f t="shared" si="21"/>
        <v/>
      </c>
      <c r="AM54" s="113"/>
    </row>
    <row r="55" spans="1:39" s="202" customFormat="1" ht="16.899999999999999" customHeight="1">
      <c r="A55" s="335"/>
      <c r="B55" s="480"/>
      <c r="C55" s="481"/>
      <c r="D55" s="482"/>
      <c r="E55" s="476"/>
      <c r="F55" s="198"/>
      <c r="G55" s="175"/>
      <c r="H55" s="336"/>
      <c r="I55" s="143"/>
      <c r="J55" s="251"/>
      <c r="K55" s="143"/>
      <c r="L55" s="252"/>
      <c r="M55" s="198" t="str">
        <f t="shared" si="22"/>
        <v/>
      </c>
      <c r="N55" s="175"/>
      <c r="O55" s="203"/>
      <c r="P55" s="175"/>
      <c r="Q55" s="203"/>
      <c r="R55" s="175"/>
      <c r="S55" s="143"/>
      <c r="T55" s="252"/>
      <c r="U55" s="204"/>
      <c r="V55" s="205"/>
      <c r="W55" s="206"/>
      <c r="X55" s="193"/>
      <c r="Y55" s="199">
        <f t="shared" si="10"/>
        <v>0</v>
      </c>
      <c r="Z55" s="199">
        <f>IF('1042Ef Décompte'!D59="",0,1)</f>
        <v>0</v>
      </c>
      <c r="AA55" s="45" t="e">
        <f t="shared" si="11"/>
        <v>#VALUE!</v>
      </c>
      <c r="AB55" s="45">
        <f t="shared" si="12"/>
        <v>0</v>
      </c>
      <c r="AC55" s="56" t="str">
        <f t="shared" si="13"/>
        <v/>
      </c>
      <c r="AD55" s="45" t="str">
        <f t="shared" si="14"/>
        <v/>
      </c>
      <c r="AE55" s="45" t="str">
        <f t="shared" si="15"/>
        <v/>
      </c>
      <c r="AF55" s="45" t="str">
        <f t="shared" si="16"/>
        <v/>
      </c>
      <c r="AG55" s="45" t="str">
        <f t="shared" si="17"/>
        <v/>
      </c>
      <c r="AH55" s="200" t="str">
        <f t="shared" si="18"/>
        <v/>
      </c>
      <c r="AI55" s="201" t="str">
        <f t="shared" si="19"/>
        <v/>
      </c>
      <c r="AJ55" s="200" t="str">
        <f t="shared" si="20"/>
        <v/>
      </c>
      <c r="AK55" s="200" t="str">
        <f>IF(AH55&lt;AI55,Übersetzungstexte!A$184,"")</f>
        <v/>
      </c>
      <c r="AL55" s="201" t="str">
        <f t="shared" si="21"/>
        <v/>
      </c>
      <c r="AM55" s="113"/>
    </row>
    <row r="56" spans="1:39" s="202" customFormat="1" ht="16.899999999999999" customHeight="1">
      <c r="A56" s="335"/>
      <c r="B56" s="480"/>
      <c r="C56" s="481"/>
      <c r="D56" s="482"/>
      <c r="E56" s="476"/>
      <c r="F56" s="198"/>
      <c r="G56" s="175"/>
      <c r="H56" s="336"/>
      <c r="I56" s="143"/>
      <c r="J56" s="251"/>
      <c r="K56" s="143"/>
      <c r="L56" s="252"/>
      <c r="M56" s="198" t="str">
        <f t="shared" si="22"/>
        <v/>
      </c>
      <c r="N56" s="175"/>
      <c r="O56" s="203"/>
      <c r="P56" s="175"/>
      <c r="Q56" s="203"/>
      <c r="R56" s="175"/>
      <c r="S56" s="143"/>
      <c r="T56" s="252"/>
      <c r="U56" s="204"/>
      <c r="V56" s="205"/>
      <c r="W56" s="206"/>
      <c r="X56" s="193"/>
      <c r="Y56" s="199">
        <f t="shared" si="10"/>
        <v>0</v>
      </c>
      <c r="Z56" s="199">
        <f>IF('1042Ef Décompte'!D60="",0,1)</f>
        <v>0</v>
      </c>
      <c r="AA56" s="45" t="e">
        <f t="shared" si="11"/>
        <v>#VALUE!</v>
      </c>
      <c r="AB56" s="45">
        <f t="shared" si="12"/>
        <v>0</v>
      </c>
      <c r="AC56" s="56" t="str">
        <f t="shared" si="13"/>
        <v/>
      </c>
      <c r="AD56" s="45" t="str">
        <f t="shared" si="14"/>
        <v/>
      </c>
      <c r="AE56" s="45" t="str">
        <f t="shared" si="15"/>
        <v/>
      </c>
      <c r="AF56" s="45" t="str">
        <f t="shared" si="16"/>
        <v/>
      </c>
      <c r="AG56" s="45" t="str">
        <f t="shared" si="17"/>
        <v/>
      </c>
      <c r="AH56" s="200" t="str">
        <f t="shared" si="18"/>
        <v/>
      </c>
      <c r="AI56" s="201" t="str">
        <f t="shared" si="19"/>
        <v/>
      </c>
      <c r="AJ56" s="200" t="str">
        <f t="shared" si="20"/>
        <v/>
      </c>
      <c r="AK56" s="200" t="str">
        <f>IF(AH56&lt;AI56,Übersetzungstexte!A$184,"")</f>
        <v/>
      </c>
      <c r="AL56" s="201" t="str">
        <f t="shared" si="21"/>
        <v/>
      </c>
      <c r="AM56" s="113"/>
    </row>
    <row r="57" spans="1:39" s="202" customFormat="1" ht="16.899999999999999" customHeight="1">
      <c r="A57" s="335"/>
      <c r="B57" s="480"/>
      <c r="C57" s="481"/>
      <c r="D57" s="482"/>
      <c r="E57" s="476"/>
      <c r="F57" s="198"/>
      <c r="G57" s="175"/>
      <c r="H57" s="336"/>
      <c r="I57" s="143"/>
      <c r="J57" s="251"/>
      <c r="K57" s="143"/>
      <c r="L57" s="252"/>
      <c r="M57" s="198" t="str">
        <f t="shared" si="22"/>
        <v/>
      </c>
      <c r="N57" s="175"/>
      <c r="O57" s="203"/>
      <c r="P57" s="175"/>
      <c r="Q57" s="203"/>
      <c r="R57" s="175"/>
      <c r="S57" s="143"/>
      <c r="T57" s="252"/>
      <c r="U57" s="204"/>
      <c r="V57" s="205"/>
      <c r="W57" s="206"/>
      <c r="X57" s="193"/>
      <c r="Y57" s="199">
        <f t="shared" si="10"/>
        <v>0</v>
      </c>
      <c r="Z57" s="199">
        <f>IF('1042Ef Décompte'!D61="",0,1)</f>
        <v>0</v>
      </c>
      <c r="AA57" s="45" t="e">
        <f t="shared" si="11"/>
        <v>#VALUE!</v>
      </c>
      <c r="AB57" s="45">
        <f t="shared" si="12"/>
        <v>0</v>
      </c>
      <c r="AC57" s="56" t="str">
        <f t="shared" si="13"/>
        <v/>
      </c>
      <c r="AD57" s="45" t="str">
        <f t="shared" si="14"/>
        <v/>
      </c>
      <c r="AE57" s="45" t="str">
        <f t="shared" si="15"/>
        <v/>
      </c>
      <c r="AF57" s="45" t="str">
        <f t="shared" si="16"/>
        <v/>
      </c>
      <c r="AG57" s="45" t="str">
        <f t="shared" si="17"/>
        <v/>
      </c>
      <c r="AH57" s="200" t="str">
        <f t="shared" si="18"/>
        <v/>
      </c>
      <c r="AI57" s="201" t="str">
        <f t="shared" si="19"/>
        <v/>
      </c>
      <c r="AJ57" s="200" t="str">
        <f t="shared" si="20"/>
        <v/>
      </c>
      <c r="AK57" s="200" t="str">
        <f>IF(AH57&lt;AI57,Übersetzungstexte!A$184,"")</f>
        <v/>
      </c>
      <c r="AL57" s="201" t="str">
        <f t="shared" si="21"/>
        <v/>
      </c>
      <c r="AM57" s="113"/>
    </row>
    <row r="58" spans="1:39" s="202" customFormat="1" ht="16.899999999999999" customHeight="1">
      <c r="A58" s="335"/>
      <c r="B58" s="480"/>
      <c r="C58" s="481"/>
      <c r="D58" s="482"/>
      <c r="E58" s="476"/>
      <c r="F58" s="198"/>
      <c r="G58" s="175"/>
      <c r="H58" s="336"/>
      <c r="I58" s="143"/>
      <c r="J58" s="251"/>
      <c r="K58" s="143"/>
      <c r="L58" s="252"/>
      <c r="M58" s="198" t="str">
        <f t="shared" si="22"/>
        <v/>
      </c>
      <c r="N58" s="175"/>
      <c r="O58" s="203"/>
      <c r="P58" s="175"/>
      <c r="Q58" s="203"/>
      <c r="R58" s="175"/>
      <c r="S58" s="143"/>
      <c r="T58" s="252"/>
      <c r="U58" s="204"/>
      <c r="V58" s="205"/>
      <c r="W58" s="206"/>
      <c r="X58" s="193"/>
      <c r="Y58" s="199">
        <f t="shared" si="10"/>
        <v>0</v>
      </c>
      <c r="Z58" s="199">
        <f>IF('1042Ef Décompte'!D62="",0,1)</f>
        <v>0</v>
      </c>
      <c r="AA58" s="45" t="e">
        <f t="shared" si="11"/>
        <v>#VALUE!</v>
      </c>
      <c r="AB58" s="45">
        <f t="shared" si="12"/>
        <v>0</v>
      </c>
      <c r="AC58" s="56" t="str">
        <f t="shared" si="13"/>
        <v/>
      </c>
      <c r="AD58" s="45" t="str">
        <f t="shared" si="14"/>
        <v/>
      </c>
      <c r="AE58" s="45" t="str">
        <f t="shared" si="15"/>
        <v/>
      </c>
      <c r="AF58" s="45" t="str">
        <f t="shared" si="16"/>
        <v/>
      </c>
      <c r="AG58" s="45" t="str">
        <f t="shared" si="17"/>
        <v/>
      </c>
      <c r="AH58" s="200" t="str">
        <f t="shared" si="18"/>
        <v/>
      </c>
      <c r="AI58" s="201" t="str">
        <f t="shared" si="19"/>
        <v/>
      </c>
      <c r="AJ58" s="200" t="str">
        <f t="shared" si="20"/>
        <v/>
      </c>
      <c r="AK58" s="200" t="str">
        <f>IF(AH58&lt;AI58,Übersetzungstexte!A$184,"")</f>
        <v/>
      </c>
      <c r="AL58" s="201" t="str">
        <f t="shared" si="21"/>
        <v/>
      </c>
      <c r="AM58" s="113"/>
    </row>
    <row r="59" spans="1:39" s="202" customFormat="1" ht="16.899999999999999" customHeight="1">
      <c r="A59" s="335"/>
      <c r="B59" s="480"/>
      <c r="C59" s="481"/>
      <c r="D59" s="482"/>
      <c r="E59" s="476"/>
      <c r="F59" s="198"/>
      <c r="G59" s="175"/>
      <c r="H59" s="336"/>
      <c r="I59" s="143"/>
      <c r="J59" s="251"/>
      <c r="K59" s="143"/>
      <c r="L59" s="252"/>
      <c r="M59" s="198" t="str">
        <f t="shared" si="22"/>
        <v/>
      </c>
      <c r="N59" s="175"/>
      <c r="O59" s="203"/>
      <c r="P59" s="175"/>
      <c r="Q59" s="203"/>
      <c r="R59" s="175"/>
      <c r="S59" s="143"/>
      <c r="T59" s="252"/>
      <c r="U59" s="204"/>
      <c r="V59" s="205"/>
      <c r="W59" s="206"/>
      <c r="X59" s="193"/>
      <c r="Y59" s="199">
        <f t="shared" si="10"/>
        <v>0</v>
      </c>
      <c r="Z59" s="199">
        <f>IF('1042Ef Décompte'!D63="",0,1)</f>
        <v>0</v>
      </c>
      <c r="AA59" s="45" t="e">
        <f t="shared" si="11"/>
        <v>#VALUE!</v>
      </c>
      <c r="AB59" s="45">
        <f t="shared" si="12"/>
        <v>0</v>
      </c>
      <c r="AC59" s="56" t="str">
        <f t="shared" si="13"/>
        <v/>
      </c>
      <c r="AD59" s="45" t="str">
        <f t="shared" si="14"/>
        <v/>
      </c>
      <c r="AE59" s="45" t="str">
        <f t="shared" si="15"/>
        <v/>
      </c>
      <c r="AF59" s="45" t="str">
        <f t="shared" si="16"/>
        <v/>
      </c>
      <c r="AG59" s="45" t="str">
        <f t="shared" si="17"/>
        <v/>
      </c>
      <c r="AH59" s="200" t="str">
        <f t="shared" si="18"/>
        <v/>
      </c>
      <c r="AI59" s="201" t="str">
        <f t="shared" si="19"/>
        <v/>
      </c>
      <c r="AJ59" s="200" t="str">
        <f t="shared" si="20"/>
        <v/>
      </c>
      <c r="AK59" s="200" t="str">
        <f>IF(AH59&lt;AI59,Übersetzungstexte!A$184,"")</f>
        <v/>
      </c>
      <c r="AL59" s="201" t="str">
        <f t="shared" si="21"/>
        <v/>
      </c>
      <c r="AM59" s="113"/>
    </row>
    <row r="60" spans="1:39" s="202" customFormat="1" ht="16.899999999999999" customHeight="1">
      <c r="A60" s="335"/>
      <c r="B60" s="480"/>
      <c r="C60" s="481"/>
      <c r="D60" s="482"/>
      <c r="E60" s="476"/>
      <c r="F60" s="198"/>
      <c r="G60" s="175"/>
      <c r="H60" s="336"/>
      <c r="I60" s="143"/>
      <c r="J60" s="251"/>
      <c r="K60" s="143"/>
      <c r="L60" s="252"/>
      <c r="M60" s="198" t="str">
        <f t="shared" si="22"/>
        <v/>
      </c>
      <c r="N60" s="175"/>
      <c r="O60" s="203"/>
      <c r="P60" s="175"/>
      <c r="Q60" s="203"/>
      <c r="R60" s="175"/>
      <c r="S60" s="143"/>
      <c r="T60" s="252"/>
      <c r="U60" s="204"/>
      <c r="V60" s="205"/>
      <c r="W60" s="206"/>
      <c r="X60" s="193"/>
      <c r="Y60" s="199">
        <f t="shared" si="10"/>
        <v>0</v>
      </c>
      <c r="Z60" s="199">
        <f>IF('1042Ef Décompte'!D64="",0,1)</f>
        <v>0</v>
      </c>
      <c r="AA60" s="45" t="e">
        <f t="shared" si="11"/>
        <v>#VALUE!</v>
      </c>
      <c r="AB60" s="45">
        <f t="shared" si="12"/>
        <v>0</v>
      </c>
      <c r="AC60" s="56" t="str">
        <f t="shared" si="13"/>
        <v/>
      </c>
      <c r="AD60" s="45" t="str">
        <f t="shared" si="14"/>
        <v/>
      </c>
      <c r="AE60" s="45" t="str">
        <f t="shared" si="15"/>
        <v/>
      </c>
      <c r="AF60" s="45" t="str">
        <f t="shared" si="16"/>
        <v/>
      </c>
      <c r="AG60" s="45" t="str">
        <f t="shared" si="17"/>
        <v/>
      </c>
      <c r="AH60" s="200" t="str">
        <f t="shared" si="18"/>
        <v/>
      </c>
      <c r="AI60" s="201" t="str">
        <f t="shared" si="19"/>
        <v/>
      </c>
      <c r="AJ60" s="200" t="str">
        <f t="shared" si="20"/>
        <v/>
      </c>
      <c r="AK60" s="200" t="str">
        <f>IF(AH60&lt;AI60,Übersetzungstexte!A$184,"")</f>
        <v/>
      </c>
      <c r="AL60" s="201" t="str">
        <f t="shared" si="21"/>
        <v/>
      </c>
      <c r="AM60" s="113"/>
    </row>
    <row r="61" spans="1:39" s="202" customFormat="1" ht="16.899999999999999" customHeight="1">
      <c r="A61" s="335"/>
      <c r="B61" s="480"/>
      <c r="C61" s="481"/>
      <c r="D61" s="482"/>
      <c r="E61" s="476"/>
      <c r="F61" s="198"/>
      <c r="G61" s="175"/>
      <c r="H61" s="336"/>
      <c r="I61" s="143"/>
      <c r="J61" s="251"/>
      <c r="K61" s="143"/>
      <c r="L61" s="252"/>
      <c r="M61" s="198" t="str">
        <f t="shared" si="22"/>
        <v/>
      </c>
      <c r="N61" s="175"/>
      <c r="O61" s="203"/>
      <c r="P61" s="175"/>
      <c r="Q61" s="203"/>
      <c r="R61" s="175"/>
      <c r="S61" s="143"/>
      <c r="T61" s="252"/>
      <c r="U61" s="204"/>
      <c r="V61" s="205"/>
      <c r="W61" s="206"/>
      <c r="X61" s="193"/>
      <c r="Y61" s="199">
        <f t="shared" si="10"/>
        <v>0</v>
      </c>
      <c r="Z61" s="199">
        <f>IF('1042Ef Décompte'!D65="",0,1)</f>
        <v>0</v>
      </c>
      <c r="AA61" s="45" t="e">
        <f t="shared" si="11"/>
        <v>#VALUE!</v>
      </c>
      <c r="AB61" s="45">
        <f t="shared" si="12"/>
        <v>0</v>
      </c>
      <c r="AC61" s="56" t="str">
        <f t="shared" si="13"/>
        <v/>
      </c>
      <c r="AD61" s="45" t="str">
        <f t="shared" si="14"/>
        <v/>
      </c>
      <c r="AE61" s="45" t="str">
        <f t="shared" si="15"/>
        <v/>
      </c>
      <c r="AF61" s="45" t="str">
        <f t="shared" si="16"/>
        <v/>
      </c>
      <c r="AG61" s="45" t="str">
        <f t="shared" si="17"/>
        <v/>
      </c>
      <c r="AH61" s="200" t="str">
        <f t="shared" si="18"/>
        <v/>
      </c>
      <c r="AI61" s="201" t="str">
        <f t="shared" si="19"/>
        <v/>
      </c>
      <c r="AJ61" s="200" t="str">
        <f t="shared" si="20"/>
        <v/>
      </c>
      <c r="AK61" s="200" t="str">
        <f>IF(AH61&lt;AI61,Übersetzungstexte!A$184,"")</f>
        <v/>
      </c>
      <c r="AL61" s="201" t="str">
        <f t="shared" si="21"/>
        <v/>
      </c>
      <c r="AM61" s="113"/>
    </row>
    <row r="62" spans="1:39" s="202" customFormat="1" ht="16.899999999999999" customHeight="1">
      <c r="A62" s="335"/>
      <c r="B62" s="480"/>
      <c r="C62" s="481"/>
      <c r="D62" s="482"/>
      <c r="E62" s="476"/>
      <c r="F62" s="198"/>
      <c r="G62" s="175"/>
      <c r="H62" s="336"/>
      <c r="I62" s="143"/>
      <c r="J62" s="251"/>
      <c r="K62" s="143"/>
      <c r="L62" s="252"/>
      <c r="M62" s="198" t="str">
        <f t="shared" si="22"/>
        <v/>
      </c>
      <c r="N62" s="175"/>
      <c r="O62" s="203"/>
      <c r="P62" s="175"/>
      <c r="Q62" s="203"/>
      <c r="R62" s="175"/>
      <c r="S62" s="143"/>
      <c r="T62" s="252"/>
      <c r="U62" s="204"/>
      <c r="V62" s="205"/>
      <c r="W62" s="206"/>
      <c r="X62" s="193"/>
      <c r="Y62" s="199">
        <f t="shared" si="10"/>
        <v>0</v>
      </c>
      <c r="Z62" s="199">
        <f>IF('1042Ef Décompte'!D66="",0,1)</f>
        <v>0</v>
      </c>
      <c r="AA62" s="45" t="e">
        <f t="shared" si="11"/>
        <v>#VALUE!</v>
      </c>
      <c r="AB62" s="45">
        <f t="shared" si="12"/>
        <v>0</v>
      </c>
      <c r="AC62" s="56" t="str">
        <f t="shared" si="13"/>
        <v/>
      </c>
      <c r="AD62" s="45" t="str">
        <f t="shared" si="14"/>
        <v/>
      </c>
      <c r="AE62" s="45" t="str">
        <f t="shared" si="15"/>
        <v/>
      </c>
      <c r="AF62" s="45" t="str">
        <f t="shared" si="16"/>
        <v/>
      </c>
      <c r="AG62" s="45" t="str">
        <f t="shared" si="17"/>
        <v/>
      </c>
      <c r="AH62" s="200" t="str">
        <f t="shared" si="18"/>
        <v/>
      </c>
      <c r="AI62" s="201" t="str">
        <f t="shared" si="19"/>
        <v/>
      </c>
      <c r="AJ62" s="200" t="str">
        <f t="shared" si="20"/>
        <v/>
      </c>
      <c r="AK62" s="200" t="str">
        <f>IF(AH62&lt;AI62,Übersetzungstexte!A$184,"")</f>
        <v/>
      </c>
      <c r="AL62" s="201" t="str">
        <f t="shared" si="21"/>
        <v/>
      </c>
      <c r="AM62" s="113"/>
    </row>
    <row r="63" spans="1:39" s="202" customFormat="1" ht="16.899999999999999" customHeight="1">
      <c r="A63" s="335"/>
      <c r="B63" s="480"/>
      <c r="C63" s="481"/>
      <c r="D63" s="482"/>
      <c r="E63" s="476"/>
      <c r="F63" s="198"/>
      <c r="G63" s="175"/>
      <c r="H63" s="336"/>
      <c r="I63" s="143"/>
      <c r="J63" s="251"/>
      <c r="K63" s="143"/>
      <c r="L63" s="252"/>
      <c r="M63" s="198" t="str">
        <f t="shared" si="22"/>
        <v/>
      </c>
      <c r="N63" s="175"/>
      <c r="O63" s="203"/>
      <c r="P63" s="175"/>
      <c r="Q63" s="203"/>
      <c r="R63" s="175"/>
      <c r="S63" s="143"/>
      <c r="T63" s="252"/>
      <c r="U63" s="204"/>
      <c r="V63" s="205"/>
      <c r="W63" s="206"/>
      <c r="X63" s="193"/>
      <c r="Y63" s="199">
        <f t="shared" si="10"/>
        <v>0</v>
      </c>
      <c r="Z63" s="199">
        <f>IF('1042Ef Décompte'!D67="",0,1)</f>
        <v>0</v>
      </c>
      <c r="AA63" s="45" t="e">
        <f t="shared" si="11"/>
        <v>#VALUE!</v>
      </c>
      <c r="AB63" s="45">
        <f t="shared" si="12"/>
        <v>0</v>
      </c>
      <c r="AC63" s="56" t="str">
        <f t="shared" si="13"/>
        <v/>
      </c>
      <c r="AD63" s="45" t="str">
        <f t="shared" si="14"/>
        <v/>
      </c>
      <c r="AE63" s="45" t="str">
        <f t="shared" si="15"/>
        <v/>
      </c>
      <c r="AF63" s="45" t="str">
        <f t="shared" si="16"/>
        <v/>
      </c>
      <c r="AG63" s="45" t="str">
        <f t="shared" si="17"/>
        <v/>
      </c>
      <c r="AH63" s="200" t="str">
        <f t="shared" si="18"/>
        <v/>
      </c>
      <c r="AI63" s="201" t="str">
        <f t="shared" si="19"/>
        <v/>
      </c>
      <c r="AJ63" s="200" t="str">
        <f t="shared" si="20"/>
        <v/>
      </c>
      <c r="AK63" s="200" t="str">
        <f>IF(AH63&lt;AI63,Übersetzungstexte!A$184,"")</f>
        <v/>
      </c>
      <c r="AL63" s="201" t="str">
        <f t="shared" si="21"/>
        <v/>
      </c>
      <c r="AM63" s="113"/>
    </row>
    <row r="64" spans="1:39" s="202" customFormat="1" ht="16.899999999999999" customHeight="1">
      <c r="A64" s="335"/>
      <c r="B64" s="480"/>
      <c r="C64" s="481"/>
      <c r="D64" s="482"/>
      <c r="E64" s="476"/>
      <c r="F64" s="198"/>
      <c r="G64" s="175"/>
      <c r="H64" s="336"/>
      <c r="I64" s="143"/>
      <c r="J64" s="251"/>
      <c r="K64" s="143"/>
      <c r="L64" s="252"/>
      <c r="M64" s="198" t="str">
        <f t="shared" si="22"/>
        <v/>
      </c>
      <c r="N64" s="175"/>
      <c r="O64" s="203"/>
      <c r="P64" s="175"/>
      <c r="Q64" s="203"/>
      <c r="R64" s="175"/>
      <c r="S64" s="143"/>
      <c r="T64" s="252"/>
      <c r="U64" s="204"/>
      <c r="V64" s="205"/>
      <c r="W64" s="206"/>
      <c r="X64" s="193"/>
      <c r="Y64" s="199">
        <f t="shared" si="10"/>
        <v>0</v>
      </c>
      <c r="Z64" s="199">
        <f>IF('1042Ef Décompte'!D68="",0,1)</f>
        <v>0</v>
      </c>
      <c r="AA64" s="45" t="e">
        <f t="shared" si="11"/>
        <v>#VALUE!</v>
      </c>
      <c r="AB64" s="45">
        <f t="shared" si="12"/>
        <v>0</v>
      </c>
      <c r="AC64" s="56" t="str">
        <f t="shared" si="13"/>
        <v/>
      </c>
      <c r="AD64" s="45" t="str">
        <f t="shared" si="14"/>
        <v/>
      </c>
      <c r="AE64" s="45" t="str">
        <f t="shared" si="15"/>
        <v/>
      </c>
      <c r="AF64" s="45" t="str">
        <f t="shared" si="16"/>
        <v/>
      </c>
      <c r="AG64" s="45" t="str">
        <f t="shared" si="17"/>
        <v/>
      </c>
      <c r="AH64" s="200" t="str">
        <f t="shared" si="18"/>
        <v/>
      </c>
      <c r="AI64" s="201" t="str">
        <f t="shared" si="19"/>
        <v/>
      </c>
      <c r="AJ64" s="200" t="str">
        <f t="shared" si="20"/>
        <v/>
      </c>
      <c r="AK64" s="200" t="str">
        <f>IF(AH64&lt;AI64,Übersetzungstexte!A$184,"")</f>
        <v/>
      </c>
      <c r="AL64" s="201" t="str">
        <f t="shared" si="21"/>
        <v/>
      </c>
      <c r="AM64" s="113"/>
    </row>
    <row r="65" spans="1:39" s="202" customFormat="1" ht="16.899999999999999" customHeight="1">
      <c r="A65" s="335"/>
      <c r="B65" s="480"/>
      <c r="C65" s="481"/>
      <c r="D65" s="482"/>
      <c r="E65" s="476"/>
      <c r="F65" s="198"/>
      <c r="G65" s="175"/>
      <c r="H65" s="336"/>
      <c r="I65" s="143"/>
      <c r="J65" s="251"/>
      <c r="K65" s="143"/>
      <c r="L65" s="252"/>
      <c r="M65" s="198" t="str">
        <f t="shared" si="22"/>
        <v/>
      </c>
      <c r="N65" s="175"/>
      <c r="O65" s="203"/>
      <c r="P65" s="175"/>
      <c r="Q65" s="203"/>
      <c r="R65" s="175"/>
      <c r="S65" s="143"/>
      <c r="T65" s="252"/>
      <c r="U65" s="204"/>
      <c r="V65" s="205"/>
      <c r="W65" s="206"/>
      <c r="X65" s="193"/>
      <c r="Y65" s="199">
        <f t="shared" si="10"/>
        <v>0</v>
      </c>
      <c r="Z65" s="199">
        <f>IF('1042Ef Décompte'!D69="",0,1)</f>
        <v>0</v>
      </c>
      <c r="AA65" s="45" t="e">
        <f t="shared" si="11"/>
        <v>#VALUE!</v>
      </c>
      <c r="AB65" s="45">
        <f t="shared" si="12"/>
        <v>0</v>
      </c>
      <c r="AC65" s="56" t="str">
        <f t="shared" si="13"/>
        <v/>
      </c>
      <c r="AD65" s="45" t="str">
        <f t="shared" si="14"/>
        <v/>
      </c>
      <c r="AE65" s="45" t="str">
        <f t="shared" si="15"/>
        <v/>
      </c>
      <c r="AF65" s="45" t="str">
        <f t="shared" si="16"/>
        <v/>
      </c>
      <c r="AG65" s="45" t="str">
        <f t="shared" si="17"/>
        <v/>
      </c>
      <c r="AH65" s="200" t="str">
        <f t="shared" si="18"/>
        <v/>
      </c>
      <c r="AI65" s="201" t="str">
        <f t="shared" si="19"/>
        <v/>
      </c>
      <c r="AJ65" s="200" t="str">
        <f t="shared" si="20"/>
        <v/>
      </c>
      <c r="AK65" s="200" t="str">
        <f>IF(AH65&lt;AI65,Übersetzungstexte!A$184,"")</f>
        <v/>
      </c>
      <c r="AL65" s="201" t="str">
        <f t="shared" si="21"/>
        <v/>
      </c>
      <c r="AM65" s="113"/>
    </row>
    <row r="66" spans="1:39" s="202" customFormat="1" ht="16.899999999999999" customHeight="1">
      <c r="A66" s="335"/>
      <c r="B66" s="480"/>
      <c r="C66" s="481"/>
      <c r="D66" s="482"/>
      <c r="E66" s="476"/>
      <c r="F66" s="198"/>
      <c r="G66" s="175"/>
      <c r="H66" s="336"/>
      <c r="I66" s="143"/>
      <c r="J66" s="251"/>
      <c r="K66" s="143"/>
      <c r="L66" s="252"/>
      <c r="M66" s="198" t="str">
        <f t="shared" si="22"/>
        <v/>
      </c>
      <c r="N66" s="175"/>
      <c r="O66" s="203"/>
      <c r="P66" s="175"/>
      <c r="Q66" s="203"/>
      <c r="R66" s="175"/>
      <c r="S66" s="143"/>
      <c r="T66" s="252"/>
      <c r="U66" s="204"/>
      <c r="V66" s="205"/>
      <c r="W66" s="206"/>
      <c r="X66" s="193"/>
      <c r="Y66" s="199">
        <f t="shared" si="10"/>
        <v>0</v>
      </c>
      <c r="Z66" s="199">
        <f>IF('1042Ef Décompte'!D70="",0,1)</f>
        <v>0</v>
      </c>
      <c r="AA66" s="45" t="e">
        <f t="shared" si="11"/>
        <v>#VALUE!</v>
      </c>
      <c r="AB66" s="45">
        <f t="shared" si="12"/>
        <v>0</v>
      </c>
      <c r="AC66" s="56" t="str">
        <f t="shared" si="13"/>
        <v/>
      </c>
      <c r="AD66" s="45" t="str">
        <f t="shared" si="14"/>
        <v/>
      </c>
      <c r="AE66" s="45" t="str">
        <f t="shared" si="15"/>
        <v/>
      </c>
      <c r="AF66" s="45" t="str">
        <f t="shared" si="16"/>
        <v/>
      </c>
      <c r="AG66" s="45" t="str">
        <f t="shared" si="17"/>
        <v/>
      </c>
      <c r="AH66" s="200" t="str">
        <f t="shared" si="18"/>
        <v/>
      </c>
      <c r="AI66" s="201" t="str">
        <f t="shared" si="19"/>
        <v/>
      </c>
      <c r="AJ66" s="200" t="str">
        <f t="shared" si="20"/>
        <v/>
      </c>
      <c r="AK66" s="200" t="str">
        <f>IF(AH66&lt;AI66,Übersetzungstexte!A$184,"")</f>
        <v/>
      </c>
      <c r="AL66" s="201" t="str">
        <f t="shared" si="21"/>
        <v/>
      </c>
      <c r="AM66" s="113"/>
    </row>
    <row r="67" spans="1:39" s="202" customFormat="1" ht="16.899999999999999" customHeight="1">
      <c r="A67" s="335"/>
      <c r="B67" s="480"/>
      <c r="C67" s="481"/>
      <c r="D67" s="482"/>
      <c r="E67" s="476"/>
      <c r="F67" s="198"/>
      <c r="G67" s="175"/>
      <c r="H67" s="336"/>
      <c r="I67" s="143"/>
      <c r="J67" s="251"/>
      <c r="K67" s="143"/>
      <c r="L67" s="252"/>
      <c r="M67" s="198" t="str">
        <f t="shared" si="22"/>
        <v/>
      </c>
      <c r="N67" s="175"/>
      <c r="O67" s="203"/>
      <c r="P67" s="175"/>
      <c r="Q67" s="203"/>
      <c r="R67" s="175"/>
      <c r="S67" s="143"/>
      <c r="T67" s="252"/>
      <c r="U67" s="204"/>
      <c r="V67" s="205"/>
      <c r="W67" s="206"/>
      <c r="X67" s="193"/>
      <c r="Y67" s="199">
        <f t="shared" si="10"/>
        <v>0</v>
      </c>
      <c r="Z67" s="199">
        <f>IF('1042Ef Décompte'!D71="",0,1)</f>
        <v>0</v>
      </c>
      <c r="AA67" s="45" t="e">
        <f t="shared" si="11"/>
        <v>#VALUE!</v>
      </c>
      <c r="AB67" s="45">
        <f t="shared" si="12"/>
        <v>0</v>
      </c>
      <c r="AC67" s="56" t="str">
        <f t="shared" si="13"/>
        <v/>
      </c>
      <c r="AD67" s="45" t="str">
        <f t="shared" si="14"/>
        <v/>
      </c>
      <c r="AE67" s="45" t="str">
        <f t="shared" si="15"/>
        <v/>
      </c>
      <c r="AF67" s="45" t="str">
        <f t="shared" si="16"/>
        <v/>
      </c>
      <c r="AG67" s="45" t="str">
        <f t="shared" si="17"/>
        <v/>
      </c>
      <c r="AH67" s="200" t="str">
        <f t="shared" si="18"/>
        <v/>
      </c>
      <c r="AI67" s="201" t="str">
        <f t="shared" si="19"/>
        <v/>
      </c>
      <c r="AJ67" s="200" t="str">
        <f t="shared" si="20"/>
        <v/>
      </c>
      <c r="AK67" s="200" t="str">
        <f>IF(AH67&lt;AI67,Übersetzungstexte!A$184,"")</f>
        <v/>
      </c>
      <c r="AL67" s="201" t="str">
        <f t="shared" si="21"/>
        <v/>
      </c>
      <c r="AM67" s="113"/>
    </row>
    <row r="68" spans="1:39" s="202" customFormat="1" ht="16.899999999999999" customHeight="1">
      <c r="A68" s="335"/>
      <c r="B68" s="480"/>
      <c r="C68" s="481"/>
      <c r="D68" s="482"/>
      <c r="E68" s="476"/>
      <c r="F68" s="198"/>
      <c r="G68" s="175"/>
      <c r="H68" s="336"/>
      <c r="I68" s="143"/>
      <c r="J68" s="251"/>
      <c r="K68" s="143"/>
      <c r="L68" s="252"/>
      <c r="M68" s="198" t="str">
        <f t="shared" si="22"/>
        <v/>
      </c>
      <c r="N68" s="175"/>
      <c r="O68" s="203"/>
      <c r="P68" s="175"/>
      <c r="Q68" s="203"/>
      <c r="R68" s="175"/>
      <c r="S68" s="143"/>
      <c r="T68" s="252"/>
      <c r="U68" s="204"/>
      <c r="V68" s="205"/>
      <c r="W68" s="206"/>
      <c r="X68" s="193"/>
      <c r="Y68" s="199">
        <f t="shared" si="10"/>
        <v>0</v>
      </c>
      <c r="Z68" s="199">
        <f>IF('1042Ef Décompte'!D72="",0,1)</f>
        <v>0</v>
      </c>
      <c r="AA68" s="45" t="e">
        <f t="shared" si="11"/>
        <v>#VALUE!</v>
      </c>
      <c r="AB68" s="45">
        <f t="shared" si="12"/>
        <v>0</v>
      </c>
      <c r="AC68" s="56" t="str">
        <f t="shared" si="13"/>
        <v/>
      </c>
      <c r="AD68" s="45" t="str">
        <f t="shared" si="14"/>
        <v/>
      </c>
      <c r="AE68" s="45" t="str">
        <f t="shared" si="15"/>
        <v/>
      </c>
      <c r="AF68" s="45" t="str">
        <f t="shared" si="16"/>
        <v/>
      </c>
      <c r="AG68" s="45" t="str">
        <f t="shared" si="17"/>
        <v/>
      </c>
      <c r="AH68" s="200" t="str">
        <f t="shared" si="18"/>
        <v/>
      </c>
      <c r="AI68" s="201" t="str">
        <f t="shared" si="19"/>
        <v/>
      </c>
      <c r="AJ68" s="200" t="str">
        <f t="shared" si="20"/>
        <v/>
      </c>
      <c r="AK68" s="200" t="str">
        <f>IF(AH68&lt;AI68,Übersetzungstexte!A$184,"")</f>
        <v/>
      </c>
      <c r="AL68" s="201" t="str">
        <f t="shared" si="21"/>
        <v/>
      </c>
      <c r="AM68" s="113"/>
    </row>
    <row r="69" spans="1:39" s="202" customFormat="1" ht="16.899999999999999" customHeight="1">
      <c r="A69" s="335"/>
      <c r="B69" s="480"/>
      <c r="C69" s="481"/>
      <c r="D69" s="482"/>
      <c r="E69" s="476"/>
      <c r="F69" s="198"/>
      <c r="G69" s="175"/>
      <c r="H69" s="336"/>
      <c r="I69" s="143"/>
      <c r="J69" s="251"/>
      <c r="K69" s="143"/>
      <c r="L69" s="252"/>
      <c r="M69" s="198" t="str">
        <f t="shared" si="22"/>
        <v/>
      </c>
      <c r="N69" s="175"/>
      <c r="O69" s="203"/>
      <c r="P69" s="175"/>
      <c r="Q69" s="203"/>
      <c r="R69" s="175"/>
      <c r="S69" s="143"/>
      <c r="T69" s="252"/>
      <c r="U69" s="204"/>
      <c r="V69" s="205"/>
      <c r="W69" s="206"/>
      <c r="X69" s="193"/>
      <c r="Y69" s="199">
        <f t="shared" si="10"/>
        <v>0</v>
      </c>
      <c r="Z69" s="199">
        <f>IF('1042Ef Décompte'!D73="",0,1)</f>
        <v>0</v>
      </c>
      <c r="AA69" s="45" t="e">
        <f t="shared" si="11"/>
        <v>#VALUE!</v>
      </c>
      <c r="AB69" s="45">
        <f t="shared" si="12"/>
        <v>0</v>
      </c>
      <c r="AC69" s="56" t="str">
        <f t="shared" si="13"/>
        <v/>
      </c>
      <c r="AD69" s="45" t="str">
        <f t="shared" si="14"/>
        <v/>
      </c>
      <c r="AE69" s="45" t="str">
        <f t="shared" si="15"/>
        <v/>
      </c>
      <c r="AF69" s="45" t="str">
        <f t="shared" si="16"/>
        <v/>
      </c>
      <c r="AG69" s="45" t="str">
        <f t="shared" si="17"/>
        <v/>
      </c>
      <c r="AH69" s="200" t="str">
        <f t="shared" si="18"/>
        <v/>
      </c>
      <c r="AI69" s="201" t="str">
        <f t="shared" si="19"/>
        <v/>
      </c>
      <c r="AJ69" s="200" t="str">
        <f t="shared" si="20"/>
        <v/>
      </c>
      <c r="AK69" s="200" t="str">
        <f>IF(AH69&lt;AI69,Übersetzungstexte!A$184,"")</f>
        <v/>
      </c>
      <c r="AL69" s="201" t="str">
        <f t="shared" si="21"/>
        <v/>
      </c>
      <c r="AM69" s="113"/>
    </row>
    <row r="70" spans="1:39" s="202" customFormat="1" ht="16.899999999999999" customHeight="1">
      <c r="A70" s="335"/>
      <c r="B70" s="480"/>
      <c r="C70" s="481"/>
      <c r="D70" s="482"/>
      <c r="E70" s="476"/>
      <c r="F70" s="198"/>
      <c r="G70" s="175"/>
      <c r="H70" s="336"/>
      <c r="I70" s="143"/>
      <c r="J70" s="251"/>
      <c r="K70" s="143"/>
      <c r="L70" s="252"/>
      <c r="M70" s="198" t="str">
        <f t="shared" si="22"/>
        <v/>
      </c>
      <c r="N70" s="175"/>
      <c r="O70" s="203"/>
      <c r="P70" s="175"/>
      <c r="Q70" s="203"/>
      <c r="R70" s="175"/>
      <c r="S70" s="143"/>
      <c r="T70" s="252"/>
      <c r="U70" s="204"/>
      <c r="V70" s="205"/>
      <c r="W70" s="206"/>
      <c r="X70" s="193"/>
      <c r="Y70" s="199">
        <f t="shared" si="10"/>
        <v>0</v>
      </c>
      <c r="Z70" s="199">
        <f>IF('1042Ef Décompte'!D74="",0,1)</f>
        <v>0</v>
      </c>
      <c r="AA70" s="45" t="e">
        <f t="shared" si="11"/>
        <v>#VALUE!</v>
      </c>
      <c r="AB70" s="45">
        <f t="shared" si="12"/>
        <v>0</v>
      </c>
      <c r="AC70" s="56" t="str">
        <f t="shared" si="13"/>
        <v/>
      </c>
      <c r="AD70" s="45" t="str">
        <f t="shared" si="14"/>
        <v/>
      </c>
      <c r="AE70" s="45" t="str">
        <f t="shared" si="15"/>
        <v/>
      </c>
      <c r="AF70" s="45" t="str">
        <f t="shared" si="16"/>
        <v/>
      </c>
      <c r="AG70" s="45" t="str">
        <f t="shared" si="17"/>
        <v/>
      </c>
      <c r="AH70" s="200" t="str">
        <f t="shared" si="18"/>
        <v/>
      </c>
      <c r="AI70" s="201" t="str">
        <f t="shared" si="19"/>
        <v/>
      </c>
      <c r="AJ70" s="200" t="str">
        <f t="shared" si="20"/>
        <v/>
      </c>
      <c r="AK70" s="200" t="str">
        <f>IF(AH70&lt;AI70,Übersetzungstexte!A$184,"")</f>
        <v/>
      </c>
      <c r="AL70" s="201" t="str">
        <f t="shared" si="21"/>
        <v/>
      </c>
      <c r="AM70" s="113"/>
    </row>
    <row r="71" spans="1:39" s="202" customFormat="1" ht="16.899999999999999" customHeight="1">
      <c r="A71" s="335"/>
      <c r="B71" s="480"/>
      <c r="C71" s="481"/>
      <c r="D71" s="482"/>
      <c r="E71" s="476"/>
      <c r="F71" s="198"/>
      <c r="G71" s="175"/>
      <c r="H71" s="336"/>
      <c r="I71" s="143"/>
      <c r="J71" s="251"/>
      <c r="K71" s="143"/>
      <c r="L71" s="252"/>
      <c r="M71" s="198" t="str">
        <f t="shared" si="22"/>
        <v/>
      </c>
      <c r="N71" s="175"/>
      <c r="O71" s="203"/>
      <c r="P71" s="175"/>
      <c r="Q71" s="203"/>
      <c r="R71" s="175"/>
      <c r="S71" s="143"/>
      <c r="T71" s="252"/>
      <c r="U71" s="204"/>
      <c r="V71" s="205"/>
      <c r="W71" s="206"/>
      <c r="X71" s="193"/>
      <c r="Y71" s="199">
        <f t="shared" si="10"/>
        <v>0</v>
      </c>
      <c r="Z71" s="199">
        <f>IF('1042Ef Décompte'!D75="",0,1)</f>
        <v>0</v>
      </c>
      <c r="AA71" s="45" t="e">
        <f t="shared" si="11"/>
        <v>#VALUE!</v>
      </c>
      <c r="AB71" s="45">
        <f t="shared" si="12"/>
        <v>0</v>
      </c>
      <c r="AC71" s="56" t="str">
        <f t="shared" si="13"/>
        <v/>
      </c>
      <c r="AD71" s="45" t="str">
        <f t="shared" si="14"/>
        <v/>
      </c>
      <c r="AE71" s="45" t="str">
        <f t="shared" si="15"/>
        <v/>
      </c>
      <c r="AF71" s="45" t="str">
        <f t="shared" si="16"/>
        <v/>
      </c>
      <c r="AG71" s="45" t="str">
        <f t="shared" si="17"/>
        <v/>
      </c>
      <c r="AH71" s="200" t="str">
        <f t="shared" si="18"/>
        <v/>
      </c>
      <c r="AI71" s="201" t="str">
        <f t="shared" si="19"/>
        <v/>
      </c>
      <c r="AJ71" s="200" t="str">
        <f t="shared" si="20"/>
        <v/>
      </c>
      <c r="AK71" s="200" t="str">
        <f>IF(AH71&lt;AI71,Übersetzungstexte!A$184,"")</f>
        <v/>
      </c>
      <c r="AL71" s="201" t="str">
        <f t="shared" si="21"/>
        <v/>
      </c>
      <c r="AM71" s="113"/>
    </row>
    <row r="72" spans="1:39" s="202" customFormat="1" ht="16.899999999999999" customHeight="1">
      <c r="A72" s="335"/>
      <c r="B72" s="480"/>
      <c r="C72" s="481"/>
      <c r="D72" s="482"/>
      <c r="E72" s="476"/>
      <c r="F72" s="198"/>
      <c r="G72" s="175"/>
      <c r="H72" s="336"/>
      <c r="I72" s="143"/>
      <c r="J72" s="251"/>
      <c r="K72" s="143"/>
      <c r="L72" s="252"/>
      <c r="M72" s="198" t="str">
        <f t="shared" ref="M72:M105" si="23">IF(A72="","",L72)</f>
        <v/>
      </c>
      <c r="N72" s="175"/>
      <c r="O72" s="203"/>
      <c r="P72" s="175"/>
      <c r="Q72" s="203"/>
      <c r="R72" s="175"/>
      <c r="S72" s="143"/>
      <c r="T72" s="252"/>
      <c r="U72" s="204"/>
      <c r="V72" s="205"/>
      <c r="W72" s="206"/>
      <c r="X72" s="193"/>
      <c r="Y72" s="199">
        <f t="shared" ref="Y72:Y105" si="24">IF(Y$2-YEAR(D72)&lt;Y$3,0,1)</f>
        <v>0</v>
      </c>
      <c r="Z72" s="199">
        <f>IF('1042Ef Décompte'!D76="",0,1)</f>
        <v>0</v>
      </c>
      <c r="AA72" s="45" t="e">
        <f t="shared" ref="AA72:AA105" si="25">ROUND((K72+J72)/(Y$4-(K72+J72))*100,2)</f>
        <v>#VALUE!</v>
      </c>
      <c r="AB72" s="45">
        <f t="shared" ref="AB72:AB105" si="26">ROUND(H72,0)/12</f>
        <v>0</v>
      </c>
      <c r="AC72" s="56" t="str">
        <f t="shared" ref="AC72:AC105" si="27">IF(AND(A72="",B72="",C72=""),"",ROUND((Y$4-(K72+J72))*L72/60,1))</f>
        <v/>
      </c>
      <c r="AD72" s="45" t="str">
        <f t="shared" si="14"/>
        <v/>
      </c>
      <c r="AE72" s="45" t="str">
        <f t="shared" si="15"/>
        <v/>
      </c>
      <c r="AF72" s="45" t="str">
        <f t="shared" ref="AF72:AF105" si="28">IF(OR(AND(A72="",B72="",C72=""),F72=0,F72="",AC72=0,AC72=""),"",ROUND((AB72*F72/AC72),2))</f>
        <v/>
      </c>
      <c r="AG72" s="45" t="str">
        <f t="shared" ref="AG72:AG105" si="29">IF(OR(AND(A72="",B72="",C72=""),F72=0,F72="",AC72=0,AC72=""),"",ROUND((I72/(12*AB72*F72)+1)*AB72*F72/AC72,2))</f>
        <v/>
      </c>
      <c r="AH72" s="200" t="str">
        <f t="shared" ref="AH72:AH105" si="30">IF(OR(AND(A72="",B72="",C72=""),AC72=0,AC72=""),"",ROUND(AH$4 / AC72,1))</f>
        <v/>
      </c>
      <c r="AI72" s="201" t="str">
        <f t="shared" ref="AI72:AI105" si="31">IF(OR(AND(A72="",B72="",C72=""),Y$4=""),"",IF(AND(G72&gt;0,I72&gt;0),AE72, IF(G72&gt;0,AD72, IF(AND(F72&gt;0,I72&gt;0),AG72,AF72))))</f>
        <v/>
      </c>
      <c r="AJ72" s="200" t="str">
        <f t="shared" ref="AJ72:AJ105" si="32">IF(AH72&lt;AI72,AH72,AI72)</f>
        <v/>
      </c>
      <c r="AK72" s="200" t="str">
        <f>IF(AH72&lt;AI72,Übersetzungstexte!A$184,"")</f>
        <v/>
      </c>
      <c r="AL72" s="201" t="str">
        <f t="shared" ref="AL72:AL105" si="33">IF(AND(B72="",C72=""),"",CONCATENATE(B72,", ",C72))</f>
        <v/>
      </c>
      <c r="AM72" s="113"/>
    </row>
    <row r="73" spans="1:39" s="202" customFormat="1" ht="16.899999999999999" customHeight="1">
      <c r="A73" s="335"/>
      <c r="B73" s="480"/>
      <c r="C73" s="481"/>
      <c r="D73" s="482"/>
      <c r="E73" s="476"/>
      <c r="F73" s="198"/>
      <c r="G73" s="175"/>
      <c r="H73" s="336"/>
      <c r="I73" s="143"/>
      <c r="J73" s="251"/>
      <c r="K73" s="143"/>
      <c r="L73" s="252"/>
      <c r="M73" s="198" t="str">
        <f t="shared" si="23"/>
        <v/>
      </c>
      <c r="N73" s="175"/>
      <c r="O73" s="203"/>
      <c r="P73" s="175"/>
      <c r="Q73" s="203"/>
      <c r="R73" s="175"/>
      <c r="S73" s="143"/>
      <c r="T73" s="252"/>
      <c r="U73" s="204"/>
      <c r="V73" s="205"/>
      <c r="W73" s="206"/>
      <c r="X73" s="193"/>
      <c r="Y73" s="199">
        <f t="shared" si="24"/>
        <v>0</v>
      </c>
      <c r="Z73" s="199">
        <f>IF('1042Ef Décompte'!D77="",0,1)</f>
        <v>0</v>
      </c>
      <c r="AA73" s="45" t="e">
        <f t="shared" si="25"/>
        <v>#VALUE!</v>
      </c>
      <c r="AB73" s="45">
        <f t="shared" si="26"/>
        <v>0</v>
      </c>
      <c r="AC73" s="56" t="str">
        <f t="shared" si="27"/>
        <v/>
      </c>
      <c r="AD73" s="45" t="str">
        <f t="shared" ref="AD73:AD136" si="34">IF(OR(AND(A73="",B73="",C73=""),G73=0,G73=""),"",ROUND((1+AA73/100)*AB73*G73,2))</f>
        <v/>
      </c>
      <c r="AE73" s="45" t="str">
        <f t="shared" ref="AE73:AE136" si="35">IF(OR(AND(A73="",B73="",C73=""),G73=0,G73="",M73=0,M73=""),"",ROUND((1+AA73/100)*(I73/(Y$4*L73/5)+AB73*G73),2))</f>
        <v/>
      </c>
      <c r="AF73" s="45" t="str">
        <f t="shared" si="28"/>
        <v/>
      </c>
      <c r="AG73" s="45" t="str">
        <f t="shared" si="29"/>
        <v/>
      </c>
      <c r="AH73" s="200" t="str">
        <f t="shared" si="30"/>
        <v/>
      </c>
      <c r="AI73" s="201" t="str">
        <f t="shared" si="31"/>
        <v/>
      </c>
      <c r="AJ73" s="200" t="str">
        <f t="shared" si="32"/>
        <v/>
      </c>
      <c r="AK73" s="200" t="str">
        <f>IF(AH73&lt;AI73,Übersetzungstexte!A$184,"")</f>
        <v/>
      </c>
      <c r="AL73" s="201" t="str">
        <f t="shared" si="33"/>
        <v/>
      </c>
      <c r="AM73" s="113"/>
    </row>
    <row r="74" spans="1:39" s="202" customFormat="1" ht="16.899999999999999" customHeight="1">
      <c r="A74" s="335"/>
      <c r="B74" s="480"/>
      <c r="C74" s="481"/>
      <c r="D74" s="482"/>
      <c r="E74" s="476"/>
      <c r="F74" s="198"/>
      <c r="G74" s="175"/>
      <c r="H74" s="336"/>
      <c r="I74" s="143"/>
      <c r="J74" s="251"/>
      <c r="K74" s="143"/>
      <c r="L74" s="252"/>
      <c r="M74" s="198" t="str">
        <f t="shared" si="23"/>
        <v/>
      </c>
      <c r="N74" s="175"/>
      <c r="O74" s="203"/>
      <c r="P74" s="175"/>
      <c r="Q74" s="203"/>
      <c r="R74" s="175"/>
      <c r="S74" s="143"/>
      <c r="T74" s="252"/>
      <c r="U74" s="204"/>
      <c r="V74" s="205"/>
      <c r="W74" s="206"/>
      <c r="X74" s="193"/>
      <c r="Y74" s="199">
        <f t="shared" si="24"/>
        <v>0</v>
      </c>
      <c r="Z74" s="199">
        <f>IF('1042Ef Décompte'!D78="",0,1)</f>
        <v>0</v>
      </c>
      <c r="AA74" s="45" t="e">
        <f t="shared" si="25"/>
        <v>#VALUE!</v>
      </c>
      <c r="AB74" s="45">
        <f t="shared" si="26"/>
        <v>0</v>
      </c>
      <c r="AC74" s="56" t="str">
        <f t="shared" si="27"/>
        <v/>
      </c>
      <c r="AD74" s="45" t="str">
        <f t="shared" si="34"/>
        <v/>
      </c>
      <c r="AE74" s="45" t="str">
        <f t="shared" si="35"/>
        <v/>
      </c>
      <c r="AF74" s="45" t="str">
        <f t="shared" si="28"/>
        <v/>
      </c>
      <c r="AG74" s="45" t="str">
        <f t="shared" si="29"/>
        <v/>
      </c>
      <c r="AH74" s="200" t="str">
        <f t="shared" si="30"/>
        <v/>
      </c>
      <c r="AI74" s="201" t="str">
        <f t="shared" si="31"/>
        <v/>
      </c>
      <c r="AJ74" s="200" t="str">
        <f t="shared" si="32"/>
        <v/>
      </c>
      <c r="AK74" s="200" t="str">
        <f>IF(AH74&lt;AI74,Übersetzungstexte!A$184,"")</f>
        <v/>
      </c>
      <c r="AL74" s="201" t="str">
        <f t="shared" si="33"/>
        <v/>
      </c>
      <c r="AM74" s="113"/>
    </row>
    <row r="75" spans="1:39" s="202" customFormat="1" ht="16.899999999999999" customHeight="1">
      <c r="A75" s="335"/>
      <c r="B75" s="480"/>
      <c r="C75" s="481"/>
      <c r="D75" s="482"/>
      <c r="E75" s="476"/>
      <c r="F75" s="198"/>
      <c r="G75" s="175"/>
      <c r="H75" s="336"/>
      <c r="I75" s="143"/>
      <c r="J75" s="251"/>
      <c r="K75" s="143"/>
      <c r="L75" s="252"/>
      <c r="M75" s="198" t="str">
        <f t="shared" si="23"/>
        <v/>
      </c>
      <c r="N75" s="175"/>
      <c r="O75" s="203"/>
      <c r="P75" s="175"/>
      <c r="Q75" s="203"/>
      <c r="R75" s="175"/>
      <c r="S75" s="143"/>
      <c r="T75" s="252"/>
      <c r="U75" s="204"/>
      <c r="V75" s="205"/>
      <c r="W75" s="206"/>
      <c r="X75" s="193"/>
      <c r="Y75" s="199">
        <f t="shared" si="24"/>
        <v>0</v>
      </c>
      <c r="Z75" s="199">
        <f>IF('1042Ef Décompte'!D79="",0,1)</f>
        <v>0</v>
      </c>
      <c r="AA75" s="45" t="e">
        <f t="shared" si="25"/>
        <v>#VALUE!</v>
      </c>
      <c r="AB75" s="45">
        <f t="shared" si="26"/>
        <v>0</v>
      </c>
      <c r="AC75" s="56" t="str">
        <f t="shared" si="27"/>
        <v/>
      </c>
      <c r="AD75" s="45" t="str">
        <f t="shared" si="34"/>
        <v/>
      </c>
      <c r="AE75" s="45" t="str">
        <f t="shared" si="35"/>
        <v/>
      </c>
      <c r="AF75" s="45" t="str">
        <f t="shared" si="28"/>
        <v/>
      </c>
      <c r="AG75" s="45" t="str">
        <f t="shared" si="29"/>
        <v/>
      </c>
      <c r="AH75" s="200" t="str">
        <f t="shared" si="30"/>
        <v/>
      </c>
      <c r="AI75" s="201" t="str">
        <f t="shared" si="31"/>
        <v/>
      </c>
      <c r="AJ75" s="200" t="str">
        <f t="shared" si="32"/>
        <v/>
      </c>
      <c r="AK75" s="200" t="str">
        <f>IF(AH75&lt;AI75,Übersetzungstexte!A$184,"")</f>
        <v/>
      </c>
      <c r="AL75" s="201" t="str">
        <f t="shared" si="33"/>
        <v/>
      </c>
      <c r="AM75" s="113"/>
    </row>
    <row r="76" spans="1:39" s="202" customFormat="1" ht="16.899999999999999" customHeight="1">
      <c r="A76" s="335"/>
      <c r="B76" s="480"/>
      <c r="C76" s="481"/>
      <c r="D76" s="482"/>
      <c r="E76" s="476"/>
      <c r="F76" s="198"/>
      <c r="G76" s="175"/>
      <c r="H76" s="336"/>
      <c r="I76" s="143"/>
      <c r="J76" s="251"/>
      <c r="K76" s="143"/>
      <c r="L76" s="252"/>
      <c r="M76" s="198" t="str">
        <f t="shared" si="23"/>
        <v/>
      </c>
      <c r="N76" s="175"/>
      <c r="O76" s="203"/>
      <c r="P76" s="175"/>
      <c r="Q76" s="203"/>
      <c r="R76" s="175"/>
      <c r="S76" s="143"/>
      <c r="T76" s="252"/>
      <c r="U76" s="204"/>
      <c r="V76" s="205"/>
      <c r="W76" s="206"/>
      <c r="X76" s="193"/>
      <c r="Y76" s="199">
        <f t="shared" si="24"/>
        <v>0</v>
      </c>
      <c r="Z76" s="199">
        <f>IF('1042Ef Décompte'!D80="",0,1)</f>
        <v>0</v>
      </c>
      <c r="AA76" s="45" t="e">
        <f t="shared" si="25"/>
        <v>#VALUE!</v>
      </c>
      <c r="AB76" s="45">
        <f t="shared" si="26"/>
        <v>0</v>
      </c>
      <c r="AC76" s="56" t="str">
        <f t="shared" si="27"/>
        <v/>
      </c>
      <c r="AD76" s="45" t="str">
        <f t="shared" si="34"/>
        <v/>
      </c>
      <c r="AE76" s="45" t="str">
        <f t="shared" si="35"/>
        <v/>
      </c>
      <c r="AF76" s="45" t="str">
        <f t="shared" si="28"/>
        <v/>
      </c>
      <c r="AG76" s="45" t="str">
        <f t="shared" si="29"/>
        <v/>
      </c>
      <c r="AH76" s="200" t="str">
        <f t="shared" si="30"/>
        <v/>
      </c>
      <c r="AI76" s="201" t="str">
        <f t="shared" si="31"/>
        <v/>
      </c>
      <c r="AJ76" s="200" t="str">
        <f t="shared" si="32"/>
        <v/>
      </c>
      <c r="AK76" s="200" t="str">
        <f>IF(AH76&lt;AI76,Übersetzungstexte!A$184,"")</f>
        <v/>
      </c>
      <c r="AL76" s="201" t="str">
        <f t="shared" si="33"/>
        <v/>
      </c>
      <c r="AM76" s="113"/>
    </row>
    <row r="77" spans="1:39" s="202" customFormat="1" ht="16.899999999999999" customHeight="1">
      <c r="A77" s="335"/>
      <c r="B77" s="480"/>
      <c r="C77" s="481"/>
      <c r="D77" s="482"/>
      <c r="E77" s="476"/>
      <c r="F77" s="198"/>
      <c r="G77" s="175"/>
      <c r="H77" s="336"/>
      <c r="I77" s="143"/>
      <c r="J77" s="251"/>
      <c r="K77" s="143"/>
      <c r="L77" s="252"/>
      <c r="M77" s="198" t="str">
        <f t="shared" si="23"/>
        <v/>
      </c>
      <c r="N77" s="175"/>
      <c r="O77" s="203"/>
      <c r="P77" s="175"/>
      <c r="Q77" s="203"/>
      <c r="R77" s="175"/>
      <c r="S77" s="143"/>
      <c r="T77" s="252"/>
      <c r="U77" s="204"/>
      <c r="V77" s="205"/>
      <c r="W77" s="206"/>
      <c r="X77" s="193"/>
      <c r="Y77" s="199">
        <f t="shared" si="24"/>
        <v>0</v>
      </c>
      <c r="Z77" s="199">
        <f>IF('1042Ef Décompte'!D81="",0,1)</f>
        <v>0</v>
      </c>
      <c r="AA77" s="45" t="e">
        <f t="shared" si="25"/>
        <v>#VALUE!</v>
      </c>
      <c r="AB77" s="45">
        <f t="shared" si="26"/>
        <v>0</v>
      </c>
      <c r="AC77" s="56" t="str">
        <f t="shared" si="27"/>
        <v/>
      </c>
      <c r="AD77" s="45" t="str">
        <f t="shared" si="34"/>
        <v/>
      </c>
      <c r="AE77" s="45" t="str">
        <f t="shared" si="35"/>
        <v/>
      </c>
      <c r="AF77" s="45" t="str">
        <f t="shared" si="28"/>
        <v/>
      </c>
      <c r="AG77" s="45" t="str">
        <f t="shared" si="29"/>
        <v/>
      </c>
      <c r="AH77" s="200" t="str">
        <f t="shared" si="30"/>
        <v/>
      </c>
      <c r="AI77" s="201" t="str">
        <f t="shared" si="31"/>
        <v/>
      </c>
      <c r="AJ77" s="200" t="str">
        <f t="shared" si="32"/>
        <v/>
      </c>
      <c r="AK77" s="200" t="str">
        <f>IF(AH77&lt;AI77,Übersetzungstexte!A$184,"")</f>
        <v/>
      </c>
      <c r="AL77" s="201" t="str">
        <f t="shared" si="33"/>
        <v/>
      </c>
      <c r="AM77" s="113"/>
    </row>
    <row r="78" spans="1:39" s="202" customFormat="1" ht="16.899999999999999" customHeight="1">
      <c r="A78" s="335"/>
      <c r="B78" s="480"/>
      <c r="C78" s="481"/>
      <c r="D78" s="482"/>
      <c r="E78" s="476"/>
      <c r="F78" s="198"/>
      <c r="G78" s="175"/>
      <c r="H78" s="336"/>
      <c r="I78" s="143"/>
      <c r="J78" s="251"/>
      <c r="K78" s="143"/>
      <c r="L78" s="252"/>
      <c r="M78" s="198" t="str">
        <f t="shared" si="23"/>
        <v/>
      </c>
      <c r="N78" s="175"/>
      <c r="O78" s="203"/>
      <c r="P78" s="175"/>
      <c r="Q78" s="203"/>
      <c r="R78" s="175"/>
      <c r="S78" s="143"/>
      <c r="T78" s="252"/>
      <c r="U78" s="204"/>
      <c r="V78" s="205"/>
      <c r="W78" s="206"/>
      <c r="X78" s="193"/>
      <c r="Y78" s="199">
        <f t="shared" si="24"/>
        <v>0</v>
      </c>
      <c r="Z78" s="199">
        <f>IF('1042Ef Décompte'!D82="",0,1)</f>
        <v>0</v>
      </c>
      <c r="AA78" s="45" t="e">
        <f t="shared" si="25"/>
        <v>#VALUE!</v>
      </c>
      <c r="AB78" s="45">
        <f t="shared" si="26"/>
        <v>0</v>
      </c>
      <c r="AC78" s="56" t="str">
        <f t="shared" si="27"/>
        <v/>
      </c>
      <c r="AD78" s="45" t="str">
        <f t="shared" si="34"/>
        <v/>
      </c>
      <c r="AE78" s="45" t="str">
        <f t="shared" si="35"/>
        <v/>
      </c>
      <c r="AF78" s="45" t="str">
        <f t="shared" si="28"/>
        <v/>
      </c>
      <c r="AG78" s="45" t="str">
        <f t="shared" si="29"/>
        <v/>
      </c>
      <c r="AH78" s="200" t="str">
        <f t="shared" si="30"/>
        <v/>
      </c>
      <c r="AI78" s="201" t="str">
        <f t="shared" si="31"/>
        <v/>
      </c>
      <c r="AJ78" s="200" t="str">
        <f t="shared" si="32"/>
        <v/>
      </c>
      <c r="AK78" s="200" t="str">
        <f>IF(AH78&lt;AI78,Übersetzungstexte!A$184,"")</f>
        <v/>
      </c>
      <c r="AL78" s="201" t="str">
        <f t="shared" si="33"/>
        <v/>
      </c>
      <c r="AM78" s="113"/>
    </row>
    <row r="79" spans="1:39" s="202" customFormat="1" ht="16.899999999999999" customHeight="1">
      <c r="A79" s="335"/>
      <c r="B79" s="480"/>
      <c r="C79" s="481"/>
      <c r="D79" s="482"/>
      <c r="E79" s="476"/>
      <c r="F79" s="198"/>
      <c r="G79" s="175"/>
      <c r="H79" s="336"/>
      <c r="I79" s="143"/>
      <c r="J79" s="251"/>
      <c r="K79" s="143"/>
      <c r="L79" s="252"/>
      <c r="M79" s="198" t="str">
        <f t="shared" si="23"/>
        <v/>
      </c>
      <c r="N79" s="175"/>
      <c r="O79" s="203"/>
      <c r="P79" s="175"/>
      <c r="Q79" s="203"/>
      <c r="R79" s="175"/>
      <c r="S79" s="143"/>
      <c r="T79" s="252"/>
      <c r="U79" s="204"/>
      <c r="V79" s="205"/>
      <c r="W79" s="206"/>
      <c r="X79" s="193"/>
      <c r="Y79" s="199">
        <f t="shared" si="24"/>
        <v>0</v>
      </c>
      <c r="Z79" s="199">
        <f>IF('1042Ef Décompte'!D83="",0,1)</f>
        <v>0</v>
      </c>
      <c r="AA79" s="45" t="e">
        <f t="shared" si="25"/>
        <v>#VALUE!</v>
      </c>
      <c r="AB79" s="45">
        <f t="shared" si="26"/>
        <v>0</v>
      </c>
      <c r="AC79" s="56" t="str">
        <f t="shared" si="27"/>
        <v/>
      </c>
      <c r="AD79" s="45" t="str">
        <f t="shared" si="34"/>
        <v/>
      </c>
      <c r="AE79" s="45" t="str">
        <f t="shared" si="35"/>
        <v/>
      </c>
      <c r="AF79" s="45" t="str">
        <f t="shared" si="28"/>
        <v/>
      </c>
      <c r="AG79" s="45" t="str">
        <f t="shared" si="29"/>
        <v/>
      </c>
      <c r="AH79" s="200" t="str">
        <f t="shared" si="30"/>
        <v/>
      </c>
      <c r="AI79" s="201" t="str">
        <f t="shared" si="31"/>
        <v/>
      </c>
      <c r="AJ79" s="200" t="str">
        <f t="shared" si="32"/>
        <v/>
      </c>
      <c r="AK79" s="200" t="str">
        <f>IF(AH79&lt;AI79,Übersetzungstexte!A$184,"")</f>
        <v/>
      </c>
      <c r="AL79" s="201" t="str">
        <f t="shared" si="33"/>
        <v/>
      </c>
      <c r="AM79" s="113"/>
    </row>
    <row r="80" spans="1:39" s="202" customFormat="1" ht="16.899999999999999" customHeight="1">
      <c r="A80" s="335"/>
      <c r="B80" s="480"/>
      <c r="C80" s="481"/>
      <c r="D80" s="482"/>
      <c r="E80" s="476"/>
      <c r="F80" s="198"/>
      <c r="G80" s="175"/>
      <c r="H80" s="336"/>
      <c r="I80" s="143"/>
      <c r="J80" s="251"/>
      <c r="K80" s="143"/>
      <c r="L80" s="252"/>
      <c r="M80" s="198" t="str">
        <f t="shared" si="23"/>
        <v/>
      </c>
      <c r="N80" s="175"/>
      <c r="O80" s="203"/>
      <c r="P80" s="175"/>
      <c r="Q80" s="203"/>
      <c r="R80" s="175"/>
      <c r="S80" s="143"/>
      <c r="T80" s="252"/>
      <c r="U80" s="204"/>
      <c r="V80" s="205"/>
      <c r="W80" s="206"/>
      <c r="X80" s="193"/>
      <c r="Y80" s="199">
        <f t="shared" si="24"/>
        <v>0</v>
      </c>
      <c r="Z80" s="199">
        <f>IF('1042Ef Décompte'!D84="",0,1)</f>
        <v>0</v>
      </c>
      <c r="AA80" s="45" t="e">
        <f t="shared" si="25"/>
        <v>#VALUE!</v>
      </c>
      <c r="AB80" s="45">
        <f t="shared" si="26"/>
        <v>0</v>
      </c>
      <c r="AC80" s="56" t="str">
        <f t="shared" si="27"/>
        <v/>
      </c>
      <c r="AD80" s="45" t="str">
        <f t="shared" si="34"/>
        <v/>
      </c>
      <c r="AE80" s="45" t="str">
        <f t="shared" si="35"/>
        <v/>
      </c>
      <c r="AF80" s="45" t="str">
        <f t="shared" si="28"/>
        <v/>
      </c>
      <c r="AG80" s="45" t="str">
        <f t="shared" si="29"/>
        <v/>
      </c>
      <c r="AH80" s="200" t="str">
        <f t="shared" si="30"/>
        <v/>
      </c>
      <c r="AI80" s="201" t="str">
        <f t="shared" si="31"/>
        <v/>
      </c>
      <c r="AJ80" s="200" t="str">
        <f t="shared" si="32"/>
        <v/>
      </c>
      <c r="AK80" s="200" t="str">
        <f>IF(AH80&lt;AI80,Übersetzungstexte!A$184,"")</f>
        <v/>
      </c>
      <c r="AL80" s="201" t="str">
        <f t="shared" si="33"/>
        <v/>
      </c>
      <c r="AM80" s="113"/>
    </row>
    <row r="81" spans="1:39" s="202" customFormat="1" ht="16.899999999999999" customHeight="1">
      <c r="A81" s="335"/>
      <c r="B81" s="480"/>
      <c r="C81" s="481"/>
      <c r="D81" s="482"/>
      <c r="E81" s="476"/>
      <c r="F81" s="198"/>
      <c r="G81" s="175"/>
      <c r="H81" s="336"/>
      <c r="I81" s="143"/>
      <c r="J81" s="251"/>
      <c r="K81" s="143"/>
      <c r="L81" s="252"/>
      <c r="M81" s="198" t="str">
        <f t="shared" si="23"/>
        <v/>
      </c>
      <c r="N81" s="175"/>
      <c r="O81" s="203"/>
      <c r="P81" s="175"/>
      <c r="Q81" s="203"/>
      <c r="R81" s="175"/>
      <c r="S81" s="143"/>
      <c r="T81" s="252"/>
      <c r="U81" s="204"/>
      <c r="V81" s="205"/>
      <c r="W81" s="206"/>
      <c r="X81" s="193"/>
      <c r="Y81" s="199">
        <f t="shared" si="24"/>
        <v>0</v>
      </c>
      <c r="Z81" s="199">
        <f>IF('1042Ef Décompte'!D85="",0,1)</f>
        <v>0</v>
      </c>
      <c r="AA81" s="45" t="e">
        <f t="shared" si="25"/>
        <v>#VALUE!</v>
      </c>
      <c r="AB81" s="45">
        <f t="shared" si="26"/>
        <v>0</v>
      </c>
      <c r="AC81" s="56" t="str">
        <f t="shared" si="27"/>
        <v/>
      </c>
      <c r="AD81" s="45" t="str">
        <f t="shared" si="34"/>
        <v/>
      </c>
      <c r="AE81" s="45" t="str">
        <f t="shared" si="35"/>
        <v/>
      </c>
      <c r="AF81" s="45" t="str">
        <f t="shared" si="28"/>
        <v/>
      </c>
      <c r="AG81" s="45" t="str">
        <f t="shared" si="29"/>
        <v/>
      </c>
      <c r="AH81" s="200" t="str">
        <f t="shared" si="30"/>
        <v/>
      </c>
      <c r="AI81" s="201" t="str">
        <f t="shared" si="31"/>
        <v/>
      </c>
      <c r="AJ81" s="200" t="str">
        <f t="shared" si="32"/>
        <v/>
      </c>
      <c r="AK81" s="200" t="str">
        <f>IF(AH81&lt;AI81,Übersetzungstexte!A$184,"")</f>
        <v/>
      </c>
      <c r="AL81" s="201" t="str">
        <f t="shared" si="33"/>
        <v/>
      </c>
      <c r="AM81" s="113"/>
    </row>
    <row r="82" spans="1:39" s="202" customFormat="1" ht="16.899999999999999" customHeight="1">
      <c r="A82" s="335"/>
      <c r="B82" s="480"/>
      <c r="C82" s="481"/>
      <c r="D82" s="482"/>
      <c r="E82" s="476"/>
      <c r="F82" s="198"/>
      <c r="G82" s="175"/>
      <c r="H82" s="336"/>
      <c r="I82" s="143"/>
      <c r="J82" s="251"/>
      <c r="K82" s="143"/>
      <c r="L82" s="252"/>
      <c r="M82" s="198" t="str">
        <f t="shared" si="23"/>
        <v/>
      </c>
      <c r="N82" s="175"/>
      <c r="O82" s="203"/>
      <c r="P82" s="175"/>
      <c r="Q82" s="203"/>
      <c r="R82" s="175"/>
      <c r="S82" s="143"/>
      <c r="T82" s="252"/>
      <c r="U82" s="204"/>
      <c r="V82" s="205"/>
      <c r="W82" s="206"/>
      <c r="X82" s="193"/>
      <c r="Y82" s="199">
        <f t="shared" si="24"/>
        <v>0</v>
      </c>
      <c r="Z82" s="199">
        <f>IF('1042Ef Décompte'!D86="",0,1)</f>
        <v>0</v>
      </c>
      <c r="AA82" s="45" t="e">
        <f t="shared" si="25"/>
        <v>#VALUE!</v>
      </c>
      <c r="AB82" s="45">
        <f t="shared" si="26"/>
        <v>0</v>
      </c>
      <c r="AC82" s="56" t="str">
        <f t="shared" si="27"/>
        <v/>
      </c>
      <c r="AD82" s="45" t="str">
        <f t="shared" si="34"/>
        <v/>
      </c>
      <c r="AE82" s="45" t="str">
        <f t="shared" si="35"/>
        <v/>
      </c>
      <c r="AF82" s="45" t="str">
        <f t="shared" si="28"/>
        <v/>
      </c>
      <c r="AG82" s="45" t="str">
        <f t="shared" si="29"/>
        <v/>
      </c>
      <c r="AH82" s="200" t="str">
        <f t="shared" si="30"/>
        <v/>
      </c>
      <c r="AI82" s="201" t="str">
        <f t="shared" si="31"/>
        <v/>
      </c>
      <c r="AJ82" s="200" t="str">
        <f t="shared" si="32"/>
        <v/>
      </c>
      <c r="AK82" s="200" t="str">
        <f>IF(AH82&lt;AI82,Übersetzungstexte!A$184,"")</f>
        <v/>
      </c>
      <c r="AL82" s="201" t="str">
        <f t="shared" si="33"/>
        <v/>
      </c>
      <c r="AM82" s="113"/>
    </row>
    <row r="83" spans="1:39" s="202" customFormat="1" ht="16.899999999999999" customHeight="1">
      <c r="A83" s="335"/>
      <c r="B83" s="480"/>
      <c r="C83" s="481"/>
      <c r="D83" s="482"/>
      <c r="E83" s="476"/>
      <c r="F83" s="198"/>
      <c r="G83" s="175"/>
      <c r="H83" s="336"/>
      <c r="I83" s="143"/>
      <c r="J83" s="251"/>
      <c r="K83" s="143"/>
      <c r="L83" s="252"/>
      <c r="M83" s="198" t="str">
        <f t="shared" si="23"/>
        <v/>
      </c>
      <c r="N83" s="175"/>
      <c r="O83" s="203"/>
      <c r="P83" s="175"/>
      <c r="Q83" s="203"/>
      <c r="R83" s="175"/>
      <c r="S83" s="143"/>
      <c r="T83" s="252"/>
      <c r="U83" s="204"/>
      <c r="V83" s="205"/>
      <c r="W83" s="206"/>
      <c r="X83" s="193"/>
      <c r="Y83" s="199">
        <f t="shared" si="24"/>
        <v>0</v>
      </c>
      <c r="Z83" s="199">
        <f>IF('1042Ef Décompte'!D87="",0,1)</f>
        <v>0</v>
      </c>
      <c r="AA83" s="45" t="e">
        <f t="shared" si="25"/>
        <v>#VALUE!</v>
      </c>
      <c r="AB83" s="45">
        <f t="shared" si="26"/>
        <v>0</v>
      </c>
      <c r="AC83" s="56" t="str">
        <f t="shared" si="27"/>
        <v/>
      </c>
      <c r="AD83" s="45" t="str">
        <f t="shared" si="34"/>
        <v/>
      </c>
      <c r="AE83" s="45" t="str">
        <f t="shared" si="35"/>
        <v/>
      </c>
      <c r="AF83" s="45" t="str">
        <f t="shared" si="28"/>
        <v/>
      </c>
      <c r="AG83" s="45" t="str">
        <f t="shared" si="29"/>
        <v/>
      </c>
      <c r="AH83" s="200" t="str">
        <f t="shared" si="30"/>
        <v/>
      </c>
      <c r="AI83" s="201" t="str">
        <f t="shared" si="31"/>
        <v/>
      </c>
      <c r="AJ83" s="200" t="str">
        <f t="shared" si="32"/>
        <v/>
      </c>
      <c r="AK83" s="200" t="str">
        <f>IF(AH83&lt;AI83,Übersetzungstexte!A$184,"")</f>
        <v/>
      </c>
      <c r="AL83" s="201" t="str">
        <f t="shared" si="33"/>
        <v/>
      </c>
      <c r="AM83" s="113"/>
    </row>
    <row r="84" spans="1:39" s="202" customFormat="1" ht="16.899999999999999" customHeight="1">
      <c r="A84" s="335"/>
      <c r="B84" s="480"/>
      <c r="C84" s="481"/>
      <c r="D84" s="482"/>
      <c r="E84" s="476"/>
      <c r="F84" s="198"/>
      <c r="G84" s="175"/>
      <c r="H84" s="336"/>
      <c r="I84" s="143"/>
      <c r="J84" s="251"/>
      <c r="K84" s="143"/>
      <c r="L84" s="252"/>
      <c r="M84" s="198" t="str">
        <f t="shared" si="23"/>
        <v/>
      </c>
      <c r="N84" s="175"/>
      <c r="O84" s="203"/>
      <c r="P84" s="175"/>
      <c r="Q84" s="203"/>
      <c r="R84" s="175"/>
      <c r="S84" s="143"/>
      <c r="T84" s="252"/>
      <c r="U84" s="204"/>
      <c r="V84" s="205"/>
      <c r="W84" s="206"/>
      <c r="X84" s="193"/>
      <c r="Y84" s="199">
        <f t="shared" si="24"/>
        <v>0</v>
      </c>
      <c r="Z84" s="199">
        <f>IF('1042Ef Décompte'!D88="",0,1)</f>
        <v>0</v>
      </c>
      <c r="AA84" s="45" t="e">
        <f t="shared" si="25"/>
        <v>#VALUE!</v>
      </c>
      <c r="AB84" s="45">
        <f t="shared" si="26"/>
        <v>0</v>
      </c>
      <c r="AC84" s="56" t="str">
        <f t="shared" si="27"/>
        <v/>
      </c>
      <c r="AD84" s="45" t="str">
        <f t="shared" si="34"/>
        <v/>
      </c>
      <c r="AE84" s="45" t="str">
        <f t="shared" si="35"/>
        <v/>
      </c>
      <c r="AF84" s="45" t="str">
        <f t="shared" si="28"/>
        <v/>
      </c>
      <c r="AG84" s="45" t="str">
        <f t="shared" si="29"/>
        <v/>
      </c>
      <c r="AH84" s="200" t="str">
        <f t="shared" si="30"/>
        <v/>
      </c>
      <c r="AI84" s="201" t="str">
        <f t="shared" si="31"/>
        <v/>
      </c>
      <c r="AJ84" s="200" t="str">
        <f t="shared" si="32"/>
        <v/>
      </c>
      <c r="AK84" s="200" t="str">
        <f>IF(AH84&lt;AI84,Übersetzungstexte!A$184,"")</f>
        <v/>
      </c>
      <c r="AL84" s="201" t="str">
        <f t="shared" si="33"/>
        <v/>
      </c>
      <c r="AM84" s="113"/>
    </row>
    <row r="85" spans="1:39" s="202" customFormat="1" ht="16.899999999999999" customHeight="1">
      <c r="A85" s="335"/>
      <c r="B85" s="480"/>
      <c r="C85" s="481"/>
      <c r="D85" s="482"/>
      <c r="E85" s="476"/>
      <c r="F85" s="198"/>
      <c r="G85" s="175"/>
      <c r="H85" s="336"/>
      <c r="I85" s="143"/>
      <c r="J85" s="251"/>
      <c r="K85" s="143"/>
      <c r="L85" s="252"/>
      <c r="M85" s="198" t="str">
        <f t="shared" si="23"/>
        <v/>
      </c>
      <c r="N85" s="175"/>
      <c r="O85" s="203"/>
      <c r="P85" s="175"/>
      <c r="Q85" s="203"/>
      <c r="R85" s="175"/>
      <c r="S85" s="143"/>
      <c r="T85" s="252"/>
      <c r="U85" s="204"/>
      <c r="V85" s="205"/>
      <c r="W85" s="206"/>
      <c r="X85" s="193"/>
      <c r="Y85" s="199">
        <f t="shared" si="24"/>
        <v>0</v>
      </c>
      <c r="Z85" s="199">
        <f>IF('1042Ef Décompte'!D89="",0,1)</f>
        <v>0</v>
      </c>
      <c r="AA85" s="45" t="e">
        <f t="shared" si="25"/>
        <v>#VALUE!</v>
      </c>
      <c r="AB85" s="45">
        <f t="shared" si="26"/>
        <v>0</v>
      </c>
      <c r="AC85" s="56" t="str">
        <f t="shared" si="27"/>
        <v/>
      </c>
      <c r="AD85" s="45" t="str">
        <f t="shared" si="34"/>
        <v/>
      </c>
      <c r="AE85" s="45" t="str">
        <f t="shared" si="35"/>
        <v/>
      </c>
      <c r="AF85" s="45" t="str">
        <f t="shared" si="28"/>
        <v/>
      </c>
      <c r="AG85" s="45" t="str">
        <f t="shared" si="29"/>
        <v/>
      </c>
      <c r="AH85" s="200" t="str">
        <f t="shared" si="30"/>
        <v/>
      </c>
      <c r="AI85" s="201" t="str">
        <f t="shared" si="31"/>
        <v/>
      </c>
      <c r="AJ85" s="200" t="str">
        <f t="shared" si="32"/>
        <v/>
      </c>
      <c r="AK85" s="200" t="str">
        <f>IF(AH85&lt;AI85,Übersetzungstexte!A$184,"")</f>
        <v/>
      </c>
      <c r="AL85" s="201" t="str">
        <f t="shared" si="33"/>
        <v/>
      </c>
      <c r="AM85" s="113"/>
    </row>
    <row r="86" spans="1:39" s="202" customFormat="1" ht="16.899999999999999" customHeight="1">
      <c r="A86" s="335"/>
      <c r="B86" s="480"/>
      <c r="C86" s="481"/>
      <c r="D86" s="482"/>
      <c r="E86" s="476"/>
      <c r="F86" s="198"/>
      <c r="G86" s="175"/>
      <c r="H86" s="336"/>
      <c r="I86" s="143"/>
      <c r="J86" s="251"/>
      <c r="K86" s="143"/>
      <c r="L86" s="252"/>
      <c r="M86" s="198" t="str">
        <f t="shared" si="23"/>
        <v/>
      </c>
      <c r="N86" s="175"/>
      <c r="O86" s="203"/>
      <c r="P86" s="175"/>
      <c r="Q86" s="203"/>
      <c r="R86" s="175"/>
      <c r="S86" s="143"/>
      <c r="T86" s="252"/>
      <c r="U86" s="204"/>
      <c r="V86" s="205"/>
      <c r="W86" s="206"/>
      <c r="X86" s="193"/>
      <c r="Y86" s="199">
        <f t="shared" si="24"/>
        <v>0</v>
      </c>
      <c r="Z86" s="199">
        <f>IF('1042Ef Décompte'!D90="",0,1)</f>
        <v>0</v>
      </c>
      <c r="AA86" s="45" t="e">
        <f t="shared" si="25"/>
        <v>#VALUE!</v>
      </c>
      <c r="AB86" s="45">
        <f t="shared" si="26"/>
        <v>0</v>
      </c>
      <c r="AC86" s="56" t="str">
        <f t="shared" si="27"/>
        <v/>
      </c>
      <c r="AD86" s="45" t="str">
        <f t="shared" si="34"/>
        <v/>
      </c>
      <c r="AE86" s="45" t="str">
        <f t="shared" si="35"/>
        <v/>
      </c>
      <c r="AF86" s="45" t="str">
        <f t="shared" si="28"/>
        <v/>
      </c>
      <c r="AG86" s="45" t="str">
        <f t="shared" si="29"/>
        <v/>
      </c>
      <c r="AH86" s="200" t="str">
        <f t="shared" si="30"/>
        <v/>
      </c>
      <c r="AI86" s="201" t="str">
        <f t="shared" si="31"/>
        <v/>
      </c>
      <c r="AJ86" s="200" t="str">
        <f t="shared" si="32"/>
        <v/>
      </c>
      <c r="AK86" s="200" t="str">
        <f>IF(AH86&lt;AI86,Übersetzungstexte!A$184,"")</f>
        <v/>
      </c>
      <c r="AL86" s="201" t="str">
        <f t="shared" si="33"/>
        <v/>
      </c>
      <c r="AM86" s="113"/>
    </row>
    <row r="87" spans="1:39" s="202" customFormat="1" ht="16.899999999999999" customHeight="1">
      <c r="A87" s="335"/>
      <c r="B87" s="480"/>
      <c r="C87" s="481"/>
      <c r="D87" s="482"/>
      <c r="E87" s="476"/>
      <c r="F87" s="198"/>
      <c r="G87" s="175"/>
      <c r="H87" s="336"/>
      <c r="I87" s="143"/>
      <c r="J87" s="251"/>
      <c r="K87" s="143"/>
      <c r="L87" s="252"/>
      <c r="M87" s="198" t="str">
        <f t="shared" si="23"/>
        <v/>
      </c>
      <c r="N87" s="175"/>
      <c r="O87" s="203"/>
      <c r="P87" s="175"/>
      <c r="Q87" s="203"/>
      <c r="R87" s="175"/>
      <c r="S87" s="143"/>
      <c r="T87" s="252"/>
      <c r="U87" s="204"/>
      <c r="V87" s="205"/>
      <c r="W87" s="206"/>
      <c r="X87" s="193"/>
      <c r="Y87" s="199">
        <f t="shared" si="24"/>
        <v>0</v>
      </c>
      <c r="Z87" s="199">
        <f>IF('1042Ef Décompte'!D91="",0,1)</f>
        <v>0</v>
      </c>
      <c r="AA87" s="45" t="e">
        <f t="shared" si="25"/>
        <v>#VALUE!</v>
      </c>
      <c r="AB87" s="45">
        <f t="shared" si="26"/>
        <v>0</v>
      </c>
      <c r="AC87" s="56" t="str">
        <f t="shared" si="27"/>
        <v/>
      </c>
      <c r="AD87" s="45" t="str">
        <f t="shared" si="34"/>
        <v/>
      </c>
      <c r="AE87" s="45" t="str">
        <f t="shared" si="35"/>
        <v/>
      </c>
      <c r="AF87" s="45" t="str">
        <f t="shared" si="28"/>
        <v/>
      </c>
      <c r="AG87" s="45" t="str">
        <f t="shared" si="29"/>
        <v/>
      </c>
      <c r="AH87" s="200" t="str">
        <f t="shared" si="30"/>
        <v/>
      </c>
      <c r="AI87" s="201" t="str">
        <f t="shared" si="31"/>
        <v/>
      </c>
      <c r="AJ87" s="200" t="str">
        <f t="shared" si="32"/>
        <v/>
      </c>
      <c r="AK87" s="200" t="str">
        <f>IF(AH87&lt;AI87,Übersetzungstexte!A$184,"")</f>
        <v/>
      </c>
      <c r="AL87" s="201" t="str">
        <f t="shared" si="33"/>
        <v/>
      </c>
      <c r="AM87" s="113"/>
    </row>
    <row r="88" spans="1:39" s="202" customFormat="1" ht="16.899999999999999" customHeight="1">
      <c r="A88" s="335"/>
      <c r="B88" s="480"/>
      <c r="C88" s="481"/>
      <c r="D88" s="482"/>
      <c r="E88" s="476"/>
      <c r="F88" s="198"/>
      <c r="G88" s="175"/>
      <c r="H88" s="336"/>
      <c r="I88" s="143"/>
      <c r="J88" s="251"/>
      <c r="K88" s="143"/>
      <c r="L88" s="252"/>
      <c r="M88" s="198" t="str">
        <f t="shared" si="23"/>
        <v/>
      </c>
      <c r="N88" s="175"/>
      <c r="O88" s="203"/>
      <c r="P88" s="175"/>
      <c r="Q88" s="203"/>
      <c r="R88" s="175"/>
      <c r="S88" s="143"/>
      <c r="T88" s="252"/>
      <c r="U88" s="204"/>
      <c r="V88" s="205"/>
      <c r="W88" s="206"/>
      <c r="X88" s="193"/>
      <c r="Y88" s="199">
        <f t="shared" si="24"/>
        <v>0</v>
      </c>
      <c r="Z88" s="199">
        <f>IF('1042Ef Décompte'!D92="",0,1)</f>
        <v>0</v>
      </c>
      <c r="AA88" s="45" t="e">
        <f t="shared" si="25"/>
        <v>#VALUE!</v>
      </c>
      <c r="AB88" s="45">
        <f t="shared" si="26"/>
        <v>0</v>
      </c>
      <c r="AC88" s="56" t="str">
        <f t="shared" si="27"/>
        <v/>
      </c>
      <c r="AD88" s="45" t="str">
        <f t="shared" si="34"/>
        <v/>
      </c>
      <c r="AE88" s="45" t="str">
        <f t="shared" si="35"/>
        <v/>
      </c>
      <c r="AF88" s="45" t="str">
        <f t="shared" si="28"/>
        <v/>
      </c>
      <c r="AG88" s="45" t="str">
        <f t="shared" si="29"/>
        <v/>
      </c>
      <c r="AH88" s="200" t="str">
        <f t="shared" si="30"/>
        <v/>
      </c>
      <c r="AI88" s="201" t="str">
        <f t="shared" si="31"/>
        <v/>
      </c>
      <c r="AJ88" s="200" t="str">
        <f t="shared" si="32"/>
        <v/>
      </c>
      <c r="AK88" s="200" t="str">
        <f>IF(AH88&lt;AI88,Übersetzungstexte!A$184,"")</f>
        <v/>
      </c>
      <c r="AL88" s="201" t="str">
        <f t="shared" si="33"/>
        <v/>
      </c>
      <c r="AM88" s="113"/>
    </row>
    <row r="89" spans="1:39" s="202" customFormat="1" ht="16.899999999999999" customHeight="1">
      <c r="A89" s="335"/>
      <c r="B89" s="480"/>
      <c r="C89" s="481"/>
      <c r="D89" s="482"/>
      <c r="E89" s="476"/>
      <c r="F89" s="198"/>
      <c r="G89" s="175"/>
      <c r="H89" s="336"/>
      <c r="I89" s="143"/>
      <c r="J89" s="251"/>
      <c r="K89" s="143"/>
      <c r="L89" s="252"/>
      <c r="M89" s="198" t="str">
        <f t="shared" si="23"/>
        <v/>
      </c>
      <c r="N89" s="175"/>
      <c r="O89" s="203"/>
      <c r="P89" s="175"/>
      <c r="Q89" s="203"/>
      <c r="R89" s="175"/>
      <c r="S89" s="143"/>
      <c r="T89" s="252"/>
      <c r="U89" s="204"/>
      <c r="V89" s="205"/>
      <c r="W89" s="206"/>
      <c r="X89" s="193"/>
      <c r="Y89" s="199">
        <f t="shared" si="24"/>
        <v>0</v>
      </c>
      <c r="Z89" s="199">
        <f>IF('1042Ef Décompte'!D93="",0,1)</f>
        <v>0</v>
      </c>
      <c r="AA89" s="45" t="e">
        <f t="shared" si="25"/>
        <v>#VALUE!</v>
      </c>
      <c r="AB89" s="45">
        <f t="shared" si="26"/>
        <v>0</v>
      </c>
      <c r="AC89" s="56" t="str">
        <f t="shared" si="27"/>
        <v/>
      </c>
      <c r="AD89" s="45" t="str">
        <f t="shared" si="34"/>
        <v/>
      </c>
      <c r="AE89" s="45" t="str">
        <f t="shared" si="35"/>
        <v/>
      </c>
      <c r="AF89" s="45" t="str">
        <f t="shared" si="28"/>
        <v/>
      </c>
      <c r="AG89" s="45" t="str">
        <f t="shared" si="29"/>
        <v/>
      </c>
      <c r="AH89" s="200" t="str">
        <f t="shared" si="30"/>
        <v/>
      </c>
      <c r="AI89" s="201" t="str">
        <f t="shared" si="31"/>
        <v/>
      </c>
      <c r="AJ89" s="200" t="str">
        <f t="shared" si="32"/>
        <v/>
      </c>
      <c r="AK89" s="200" t="str">
        <f>IF(AH89&lt;AI89,Übersetzungstexte!A$184,"")</f>
        <v/>
      </c>
      <c r="AL89" s="201" t="str">
        <f t="shared" si="33"/>
        <v/>
      </c>
      <c r="AM89" s="113"/>
    </row>
    <row r="90" spans="1:39" s="202" customFormat="1" ht="16.899999999999999" customHeight="1">
      <c r="A90" s="335"/>
      <c r="B90" s="480"/>
      <c r="C90" s="481"/>
      <c r="D90" s="482"/>
      <c r="E90" s="476"/>
      <c r="F90" s="198"/>
      <c r="G90" s="175"/>
      <c r="H90" s="336"/>
      <c r="I90" s="143"/>
      <c r="J90" s="251"/>
      <c r="K90" s="143"/>
      <c r="L90" s="252"/>
      <c r="M90" s="198" t="str">
        <f t="shared" si="23"/>
        <v/>
      </c>
      <c r="N90" s="175"/>
      <c r="O90" s="203"/>
      <c r="P90" s="175"/>
      <c r="Q90" s="203"/>
      <c r="R90" s="175"/>
      <c r="S90" s="143"/>
      <c r="T90" s="252"/>
      <c r="U90" s="204"/>
      <c r="V90" s="205"/>
      <c r="W90" s="206"/>
      <c r="X90" s="193"/>
      <c r="Y90" s="199">
        <f t="shared" si="24"/>
        <v>0</v>
      </c>
      <c r="Z90" s="199">
        <f>IF('1042Ef Décompte'!D94="",0,1)</f>
        <v>0</v>
      </c>
      <c r="AA90" s="45" t="e">
        <f t="shared" si="25"/>
        <v>#VALUE!</v>
      </c>
      <c r="AB90" s="45">
        <f t="shared" si="26"/>
        <v>0</v>
      </c>
      <c r="AC90" s="56" t="str">
        <f t="shared" si="27"/>
        <v/>
      </c>
      <c r="AD90" s="45" t="str">
        <f t="shared" si="34"/>
        <v/>
      </c>
      <c r="AE90" s="45" t="str">
        <f t="shared" si="35"/>
        <v/>
      </c>
      <c r="AF90" s="45" t="str">
        <f t="shared" si="28"/>
        <v/>
      </c>
      <c r="AG90" s="45" t="str">
        <f t="shared" si="29"/>
        <v/>
      </c>
      <c r="AH90" s="200" t="str">
        <f t="shared" si="30"/>
        <v/>
      </c>
      <c r="AI90" s="201" t="str">
        <f t="shared" si="31"/>
        <v/>
      </c>
      <c r="AJ90" s="200" t="str">
        <f t="shared" si="32"/>
        <v/>
      </c>
      <c r="AK90" s="200" t="str">
        <f>IF(AH90&lt;AI90,Übersetzungstexte!A$184,"")</f>
        <v/>
      </c>
      <c r="AL90" s="201" t="str">
        <f t="shared" si="33"/>
        <v/>
      </c>
      <c r="AM90" s="113"/>
    </row>
    <row r="91" spans="1:39" s="202" customFormat="1" ht="16.899999999999999" customHeight="1">
      <c r="A91" s="335"/>
      <c r="B91" s="480"/>
      <c r="C91" s="481"/>
      <c r="D91" s="482"/>
      <c r="E91" s="476"/>
      <c r="F91" s="198"/>
      <c r="G91" s="175"/>
      <c r="H91" s="336"/>
      <c r="I91" s="143"/>
      <c r="J91" s="251"/>
      <c r="K91" s="143"/>
      <c r="L91" s="252"/>
      <c r="M91" s="198" t="str">
        <f t="shared" si="23"/>
        <v/>
      </c>
      <c r="N91" s="175"/>
      <c r="O91" s="203"/>
      <c r="P91" s="175"/>
      <c r="Q91" s="203"/>
      <c r="R91" s="175"/>
      <c r="S91" s="143"/>
      <c r="T91" s="252"/>
      <c r="U91" s="204"/>
      <c r="V91" s="205"/>
      <c r="W91" s="206"/>
      <c r="X91" s="193"/>
      <c r="Y91" s="199">
        <f t="shared" si="24"/>
        <v>0</v>
      </c>
      <c r="Z91" s="199">
        <f>IF('1042Ef Décompte'!D95="",0,1)</f>
        <v>0</v>
      </c>
      <c r="AA91" s="45" t="e">
        <f t="shared" si="25"/>
        <v>#VALUE!</v>
      </c>
      <c r="AB91" s="45">
        <f t="shared" si="26"/>
        <v>0</v>
      </c>
      <c r="AC91" s="56" t="str">
        <f t="shared" si="27"/>
        <v/>
      </c>
      <c r="AD91" s="45" t="str">
        <f t="shared" si="34"/>
        <v/>
      </c>
      <c r="AE91" s="45" t="str">
        <f t="shared" si="35"/>
        <v/>
      </c>
      <c r="AF91" s="45" t="str">
        <f t="shared" si="28"/>
        <v/>
      </c>
      <c r="AG91" s="45" t="str">
        <f t="shared" si="29"/>
        <v/>
      </c>
      <c r="AH91" s="200" t="str">
        <f t="shared" si="30"/>
        <v/>
      </c>
      <c r="AI91" s="201" t="str">
        <f t="shared" si="31"/>
        <v/>
      </c>
      <c r="AJ91" s="200" t="str">
        <f t="shared" si="32"/>
        <v/>
      </c>
      <c r="AK91" s="200" t="str">
        <f>IF(AH91&lt;AI91,Übersetzungstexte!A$184,"")</f>
        <v/>
      </c>
      <c r="AL91" s="201" t="str">
        <f t="shared" si="33"/>
        <v/>
      </c>
      <c r="AM91" s="113"/>
    </row>
    <row r="92" spans="1:39" s="202" customFormat="1" ht="16.899999999999999" customHeight="1">
      <c r="A92" s="335"/>
      <c r="B92" s="480"/>
      <c r="C92" s="481"/>
      <c r="D92" s="482"/>
      <c r="E92" s="476"/>
      <c r="F92" s="198"/>
      <c r="G92" s="175"/>
      <c r="H92" s="336"/>
      <c r="I92" s="143"/>
      <c r="J92" s="251"/>
      <c r="K92" s="143"/>
      <c r="L92" s="252"/>
      <c r="M92" s="198" t="str">
        <f t="shared" si="23"/>
        <v/>
      </c>
      <c r="N92" s="175"/>
      <c r="O92" s="203"/>
      <c r="P92" s="175"/>
      <c r="Q92" s="203"/>
      <c r="R92" s="175"/>
      <c r="S92" s="143"/>
      <c r="T92" s="252"/>
      <c r="U92" s="204"/>
      <c r="V92" s="205"/>
      <c r="W92" s="206"/>
      <c r="X92" s="193"/>
      <c r="Y92" s="199">
        <f t="shared" si="24"/>
        <v>0</v>
      </c>
      <c r="Z92" s="199">
        <f>IF('1042Ef Décompte'!D96="",0,1)</f>
        <v>0</v>
      </c>
      <c r="AA92" s="45" t="e">
        <f t="shared" si="25"/>
        <v>#VALUE!</v>
      </c>
      <c r="AB92" s="45">
        <f t="shared" si="26"/>
        <v>0</v>
      </c>
      <c r="AC92" s="56" t="str">
        <f t="shared" si="27"/>
        <v/>
      </c>
      <c r="AD92" s="45" t="str">
        <f t="shared" si="34"/>
        <v/>
      </c>
      <c r="AE92" s="45" t="str">
        <f t="shared" si="35"/>
        <v/>
      </c>
      <c r="AF92" s="45" t="str">
        <f t="shared" si="28"/>
        <v/>
      </c>
      <c r="AG92" s="45" t="str">
        <f t="shared" si="29"/>
        <v/>
      </c>
      <c r="AH92" s="200" t="str">
        <f t="shared" si="30"/>
        <v/>
      </c>
      <c r="AI92" s="201" t="str">
        <f t="shared" si="31"/>
        <v/>
      </c>
      <c r="AJ92" s="200" t="str">
        <f t="shared" si="32"/>
        <v/>
      </c>
      <c r="AK92" s="200" t="str">
        <f>IF(AH92&lt;AI92,Übersetzungstexte!A$184,"")</f>
        <v/>
      </c>
      <c r="AL92" s="201" t="str">
        <f t="shared" si="33"/>
        <v/>
      </c>
      <c r="AM92" s="113"/>
    </row>
    <row r="93" spans="1:39" s="202" customFormat="1" ht="16.899999999999999" customHeight="1">
      <c r="A93" s="335"/>
      <c r="B93" s="480"/>
      <c r="C93" s="481"/>
      <c r="D93" s="482"/>
      <c r="E93" s="476"/>
      <c r="F93" s="198"/>
      <c r="G93" s="175"/>
      <c r="H93" s="336"/>
      <c r="I93" s="143"/>
      <c r="J93" s="251"/>
      <c r="K93" s="143"/>
      <c r="L93" s="252"/>
      <c r="M93" s="198" t="str">
        <f t="shared" si="23"/>
        <v/>
      </c>
      <c r="N93" s="175"/>
      <c r="O93" s="203"/>
      <c r="P93" s="175"/>
      <c r="Q93" s="203"/>
      <c r="R93" s="175"/>
      <c r="S93" s="143"/>
      <c r="T93" s="252"/>
      <c r="U93" s="204"/>
      <c r="V93" s="205"/>
      <c r="W93" s="206"/>
      <c r="X93" s="193"/>
      <c r="Y93" s="199">
        <f t="shared" si="24"/>
        <v>0</v>
      </c>
      <c r="Z93" s="199">
        <f>IF('1042Ef Décompte'!D97="",0,1)</f>
        <v>0</v>
      </c>
      <c r="AA93" s="45" t="e">
        <f t="shared" si="25"/>
        <v>#VALUE!</v>
      </c>
      <c r="AB93" s="45">
        <f t="shared" si="26"/>
        <v>0</v>
      </c>
      <c r="AC93" s="56" t="str">
        <f t="shared" si="27"/>
        <v/>
      </c>
      <c r="AD93" s="45" t="str">
        <f t="shared" si="34"/>
        <v/>
      </c>
      <c r="AE93" s="45" t="str">
        <f t="shared" si="35"/>
        <v/>
      </c>
      <c r="AF93" s="45" t="str">
        <f t="shared" si="28"/>
        <v/>
      </c>
      <c r="AG93" s="45" t="str">
        <f t="shared" si="29"/>
        <v/>
      </c>
      <c r="AH93" s="200" t="str">
        <f t="shared" si="30"/>
        <v/>
      </c>
      <c r="AI93" s="201" t="str">
        <f t="shared" si="31"/>
        <v/>
      </c>
      <c r="AJ93" s="200" t="str">
        <f t="shared" si="32"/>
        <v/>
      </c>
      <c r="AK93" s="200" t="str">
        <f>IF(AH93&lt;AI93,Übersetzungstexte!A$184,"")</f>
        <v/>
      </c>
      <c r="AL93" s="201" t="str">
        <f t="shared" si="33"/>
        <v/>
      </c>
      <c r="AM93" s="113"/>
    </row>
    <row r="94" spans="1:39" s="202" customFormat="1" ht="16.899999999999999" customHeight="1">
      <c r="A94" s="335"/>
      <c r="B94" s="480"/>
      <c r="C94" s="481"/>
      <c r="D94" s="482"/>
      <c r="E94" s="476"/>
      <c r="F94" s="198"/>
      <c r="G94" s="175"/>
      <c r="H94" s="336"/>
      <c r="I94" s="143"/>
      <c r="J94" s="251"/>
      <c r="K94" s="143"/>
      <c r="L94" s="252"/>
      <c r="M94" s="198" t="str">
        <f t="shared" si="23"/>
        <v/>
      </c>
      <c r="N94" s="175"/>
      <c r="O94" s="203"/>
      <c r="P94" s="175"/>
      <c r="Q94" s="203"/>
      <c r="R94" s="175"/>
      <c r="S94" s="143"/>
      <c r="T94" s="252"/>
      <c r="U94" s="204"/>
      <c r="V94" s="205"/>
      <c r="W94" s="206"/>
      <c r="X94" s="193"/>
      <c r="Y94" s="199">
        <f t="shared" si="24"/>
        <v>0</v>
      </c>
      <c r="Z94" s="199">
        <f>IF('1042Ef Décompte'!D98="",0,1)</f>
        <v>0</v>
      </c>
      <c r="AA94" s="45" t="e">
        <f t="shared" si="25"/>
        <v>#VALUE!</v>
      </c>
      <c r="AB94" s="45">
        <f t="shared" si="26"/>
        <v>0</v>
      </c>
      <c r="AC94" s="56" t="str">
        <f t="shared" si="27"/>
        <v/>
      </c>
      <c r="AD94" s="45" t="str">
        <f t="shared" si="34"/>
        <v/>
      </c>
      <c r="AE94" s="45" t="str">
        <f t="shared" si="35"/>
        <v/>
      </c>
      <c r="AF94" s="45" t="str">
        <f t="shared" si="28"/>
        <v/>
      </c>
      <c r="AG94" s="45" t="str">
        <f t="shared" si="29"/>
        <v/>
      </c>
      <c r="AH94" s="200" t="str">
        <f t="shared" si="30"/>
        <v/>
      </c>
      <c r="AI94" s="201" t="str">
        <f t="shared" si="31"/>
        <v/>
      </c>
      <c r="AJ94" s="200" t="str">
        <f t="shared" si="32"/>
        <v/>
      </c>
      <c r="AK94" s="200" t="str">
        <f>IF(AH94&lt;AI94,Übersetzungstexte!A$184,"")</f>
        <v/>
      </c>
      <c r="AL94" s="201" t="str">
        <f t="shared" si="33"/>
        <v/>
      </c>
      <c r="AM94" s="113"/>
    </row>
    <row r="95" spans="1:39" s="202" customFormat="1" ht="16.899999999999999" customHeight="1">
      <c r="A95" s="335"/>
      <c r="B95" s="480"/>
      <c r="C95" s="481"/>
      <c r="D95" s="482"/>
      <c r="E95" s="476"/>
      <c r="F95" s="198"/>
      <c r="G95" s="175"/>
      <c r="H95" s="336"/>
      <c r="I95" s="143"/>
      <c r="J95" s="251"/>
      <c r="K95" s="143"/>
      <c r="L95" s="252"/>
      <c r="M95" s="198" t="str">
        <f t="shared" si="23"/>
        <v/>
      </c>
      <c r="N95" s="175"/>
      <c r="O95" s="203"/>
      <c r="P95" s="175"/>
      <c r="Q95" s="203"/>
      <c r="R95" s="175"/>
      <c r="S95" s="143"/>
      <c r="T95" s="252"/>
      <c r="U95" s="204"/>
      <c r="V95" s="205"/>
      <c r="W95" s="206"/>
      <c r="X95" s="193"/>
      <c r="Y95" s="199">
        <f t="shared" si="24"/>
        <v>0</v>
      </c>
      <c r="Z95" s="199">
        <f>IF('1042Ef Décompte'!D99="",0,1)</f>
        <v>0</v>
      </c>
      <c r="AA95" s="45" t="e">
        <f t="shared" si="25"/>
        <v>#VALUE!</v>
      </c>
      <c r="AB95" s="45">
        <f t="shared" si="26"/>
        <v>0</v>
      </c>
      <c r="AC95" s="56" t="str">
        <f t="shared" si="27"/>
        <v/>
      </c>
      <c r="AD95" s="45" t="str">
        <f t="shared" si="34"/>
        <v/>
      </c>
      <c r="AE95" s="45" t="str">
        <f t="shared" si="35"/>
        <v/>
      </c>
      <c r="AF95" s="45" t="str">
        <f t="shared" si="28"/>
        <v/>
      </c>
      <c r="AG95" s="45" t="str">
        <f t="shared" si="29"/>
        <v/>
      </c>
      <c r="AH95" s="200" t="str">
        <f t="shared" si="30"/>
        <v/>
      </c>
      <c r="AI95" s="201" t="str">
        <f t="shared" si="31"/>
        <v/>
      </c>
      <c r="AJ95" s="200" t="str">
        <f t="shared" si="32"/>
        <v/>
      </c>
      <c r="AK95" s="200" t="str">
        <f>IF(AH95&lt;AI95,Übersetzungstexte!A$184,"")</f>
        <v/>
      </c>
      <c r="AL95" s="201" t="str">
        <f t="shared" si="33"/>
        <v/>
      </c>
      <c r="AM95" s="113"/>
    </row>
    <row r="96" spans="1:39" s="202" customFormat="1" ht="16.899999999999999" customHeight="1">
      <c r="A96" s="335"/>
      <c r="B96" s="480"/>
      <c r="C96" s="481"/>
      <c r="D96" s="482"/>
      <c r="E96" s="476"/>
      <c r="F96" s="198"/>
      <c r="G96" s="175"/>
      <c r="H96" s="336"/>
      <c r="I96" s="143"/>
      <c r="J96" s="251"/>
      <c r="K96" s="143"/>
      <c r="L96" s="252"/>
      <c r="M96" s="198" t="str">
        <f t="shared" si="23"/>
        <v/>
      </c>
      <c r="N96" s="175"/>
      <c r="O96" s="203"/>
      <c r="P96" s="175"/>
      <c r="Q96" s="203"/>
      <c r="R96" s="175"/>
      <c r="S96" s="143"/>
      <c r="T96" s="252"/>
      <c r="U96" s="204"/>
      <c r="V96" s="205"/>
      <c r="W96" s="206"/>
      <c r="X96" s="193"/>
      <c r="Y96" s="199">
        <f t="shared" si="24"/>
        <v>0</v>
      </c>
      <c r="Z96" s="199">
        <f>IF('1042Ef Décompte'!D100="",0,1)</f>
        <v>0</v>
      </c>
      <c r="AA96" s="45" t="e">
        <f t="shared" si="25"/>
        <v>#VALUE!</v>
      </c>
      <c r="AB96" s="45">
        <f t="shared" si="26"/>
        <v>0</v>
      </c>
      <c r="AC96" s="56" t="str">
        <f t="shared" si="27"/>
        <v/>
      </c>
      <c r="AD96" s="45" t="str">
        <f t="shared" si="34"/>
        <v/>
      </c>
      <c r="AE96" s="45" t="str">
        <f t="shared" si="35"/>
        <v/>
      </c>
      <c r="AF96" s="45" t="str">
        <f t="shared" si="28"/>
        <v/>
      </c>
      <c r="AG96" s="45" t="str">
        <f t="shared" si="29"/>
        <v/>
      </c>
      <c r="AH96" s="200" t="str">
        <f t="shared" si="30"/>
        <v/>
      </c>
      <c r="AI96" s="201" t="str">
        <f t="shared" si="31"/>
        <v/>
      </c>
      <c r="AJ96" s="200" t="str">
        <f t="shared" si="32"/>
        <v/>
      </c>
      <c r="AK96" s="200" t="str">
        <f>IF(AH96&lt;AI96,Übersetzungstexte!A$184,"")</f>
        <v/>
      </c>
      <c r="AL96" s="201" t="str">
        <f t="shared" si="33"/>
        <v/>
      </c>
      <c r="AM96" s="113"/>
    </row>
    <row r="97" spans="1:39" s="202" customFormat="1" ht="16.899999999999999" customHeight="1">
      <c r="A97" s="335"/>
      <c r="B97" s="480"/>
      <c r="C97" s="481"/>
      <c r="D97" s="482"/>
      <c r="E97" s="476"/>
      <c r="F97" s="198"/>
      <c r="G97" s="175"/>
      <c r="H97" s="336"/>
      <c r="I97" s="143"/>
      <c r="J97" s="251"/>
      <c r="K97" s="143"/>
      <c r="L97" s="252"/>
      <c r="M97" s="198" t="str">
        <f t="shared" si="23"/>
        <v/>
      </c>
      <c r="N97" s="175"/>
      <c r="O97" s="203"/>
      <c r="P97" s="175"/>
      <c r="Q97" s="203"/>
      <c r="R97" s="175"/>
      <c r="S97" s="143"/>
      <c r="T97" s="252"/>
      <c r="U97" s="204"/>
      <c r="V97" s="205"/>
      <c r="W97" s="206"/>
      <c r="X97" s="193"/>
      <c r="Y97" s="199">
        <f t="shared" si="24"/>
        <v>0</v>
      </c>
      <c r="Z97" s="199">
        <f>IF('1042Ef Décompte'!D101="",0,1)</f>
        <v>0</v>
      </c>
      <c r="AA97" s="45" t="e">
        <f t="shared" si="25"/>
        <v>#VALUE!</v>
      </c>
      <c r="AB97" s="45">
        <f t="shared" si="26"/>
        <v>0</v>
      </c>
      <c r="AC97" s="56" t="str">
        <f t="shared" si="27"/>
        <v/>
      </c>
      <c r="AD97" s="45" t="str">
        <f t="shared" si="34"/>
        <v/>
      </c>
      <c r="AE97" s="45" t="str">
        <f t="shared" si="35"/>
        <v/>
      </c>
      <c r="AF97" s="45" t="str">
        <f t="shared" si="28"/>
        <v/>
      </c>
      <c r="AG97" s="45" t="str">
        <f t="shared" si="29"/>
        <v/>
      </c>
      <c r="AH97" s="200" t="str">
        <f t="shared" si="30"/>
        <v/>
      </c>
      <c r="AI97" s="201" t="str">
        <f t="shared" si="31"/>
        <v/>
      </c>
      <c r="AJ97" s="200" t="str">
        <f t="shared" si="32"/>
        <v/>
      </c>
      <c r="AK97" s="200" t="str">
        <f>IF(AH97&lt;AI97,Übersetzungstexte!A$184,"")</f>
        <v/>
      </c>
      <c r="AL97" s="201" t="str">
        <f t="shared" si="33"/>
        <v/>
      </c>
      <c r="AM97" s="113"/>
    </row>
    <row r="98" spans="1:39" s="202" customFormat="1" ht="16.899999999999999" customHeight="1">
      <c r="A98" s="335"/>
      <c r="B98" s="480"/>
      <c r="C98" s="481"/>
      <c r="D98" s="482"/>
      <c r="E98" s="476"/>
      <c r="F98" s="198"/>
      <c r="G98" s="175"/>
      <c r="H98" s="336"/>
      <c r="I98" s="143"/>
      <c r="J98" s="251"/>
      <c r="K98" s="143"/>
      <c r="L98" s="252"/>
      <c r="M98" s="198" t="str">
        <f t="shared" si="23"/>
        <v/>
      </c>
      <c r="N98" s="175"/>
      <c r="O98" s="203"/>
      <c r="P98" s="175"/>
      <c r="Q98" s="203"/>
      <c r="R98" s="175"/>
      <c r="S98" s="143"/>
      <c r="T98" s="252"/>
      <c r="U98" s="204"/>
      <c r="V98" s="205"/>
      <c r="W98" s="206"/>
      <c r="X98" s="193"/>
      <c r="Y98" s="199">
        <f t="shared" si="24"/>
        <v>0</v>
      </c>
      <c r="Z98" s="199">
        <f>IF('1042Ef Décompte'!D102="",0,1)</f>
        <v>0</v>
      </c>
      <c r="AA98" s="45" t="e">
        <f t="shared" si="25"/>
        <v>#VALUE!</v>
      </c>
      <c r="AB98" s="45">
        <f t="shared" si="26"/>
        <v>0</v>
      </c>
      <c r="AC98" s="56" t="str">
        <f t="shared" si="27"/>
        <v/>
      </c>
      <c r="AD98" s="45" t="str">
        <f t="shared" si="34"/>
        <v/>
      </c>
      <c r="AE98" s="45" t="str">
        <f t="shared" si="35"/>
        <v/>
      </c>
      <c r="AF98" s="45" t="str">
        <f t="shared" si="28"/>
        <v/>
      </c>
      <c r="AG98" s="45" t="str">
        <f t="shared" si="29"/>
        <v/>
      </c>
      <c r="AH98" s="200" t="str">
        <f t="shared" si="30"/>
        <v/>
      </c>
      <c r="AI98" s="201" t="str">
        <f t="shared" si="31"/>
        <v/>
      </c>
      <c r="AJ98" s="200" t="str">
        <f t="shared" si="32"/>
        <v/>
      </c>
      <c r="AK98" s="200" t="str">
        <f>IF(AH98&lt;AI98,Übersetzungstexte!A$184,"")</f>
        <v/>
      </c>
      <c r="AL98" s="201" t="str">
        <f t="shared" si="33"/>
        <v/>
      </c>
      <c r="AM98" s="113"/>
    </row>
    <row r="99" spans="1:39" s="202" customFormat="1" ht="16.899999999999999" customHeight="1">
      <c r="A99" s="335"/>
      <c r="B99" s="480"/>
      <c r="C99" s="481"/>
      <c r="D99" s="482"/>
      <c r="E99" s="476"/>
      <c r="F99" s="198"/>
      <c r="G99" s="175"/>
      <c r="H99" s="336"/>
      <c r="I99" s="143"/>
      <c r="J99" s="251"/>
      <c r="K99" s="143"/>
      <c r="L99" s="252"/>
      <c r="M99" s="198" t="str">
        <f t="shared" si="23"/>
        <v/>
      </c>
      <c r="N99" s="175"/>
      <c r="O99" s="203"/>
      <c r="P99" s="175"/>
      <c r="Q99" s="203"/>
      <c r="R99" s="175"/>
      <c r="S99" s="143"/>
      <c r="T99" s="252"/>
      <c r="U99" s="204"/>
      <c r="V99" s="205"/>
      <c r="W99" s="206"/>
      <c r="X99" s="193"/>
      <c r="Y99" s="199">
        <f t="shared" si="24"/>
        <v>0</v>
      </c>
      <c r="Z99" s="199">
        <f>IF('1042Ef Décompte'!D103="",0,1)</f>
        <v>0</v>
      </c>
      <c r="AA99" s="45" t="e">
        <f t="shared" si="25"/>
        <v>#VALUE!</v>
      </c>
      <c r="AB99" s="45">
        <f t="shared" si="26"/>
        <v>0</v>
      </c>
      <c r="AC99" s="56" t="str">
        <f t="shared" si="27"/>
        <v/>
      </c>
      <c r="AD99" s="45" t="str">
        <f t="shared" si="34"/>
        <v/>
      </c>
      <c r="AE99" s="45" t="str">
        <f t="shared" si="35"/>
        <v/>
      </c>
      <c r="AF99" s="45" t="str">
        <f t="shared" si="28"/>
        <v/>
      </c>
      <c r="AG99" s="45" t="str">
        <f t="shared" si="29"/>
        <v/>
      </c>
      <c r="AH99" s="200" t="str">
        <f t="shared" si="30"/>
        <v/>
      </c>
      <c r="AI99" s="201" t="str">
        <f t="shared" si="31"/>
        <v/>
      </c>
      <c r="AJ99" s="200" t="str">
        <f t="shared" si="32"/>
        <v/>
      </c>
      <c r="AK99" s="200" t="str">
        <f>IF(AH99&lt;AI99,Übersetzungstexte!A$184,"")</f>
        <v/>
      </c>
      <c r="AL99" s="201" t="str">
        <f t="shared" si="33"/>
        <v/>
      </c>
      <c r="AM99" s="113"/>
    </row>
    <row r="100" spans="1:39" s="202" customFormat="1" ht="16.899999999999999" customHeight="1">
      <c r="A100" s="335"/>
      <c r="B100" s="480"/>
      <c r="C100" s="481"/>
      <c r="D100" s="482"/>
      <c r="E100" s="476"/>
      <c r="F100" s="198"/>
      <c r="G100" s="175"/>
      <c r="H100" s="336"/>
      <c r="I100" s="143"/>
      <c r="J100" s="251"/>
      <c r="K100" s="143"/>
      <c r="L100" s="252"/>
      <c r="M100" s="198" t="str">
        <f t="shared" si="23"/>
        <v/>
      </c>
      <c r="N100" s="175"/>
      <c r="O100" s="203"/>
      <c r="P100" s="175"/>
      <c r="Q100" s="203"/>
      <c r="R100" s="175"/>
      <c r="S100" s="143"/>
      <c r="T100" s="252"/>
      <c r="U100" s="204"/>
      <c r="V100" s="205"/>
      <c r="W100" s="206"/>
      <c r="X100" s="193"/>
      <c r="Y100" s="199">
        <f t="shared" si="24"/>
        <v>0</v>
      </c>
      <c r="Z100" s="199">
        <f>IF('1042Ef Décompte'!D104="",0,1)</f>
        <v>0</v>
      </c>
      <c r="AA100" s="45" t="e">
        <f t="shared" si="25"/>
        <v>#VALUE!</v>
      </c>
      <c r="AB100" s="45">
        <f t="shared" si="26"/>
        <v>0</v>
      </c>
      <c r="AC100" s="56" t="str">
        <f t="shared" si="27"/>
        <v/>
      </c>
      <c r="AD100" s="45" t="str">
        <f t="shared" si="34"/>
        <v/>
      </c>
      <c r="AE100" s="45" t="str">
        <f t="shared" si="35"/>
        <v/>
      </c>
      <c r="AF100" s="45" t="str">
        <f t="shared" si="28"/>
        <v/>
      </c>
      <c r="AG100" s="45" t="str">
        <f t="shared" si="29"/>
        <v/>
      </c>
      <c r="AH100" s="200" t="str">
        <f t="shared" si="30"/>
        <v/>
      </c>
      <c r="AI100" s="201" t="str">
        <f t="shared" si="31"/>
        <v/>
      </c>
      <c r="AJ100" s="200" t="str">
        <f t="shared" si="32"/>
        <v/>
      </c>
      <c r="AK100" s="200" t="str">
        <f>IF(AH100&lt;AI100,Übersetzungstexte!A$184,"")</f>
        <v/>
      </c>
      <c r="AL100" s="201" t="str">
        <f t="shared" si="33"/>
        <v/>
      </c>
      <c r="AM100" s="113"/>
    </row>
    <row r="101" spans="1:39" s="202" customFormat="1" ht="16.899999999999999" customHeight="1">
      <c r="A101" s="335"/>
      <c r="B101" s="480"/>
      <c r="C101" s="481"/>
      <c r="D101" s="482"/>
      <c r="E101" s="476"/>
      <c r="F101" s="198"/>
      <c r="G101" s="175"/>
      <c r="H101" s="336"/>
      <c r="I101" s="143"/>
      <c r="J101" s="251"/>
      <c r="K101" s="143"/>
      <c r="L101" s="252"/>
      <c r="M101" s="198" t="str">
        <f t="shared" si="23"/>
        <v/>
      </c>
      <c r="N101" s="175"/>
      <c r="O101" s="203"/>
      <c r="P101" s="175"/>
      <c r="Q101" s="203"/>
      <c r="R101" s="175"/>
      <c r="S101" s="143"/>
      <c r="T101" s="252"/>
      <c r="U101" s="204"/>
      <c r="V101" s="205"/>
      <c r="W101" s="206"/>
      <c r="X101" s="193"/>
      <c r="Y101" s="199">
        <f t="shared" si="24"/>
        <v>0</v>
      </c>
      <c r="Z101" s="199">
        <f>IF('1042Ef Décompte'!D105="",0,1)</f>
        <v>0</v>
      </c>
      <c r="AA101" s="45" t="e">
        <f t="shared" si="25"/>
        <v>#VALUE!</v>
      </c>
      <c r="AB101" s="45">
        <f t="shared" si="26"/>
        <v>0</v>
      </c>
      <c r="AC101" s="56" t="str">
        <f t="shared" si="27"/>
        <v/>
      </c>
      <c r="AD101" s="45" t="str">
        <f t="shared" si="34"/>
        <v/>
      </c>
      <c r="AE101" s="45" t="str">
        <f t="shared" si="35"/>
        <v/>
      </c>
      <c r="AF101" s="45" t="str">
        <f t="shared" si="28"/>
        <v/>
      </c>
      <c r="AG101" s="45" t="str">
        <f t="shared" si="29"/>
        <v/>
      </c>
      <c r="AH101" s="200" t="str">
        <f t="shared" si="30"/>
        <v/>
      </c>
      <c r="AI101" s="201" t="str">
        <f t="shared" si="31"/>
        <v/>
      </c>
      <c r="AJ101" s="200" t="str">
        <f t="shared" si="32"/>
        <v/>
      </c>
      <c r="AK101" s="200" t="str">
        <f>IF(AH101&lt;AI101,Übersetzungstexte!A$184,"")</f>
        <v/>
      </c>
      <c r="AL101" s="201" t="str">
        <f t="shared" si="33"/>
        <v/>
      </c>
      <c r="AM101" s="113"/>
    </row>
    <row r="102" spans="1:39" s="202" customFormat="1" ht="16.899999999999999" customHeight="1">
      <c r="A102" s="335"/>
      <c r="B102" s="480"/>
      <c r="C102" s="481"/>
      <c r="D102" s="482"/>
      <c r="E102" s="476"/>
      <c r="F102" s="198"/>
      <c r="G102" s="175"/>
      <c r="H102" s="336"/>
      <c r="I102" s="143"/>
      <c r="J102" s="251"/>
      <c r="K102" s="143"/>
      <c r="L102" s="252"/>
      <c r="M102" s="198" t="str">
        <f t="shared" si="23"/>
        <v/>
      </c>
      <c r="N102" s="175"/>
      <c r="O102" s="203"/>
      <c r="P102" s="175"/>
      <c r="Q102" s="203"/>
      <c r="R102" s="175"/>
      <c r="S102" s="143"/>
      <c r="T102" s="252"/>
      <c r="U102" s="204"/>
      <c r="V102" s="205"/>
      <c r="W102" s="206"/>
      <c r="X102" s="193"/>
      <c r="Y102" s="199">
        <f t="shared" si="24"/>
        <v>0</v>
      </c>
      <c r="Z102" s="199">
        <f>IF('1042Ef Décompte'!D106="",0,1)</f>
        <v>0</v>
      </c>
      <c r="AA102" s="45" t="e">
        <f t="shared" si="25"/>
        <v>#VALUE!</v>
      </c>
      <c r="AB102" s="45">
        <f t="shared" si="26"/>
        <v>0</v>
      </c>
      <c r="AC102" s="56" t="str">
        <f t="shared" si="27"/>
        <v/>
      </c>
      <c r="AD102" s="45" t="str">
        <f t="shared" si="34"/>
        <v/>
      </c>
      <c r="AE102" s="45" t="str">
        <f t="shared" si="35"/>
        <v/>
      </c>
      <c r="AF102" s="45" t="str">
        <f t="shared" si="28"/>
        <v/>
      </c>
      <c r="AG102" s="45" t="str">
        <f t="shared" si="29"/>
        <v/>
      </c>
      <c r="AH102" s="200" t="str">
        <f t="shared" si="30"/>
        <v/>
      </c>
      <c r="AI102" s="201" t="str">
        <f t="shared" si="31"/>
        <v/>
      </c>
      <c r="AJ102" s="200" t="str">
        <f t="shared" si="32"/>
        <v/>
      </c>
      <c r="AK102" s="200" t="str">
        <f>IF(AH102&lt;AI102,Übersetzungstexte!A$184,"")</f>
        <v/>
      </c>
      <c r="AL102" s="201" t="str">
        <f t="shared" si="33"/>
        <v/>
      </c>
      <c r="AM102" s="113"/>
    </row>
    <row r="103" spans="1:39" s="202" customFormat="1" ht="16.899999999999999" customHeight="1">
      <c r="A103" s="335"/>
      <c r="B103" s="480"/>
      <c r="C103" s="481"/>
      <c r="D103" s="482"/>
      <c r="E103" s="476"/>
      <c r="F103" s="198"/>
      <c r="G103" s="175"/>
      <c r="H103" s="336"/>
      <c r="I103" s="143"/>
      <c r="J103" s="251"/>
      <c r="K103" s="143"/>
      <c r="L103" s="252"/>
      <c r="M103" s="198" t="str">
        <f t="shared" si="23"/>
        <v/>
      </c>
      <c r="N103" s="175"/>
      <c r="O103" s="203"/>
      <c r="P103" s="175"/>
      <c r="Q103" s="203"/>
      <c r="R103" s="175"/>
      <c r="S103" s="143"/>
      <c r="T103" s="252"/>
      <c r="U103" s="204"/>
      <c r="V103" s="205"/>
      <c r="W103" s="206"/>
      <c r="X103" s="193"/>
      <c r="Y103" s="199">
        <f t="shared" si="24"/>
        <v>0</v>
      </c>
      <c r="Z103" s="199">
        <f>IF('1042Ef Décompte'!D107="",0,1)</f>
        <v>0</v>
      </c>
      <c r="AA103" s="45" t="e">
        <f t="shared" si="25"/>
        <v>#VALUE!</v>
      </c>
      <c r="AB103" s="45">
        <f t="shared" si="26"/>
        <v>0</v>
      </c>
      <c r="AC103" s="56" t="str">
        <f t="shared" si="27"/>
        <v/>
      </c>
      <c r="AD103" s="45" t="str">
        <f t="shared" si="34"/>
        <v/>
      </c>
      <c r="AE103" s="45" t="str">
        <f t="shared" si="35"/>
        <v/>
      </c>
      <c r="AF103" s="45" t="str">
        <f t="shared" si="28"/>
        <v/>
      </c>
      <c r="AG103" s="45" t="str">
        <f t="shared" si="29"/>
        <v/>
      </c>
      <c r="AH103" s="200" t="str">
        <f t="shared" si="30"/>
        <v/>
      </c>
      <c r="AI103" s="201" t="str">
        <f t="shared" si="31"/>
        <v/>
      </c>
      <c r="AJ103" s="200" t="str">
        <f t="shared" si="32"/>
        <v/>
      </c>
      <c r="AK103" s="200" t="str">
        <f>IF(AH103&lt;AI103,Übersetzungstexte!A$184,"")</f>
        <v/>
      </c>
      <c r="AL103" s="201" t="str">
        <f t="shared" si="33"/>
        <v/>
      </c>
      <c r="AM103" s="113"/>
    </row>
    <row r="104" spans="1:39" s="202" customFormat="1" ht="16.899999999999999" customHeight="1">
      <c r="A104" s="335"/>
      <c r="B104" s="480"/>
      <c r="C104" s="481"/>
      <c r="D104" s="482"/>
      <c r="E104" s="476"/>
      <c r="F104" s="198"/>
      <c r="G104" s="175"/>
      <c r="H104" s="336"/>
      <c r="I104" s="143"/>
      <c r="J104" s="251"/>
      <c r="K104" s="143"/>
      <c r="L104" s="252"/>
      <c r="M104" s="198" t="str">
        <f t="shared" si="23"/>
        <v/>
      </c>
      <c r="N104" s="175"/>
      <c r="O104" s="203"/>
      <c r="P104" s="175"/>
      <c r="Q104" s="203"/>
      <c r="R104" s="175"/>
      <c r="S104" s="143"/>
      <c r="T104" s="252"/>
      <c r="U104" s="204"/>
      <c r="V104" s="205"/>
      <c r="W104" s="206"/>
      <c r="X104" s="193"/>
      <c r="Y104" s="199">
        <f t="shared" si="24"/>
        <v>0</v>
      </c>
      <c r="Z104" s="199">
        <f>IF('1042Ef Décompte'!D108="",0,1)</f>
        <v>0</v>
      </c>
      <c r="AA104" s="45" t="e">
        <f t="shared" si="25"/>
        <v>#VALUE!</v>
      </c>
      <c r="AB104" s="45">
        <f t="shared" si="26"/>
        <v>0</v>
      </c>
      <c r="AC104" s="56" t="str">
        <f t="shared" si="27"/>
        <v/>
      </c>
      <c r="AD104" s="45" t="str">
        <f t="shared" si="34"/>
        <v/>
      </c>
      <c r="AE104" s="45" t="str">
        <f t="shared" si="35"/>
        <v/>
      </c>
      <c r="AF104" s="45" t="str">
        <f t="shared" si="28"/>
        <v/>
      </c>
      <c r="AG104" s="45" t="str">
        <f t="shared" si="29"/>
        <v/>
      </c>
      <c r="AH104" s="200" t="str">
        <f t="shared" si="30"/>
        <v/>
      </c>
      <c r="AI104" s="201" t="str">
        <f t="shared" si="31"/>
        <v/>
      </c>
      <c r="AJ104" s="200" t="str">
        <f t="shared" si="32"/>
        <v/>
      </c>
      <c r="AK104" s="200" t="str">
        <f>IF(AH104&lt;AI104,Übersetzungstexte!A$184,"")</f>
        <v/>
      </c>
      <c r="AL104" s="201" t="str">
        <f t="shared" si="33"/>
        <v/>
      </c>
      <c r="AM104" s="113"/>
    </row>
    <row r="105" spans="1:39" s="202" customFormat="1" ht="16.899999999999999" customHeight="1">
      <c r="A105" s="335"/>
      <c r="B105" s="480"/>
      <c r="C105" s="481"/>
      <c r="D105" s="482"/>
      <c r="E105" s="476"/>
      <c r="F105" s="198"/>
      <c r="G105" s="175"/>
      <c r="H105" s="336"/>
      <c r="I105" s="143"/>
      <c r="J105" s="251"/>
      <c r="K105" s="143"/>
      <c r="L105" s="252"/>
      <c r="M105" s="198" t="str">
        <f t="shared" si="23"/>
        <v/>
      </c>
      <c r="N105" s="175"/>
      <c r="O105" s="203"/>
      <c r="P105" s="175"/>
      <c r="Q105" s="203"/>
      <c r="R105" s="175"/>
      <c r="S105" s="143"/>
      <c r="T105" s="252"/>
      <c r="U105" s="204"/>
      <c r="V105" s="205"/>
      <c r="W105" s="206"/>
      <c r="X105" s="193"/>
      <c r="Y105" s="199">
        <f t="shared" si="24"/>
        <v>0</v>
      </c>
      <c r="Z105" s="199">
        <f>IF('1042Ef Décompte'!D109="",0,1)</f>
        <v>0</v>
      </c>
      <c r="AA105" s="45" t="e">
        <f t="shared" si="25"/>
        <v>#VALUE!</v>
      </c>
      <c r="AB105" s="45">
        <f t="shared" si="26"/>
        <v>0</v>
      </c>
      <c r="AC105" s="56" t="str">
        <f t="shared" si="27"/>
        <v/>
      </c>
      <c r="AD105" s="45" t="str">
        <f t="shared" si="34"/>
        <v/>
      </c>
      <c r="AE105" s="45" t="str">
        <f t="shared" si="35"/>
        <v/>
      </c>
      <c r="AF105" s="45" t="str">
        <f t="shared" si="28"/>
        <v/>
      </c>
      <c r="AG105" s="45" t="str">
        <f t="shared" si="29"/>
        <v/>
      </c>
      <c r="AH105" s="200" t="str">
        <f t="shared" si="30"/>
        <v/>
      </c>
      <c r="AI105" s="201" t="str">
        <f t="shared" si="31"/>
        <v/>
      </c>
      <c r="AJ105" s="200" t="str">
        <f t="shared" si="32"/>
        <v/>
      </c>
      <c r="AK105" s="200" t="str">
        <f>IF(AH105&lt;AI105,Übersetzungstexte!A$184,"")</f>
        <v/>
      </c>
      <c r="AL105" s="201" t="str">
        <f t="shared" si="33"/>
        <v/>
      </c>
      <c r="AM105" s="113"/>
    </row>
    <row r="106" spans="1:39" s="202" customFormat="1" ht="16.899999999999999" customHeight="1">
      <c r="A106" s="335"/>
      <c r="B106" s="480"/>
      <c r="C106" s="481"/>
      <c r="D106" s="482"/>
      <c r="E106" s="476"/>
      <c r="F106" s="198"/>
      <c r="G106" s="175"/>
      <c r="H106" s="336"/>
      <c r="I106" s="143"/>
      <c r="J106" s="251"/>
      <c r="K106" s="143"/>
      <c r="L106" s="252"/>
      <c r="M106" s="198" t="str">
        <f t="shared" ref="M106:M113" si="36">IF(A106="","",L106)</f>
        <v/>
      </c>
      <c r="N106" s="175"/>
      <c r="O106" s="203"/>
      <c r="P106" s="175"/>
      <c r="Q106" s="203"/>
      <c r="R106" s="175"/>
      <c r="S106" s="143"/>
      <c r="T106" s="252"/>
      <c r="U106" s="204"/>
      <c r="V106" s="205"/>
      <c r="W106" s="206"/>
      <c r="X106" s="193"/>
      <c r="Y106" s="199">
        <f t="shared" ref="Y106:Y137" si="37">IF(Y$2-YEAR(D106)&lt;Y$3,0,1)</f>
        <v>0</v>
      </c>
      <c r="Z106" s="199">
        <f>IF('1042Ef Décompte'!D110="",0,1)</f>
        <v>0</v>
      </c>
      <c r="AA106" s="45" t="e">
        <f t="shared" ref="AA106:AA137" si="38">ROUND((K106+J106)/(Y$4-(K106+J106))*100,2)</f>
        <v>#VALUE!</v>
      </c>
      <c r="AB106" s="45">
        <f t="shared" ref="AB106:AB137" si="39">ROUND(H106,0)/12</f>
        <v>0</v>
      </c>
      <c r="AC106" s="56" t="str">
        <f t="shared" ref="AC106:AC137" si="40">IF(AND(A106="",B106="",C106=""),"",ROUND((Y$4-(K106+J106))*L106/60,1))</f>
        <v/>
      </c>
      <c r="AD106" s="45" t="str">
        <f t="shared" si="34"/>
        <v/>
      </c>
      <c r="AE106" s="45" t="str">
        <f t="shared" si="35"/>
        <v/>
      </c>
      <c r="AF106" s="45" t="str">
        <f t="shared" ref="AF106:AF137" si="41">IF(OR(AND(A106="",B106="",C106=""),F106=0,F106="",AC106=0,AC106=""),"",ROUND((AB106*F106/AC106),2))</f>
        <v/>
      </c>
      <c r="AG106" s="45" t="str">
        <f t="shared" ref="AG106:AG137" si="42">IF(OR(AND(A106="",B106="",C106=""),F106=0,F106="",AC106=0,AC106=""),"",ROUND((I106/(12*AB106*F106)+1)*AB106*F106/AC106,2))</f>
        <v/>
      </c>
      <c r="AH106" s="200" t="str">
        <f>IF(OR(AND(A106="",B106="",C106=""),AC106=0,AC106=""),"",ROUND(AH$4/AC106,1))</f>
        <v/>
      </c>
      <c r="AI106" s="201" t="str">
        <f t="shared" ref="AI106:AI137" si="43">IF(OR(AND(A106="",B106="",C106=""),Y$4=""),"",IF(AND(G106&gt;0,I106&gt;0),AE106, IF(G106&gt;0,AD106, IF(AND(F106&gt;0,I106&gt;0),AG106,AF106))))</f>
        <v/>
      </c>
      <c r="AJ106" s="200" t="str">
        <f>IF(AH106&lt;AI106,AH106,AI106)</f>
        <v/>
      </c>
      <c r="AK106" s="200" t="str">
        <f>IF(AH106&lt;AI106,Übersetzungstexte!A$184,"")</f>
        <v/>
      </c>
      <c r="AL106" s="201" t="str">
        <f t="shared" ref="AL106:AL137" si="44">IF(AND(B106="",C106=""),"",CONCATENATE(B106,", ",C106))</f>
        <v/>
      </c>
      <c r="AM106" s="113"/>
    </row>
    <row r="107" spans="1:39" s="202" customFormat="1" ht="16.899999999999999" customHeight="1">
      <c r="A107" s="335"/>
      <c r="B107" s="480"/>
      <c r="C107" s="481"/>
      <c r="D107" s="482"/>
      <c r="E107" s="476"/>
      <c r="F107" s="198"/>
      <c r="G107" s="175"/>
      <c r="H107" s="336"/>
      <c r="I107" s="143"/>
      <c r="J107" s="251"/>
      <c r="K107" s="143"/>
      <c r="L107" s="252"/>
      <c r="M107" s="198" t="str">
        <f t="shared" si="36"/>
        <v/>
      </c>
      <c r="N107" s="175"/>
      <c r="O107" s="203"/>
      <c r="P107" s="175"/>
      <c r="Q107" s="203"/>
      <c r="R107" s="175"/>
      <c r="S107" s="143"/>
      <c r="T107" s="252"/>
      <c r="U107" s="204"/>
      <c r="V107" s="205"/>
      <c r="W107" s="206"/>
      <c r="X107" s="193"/>
      <c r="Y107" s="199">
        <f t="shared" si="37"/>
        <v>0</v>
      </c>
      <c r="Z107" s="199">
        <f>IF('1042Ef Décompte'!D111="",0,1)</f>
        <v>0</v>
      </c>
      <c r="AA107" s="45" t="e">
        <f t="shared" si="38"/>
        <v>#VALUE!</v>
      </c>
      <c r="AB107" s="45">
        <f t="shared" si="39"/>
        <v>0</v>
      </c>
      <c r="AC107" s="56" t="str">
        <f t="shared" si="40"/>
        <v/>
      </c>
      <c r="AD107" s="45" t="str">
        <f t="shared" si="34"/>
        <v/>
      </c>
      <c r="AE107" s="45" t="str">
        <f t="shared" si="35"/>
        <v/>
      </c>
      <c r="AF107" s="45" t="str">
        <f t="shared" si="41"/>
        <v/>
      </c>
      <c r="AG107" s="45" t="str">
        <f t="shared" si="42"/>
        <v/>
      </c>
      <c r="AH107" s="200" t="str">
        <f t="shared" ref="AH107:AH138" si="45">IF(OR(AND(A107="",B107="",C107=""),AC107=0,AC107=""),"",ROUND(AH$4 / AC107,1))</f>
        <v/>
      </c>
      <c r="AI107" s="201" t="str">
        <f t="shared" si="43"/>
        <v/>
      </c>
      <c r="AJ107" s="200" t="str">
        <f t="shared" ref="AJ107:AJ170" si="46">IF(AH107&lt;AI107,AH107,AI107)</f>
        <v/>
      </c>
      <c r="AK107" s="200" t="str">
        <f>IF(AH107&lt;AI107,Übersetzungstexte!A$184,"")</f>
        <v/>
      </c>
      <c r="AL107" s="201" t="str">
        <f t="shared" si="44"/>
        <v/>
      </c>
      <c r="AM107" s="113"/>
    </row>
    <row r="108" spans="1:39" s="202" customFormat="1" ht="16.899999999999999" customHeight="1">
      <c r="A108" s="335"/>
      <c r="B108" s="480"/>
      <c r="C108" s="481"/>
      <c r="D108" s="482"/>
      <c r="E108" s="476"/>
      <c r="F108" s="198"/>
      <c r="G108" s="175"/>
      <c r="H108" s="336"/>
      <c r="I108" s="143"/>
      <c r="J108" s="251"/>
      <c r="K108" s="143"/>
      <c r="L108" s="252"/>
      <c r="M108" s="198" t="str">
        <f t="shared" si="36"/>
        <v/>
      </c>
      <c r="N108" s="175"/>
      <c r="O108" s="203"/>
      <c r="P108" s="175"/>
      <c r="Q108" s="203"/>
      <c r="R108" s="175"/>
      <c r="S108" s="143"/>
      <c r="T108" s="252"/>
      <c r="U108" s="204"/>
      <c r="V108" s="205"/>
      <c r="W108" s="206"/>
      <c r="X108" s="193"/>
      <c r="Y108" s="199">
        <f t="shared" si="37"/>
        <v>0</v>
      </c>
      <c r="Z108" s="199">
        <f>IF('1042Ef Décompte'!D112="",0,1)</f>
        <v>0</v>
      </c>
      <c r="AA108" s="45" t="e">
        <f t="shared" si="38"/>
        <v>#VALUE!</v>
      </c>
      <c r="AB108" s="45">
        <f t="shared" si="39"/>
        <v>0</v>
      </c>
      <c r="AC108" s="56" t="str">
        <f t="shared" si="40"/>
        <v/>
      </c>
      <c r="AD108" s="45" t="str">
        <f t="shared" si="34"/>
        <v/>
      </c>
      <c r="AE108" s="45" t="str">
        <f t="shared" si="35"/>
        <v/>
      </c>
      <c r="AF108" s="45" t="str">
        <f t="shared" si="41"/>
        <v/>
      </c>
      <c r="AG108" s="45" t="str">
        <f t="shared" si="42"/>
        <v/>
      </c>
      <c r="AH108" s="200" t="str">
        <f t="shared" si="45"/>
        <v/>
      </c>
      <c r="AI108" s="201" t="str">
        <f t="shared" si="43"/>
        <v/>
      </c>
      <c r="AJ108" s="200" t="str">
        <f t="shared" si="46"/>
        <v/>
      </c>
      <c r="AK108" s="200" t="str">
        <f>IF(AH108&lt;AI108,Übersetzungstexte!A$184,"")</f>
        <v/>
      </c>
      <c r="AL108" s="201" t="str">
        <f t="shared" si="44"/>
        <v/>
      </c>
      <c r="AM108" s="113"/>
    </row>
    <row r="109" spans="1:39" s="202" customFormat="1" ht="16.899999999999999" customHeight="1">
      <c r="A109" s="335"/>
      <c r="B109" s="480"/>
      <c r="C109" s="481"/>
      <c r="D109" s="482"/>
      <c r="E109" s="476"/>
      <c r="F109" s="198"/>
      <c r="G109" s="175"/>
      <c r="H109" s="336"/>
      <c r="I109" s="143"/>
      <c r="J109" s="251"/>
      <c r="K109" s="143"/>
      <c r="L109" s="252"/>
      <c r="M109" s="198" t="str">
        <f t="shared" si="36"/>
        <v/>
      </c>
      <c r="N109" s="175"/>
      <c r="O109" s="203"/>
      <c r="P109" s="175"/>
      <c r="Q109" s="203"/>
      <c r="R109" s="175"/>
      <c r="S109" s="143"/>
      <c r="T109" s="252"/>
      <c r="U109" s="204"/>
      <c r="V109" s="205"/>
      <c r="W109" s="206"/>
      <c r="X109" s="193"/>
      <c r="Y109" s="199">
        <f t="shared" si="37"/>
        <v>0</v>
      </c>
      <c r="Z109" s="199">
        <f>IF('1042Ef Décompte'!D113="",0,1)</f>
        <v>0</v>
      </c>
      <c r="AA109" s="45" t="e">
        <f t="shared" si="38"/>
        <v>#VALUE!</v>
      </c>
      <c r="AB109" s="45">
        <f t="shared" si="39"/>
        <v>0</v>
      </c>
      <c r="AC109" s="56" t="str">
        <f t="shared" si="40"/>
        <v/>
      </c>
      <c r="AD109" s="45" t="str">
        <f t="shared" si="34"/>
        <v/>
      </c>
      <c r="AE109" s="45" t="str">
        <f t="shared" si="35"/>
        <v/>
      </c>
      <c r="AF109" s="45" t="str">
        <f t="shared" si="41"/>
        <v/>
      </c>
      <c r="AG109" s="45" t="str">
        <f t="shared" si="42"/>
        <v/>
      </c>
      <c r="AH109" s="200" t="str">
        <f t="shared" si="45"/>
        <v/>
      </c>
      <c r="AI109" s="201" t="str">
        <f t="shared" si="43"/>
        <v/>
      </c>
      <c r="AJ109" s="200" t="str">
        <f t="shared" si="46"/>
        <v/>
      </c>
      <c r="AK109" s="200" t="str">
        <f>IF(AH109&lt;AI109,Übersetzungstexte!A$184,"")</f>
        <v/>
      </c>
      <c r="AL109" s="201" t="str">
        <f t="shared" si="44"/>
        <v/>
      </c>
      <c r="AM109" s="113"/>
    </row>
    <row r="110" spans="1:39" s="202" customFormat="1" ht="16.899999999999999" customHeight="1">
      <c r="A110" s="335"/>
      <c r="B110" s="480"/>
      <c r="C110" s="481"/>
      <c r="D110" s="482"/>
      <c r="E110" s="476"/>
      <c r="F110" s="198"/>
      <c r="G110" s="175"/>
      <c r="H110" s="336"/>
      <c r="I110" s="143"/>
      <c r="J110" s="251"/>
      <c r="K110" s="143"/>
      <c r="L110" s="252"/>
      <c r="M110" s="198" t="str">
        <f t="shared" si="36"/>
        <v/>
      </c>
      <c r="N110" s="175"/>
      <c r="O110" s="203"/>
      <c r="P110" s="175"/>
      <c r="Q110" s="203"/>
      <c r="R110" s="175"/>
      <c r="S110" s="143"/>
      <c r="T110" s="252"/>
      <c r="U110" s="204"/>
      <c r="V110" s="205"/>
      <c r="W110" s="206"/>
      <c r="X110" s="193"/>
      <c r="Y110" s="199">
        <f t="shared" si="37"/>
        <v>0</v>
      </c>
      <c r="Z110" s="199">
        <f>IF('1042Ef Décompte'!D114="",0,1)</f>
        <v>0</v>
      </c>
      <c r="AA110" s="45" t="e">
        <f t="shared" si="38"/>
        <v>#VALUE!</v>
      </c>
      <c r="AB110" s="45">
        <f t="shared" si="39"/>
        <v>0</v>
      </c>
      <c r="AC110" s="56" t="str">
        <f t="shared" si="40"/>
        <v/>
      </c>
      <c r="AD110" s="45" t="str">
        <f t="shared" si="34"/>
        <v/>
      </c>
      <c r="AE110" s="45" t="str">
        <f t="shared" si="35"/>
        <v/>
      </c>
      <c r="AF110" s="45" t="str">
        <f t="shared" si="41"/>
        <v/>
      </c>
      <c r="AG110" s="45" t="str">
        <f t="shared" si="42"/>
        <v/>
      </c>
      <c r="AH110" s="200" t="str">
        <f t="shared" si="45"/>
        <v/>
      </c>
      <c r="AI110" s="201" t="str">
        <f t="shared" si="43"/>
        <v/>
      </c>
      <c r="AJ110" s="200" t="str">
        <f t="shared" si="46"/>
        <v/>
      </c>
      <c r="AK110" s="200" t="str">
        <f>IF(AH110&lt;AI110,Übersetzungstexte!A$184,"")</f>
        <v/>
      </c>
      <c r="AL110" s="201" t="str">
        <f t="shared" si="44"/>
        <v/>
      </c>
      <c r="AM110" s="113"/>
    </row>
    <row r="111" spans="1:39" s="202" customFormat="1" ht="16.899999999999999" customHeight="1">
      <c r="A111" s="335"/>
      <c r="B111" s="480"/>
      <c r="C111" s="481"/>
      <c r="D111" s="482"/>
      <c r="E111" s="476"/>
      <c r="F111" s="198"/>
      <c r="G111" s="175"/>
      <c r="H111" s="336"/>
      <c r="I111" s="143"/>
      <c r="J111" s="251"/>
      <c r="K111" s="143"/>
      <c r="L111" s="252"/>
      <c r="M111" s="198" t="str">
        <f t="shared" si="36"/>
        <v/>
      </c>
      <c r="N111" s="175"/>
      <c r="O111" s="203"/>
      <c r="P111" s="175"/>
      <c r="Q111" s="203"/>
      <c r="R111" s="175"/>
      <c r="S111" s="143"/>
      <c r="T111" s="252"/>
      <c r="U111" s="204"/>
      <c r="V111" s="205"/>
      <c r="W111" s="206"/>
      <c r="X111" s="193"/>
      <c r="Y111" s="199">
        <f t="shared" si="37"/>
        <v>0</v>
      </c>
      <c r="Z111" s="199">
        <f>IF('1042Ef Décompte'!D115="",0,1)</f>
        <v>0</v>
      </c>
      <c r="AA111" s="45" t="e">
        <f t="shared" si="38"/>
        <v>#VALUE!</v>
      </c>
      <c r="AB111" s="45">
        <f t="shared" si="39"/>
        <v>0</v>
      </c>
      <c r="AC111" s="56" t="str">
        <f t="shared" si="40"/>
        <v/>
      </c>
      <c r="AD111" s="45" t="str">
        <f t="shared" si="34"/>
        <v/>
      </c>
      <c r="AE111" s="45" t="str">
        <f t="shared" si="35"/>
        <v/>
      </c>
      <c r="AF111" s="45" t="str">
        <f t="shared" si="41"/>
        <v/>
      </c>
      <c r="AG111" s="45" t="str">
        <f t="shared" si="42"/>
        <v/>
      </c>
      <c r="AH111" s="200" t="str">
        <f t="shared" si="45"/>
        <v/>
      </c>
      <c r="AI111" s="201" t="str">
        <f t="shared" si="43"/>
        <v/>
      </c>
      <c r="AJ111" s="200" t="str">
        <f t="shared" si="46"/>
        <v/>
      </c>
      <c r="AK111" s="200" t="str">
        <f>IF(AH111&lt;AI111,Übersetzungstexte!A$184,"")</f>
        <v/>
      </c>
      <c r="AL111" s="201" t="str">
        <f t="shared" si="44"/>
        <v/>
      </c>
      <c r="AM111" s="113"/>
    </row>
    <row r="112" spans="1:39" s="202" customFormat="1" ht="16.899999999999999" customHeight="1">
      <c r="A112" s="335"/>
      <c r="B112" s="480"/>
      <c r="C112" s="481"/>
      <c r="D112" s="482"/>
      <c r="E112" s="476"/>
      <c r="F112" s="198"/>
      <c r="G112" s="175"/>
      <c r="H112" s="336"/>
      <c r="I112" s="143"/>
      <c r="J112" s="251"/>
      <c r="K112" s="143"/>
      <c r="L112" s="252"/>
      <c r="M112" s="198" t="str">
        <f t="shared" si="36"/>
        <v/>
      </c>
      <c r="N112" s="175"/>
      <c r="O112" s="203"/>
      <c r="P112" s="175"/>
      <c r="Q112" s="203"/>
      <c r="R112" s="175"/>
      <c r="S112" s="143"/>
      <c r="T112" s="252"/>
      <c r="U112" s="204"/>
      <c r="V112" s="205"/>
      <c r="W112" s="206"/>
      <c r="X112" s="193"/>
      <c r="Y112" s="199">
        <f t="shared" si="37"/>
        <v>0</v>
      </c>
      <c r="Z112" s="199">
        <f>IF('1042Ef Décompte'!D116="",0,1)</f>
        <v>0</v>
      </c>
      <c r="AA112" s="45" t="e">
        <f t="shared" si="38"/>
        <v>#VALUE!</v>
      </c>
      <c r="AB112" s="45">
        <f t="shared" si="39"/>
        <v>0</v>
      </c>
      <c r="AC112" s="56" t="str">
        <f t="shared" si="40"/>
        <v/>
      </c>
      <c r="AD112" s="45" t="str">
        <f t="shared" si="34"/>
        <v/>
      </c>
      <c r="AE112" s="45" t="str">
        <f t="shared" si="35"/>
        <v/>
      </c>
      <c r="AF112" s="45" t="str">
        <f t="shared" si="41"/>
        <v/>
      </c>
      <c r="AG112" s="45" t="str">
        <f t="shared" si="42"/>
        <v/>
      </c>
      <c r="AH112" s="200" t="str">
        <f t="shared" si="45"/>
        <v/>
      </c>
      <c r="AI112" s="201" t="str">
        <f t="shared" si="43"/>
        <v/>
      </c>
      <c r="AJ112" s="200" t="str">
        <f t="shared" si="46"/>
        <v/>
      </c>
      <c r="AK112" s="200" t="str">
        <f>IF(AH112&lt;AI112,Übersetzungstexte!A$184,"")</f>
        <v/>
      </c>
      <c r="AL112" s="201" t="str">
        <f t="shared" si="44"/>
        <v/>
      </c>
      <c r="AM112" s="113"/>
    </row>
    <row r="113" spans="1:39" s="202" customFormat="1" ht="16.899999999999999" customHeight="1">
      <c r="A113" s="335"/>
      <c r="B113" s="480"/>
      <c r="C113" s="481"/>
      <c r="D113" s="482"/>
      <c r="E113" s="476"/>
      <c r="F113" s="198"/>
      <c r="G113" s="175"/>
      <c r="H113" s="336"/>
      <c r="I113" s="143"/>
      <c r="J113" s="251"/>
      <c r="K113" s="143"/>
      <c r="L113" s="252"/>
      <c r="M113" s="198" t="str">
        <f t="shared" si="36"/>
        <v/>
      </c>
      <c r="N113" s="175"/>
      <c r="O113" s="203"/>
      <c r="P113" s="175"/>
      <c r="Q113" s="203"/>
      <c r="R113" s="175"/>
      <c r="S113" s="143"/>
      <c r="T113" s="252"/>
      <c r="U113" s="204"/>
      <c r="V113" s="205"/>
      <c r="W113" s="206"/>
      <c r="X113" s="193"/>
      <c r="Y113" s="199">
        <f t="shared" si="37"/>
        <v>0</v>
      </c>
      <c r="Z113" s="199">
        <f>IF('1042Ef Décompte'!D117="",0,1)</f>
        <v>0</v>
      </c>
      <c r="AA113" s="45" t="e">
        <f t="shared" si="38"/>
        <v>#VALUE!</v>
      </c>
      <c r="AB113" s="45">
        <f t="shared" si="39"/>
        <v>0</v>
      </c>
      <c r="AC113" s="56" t="str">
        <f t="shared" si="40"/>
        <v/>
      </c>
      <c r="AD113" s="45" t="str">
        <f t="shared" si="34"/>
        <v/>
      </c>
      <c r="AE113" s="45" t="str">
        <f t="shared" si="35"/>
        <v/>
      </c>
      <c r="AF113" s="45" t="str">
        <f t="shared" si="41"/>
        <v/>
      </c>
      <c r="AG113" s="45" t="str">
        <f t="shared" si="42"/>
        <v/>
      </c>
      <c r="AH113" s="200" t="str">
        <f t="shared" si="45"/>
        <v/>
      </c>
      <c r="AI113" s="201" t="str">
        <f t="shared" si="43"/>
        <v/>
      </c>
      <c r="AJ113" s="200" t="str">
        <f t="shared" si="46"/>
        <v/>
      </c>
      <c r="AK113" s="200" t="str">
        <f>IF(AH113&lt;AI113,Übersetzungstexte!A$184,"")</f>
        <v/>
      </c>
      <c r="AL113" s="201" t="str">
        <f t="shared" si="44"/>
        <v/>
      </c>
      <c r="AM113" s="113"/>
    </row>
    <row r="114" spans="1:39" s="202" customFormat="1" ht="16.899999999999999" customHeight="1">
      <c r="A114" s="335"/>
      <c r="B114" s="480"/>
      <c r="C114" s="481"/>
      <c r="D114" s="482"/>
      <c r="E114" s="476"/>
      <c r="F114" s="198"/>
      <c r="G114" s="175"/>
      <c r="H114" s="336"/>
      <c r="I114" s="143"/>
      <c r="J114" s="251"/>
      <c r="K114" s="143"/>
      <c r="L114" s="252"/>
      <c r="M114" s="198" t="str">
        <f t="shared" ref="M114:M134" si="47">IF(A114="","",L114)</f>
        <v/>
      </c>
      <c r="N114" s="175"/>
      <c r="O114" s="203"/>
      <c r="P114" s="175"/>
      <c r="Q114" s="203"/>
      <c r="R114" s="175"/>
      <c r="S114" s="143"/>
      <c r="T114" s="252"/>
      <c r="U114" s="204"/>
      <c r="V114" s="205"/>
      <c r="W114" s="206"/>
      <c r="X114" s="193"/>
      <c r="Y114" s="199">
        <f t="shared" si="37"/>
        <v>0</v>
      </c>
      <c r="Z114" s="199">
        <f>IF('1042Ef Décompte'!D118="",0,1)</f>
        <v>0</v>
      </c>
      <c r="AA114" s="45" t="e">
        <f t="shared" si="38"/>
        <v>#VALUE!</v>
      </c>
      <c r="AB114" s="45">
        <f t="shared" si="39"/>
        <v>0</v>
      </c>
      <c r="AC114" s="56" t="str">
        <f t="shared" si="40"/>
        <v/>
      </c>
      <c r="AD114" s="45" t="str">
        <f t="shared" si="34"/>
        <v/>
      </c>
      <c r="AE114" s="45" t="str">
        <f t="shared" si="35"/>
        <v/>
      </c>
      <c r="AF114" s="45" t="str">
        <f t="shared" si="41"/>
        <v/>
      </c>
      <c r="AG114" s="45" t="str">
        <f t="shared" si="42"/>
        <v/>
      </c>
      <c r="AH114" s="200" t="str">
        <f t="shared" si="45"/>
        <v/>
      </c>
      <c r="AI114" s="201" t="str">
        <f t="shared" si="43"/>
        <v/>
      </c>
      <c r="AJ114" s="200" t="str">
        <f t="shared" si="46"/>
        <v/>
      </c>
      <c r="AK114" s="200" t="str">
        <f>IF(AH114&lt;AI114,Übersetzungstexte!A$184,"")</f>
        <v/>
      </c>
      <c r="AL114" s="201" t="str">
        <f t="shared" si="44"/>
        <v/>
      </c>
      <c r="AM114" s="113"/>
    </row>
    <row r="115" spans="1:39" s="202" customFormat="1" ht="16.899999999999999" customHeight="1">
      <c r="A115" s="335"/>
      <c r="B115" s="480"/>
      <c r="C115" s="481"/>
      <c r="D115" s="482"/>
      <c r="E115" s="476"/>
      <c r="F115" s="198"/>
      <c r="G115" s="175"/>
      <c r="H115" s="336"/>
      <c r="I115" s="143"/>
      <c r="J115" s="251"/>
      <c r="K115" s="143"/>
      <c r="L115" s="252"/>
      <c r="M115" s="198" t="str">
        <f t="shared" si="47"/>
        <v/>
      </c>
      <c r="N115" s="175"/>
      <c r="O115" s="203"/>
      <c r="P115" s="175"/>
      <c r="Q115" s="203"/>
      <c r="R115" s="175"/>
      <c r="S115" s="143"/>
      <c r="T115" s="252"/>
      <c r="U115" s="204"/>
      <c r="V115" s="205"/>
      <c r="W115" s="206"/>
      <c r="X115" s="193"/>
      <c r="Y115" s="199">
        <f t="shared" si="37"/>
        <v>0</v>
      </c>
      <c r="Z115" s="199">
        <f>IF('1042Ef Décompte'!D119="",0,1)</f>
        <v>0</v>
      </c>
      <c r="AA115" s="45" t="e">
        <f t="shared" si="38"/>
        <v>#VALUE!</v>
      </c>
      <c r="AB115" s="45">
        <f t="shared" si="39"/>
        <v>0</v>
      </c>
      <c r="AC115" s="56" t="str">
        <f t="shared" si="40"/>
        <v/>
      </c>
      <c r="AD115" s="45" t="str">
        <f t="shared" si="34"/>
        <v/>
      </c>
      <c r="AE115" s="45" t="str">
        <f t="shared" si="35"/>
        <v/>
      </c>
      <c r="AF115" s="45" t="str">
        <f t="shared" si="41"/>
        <v/>
      </c>
      <c r="AG115" s="45" t="str">
        <f t="shared" si="42"/>
        <v/>
      </c>
      <c r="AH115" s="200" t="str">
        <f t="shared" si="45"/>
        <v/>
      </c>
      <c r="AI115" s="201" t="str">
        <f t="shared" si="43"/>
        <v/>
      </c>
      <c r="AJ115" s="200" t="str">
        <f t="shared" si="46"/>
        <v/>
      </c>
      <c r="AK115" s="200" t="str">
        <f>IF(AH115&lt;AI115,Übersetzungstexte!A$184,"")</f>
        <v/>
      </c>
      <c r="AL115" s="201" t="str">
        <f t="shared" si="44"/>
        <v/>
      </c>
      <c r="AM115" s="113"/>
    </row>
    <row r="116" spans="1:39" s="202" customFormat="1" ht="16.899999999999999" customHeight="1">
      <c r="A116" s="335"/>
      <c r="B116" s="480"/>
      <c r="C116" s="481"/>
      <c r="D116" s="482"/>
      <c r="E116" s="476"/>
      <c r="F116" s="198"/>
      <c r="G116" s="175"/>
      <c r="H116" s="336"/>
      <c r="I116" s="143"/>
      <c r="J116" s="251"/>
      <c r="K116" s="143"/>
      <c r="L116" s="252"/>
      <c r="M116" s="198" t="str">
        <f t="shared" si="47"/>
        <v/>
      </c>
      <c r="N116" s="175"/>
      <c r="O116" s="203"/>
      <c r="P116" s="175"/>
      <c r="Q116" s="203"/>
      <c r="R116" s="175"/>
      <c r="S116" s="143"/>
      <c r="T116" s="252"/>
      <c r="U116" s="204"/>
      <c r="V116" s="205"/>
      <c r="W116" s="206"/>
      <c r="X116" s="193"/>
      <c r="Y116" s="199">
        <f t="shared" si="37"/>
        <v>0</v>
      </c>
      <c r="Z116" s="199">
        <f>IF('1042Ef Décompte'!D120="",0,1)</f>
        <v>0</v>
      </c>
      <c r="AA116" s="45" t="e">
        <f t="shared" si="38"/>
        <v>#VALUE!</v>
      </c>
      <c r="AB116" s="45">
        <f t="shared" si="39"/>
        <v>0</v>
      </c>
      <c r="AC116" s="56" t="str">
        <f t="shared" si="40"/>
        <v/>
      </c>
      <c r="AD116" s="45" t="str">
        <f t="shared" si="34"/>
        <v/>
      </c>
      <c r="AE116" s="45" t="str">
        <f t="shared" si="35"/>
        <v/>
      </c>
      <c r="AF116" s="45" t="str">
        <f t="shared" si="41"/>
        <v/>
      </c>
      <c r="AG116" s="45" t="str">
        <f t="shared" si="42"/>
        <v/>
      </c>
      <c r="AH116" s="200" t="str">
        <f t="shared" si="45"/>
        <v/>
      </c>
      <c r="AI116" s="201" t="str">
        <f t="shared" si="43"/>
        <v/>
      </c>
      <c r="AJ116" s="200" t="str">
        <f t="shared" si="46"/>
        <v/>
      </c>
      <c r="AK116" s="200" t="str">
        <f>IF(AH116&lt;AI116,Übersetzungstexte!A$184,"")</f>
        <v/>
      </c>
      <c r="AL116" s="201" t="str">
        <f t="shared" si="44"/>
        <v/>
      </c>
      <c r="AM116" s="113"/>
    </row>
    <row r="117" spans="1:39" s="202" customFormat="1" ht="16.899999999999999" customHeight="1">
      <c r="A117" s="335"/>
      <c r="B117" s="480"/>
      <c r="C117" s="481"/>
      <c r="D117" s="482"/>
      <c r="E117" s="476"/>
      <c r="F117" s="198"/>
      <c r="G117" s="175"/>
      <c r="H117" s="336"/>
      <c r="I117" s="143"/>
      <c r="J117" s="251"/>
      <c r="K117" s="143"/>
      <c r="L117" s="252"/>
      <c r="M117" s="198" t="str">
        <f t="shared" si="47"/>
        <v/>
      </c>
      <c r="N117" s="175"/>
      <c r="O117" s="203"/>
      <c r="P117" s="175"/>
      <c r="Q117" s="203"/>
      <c r="R117" s="175"/>
      <c r="S117" s="143"/>
      <c r="T117" s="252"/>
      <c r="U117" s="204"/>
      <c r="V117" s="205"/>
      <c r="W117" s="206"/>
      <c r="X117" s="193"/>
      <c r="Y117" s="199">
        <f t="shared" si="37"/>
        <v>0</v>
      </c>
      <c r="Z117" s="199">
        <f>IF('1042Ef Décompte'!D121="",0,1)</f>
        <v>0</v>
      </c>
      <c r="AA117" s="45" t="e">
        <f t="shared" si="38"/>
        <v>#VALUE!</v>
      </c>
      <c r="AB117" s="45">
        <f t="shared" si="39"/>
        <v>0</v>
      </c>
      <c r="AC117" s="56" t="str">
        <f t="shared" si="40"/>
        <v/>
      </c>
      <c r="AD117" s="45" t="str">
        <f t="shared" si="34"/>
        <v/>
      </c>
      <c r="AE117" s="45" t="str">
        <f t="shared" si="35"/>
        <v/>
      </c>
      <c r="AF117" s="45" t="str">
        <f t="shared" si="41"/>
        <v/>
      </c>
      <c r="AG117" s="45" t="str">
        <f t="shared" si="42"/>
        <v/>
      </c>
      <c r="AH117" s="200" t="str">
        <f t="shared" si="45"/>
        <v/>
      </c>
      <c r="AI117" s="201" t="str">
        <f t="shared" si="43"/>
        <v/>
      </c>
      <c r="AJ117" s="200" t="str">
        <f t="shared" si="46"/>
        <v/>
      </c>
      <c r="AK117" s="200" t="str">
        <f>IF(AH117&lt;AI117,Übersetzungstexte!A$184,"")</f>
        <v/>
      </c>
      <c r="AL117" s="201" t="str">
        <f t="shared" si="44"/>
        <v/>
      </c>
      <c r="AM117" s="113"/>
    </row>
    <row r="118" spans="1:39" s="202" customFormat="1" ht="16.899999999999999" customHeight="1">
      <c r="A118" s="335"/>
      <c r="B118" s="480"/>
      <c r="C118" s="481"/>
      <c r="D118" s="482"/>
      <c r="E118" s="476"/>
      <c r="F118" s="198"/>
      <c r="G118" s="175"/>
      <c r="H118" s="336"/>
      <c r="I118" s="143"/>
      <c r="J118" s="251"/>
      <c r="K118" s="143"/>
      <c r="L118" s="252"/>
      <c r="M118" s="198" t="str">
        <f t="shared" si="47"/>
        <v/>
      </c>
      <c r="N118" s="175"/>
      <c r="O118" s="203"/>
      <c r="P118" s="175"/>
      <c r="Q118" s="203"/>
      <c r="R118" s="175"/>
      <c r="S118" s="143"/>
      <c r="T118" s="252"/>
      <c r="U118" s="204"/>
      <c r="V118" s="205"/>
      <c r="W118" s="206"/>
      <c r="X118" s="193"/>
      <c r="Y118" s="199">
        <f t="shared" si="37"/>
        <v>0</v>
      </c>
      <c r="Z118" s="199">
        <f>IF('1042Ef Décompte'!D122="",0,1)</f>
        <v>0</v>
      </c>
      <c r="AA118" s="45" t="e">
        <f t="shared" si="38"/>
        <v>#VALUE!</v>
      </c>
      <c r="AB118" s="45">
        <f t="shared" si="39"/>
        <v>0</v>
      </c>
      <c r="AC118" s="56" t="str">
        <f t="shared" si="40"/>
        <v/>
      </c>
      <c r="AD118" s="45" t="str">
        <f t="shared" si="34"/>
        <v/>
      </c>
      <c r="AE118" s="45" t="str">
        <f t="shared" si="35"/>
        <v/>
      </c>
      <c r="AF118" s="45" t="str">
        <f t="shared" si="41"/>
        <v/>
      </c>
      <c r="AG118" s="45" t="str">
        <f t="shared" si="42"/>
        <v/>
      </c>
      <c r="AH118" s="200" t="str">
        <f t="shared" si="45"/>
        <v/>
      </c>
      <c r="AI118" s="201" t="str">
        <f t="shared" si="43"/>
        <v/>
      </c>
      <c r="AJ118" s="200" t="str">
        <f t="shared" si="46"/>
        <v/>
      </c>
      <c r="AK118" s="200" t="str">
        <f>IF(AH118&lt;AI118,Übersetzungstexte!A$184,"")</f>
        <v/>
      </c>
      <c r="AL118" s="201" t="str">
        <f t="shared" si="44"/>
        <v/>
      </c>
      <c r="AM118" s="113"/>
    </row>
    <row r="119" spans="1:39" s="202" customFormat="1" ht="16.899999999999999" customHeight="1">
      <c r="A119" s="335"/>
      <c r="B119" s="480"/>
      <c r="C119" s="481"/>
      <c r="D119" s="482"/>
      <c r="E119" s="476"/>
      <c r="F119" s="198"/>
      <c r="G119" s="175"/>
      <c r="H119" s="336"/>
      <c r="I119" s="143"/>
      <c r="J119" s="251"/>
      <c r="K119" s="143"/>
      <c r="L119" s="252"/>
      <c r="M119" s="198" t="str">
        <f t="shared" si="47"/>
        <v/>
      </c>
      <c r="N119" s="175"/>
      <c r="O119" s="203"/>
      <c r="P119" s="175"/>
      <c r="Q119" s="203"/>
      <c r="R119" s="175"/>
      <c r="S119" s="143"/>
      <c r="T119" s="252"/>
      <c r="U119" s="204"/>
      <c r="V119" s="205"/>
      <c r="W119" s="206"/>
      <c r="X119" s="193"/>
      <c r="Y119" s="199">
        <f t="shared" si="37"/>
        <v>0</v>
      </c>
      <c r="Z119" s="199">
        <f>IF('1042Ef Décompte'!D123="",0,1)</f>
        <v>0</v>
      </c>
      <c r="AA119" s="45" t="e">
        <f t="shared" si="38"/>
        <v>#VALUE!</v>
      </c>
      <c r="AB119" s="45">
        <f t="shared" si="39"/>
        <v>0</v>
      </c>
      <c r="AC119" s="56" t="str">
        <f t="shared" si="40"/>
        <v/>
      </c>
      <c r="AD119" s="45" t="str">
        <f t="shared" si="34"/>
        <v/>
      </c>
      <c r="AE119" s="45" t="str">
        <f t="shared" si="35"/>
        <v/>
      </c>
      <c r="AF119" s="45" t="str">
        <f t="shared" si="41"/>
        <v/>
      </c>
      <c r="AG119" s="45" t="str">
        <f t="shared" si="42"/>
        <v/>
      </c>
      <c r="AH119" s="200" t="str">
        <f t="shared" si="45"/>
        <v/>
      </c>
      <c r="AI119" s="201" t="str">
        <f t="shared" si="43"/>
        <v/>
      </c>
      <c r="AJ119" s="200" t="str">
        <f t="shared" si="46"/>
        <v/>
      </c>
      <c r="AK119" s="200" t="str">
        <f>IF(AH119&lt;AI119,Übersetzungstexte!A$184,"")</f>
        <v/>
      </c>
      <c r="AL119" s="201" t="str">
        <f t="shared" si="44"/>
        <v/>
      </c>
      <c r="AM119" s="113"/>
    </row>
    <row r="120" spans="1:39" s="202" customFormat="1" ht="16.899999999999999" customHeight="1">
      <c r="A120" s="335"/>
      <c r="B120" s="480"/>
      <c r="C120" s="481"/>
      <c r="D120" s="482"/>
      <c r="E120" s="476"/>
      <c r="F120" s="198"/>
      <c r="G120" s="175"/>
      <c r="H120" s="336"/>
      <c r="I120" s="143"/>
      <c r="J120" s="251"/>
      <c r="K120" s="143"/>
      <c r="L120" s="252"/>
      <c r="M120" s="198" t="str">
        <f t="shared" si="47"/>
        <v/>
      </c>
      <c r="N120" s="175"/>
      <c r="O120" s="203"/>
      <c r="P120" s="175"/>
      <c r="Q120" s="203"/>
      <c r="R120" s="175"/>
      <c r="S120" s="143"/>
      <c r="T120" s="252"/>
      <c r="U120" s="204"/>
      <c r="V120" s="205"/>
      <c r="W120" s="206"/>
      <c r="X120" s="193"/>
      <c r="Y120" s="199">
        <f t="shared" si="37"/>
        <v>0</v>
      </c>
      <c r="Z120" s="199">
        <f>IF('1042Ef Décompte'!D124="",0,1)</f>
        <v>0</v>
      </c>
      <c r="AA120" s="45" t="e">
        <f t="shared" si="38"/>
        <v>#VALUE!</v>
      </c>
      <c r="AB120" s="45">
        <f t="shared" si="39"/>
        <v>0</v>
      </c>
      <c r="AC120" s="56" t="str">
        <f t="shared" si="40"/>
        <v/>
      </c>
      <c r="AD120" s="45" t="str">
        <f t="shared" si="34"/>
        <v/>
      </c>
      <c r="AE120" s="45" t="str">
        <f t="shared" si="35"/>
        <v/>
      </c>
      <c r="AF120" s="45" t="str">
        <f t="shared" si="41"/>
        <v/>
      </c>
      <c r="AG120" s="45" t="str">
        <f t="shared" si="42"/>
        <v/>
      </c>
      <c r="AH120" s="200" t="str">
        <f t="shared" si="45"/>
        <v/>
      </c>
      <c r="AI120" s="201" t="str">
        <f t="shared" si="43"/>
        <v/>
      </c>
      <c r="AJ120" s="200" t="str">
        <f t="shared" si="46"/>
        <v/>
      </c>
      <c r="AK120" s="200" t="str">
        <f>IF(AH120&lt;AI120,Übersetzungstexte!A$184,"")</f>
        <v/>
      </c>
      <c r="AL120" s="201" t="str">
        <f t="shared" si="44"/>
        <v/>
      </c>
      <c r="AM120" s="113"/>
    </row>
    <row r="121" spans="1:39" s="202" customFormat="1" ht="16.899999999999999" customHeight="1">
      <c r="A121" s="335"/>
      <c r="B121" s="480"/>
      <c r="C121" s="481"/>
      <c r="D121" s="482"/>
      <c r="E121" s="476"/>
      <c r="F121" s="198"/>
      <c r="G121" s="175"/>
      <c r="H121" s="336"/>
      <c r="I121" s="143"/>
      <c r="J121" s="251"/>
      <c r="K121" s="143"/>
      <c r="L121" s="252"/>
      <c r="M121" s="198" t="str">
        <f t="shared" si="47"/>
        <v/>
      </c>
      <c r="N121" s="175"/>
      <c r="O121" s="203"/>
      <c r="P121" s="175"/>
      <c r="Q121" s="203"/>
      <c r="R121" s="175"/>
      <c r="S121" s="143"/>
      <c r="T121" s="252"/>
      <c r="U121" s="204"/>
      <c r="V121" s="205"/>
      <c r="W121" s="206"/>
      <c r="X121" s="193"/>
      <c r="Y121" s="199">
        <f t="shared" si="37"/>
        <v>0</v>
      </c>
      <c r="Z121" s="199">
        <f>IF('1042Ef Décompte'!D125="",0,1)</f>
        <v>0</v>
      </c>
      <c r="AA121" s="45" t="e">
        <f t="shared" si="38"/>
        <v>#VALUE!</v>
      </c>
      <c r="AB121" s="45">
        <f t="shared" si="39"/>
        <v>0</v>
      </c>
      <c r="AC121" s="56" t="str">
        <f t="shared" si="40"/>
        <v/>
      </c>
      <c r="AD121" s="45" t="str">
        <f t="shared" si="34"/>
        <v/>
      </c>
      <c r="AE121" s="45" t="str">
        <f t="shared" si="35"/>
        <v/>
      </c>
      <c r="AF121" s="45" t="str">
        <f t="shared" si="41"/>
        <v/>
      </c>
      <c r="AG121" s="45" t="str">
        <f t="shared" si="42"/>
        <v/>
      </c>
      <c r="AH121" s="200" t="str">
        <f t="shared" si="45"/>
        <v/>
      </c>
      <c r="AI121" s="201" t="str">
        <f t="shared" si="43"/>
        <v/>
      </c>
      <c r="AJ121" s="200" t="str">
        <f t="shared" si="46"/>
        <v/>
      </c>
      <c r="AK121" s="200" t="str">
        <f>IF(AH121&lt;AI121,Übersetzungstexte!A$184,"")</f>
        <v/>
      </c>
      <c r="AL121" s="201" t="str">
        <f t="shared" si="44"/>
        <v/>
      </c>
      <c r="AM121" s="113"/>
    </row>
    <row r="122" spans="1:39" s="202" customFormat="1" ht="16.899999999999999" customHeight="1">
      <c r="A122" s="335"/>
      <c r="B122" s="480"/>
      <c r="C122" s="481"/>
      <c r="D122" s="482"/>
      <c r="E122" s="476"/>
      <c r="F122" s="198"/>
      <c r="G122" s="175"/>
      <c r="H122" s="336"/>
      <c r="I122" s="143"/>
      <c r="J122" s="251"/>
      <c r="K122" s="143"/>
      <c r="L122" s="252"/>
      <c r="M122" s="198" t="str">
        <f t="shared" si="47"/>
        <v/>
      </c>
      <c r="N122" s="175"/>
      <c r="O122" s="203"/>
      <c r="P122" s="175"/>
      <c r="Q122" s="203"/>
      <c r="R122" s="175"/>
      <c r="S122" s="143"/>
      <c r="T122" s="252"/>
      <c r="U122" s="204"/>
      <c r="V122" s="205"/>
      <c r="W122" s="206"/>
      <c r="X122" s="193"/>
      <c r="Y122" s="199">
        <f t="shared" si="37"/>
        <v>0</v>
      </c>
      <c r="Z122" s="199">
        <f>IF('1042Ef Décompte'!D126="",0,1)</f>
        <v>0</v>
      </c>
      <c r="AA122" s="45" t="e">
        <f t="shared" si="38"/>
        <v>#VALUE!</v>
      </c>
      <c r="AB122" s="45">
        <f t="shared" si="39"/>
        <v>0</v>
      </c>
      <c r="AC122" s="56" t="str">
        <f t="shared" si="40"/>
        <v/>
      </c>
      <c r="AD122" s="45" t="str">
        <f t="shared" si="34"/>
        <v/>
      </c>
      <c r="AE122" s="45" t="str">
        <f t="shared" si="35"/>
        <v/>
      </c>
      <c r="AF122" s="45" t="str">
        <f t="shared" si="41"/>
        <v/>
      </c>
      <c r="AG122" s="45" t="str">
        <f t="shared" si="42"/>
        <v/>
      </c>
      <c r="AH122" s="200" t="str">
        <f t="shared" si="45"/>
        <v/>
      </c>
      <c r="AI122" s="201" t="str">
        <f t="shared" si="43"/>
        <v/>
      </c>
      <c r="AJ122" s="200" t="str">
        <f t="shared" si="46"/>
        <v/>
      </c>
      <c r="AK122" s="200" t="str">
        <f>IF(AH122&lt;AI122,Übersetzungstexte!A$184,"")</f>
        <v/>
      </c>
      <c r="AL122" s="201" t="str">
        <f t="shared" si="44"/>
        <v/>
      </c>
      <c r="AM122" s="113"/>
    </row>
    <row r="123" spans="1:39" s="202" customFormat="1" ht="16.899999999999999" customHeight="1">
      <c r="A123" s="335"/>
      <c r="B123" s="480"/>
      <c r="C123" s="481"/>
      <c r="D123" s="482"/>
      <c r="E123" s="476"/>
      <c r="F123" s="198"/>
      <c r="G123" s="175"/>
      <c r="H123" s="336"/>
      <c r="I123" s="143"/>
      <c r="J123" s="251"/>
      <c r="K123" s="143"/>
      <c r="L123" s="252"/>
      <c r="M123" s="198" t="str">
        <f t="shared" si="47"/>
        <v/>
      </c>
      <c r="N123" s="175"/>
      <c r="O123" s="203"/>
      <c r="P123" s="175"/>
      <c r="Q123" s="203"/>
      <c r="R123" s="175"/>
      <c r="S123" s="143"/>
      <c r="T123" s="252"/>
      <c r="U123" s="204"/>
      <c r="V123" s="205"/>
      <c r="W123" s="206"/>
      <c r="X123" s="193"/>
      <c r="Y123" s="199">
        <f t="shared" si="37"/>
        <v>0</v>
      </c>
      <c r="Z123" s="199">
        <f>IF('1042Ef Décompte'!D127="",0,1)</f>
        <v>0</v>
      </c>
      <c r="AA123" s="45" t="e">
        <f t="shared" si="38"/>
        <v>#VALUE!</v>
      </c>
      <c r="AB123" s="45">
        <f t="shared" si="39"/>
        <v>0</v>
      </c>
      <c r="AC123" s="56" t="str">
        <f t="shared" si="40"/>
        <v/>
      </c>
      <c r="AD123" s="45" t="str">
        <f t="shared" si="34"/>
        <v/>
      </c>
      <c r="AE123" s="45" t="str">
        <f t="shared" si="35"/>
        <v/>
      </c>
      <c r="AF123" s="45" t="str">
        <f t="shared" si="41"/>
        <v/>
      </c>
      <c r="AG123" s="45" t="str">
        <f t="shared" si="42"/>
        <v/>
      </c>
      <c r="AH123" s="200" t="str">
        <f t="shared" si="45"/>
        <v/>
      </c>
      <c r="AI123" s="201" t="str">
        <f t="shared" si="43"/>
        <v/>
      </c>
      <c r="AJ123" s="200" t="str">
        <f t="shared" si="46"/>
        <v/>
      </c>
      <c r="AK123" s="200" t="str">
        <f>IF(AH123&lt;AI123,Übersetzungstexte!A$184,"")</f>
        <v/>
      </c>
      <c r="AL123" s="201" t="str">
        <f t="shared" si="44"/>
        <v/>
      </c>
      <c r="AM123" s="113"/>
    </row>
    <row r="124" spans="1:39" s="202" customFormat="1" ht="16.899999999999999" customHeight="1">
      <c r="A124" s="335"/>
      <c r="B124" s="480"/>
      <c r="C124" s="481"/>
      <c r="D124" s="482"/>
      <c r="E124" s="476"/>
      <c r="F124" s="198"/>
      <c r="G124" s="175"/>
      <c r="H124" s="336"/>
      <c r="I124" s="143"/>
      <c r="J124" s="251"/>
      <c r="K124" s="143"/>
      <c r="L124" s="252"/>
      <c r="M124" s="198" t="str">
        <f t="shared" si="47"/>
        <v/>
      </c>
      <c r="N124" s="175"/>
      <c r="O124" s="203"/>
      <c r="P124" s="175"/>
      <c r="Q124" s="203"/>
      <c r="R124" s="175"/>
      <c r="S124" s="143"/>
      <c r="T124" s="252"/>
      <c r="U124" s="204"/>
      <c r="V124" s="205"/>
      <c r="W124" s="206"/>
      <c r="X124" s="193"/>
      <c r="Y124" s="199">
        <f t="shared" si="37"/>
        <v>0</v>
      </c>
      <c r="Z124" s="199">
        <f>IF('1042Ef Décompte'!D128="",0,1)</f>
        <v>0</v>
      </c>
      <c r="AA124" s="45" t="e">
        <f t="shared" si="38"/>
        <v>#VALUE!</v>
      </c>
      <c r="AB124" s="45">
        <f t="shared" si="39"/>
        <v>0</v>
      </c>
      <c r="AC124" s="56" t="str">
        <f t="shared" si="40"/>
        <v/>
      </c>
      <c r="AD124" s="45" t="str">
        <f t="shared" si="34"/>
        <v/>
      </c>
      <c r="AE124" s="45" t="str">
        <f t="shared" si="35"/>
        <v/>
      </c>
      <c r="AF124" s="45" t="str">
        <f t="shared" si="41"/>
        <v/>
      </c>
      <c r="AG124" s="45" t="str">
        <f t="shared" si="42"/>
        <v/>
      </c>
      <c r="AH124" s="200" t="str">
        <f t="shared" si="45"/>
        <v/>
      </c>
      <c r="AI124" s="201" t="str">
        <f t="shared" si="43"/>
        <v/>
      </c>
      <c r="AJ124" s="200" t="str">
        <f t="shared" si="46"/>
        <v/>
      </c>
      <c r="AK124" s="200" t="str">
        <f>IF(AH124&lt;AI124,Übersetzungstexte!A$184,"")</f>
        <v/>
      </c>
      <c r="AL124" s="201" t="str">
        <f t="shared" si="44"/>
        <v/>
      </c>
      <c r="AM124" s="113"/>
    </row>
    <row r="125" spans="1:39" s="202" customFormat="1" ht="16.899999999999999" customHeight="1">
      <c r="A125" s="335"/>
      <c r="B125" s="480"/>
      <c r="C125" s="481"/>
      <c r="D125" s="482"/>
      <c r="E125" s="476"/>
      <c r="F125" s="198"/>
      <c r="G125" s="175"/>
      <c r="H125" s="336"/>
      <c r="I125" s="143"/>
      <c r="J125" s="251"/>
      <c r="K125" s="143"/>
      <c r="L125" s="252"/>
      <c r="M125" s="198" t="str">
        <f t="shared" si="47"/>
        <v/>
      </c>
      <c r="N125" s="175"/>
      <c r="O125" s="203"/>
      <c r="P125" s="175"/>
      <c r="Q125" s="203"/>
      <c r="R125" s="175"/>
      <c r="S125" s="143"/>
      <c r="T125" s="252"/>
      <c r="U125" s="204"/>
      <c r="V125" s="205"/>
      <c r="W125" s="206"/>
      <c r="X125" s="193"/>
      <c r="Y125" s="199">
        <f t="shared" si="37"/>
        <v>0</v>
      </c>
      <c r="Z125" s="199">
        <f>IF('1042Ef Décompte'!D129="",0,1)</f>
        <v>0</v>
      </c>
      <c r="AA125" s="45" t="e">
        <f t="shared" si="38"/>
        <v>#VALUE!</v>
      </c>
      <c r="AB125" s="45">
        <f t="shared" si="39"/>
        <v>0</v>
      </c>
      <c r="AC125" s="56" t="str">
        <f t="shared" si="40"/>
        <v/>
      </c>
      <c r="AD125" s="45" t="str">
        <f t="shared" si="34"/>
        <v/>
      </c>
      <c r="AE125" s="45" t="str">
        <f t="shared" si="35"/>
        <v/>
      </c>
      <c r="AF125" s="45" t="str">
        <f t="shared" si="41"/>
        <v/>
      </c>
      <c r="AG125" s="45" t="str">
        <f t="shared" si="42"/>
        <v/>
      </c>
      <c r="AH125" s="200" t="str">
        <f t="shared" si="45"/>
        <v/>
      </c>
      <c r="AI125" s="201" t="str">
        <f t="shared" si="43"/>
        <v/>
      </c>
      <c r="AJ125" s="200" t="str">
        <f t="shared" si="46"/>
        <v/>
      </c>
      <c r="AK125" s="200" t="str">
        <f>IF(AH125&lt;AI125,Übersetzungstexte!A$184,"")</f>
        <v/>
      </c>
      <c r="AL125" s="201" t="str">
        <f t="shared" si="44"/>
        <v/>
      </c>
      <c r="AM125" s="113"/>
    </row>
    <row r="126" spans="1:39" s="202" customFormat="1" ht="16.899999999999999" customHeight="1">
      <c r="A126" s="335"/>
      <c r="B126" s="480"/>
      <c r="C126" s="481"/>
      <c r="D126" s="482"/>
      <c r="E126" s="476"/>
      <c r="F126" s="198"/>
      <c r="G126" s="175"/>
      <c r="H126" s="336"/>
      <c r="I126" s="143"/>
      <c r="J126" s="251"/>
      <c r="K126" s="143"/>
      <c r="L126" s="252"/>
      <c r="M126" s="198" t="str">
        <f t="shared" si="47"/>
        <v/>
      </c>
      <c r="N126" s="175"/>
      <c r="O126" s="203"/>
      <c r="P126" s="175"/>
      <c r="Q126" s="203"/>
      <c r="R126" s="175"/>
      <c r="S126" s="143"/>
      <c r="T126" s="252"/>
      <c r="U126" s="204"/>
      <c r="V126" s="205"/>
      <c r="W126" s="206"/>
      <c r="X126" s="193"/>
      <c r="Y126" s="199">
        <f t="shared" si="37"/>
        <v>0</v>
      </c>
      <c r="Z126" s="199">
        <f>IF('1042Ef Décompte'!D130="",0,1)</f>
        <v>0</v>
      </c>
      <c r="AA126" s="45" t="e">
        <f t="shared" si="38"/>
        <v>#VALUE!</v>
      </c>
      <c r="AB126" s="45">
        <f t="shared" si="39"/>
        <v>0</v>
      </c>
      <c r="AC126" s="56" t="str">
        <f t="shared" si="40"/>
        <v/>
      </c>
      <c r="AD126" s="45" t="str">
        <f t="shared" si="34"/>
        <v/>
      </c>
      <c r="AE126" s="45" t="str">
        <f t="shared" si="35"/>
        <v/>
      </c>
      <c r="AF126" s="45" t="str">
        <f t="shared" si="41"/>
        <v/>
      </c>
      <c r="AG126" s="45" t="str">
        <f t="shared" si="42"/>
        <v/>
      </c>
      <c r="AH126" s="200" t="str">
        <f t="shared" si="45"/>
        <v/>
      </c>
      <c r="AI126" s="201" t="str">
        <f t="shared" si="43"/>
        <v/>
      </c>
      <c r="AJ126" s="200" t="str">
        <f t="shared" si="46"/>
        <v/>
      </c>
      <c r="AK126" s="200" t="str">
        <f>IF(AH126&lt;AI126,Übersetzungstexte!A$184,"")</f>
        <v/>
      </c>
      <c r="AL126" s="201" t="str">
        <f t="shared" si="44"/>
        <v/>
      </c>
      <c r="AM126" s="113"/>
    </row>
    <row r="127" spans="1:39" s="202" customFormat="1" ht="16.899999999999999" customHeight="1">
      <c r="A127" s="335"/>
      <c r="B127" s="480"/>
      <c r="C127" s="481"/>
      <c r="D127" s="482"/>
      <c r="E127" s="476"/>
      <c r="F127" s="198"/>
      <c r="G127" s="175"/>
      <c r="H127" s="336"/>
      <c r="I127" s="143"/>
      <c r="J127" s="251"/>
      <c r="K127" s="143"/>
      <c r="L127" s="252"/>
      <c r="M127" s="198" t="str">
        <f t="shared" si="47"/>
        <v/>
      </c>
      <c r="N127" s="175"/>
      <c r="O127" s="203"/>
      <c r="P127" s="175"/>
      <c r="Q127" s="203"/>
      <c r="R127" s="175"/>
      <c r="S127" s="143"/>
      <c r="T127" s="252"/>
      <c r="U127" s="204"/>
      <c r="V127" s="205"/>
      <c r="W127" s="206"/>
      <c r="X127" s="193"/>
      <c r="Y127" s="199">
        <f t="shared" si="37"/>
        <v>0</v>
      </c>
      <c r="Z127" s="199">
        <f>IF('1042Ef Décompte'!D131="",0,1)</f>
        <v>0</v>
      </c>
      <c r="AA127" s="45" t="e">
        <f t="shared" si="38"/>
        <v>#VALUE!</v>
      </c>
      <c r="AB127" s="45">
        <f t="shared" si="39"/>
        <v>0</v>
      </c>
      <c r="AC127" s="56" t="str">
        <f t="shared" si="40"/>
        <v/>
      </c>
      <c r="AD127" s="45" t="str">
        <f t="shared" si="34"/>
        <v/>
      </c>
      <c r="AE127" s="45" t="str">
        <f t="shared" si="35"/>
        <v/>
      </c>
      <c r="AF127" s="45" t="str">
        <f t="shared" si="41"/>
        <v/>
      </c>
      <c r="AG127" s="45" t="str">
        <f t="shared" si="42"/>
        <v/>
      </c>
      <c r="AH127" s="200" t="str">
        <f t="shared" si="45"/>
        <v/>
      </c>
      <c r="AI127" s="201" t="str">
        <f t="shared" si="43"/>
        <v/>
      </c>
      <c r="AJ127" s="200" t="str">
        <f t="shared" si="46"/>
        <v/>
      </c>
      <c r="AK127" s="200" t="str">
        <f>IF(AH127&lt;AI127,Übersetzungstexte!A$184,"")</f>
        <v/>
      </c>
      <c r="AL127" s="201" t="str">
        <f t="shared" si="44"/>
        <v/>
      </c>
      <c r="AM127" s="113"/>
    </row>
    <row r="128" spans="1:39" s="202" customFormat="1" ht="16.899999999999999" customHeight="1">
      <c r="A128" s="335"/>
      <c r="B128" s="480"/>
      <c r="C128" s="481"/>
      <c r="D128" s="482"/>
      <c r="E128" s="476"/>
      <c r="F128" s="198"/>
      <c r="G128" s="175"/>
      <c r="H128" s="336"/>
      <c r="I128" s="143"/>
      <c r="J128" s="251"/>
      <c r="K128" s="143"/>
      <c r="L128" s="252"/>
      <c r="M128" s="198" t="str">
        <f t="shared" si="47"/>
        <v/>
      </c>
      <c r="N128" s="175"/>
      <c r="O128" s="203"/>
      <c r="P128" s="175"/>
      <c r="Q128" s="203"/>
      <c r="R128" s="175"/>
      <c r="S128" s="143"/>
      <c r="T128" s="252"/>
      <c r="U128" s="204"/>
      <c r="V128" s="205"/>
      <c r="W128" s="206"/>
      <c r="X128" s="193"/>
      <c r="Y128" s="199">
        <f t="shared" si="37"/>
        <v>0</v>
      </c>
      <c r="Z128" s="199">
        <f>IF('1042Ef Décompte'!D132="",0,1)</f>
        <v>0</v>
      </c>
      <c r="AA128" s="45" t="e">
        <f t="shared" si="38"/>
        <v>#VALUE!</v>
      </c>
      <c r="AB128" s="45">
        <f t="shared" si="39"/>
        <v>0</v>
      </c>
      <c r="AC128" s="56" t="str">
        <f t="shared" si="40"/>
        <v/>
      </c>
      <c r="AD128" s="45" t="str">
        <f t="shared" si="34"/>
        <v/>
      </c>
      <c r="AE128" s="45" t="str">
        <f t="shared" si="35"/>
        <v/>
      </c>
      <c r="AF128" s="45" t="str">
        <f t="shared" si="41"/>
        <v/>
      </c>
      <c r="AG128" s="45" t="str">
        <f t="shared" si="42"/>
        <v/>
      </c>
      <c r="AH128" s="200" t="str">
        <f t="shared" si="45"/>
        <v/>
      </c>
      <c r="AI128" s="201" t="str">
        <f t="shared" si="43"/>
        <v/>
      </c>
      <c r="AJ128" s="200" t="str">
        <f t="shared" si="46"/>
        <v/>
      </c>
      <c r="AK128" s="200" t="str">
        <f>IF(AH128&lt;AI128,Übersetzungstexte!A$184,"")</f>
        <v/>
      </c>
      <c r="AL128" s="201" t="str">
        <f t="shared" si="44"/>
        <v/>
      </c>
      <c r="AM128" s="113"/>
    </row>
    <row r="129" spans="1:39" s="202" customFormat="1" ht="16.899999999999999" customHeight="1">
      <c r="A129" s="335"/>
      <c r="B129" s="480"/>
      <c r="C129" s="481"/>
      <c r="D129" s="482"/>
      <c r="E129" s="476"/>
      <c r="F129" s="198"/>
      <c r="G129" s="175"/>
      <c r="H129" s="336"/>
      <c r="I129" s="143"/>
      <c r="J129" s="251"/>
      <c r="K129" s="143"/>
      <c r="L129" s="252"/>
      <c r="M129" s="198" t="str">
        <f t="shared" si="47"/>
        <v/>
      </c>
      <c r="N129" s="175"/>
      <c r="O129" s="203"/>
      <c r="P129" s="175"/>
      <c r="Q129" s="203"/>
      <c r="R129" s="175"/>
      <c r="S129" s="143"/>
      <c r="T129" s="252"/>
      <c r="U129" s="204"/>
      <c r="V129" s="205"/>
      <c r="W129" s="206"/>
      <c r="X129" s="193"/>
      <c r="Y129" s="199">
        <f t="shared" si="37"/>
        <v>0</v>
      </c>
      <c r="Z129" s="199">
        <f>IF('1042Ef Décompte'!D133="",0,1)</f>
        <v>0</v>
      </c>
      <c r="AA129" s="45" t="e">
        <f t="shared" si="38"/>
        <v>#VALUE!</v>
      </c>
      <c r="AB129" s="45">
        <f t="shared" si="39"/>
        <v>0</v>
      </c>
      <c r="AC129" s="56" t="str">
        <f t="shared" si="40"/>
        <v/>
      </c>
      <c r="AD129" s="45" t="str">
        <f t="shared" si="34"/>
        <v/>
      </c>
      <c r="AE129" s="45" t="str">
        <f t="shared" si="35"/>
        <v/>
      </c>
      <c r="AF129" s="45" t="str">
        <f t="shared" si="41"/>
        <v/>
      </c>
      <c r="AG129" s="45" t="str">
        <f t="shared" si="42"/>
        <v/>
      </c>
      <c r="AH129" s="200" t="str">
        <f t="shared" si="45"/>
        <v/>
      </c>
      <c r="AI129" s="201" t="str">
        <f t="shared" si="43"/>
        <v/>
      </c>
      <c r="AJ129" s="200" t="str">
        <f t="shared" si="46"/>
        <v/>
      </c>
      <c r="AK129" s="200" t="str">
        <f>IF(AH129&lt;AI129,Übersetzungstexte!A$184,"")</f>
        <v/>
      </c>
      <c r="AL129" s="201" t="str">
        <f t="shared" si="44"/>
        <v/>
      </c>
      <c r="AM129" s="113"/>
    </row>
    <row r="130" spans="1:39" s="202" customFormat="1" ht="16.899999999999999" customHeight="1">
      <c r="A130" s="335"/>
      <c r="B130" s="480"/>
      <c r="C130" s="481"/>
      <c r="D130" s="482"/>
      <c r="E130" s="476"/>
      <c r="F130" s="198"/>
      <c r="G130" s="175"/>
      <c r="H130" s="336"/>
      <c r="I130" s="143"/>
      <c r="J130" s="251"/>
      <c r="K130" s="143"/>
      <c r="L130" s="252"/>
      <c r="M130" s="198" t="str">
        <f t="shared" si="47"/>
        <v/>
      </c>
      <c r="N130" s="175"/>
      <c r="O130" s="203"/>
      <c r="P130" s="175"/>
      <c r="Q130" s="203"/>
      <c r="R130" s="175"/>
      <c r="S130" s="143"/>
      <c r="T130" s="252"/>
      <c r="U130" s="204"/>
      <c r="V130" s="205"/>
      <c r="W130" s="206"/>
      <c r="X130" s="193"/>
      <c r="Y130" s="199">
        <f t="shared" si="37"/>
        <v>0</v>
      </c>
      <c r="Z130" s="199">
        <f>IF('1042Ef Décompte'!D134="",0,1)</f>
        <v>0</v>
      </c>
      <c r="AA130" s="45" t="e">
        <f t="shared" si="38"/>
        <v>#VALUE!</v>
      </c>
      <c r="AB130" s="45">
        <f t="shared" si="39"/>
        <v>0</v>
      </c>
      <c r="AC130" s="56" t="str">
        <f t="shared" si="40"/>
        <v/>
      </c>
      <c r="AD130" s="45" t="str">
        <f t="shared" si="34"/>
        <v/>
      </c>
      <c r="AE130" s="45" t="str">
        <f t="shared" si="35"/>
        <v/>
      </c>
      <c r="AF130" s="45" t="str">
        <f t="shared" si="41"/>
        <v/>
      </c>
      <c r="AG130" s="45" t="str">
        <f t="shared" si="42"/>
        <v/>
      </c>
      <c r="AH130" s="200" t="str">
        <f t="shared" si="45"/>
        <v/>
      </c>
      <c r="AI130" s="201" t="str">
        <f t="shared" si="43"/>
        <v/>
      </c>
      <c r="AJ130" s="200" t="str">
        <f t="shared" si="46"/>
        <v/>
      </c>
      <c r="AK130" s="200" t="str">
        <f>IF(AH130&lt;AI130,Übersetzungstexte!A$184,"")</f>
        <v/>
      </c>
      <c r="AL130" s="201" t="str">
        <f t="shared" si="44"/>
        <v/>
      </c>
      <c r="AM130" s="113"/>
    </row>
    <row r="131" spans="1:39" s="202" customFormat="1" ht="16.899999999999999" customHeight="1">
      <c r="A131" s="335"/>
      <c r="B131" s="480"/>
      <c r="C131" s="481"/>
      <c r="D131" s="482"/>
      <c r="E131" s="476"/>
      <c r="F131" s="198"/>
      <c r="G131" s="175"/>
      <c r="H131" s="336"/>
      <c r="I131" s="143"/>
      <c r="J131" s="251"/>
      <c r="K131" s="143"/>
      <c r="L131" s="252"/>
      <c r="M131" s="198" t="str">
        <f t="shared" si="47"/>
        <v/>
      </c>
      <c r="N131" s="175"/>
      <c r="O131" s="203"/>
      <c r="P131" s="175"/>
      <c r="Q131" s="203"/>
      <c r="R131" s="175"/>
      <c r="S131" s="143"/>
      <c r="T131" s="252"/>
      <c r="U131" s="204"/>
      <c r="V131" s="205"/>
      <c r="W131" s="206"/>
      <c r="X131" s="193"/>
      <c r="Y131" s="199">
        <f t="shared" si="37"/>
        <v>0</v>
      </c>
      <c r="Z131" s="199">
        <f>IF('1042Ef Décompte'!D135="",0,1)</f>
        <v>0</v>
      </c>
      <c r="AA131" s="45" t="e">
        <f t="shared" si="38"/>
        <v>#VALUE!</v>
      </c>
      <c r="AB131" s="45">
        <f t="shared" si="39"/>
        <v>0</v>
      </c>
      <c r="AC131" s="56" t="str">
        <f t="shared" si="40"/>
        <v/>
      </c>
      <c r="AD131" s="45" t="str">
        <f t="shared" si="34"/>
        <v/>
      </c>
      <c r="AE131" s="45" t="str">
        <f t="shared" si="35"/>
        <v/>
      </c>
      <c r="AF131" s="45" t="str">
        <f t="shared" si="41"/>
        <v/>
      </c>
      <c r="AG131" s="45" t="str">
        <f t="shared" si="42"/>
        <v/>
      </c>
      <c r="AH131" s="200" t="str">
        <f t="shared" si="45"/>
        <v/>
      </c>
      <c r="AI131" s="201" t="str">
        <f t="shared" si="43"/>
        <v/>
      </c>
      <c r="AJ131" s="200" t="str">
        <f t="shared" si="46"/>
        <v/>
      </c>
      <c r="AK131" s="200" t="str">
        <f>IF(AH131&lt;AI131,Übersetzungstexte!A$184,"")</f>
        <v/>
      </c>
      <c r="AL131" s="201" t="str">
        <f t="shared" si="44"/>
        <v/>
      </c>
      <c r="AM131" s="113"/>
    </row>
    <row r="132" spans="1:39" s="202" customFormat="1" ht="16.899999999999999" customHeight="1">
      <c r="A132" s="335"/>
      <c r="B132" s="480"/>
      <c r="C132" s="481"/>
      <c r="D132" s="482"/>
      <c r="E132" s="476"/>
      <c r="F132" s="198"/>
      <c r="G132" s="175"/>
      <c r="H132" s="336"/>
      <c r="I132" s="143"/>
      <c r="J132" s="251"/>
      <c r="K132" s="143"/>
      <c r="L132" s="252"/>
      <c r="M132" s="198" t="str">
        <f t="shared" si="47"/>
        <v/>
      </c>
      <c r="N132" s="175"/>
      <c r="O132" s="203"/>
      <c r="P132" s="175"/>
      <c r="Q132" s="203"/>
      <c r="R132" s="175"/>
      <c r="S132" s="143"/>
      <c r="T132" s="252"/>
      <c r="U132" s="204"/>
      <c r="V132" s="205"/>
      <c r="W132" s="206"/>
      <c r="X132" s="193"/>
      <c r="Y132" s="199">
        <f t="shared" si="37"/>
        <v>0</v>
      </c>
      <c r="Z132" s="199">
        <f>IF('1042Ef Décompte'!D136="",0,1)</f>
        <v>0</v>
      </c>
      <c r="AA132" s="45" t="e">
        <f t="shared" si="38"/>
        <v>#VALUE!</v>
      </c>
      <c r="AB132" s="45">
        <f t="shared" si="39"/>
        <v>0</v>
      </c>
      <c r="AC132" s="56" t="str">
        <f t="shared" si="40"/>
        <v/>
      </c>
      <c r="AD132" s="45" t="str">
        <f t="shared" si="34"/>
        <v/>
      </c>
      <c r="AE132" s="45" t="str">
        <f t="shared" si="35"/>
        <v/>
      </c>
      <c r="AF132" s="45" t="str">
        <f t="shared" si="41"/>
        <v/>
      </c>
      <c r="AG132" s="45" t="str">
        <f t="shared" si="42"/>
        <v/>
      </c>
      <c r="AH132" s="200" t="str">
        <f t="shared" si="45"/>
        <v/>
      </c>
      <c r="AI132" s="201" t="str">
        <f t="shared" si="43"/>
        <v/>
      </c>
      <c r="AJ132" s="200" t="str">
        <f t="shared" si="46"/>
        <v/>
      </c>
      <c r="AK132" s="200" t="str">
        <f>IF(AH132&lt;AI132,Übersetzungstexte!A$184,"")</f>
        <v/>
      </c>
      <c r="AL132" s="201" t="str">
        <f t="shared" si="44"/>
        <v/>
      </c>
      <c r="AM132" s="113"/>
    </row>
    <row r="133" spans="1:39" s="202" customFormat="1" ht="16.899999999999999" customHeight="1">
      <c r="A133" s="335"/>
      <c r="B133" s="480"/>
      <c r="C133" s="481"/>
      <c r="D133" s="482"/>
      <c r="E133" s="476"/>
      <c r="F133" s="198"/>
      <c r="G133" s="175"/>
      <c r="H133" s="336"/>
      <c r="I133" s="143"/>
      <c r="J133" s="251"/>
      <c r="K133" s="143"/>
      <c r="L133" s="252"/>
      <c r="M133" s="198" t="str">
        <f t="shared" si="47"/>
        <v/>
      </c>
      <c r="N133" s="175"/>
      <c r="O133" s="203"/>
      <c r="P133" s="175"/>
      <c r="Q133" s="203"/>
      <c r="R133" s="175"/>
      <c r="S133" s="143"/>
      <c r="T133" s="252"/>
      <c r="U133" s="204"/>
      <c r="V133" s="205"/>
      <c r="W133" s="206"/>
      <c r="X133" s="193"/>
      <c r="Y133" s="199">
        <f t="shared" si="37"/>
        <v>0</v>
      </c>
      <c r="Z133" s="199">
        <f>IF('1042Ef Décompte'!D137="",0,1)</f>
        <v>0</v>
      </c>
      <c r="AA133" s="45" t="e">
        <f t="shared" si="38"/>
        <v>#VALUE!</v>
      </c>
      <c r="AB133" s="45">
        <f t="shared" si="39"/>
        <v>0</v>
      </c>
      <c r="AC133" s="56" t="str">
        <f t="shared" si="40"/>
        <v/>
      </c>
      <c r="AD133" s="45" t="str">
        <f t="shared" si="34"/>
        <v/>
      </c>
      <c r="AE133" s="45" t="str">
        <f t="shared" si="35"/>
        <v/>
      </c>
      <c r="AF133" s="45" t="str">
        <f t="shared" si="41"/>
        <v/>
      </c>
      <c r="AG133" s="45" t="str">
        <f t="shared" si="42"/>
        <v/>
      </c>
      <c r="AH133" s="200" t="str">
        <f t="shared" si="45"/>
        <v/>
      </c>
      <c r="AI133" s="201" t="str">
        <f t="shared" si="43"/>
        <v/>
      </c>
      <c r="AJ133" s="200" t="str">
        <f t="shared" si="46"/>
        <v/>
      </c>
      <c r="AK133" s="200" t="str">
        <f>IF(AH133&lt;AI133,Übersetzungstexte!A$184,"")</f>
        <v/>
      </c>
      <c r="AL133" s="201" t="str">
        <f t="shared" si="44"/>
        <v/>
      </c>
      <c r="AM133" s="113"/>
    </row>
    <row r="134" spans="1:39" s="202" customFormat="1" ht="16.899999999999999" customHeight="1">
      <c r="A134" s="335"/>
      <c r="B134" s="480"/>
      <c r="C134" s="481"/>
      <c r="D134" s="482"/>
      <c r="E134" s="476"/>
      <c r="F134" s="198"/>
      <c r="G134" s="175"/>
      <c r="H134" s="336"/>
      <c r="I134" s="143"/>
      <c r="J134" s="251"/>
      <c r="K134" s="143"/>
      <c r="L134" s="252"/>
      <c r="M134" s="198" t="str">
        <f t="shared" si="47"/>
        <v/>
      </c>
      <c r="N134" s="175"/>
      <c r="O134" s="203"/>
      <c r="P134" s="175"/>
      <c r="Q134" s="203"/>
      <c r="R134" s="175"/>
      <c r="S134" s="143"/>
      <c r="T134" s="252"/>
      <c r="U134" s="204"/>
      <c r="V134" s="205"/>
      <c r="W134" s="206"/>
      <c r="X134" s="193"/>
      <c r="Y134" s="199">
        <f t="shared" si="37"/>
        <v>0</v>
      </c>
      <c r="Z134" s="199">
        <f>IF('1042Ef Décompte'!D138="",0,1)</f>
        <v>0</v>
      </c>
      <c r="AA134" s="45" t="e">
        <f t="shared" si="38"/>
        <v>#VALUE!</v>
      </c>
      <c r="AB134" s="45">
        <f t="shared" si="39"/>
        <v>0</v>
      </c>
      <c r="AC134" s="56" t="str">
        <f t="shared" si="40"/>
        <v/>
      </c>
      <c r="AD134" s="45" t="str">
        <f t="shared" si="34"/>
        <v/>
      </c>
      <c r="AE134" s="45" t="str">
        <f t="shared" si="35"/>
        <v/>
      </c>
      <c r="AF134" s="45" t="str">
        <f t="shared" si="41"/>
        <v/>
      </c>
      <c r="AG134" s="45" t="str">
        <f t="shared" si="42"/>
        <v/>
      </c>
      <c r="AH134" s="200" t="str">
        <f t="shared" si="45"/>
        <v/>
      </c>
      <c r="AI134" s="201" t="str">
        <f t="shared" si="43"/>
        <v/>
      </c>
      <c r="AJ134" s="200" t="str">
        <f t="shared" si="46"/>
        <v/>
      </c>
      <c r="AK134" s="200" t="str">
        <f>IF(AH134&lt;AI134,Übersetzungstexte!A$184,"")</f>
        <v/>
      </c>
      <c r="AL134" s="201" t="str">
        <f t="shared" si="44"/>
        <v/>
      </c>
      <c r="AM134" s="113"/>
    </row>
    <row r="135" spans="1:39" s="202" customFormat="1" ht="16.899999999999999" customHeight="1">
      <c r="A135" s="335"/>
      <c r="B135" s="480"/>
      <c r="C135" s="481"/>
      <c r="D135" s="482"/>
      <c r="E135" s="476"/>
      <c r="F135" s="198"/>
      <c r="G135" s="175"/>
      <c r="H135" s="336"/>
      <c r="I135" s="143"/>
      <c r="J135" s="251"/>
      <c r="K135" s="143"/>
      <c r="L135" s="252"/>
      <c r="M135" s="198" t="str">
        <f t="shared" ref="M135:M170" si="48">IF(A135="","",L135)</f>
        <v/>
      </c>
      <c r="N135" s="175"/>
      <c r="O135" s="203"/>
      <c r="P135" s="175"/>
      <c r="Q135" s="203"/>
      <c r="R135" s="175"/>
      <c r="S135" s="143"/>
      <c r="T135" s="252"/>
      <c r="U135" s="204"/>
      <c r="V135" s="205"/>
      <c r="W135" s="206"/>
      <c r="X135" s="193"/>
      <c r="Y135" s="199">
        <f t="shared" si="37"/>
        <v>0</v>
      </c>
      <c r="Z135" s="199">
        <f>IF('1042Ef Décompte'!D139="",0,1)</f>
        <v>0</v>
      </c>
      <c r="AA135" s="45" t="e">
        <f t="shared" si="38"/>
        <v>#VALUE!</v>
      </c>
      <c r="AB135" s="45">
        <f t="shared" si="39"/>
        <v>0</v>
      </c>
      <c r="AC135" s="56" t="str">
        <f t="shared" si="40"/>
        <v/>
      </c>
      <c r="AD135" s="45" t="str">
        <f t="shared" si="34"/>
        <v/>
      </c>
      <c r="AE135" s="45" t="str">
        <f t="shared" si="35"/>
        <v/>
      </c>
      <c r="AF135" s="45" t="str">
        <f t="shared" si="41"/>
        <v/>
      </c>
      <c r="AG135" s="45" t="str">
        <f t="shared" si="42"/>
        <v/>
      </c>
      <c r="AH135" s="200" t="str">
        <f t="shared" si="45"/>
        <v/>
      </c>
      <c r="AI135" s="201" t="str">
        <f t="shared" si="43"/>
        <v/>
      </c>
      <c r="AJ135" s="200" t="str">
        <f t="shared" si="46"/>
        <v/>
      </c>
      <c r="AK135" s="200" t="str">
        <f>IF(AH135&lt;AI135,Übersetzungstexte!A$184,"")</f>
        <v/>
      </c>
      <c r="AL135" s="201" t="str">
        <f t="shared" si="44"/>
        <v/>
      </c>
      <c r="AM135" s="113"/>
    </row>
    <row r="136" spans="1:39" s="202" customFormat="1" ht="16.899999999999999" customHeight="1">
      <c r="A136" s="335"/>
      <c r="B136" s="480"/>
      <c r="C136" s="481"/>
      <c r="D136" s="482"/>
      <c r="E136" s="476"/>
      <c r="F136" s="198"/>
      <c r="G136" s="175"/>
      <c r="H136" s="336"/>
      <c r="I136" s="143"/>
      <c r="J136" s="251"/>
      <c r="K136" s="143"/>
      <c r="L136" s="252"/>
      <c r="M136" s="198" t="str">
        <f t="shared" si="48"/>
        <v/>
      </c>
      <c r="N136" s="175"/>
      <c r="O136" s="203"/>
      <c r="P136" s="175"/>
      <c r="Q136" s="203"/>
      <c r="R136" s="175"/>
      <c r="S136" s="143"/>
      <c r="T136" s="252"/>
      <c r="U136" s="204"/>
      <c r="V136" s="205"/>
      <c r="W136" s="206"/>
      <c r="X136" s="193"/>
      <c r="Y136" s="199">
        <f t="shared" si="37"/>
        <v>0</v>
      </c>
      <c r="Z136" s="199">
        <f>IF('1042Ef Décompte'!D140="",0,1)</f>
        <v>0</v>
      </c>
      <c r="AA136" s="45" t="e">
        <f t="shared" si="38"/>
        <v>#VALUE!</v>
      </c>
      <c r="AB136" s="45">
        <f t="shared" si="39"/>
        <v>0</v>
      </c>
      <c r="AC136" s="56" t="str">
        <f t="shared" si="40"/>
        <v/>
      </c>
      <c r="AD136" s="45" t="str">
        <f t="shared" si="34"/>
        <v/>
      </c>
      <c r="AE136" s="45" t="str">
        <f t="shared" si="35"/>
        <v/>
      </c>
      <c r="AF136" s="45" t="str">
        <f t="shared" si="41"/>
        <v/>
      </c>
      <c r="AG136" s="45" t="str">
        <f t="shared" si="42"/>
        <v/>
      </c>
      <c r="AH136" s="200" t="str">
        <f t="shared" si="45"/>
        <v/>
      </c>
      <c r="AI136" s="201" t="str">
        <f t="shared" si="43"/>
        <v/>
      </c>
      <c r="AJ136" s="200" t="str">
        <f t="shared" si="46"/>
        <v/>
      </c>
      <c r="AK136" s="200" t="str">
        <f>IF(AH136&lt;AI136,Übersetzungstexte!A$184,"")</f>
        <v/>
      </c>
      <c r="AL136" s="201" t="str">
        <f t="shared" si="44"/>
        <v/>
      </c>
      <c r="AM136" s="113"/>
    </row>
    <row r="137" spans="1:39" s="202" customFormat="1" ht="16.899999999999999" customHeight="1">
      <c r="A137" s="335"/>
      <c r="B137" s="480"/>
      <c r="C137" s="481"/>
      <c r="D137" s="482"/>
      <c r="E137" s="476"/>
      <c r="F137" s="198"/>
      <c r="G137" s="175"/>
      <c r="H137" s="336"/>
      <c r="I137" s="143"/>
      <c r="J137" s="251"/>
      <c r="K137" s="143"/>
      <c r="L137" s="252"/>
      <c r="M137" s="198" t="str">
        <f t="shared" si="48"/>
        <v/>
      </c>
      <c r="N137" s="175"/>
      <c r="O137" s="203"/>
      <c r="P137" s="175"/>
      <c r="Q137" s="203"/>
      <c r="R137" s="175"/>
      <c r="S137" s="143"/>
      <c r="T137" s="252"/>
      <c r="U137" s="204"/>
      <c r="V137" s="205"/>
      <c r="W137" s="206"/>
      <c r="X137" s="193"/>
      <c r="Y137" s="199">
        <f t="shared" si="37"/>
        <v>0</v>
      </c>
      <c r="Z137" s="199">
        <f>IF('1042Ef Décompte'!D141="",0,1)</f>
        <v>0</v>
      </c>
      <c r="AA137" s="45" t="e">
        <f t="shared" si="38"/>
        <v>#VALUE!</v>
      </c>
      <c r="AB137" s="45">
        <f t="shared" si="39"/>
        <v>0</v>
      </c>
      <c r="AC137" s="56" t="str">
        <f t="shared" si="40"/>
        <v/>
      </c>
      <c r="AD137" s="45" t="str">
        <f t="shared" ref="AD137:AD200" si="49">IF(OR(AND(A137="",B137="",C137=""),G137=0,G137=""),"",ROUND((1+AA137/100)*AB137*G137,2))</f>
        <v/>
      </c>
      <c r="AE137" s="45" t="str">
        <f t="shared" ref="AE137:AE200" si="50">IF(OR(AND(A137="",B137="",C137=""),G137=0,G137="",M137=0,M137=""),"",ROUND((1+AA137/100)*(I137/(Y$4*L137/5)+AB137*G137),2))</f>
        <v/>
      </c>
      <c r="AF137" s="45" t="str">
        <f t="shared" si="41"/>
        <v/>
      </c>
      <c r="AG137" s="45" t="str">
        <f t="shared" si="42"/>
        <v/>
      </c>
      <c r="AH137" s="200" t="str">
        <f t="shared" si="45"/>
        <v/>
      </c>
      <c r="AI137" s="201" t="str">
        <f t="shared" si="43"/>
        <v/>
      </c>
      <c r="AJ137" s="200" t="str">
        <f t="shared" si="46"/>
        <v/>
      </c>
      <c r="AK137" s="200" t="str">
        <f>IF(AH137&lt;AI137,Übersetzungstexte!A$184,"")</f>
        <v/>
      </c>
      <c r="AL137" s="201" t="str">
        <f t="shared" si="44"/>
        <v/>
      </c>
      <c r="AM137" s="113"/>
    </row>
    <row r="138" spans="1:39" s="202" customFormat="1" ht="16.899999999999999" customHeight="1">
      <c r="A138" s="335"/>
      <c r="B138" s="480"/>
      <c r="C138" s="481"/>
      <c r="D138" s="482"/>
      <c r="E138" s="476"/>
      <c r="F138" s="198"/>
      <c r="G138" s="175"/>
      <c r="H138" s="336"/>
      <c r="I138" s="143"/>
      <c r="J138" s="251"/>
      <c r="K138" s="143"/>
      <c r="L138" s="252"/>
      <c r="M138" s="198" t="str">
        <f t="shared" si="48"/>
        <v/>
      </c>
      <c r="N138" s="175"/>
      <c r="O138" s="203"/>
      <c r="P138" s="175"/>
      <c r="Q138" s="203"/>
      <c r="R138" s="175"/>
      <c r="S138" s="143"/>
      <c r="T138" s="252"/>
      <c r="U138" s="204"/>
      <c r="V138" s="205"/>
      <c r="W138" s="206"/>
      <c r="X138" s="193"/>
      <c r="Y138" s="199">
        <f t="shared" ref="Y138:Y169" si="51">IF(Y$2-YEAR(D138)&lt;Y$3,0,1)</f>
        <v>0</v>
      </c>
      <c r="Z138" s="199">
        <f>IF('1042Ef Décompte'!D142="",0,1)</f>
        <v>0</v>
      </c>
      <c r="AA138" s="45" t="e">
        <f t="shared" ref="AA138:AA169" si="52">ROUND((K138+J138)/(Y$4-(K138+J138))*100,2)</f>
        <v>#VALUE!</v>
      </c>
      <c r="AB138" s="45">
        <f t="shared" ref="AB138:AB169" si="53">ROUND(H138,0)/12</f>
        <v>0</v>
      </c>
      <c r="AC138" s="56" t="str">
        <f t="shared" ref="AC138:AC169" si="54">IF(AND(A138="",B138="",C138=""),"",ROUND((Y$4-(K138+J138))*L138/60,1))</f>
        <v/>
      </c>
      <c r="AD138" s="45" t="str">
        <f t="shared" si="49"/>
        <v/>
      </c>
      <c r="AE138" s="45" t="str">
        <f t="shared" si="50"/>
        <v/>
      </c>
      <c r="AF138" s="45" t="str">
        <f t="shared" ref="AF138:AF169" si="55">IF(OR(AND(A138="",B138="",C138=""),F138=0,F138="",AC138=0,AC138=""),"",ROUND((AB138*F138/AC138),2))</f>
        <v/>
      </c>
      <c r="AG138" s="45" t="str">
        <f t="shared" ref="AG138:AG169" si="56">IF(OR(AND(A138="",B138="",C138=""),F138=0,F138="",AC138=0,AC138=""),"",ROUND((I138/(12*AB138*F138)+1)*AB138*F138/AC138,2))</f>
        <v/>
      </c>
      <c r="AH138" s="200" t="str">
        <f t="shared" si="45"/>
        <v/>
      </c>
      <c r="AI138" s="201" t="str">
        <f t="shared" ref="AI138:AI169" si="57">IF(OR(AND(A138="",B138="",C138=""),Y$4=""),"",IF(AND(G138&gt;0,I138&gt;0),AE138, IF(G138&gt;0,AD138, IF(AND(F138&gt;0,I138&gt;0),AG138,AF138))))</f>
        <v/>
      </c>
      <c r="AJ138" s="200" t="str">
        <f t="shared" si="46"/>
        <v/>
      </c>
      <c r="AK138" s="200" t="str">
        <f>IF(AH138&lt;AI138,Übersetzungstexte!A$184,"")</f>
        <v/>
      </c>
      <c r="AL138" s="201" t="str">
        <f t="shared" ref="AL138:AL169" si="58">IF(AND(B138="",C138=""),"",CONCATENATE(B138,", ",C138))</f>
        <v/>
      </c>
      <c r="AM138" s="113"/>
    </row>
    <row r="139" spans="1:39" s="202" customFormat="1" ht="16.899999999999999" customHeight="1">
      <c r="A139" s="335"/>
      <c r="B139" s="480"/>
      <c r="C139" s="481"/>
      <c r="D139" s="482"/>
      <c r="E139" s="476"/>
      <c r="F139" s="198"/>
      <c r="G139" s="175"/>
      <c r="H139" s="336"/>
      <c r="I139" s="143"/>
      <c r="J139" s="251"/>
      <c r="K139" s="143"/>
      <c r="L139" s="252"/>
      <c r="M139" s="198" t="str">
        <f t="shared" si="48"/>
        <v/>
      </c>
      <c r="N139" s="175"/>
      <c r="O139" s="203"/>
      <c r="P139" s="175"/>
      <c r="Q139" s="203"/>
      <c r="R139" s="175"/>
      <c r="S139" s="143"/>
      <c r="T139" s="252"/>
      <c r="U139" s="204"/>
      <c r="V139" s="205"/>
      <c r="W139" s="206"/>
      <c r="X139" s="193"/>
      <c r="Y139" s="199">
        <f t="shared" si="51"/>
        <v>0</v>
      </c>
      <c r="Z139" s="199">
        <f>IF('1042Ef Décompte'!D143="",0,1)</f>
        <v>0</v>
      </c>
      <c r="AA139" s="45" t="e">
        <f t="shared" si="52"/>
        <v>#VALUE!</v>
      </c>
      <c r="AB139" s="45">
        <f t="shared" si="53"/>
        <v>0</v>
      </c>
      <c r="AC139" s="56" t="str">
        <f t="shared" si="54"/>
        <v/>
      </c>
      <c r="AD139" s="45" t="str">
        <f t="shared" si="49"/>
        <v/>
      </c>
      <c r="AE139" s="45" t="str">
        <f t="shared" si="50"/>
        <v/>
      </c>
      <c r="AF139" s="45" t="str">
        <f t="shared" si="55"/>
        <v/>
      </c>
      <c r="AG139" s="45" t="str">
        <f t="shared" si="56"/>
        <v/>
      </c>
      <c r="AH139" s="200" t="str">
        <f t="shared" ref="AH139:AH170" si="59">IF(OR(AND(A139="",B139="",C139=""),AC139=0,AC139=""),"",ROUND(AH$4 / AC139,1))</f>
        <v/>
      </c>
      <c r="AI139" s="201" t="str">
        <f t="shared" si="57"/>
        <v/>
      </c>
      <c r="AJ139" s="200" t="str">
        <f t="shared" si="46"/>
        <v/>
      </c>
      <c r="AK139" s="200" t="str">
        <f>IF(AH139&lt;AI139,Übersetzungstexte!A$184,"")</f>
        <v/>
      </c>
      <c r="AL139" s="201" t="str">
        <f t="shared" si="58"/>
        <v/>
      </c>
      <c r="AM139" s="113"/>
    </row>
    <row r="140" spans="1:39" s="202" customFormat="1" ht="16.899999999999999" customHeight="1">
      <c r="A140" s="335"/>
      <c r="B140" s="480"/>
      <c r="C140" s="481"/>
      <c r="D140" s="482"/>
      <c r="E140" s="476"/>
      <c r="F140" s="198"/>
      <c r="G140" s="175"/>
      <c r="H140" s="336"/>
      <c r="I140" s="143"/>
      <c r="J140" s="251"/>
      <c r="K140" s="143"/>
      <c r="L140" s="252"/>
      <c r="M140" s="198" t="str">
        <f t="shared" si="48"/>
        <v/>
      </c>
      <c r="N140" s="175"/>
      <c r="O140" s="203"/>
      <c r="P140" s="175"/>
      <c r="Q140" s="203"/>
      <c r="R140" s="175"/>
      <c r="S140" s="143"/>
      <c r="T140" s="252"/>
      <c r="U140" s="204"/>
      <c r="V140" s="205"/>
      <c r="W140" s="206"/>
      <c r="X140" s="193"/>
      <c r="Y140" s="199">
        <f t="shared" si="51"/>
        <v>0</v>
      </c>
      <c r="Z140" s="199">
        <f>IF('1042Ef Décompte'!D144="",0,1)</f>
        <v>0</v>
      </c>
      <c r="AA140" s="45" t="e">
        <f t="shared" si="52"/>
        <v>#VALUE!</v>
      </c>
      <c r="AB140" s="45">
        <f t="shared" si="53"/>
        <v>0</v>
      </c>
      <c r="AC140" s="56" t="str">
        <f t="shared" si="54"/>
        <v/>
      </c>
      <c r="AD140" s="45" t="str">
        <f t="shared" si="49"/>
        <v/>
      </c>
      <c r="AE140" s="45" t="str">
        <f t="shared" si="50"/>
        <v/>
      </c>
      <c r="AF140" s="45" t="str">
        <f t="shared" si="55"/>
        <v/>
      </c>
      <c r="AG140" s="45" t="str">
        <f t="shared" si="56"/>
        <v/>
      </c>
      <c r="AH140" s="200" t="str">
        <f t="shared" si="59"/>
        <v/>
      </c>
      <c r="AI140" s="201" t="str">
        <f t="shared" si="57"/>
        <v/>
      </c>
      <c r="AJ140" s="200" t="str">
        <f t="shared" si="46"/>
        <v/>
      </c>
      <c r="AK140" s="200" t="str">
        <f>IF(AH140&lt;AI140,Übersetzungstexte!A$184,"")</f>
        <v/>
      </c>
      <c r="AL140" s="201" t="str">
        <f t="shared" si="58"/>
        <v/>
      </c>
      <c r="AM140" s="113"/>
    </row>
    <row r="141" spans="1:39" s="202" customFormat="1" ht="16.899999999999999" customHeight="1">
      <c r="A141" s="335"/>
      <c r="B141" s="480"/>
      <c r="C141" s="481"/>
      <c r="D141" s="482"/>
      <c r="E141" s="476"/>
      <c r="F141" s="198"/>
      <c r="G141" s="175"/>
      <c r="H141" s="336"/>
      <c r="I141" s="143"/>
      <c r="J141" s="251"/>
      <c r="K141" s="143"/>
      <c r="L141" s="252"/>
      <c r="M141" s="198" t="str">
        <f t="shared" si="48"/>
        <v/>
      </c>
      <c r="N141" s="175"/>
      <c r="O141" s="203"/>
      <c r="P141" s="175"/>
      <c r="Q141" s="203"/>
      <c r="R141" s="175"/>
      <c r="S141" s="143"/>
      <c r="T141" s="252"/>
      <c r="U141" s="204"/>
      <c r="V141" s="205"/>
      <c r="W141" s="206"/>
      <c r="X141" s="193"/>
      <c r="Y141" s="199">
        <f t="shared" si="51"/>
        <v>0</v>
      </c>
      <c r="Z141" s="199">
        <f>IF('1042Ef Décompte'!D145="",0,1)</f>
        <v>0</v>
      </c>
      <c r="AA141" s="45" t="e">
        <f t="shared" si="52"/>
        <v>#VALUE!</v>
      </c>
      <c r="AB141" s="45">
        <f t="shared" si="53"/>
        <v>0</v>
      </c>
      <c r="AC141" s="56" t="str">
        <f t="shared" si="54"/>
        <v/>
      </c>
      <c r="AD141" s="45" t="str">
        <f t="shared" si="49"/>
        <v/>
      </c>
      <c r="AE141" s="45" t="str">
        <f t="shared" si="50"/>
        <v/>
      </c>
      <c r="AF141" s="45" t="str">
        <f t="shared" si="55"/>
        <v/>
      </c>
      <c r="AG141" s="45" t="str">
        <f t="shared" si="56"/>
        <v/>
      </c>
      <c r="AH141" s="200" t="str">
        <f t="shared" si="59"/>
        <v/>
      </c>
      <c r="AI141" s="201" t="str">
        <f t="shared" si="57"/>
        <v/>
      </c>
      <c r="AJ141" s="200" t="str">
        <f t="shared" si="46"/>
        <v/>
      </c>
      <c r="AK141" s="200" t="str">
        <f>IF(AH141&lt;AI141,Übersetzungstexte!A$184,"")</f>
        <v/>
      </c>
      <c r="AL141" s="201" t="str">
        <f t="shared" si="58"/>
        <v/>
      </c>
      <c r="AM141" s="113"/>
    </row>
    <row r="142" spans="1:39" s="202" customFormat="1" ht="16.899999999999999" customHeight="1">
      <c r="A142" s="335"/>
      <c r="B142" s="480"/>
      <c r="C142" s="481"/>
      <c r="D142" s="482"/>
      <c r="E142" s="476"/>
      <c r="F142" s="198"/>
      <c r="G142" s="175"/>
      <c r="H142" s="336"/>
      <c r="I142" s="143"/>
      <c r="J142" s="251"/>
      <c r="K142" s="143"/>
      <c r="L142" s="252"/>
      <c r="M142" s="198" t="str">
        <f t="shared" si="48"/>
        <v/>
      </c>
      <c r="N142" s="175"/>
      <c r="O142" s="203"/>
      <c r="P142" s="175"/>
      <c r="Q142" s="203"/>
      <c r="R142" s="175"/>
      <c r="S142" s="143"/>
      <c r="T142" s="252"/>
      <c r="U142" s="204"/>
      <c r="V142" s="205"/>
      <c r="W142" s="206"/>
      <c r="X142" s="193"/>
      <c r="Y142" s="199">
        <f t="shared" si="51"/>
        <v>0</v>
      </c>
      <c r="Z142" s="199">
        <f>IF('1042Ef Décompte'!D146="",0,1)</f>
        <v>0</v>
      </c>
      <c r="AA142" s="45" t="e">
        <f t="shared" si="52"/>
        <v>#VALUE!</v>
      </c>
      <c r="AB142" s="45">
        <f t="shared" si="53"/>
        <v>0</v>
      </c>
      <c r="AC142" s="56" t="str">
        <f t="shared" si="54"/>
        <v/>
      </c>
      <c r="AD142" s="45" t="str">
        <f t="shared" si="49"/>
        <v/>
      </c>
      <c r="AE142" s="45" t="str">
        <f t="shared" si="50"/>
        <v/>
      </c>
      <c r="AF142" s="45" t="str">
        <f t="shared" si="55"/>
        <v/>
      </c>
      <c r="AG142" s="45" t="str">
        <f t="shared" si="56"/>
        <v/>
      </c>
      <c r="AH142" s="200" t="str">
        <f t="shared" si="59"/>
        <v/>
      </c>
      <c r="AI142" s="201" t="str">
        <f t="shared" si="57"/>
        <v/>
      </c>
      <c r="AJ142" s="200" t="str">
        <f t="shared" si="46"/>
        <v/>
      </c>
      <c r="AK142" s="200" t="str">
        <f>IF(AH142&lt;AI142,Übersetzungstexte!A$184,"")</f>
        <v/>
      </c>
      <c r="AL142" s="201" t="str">
        <f t="shared" si="58"/>
        <v/>
      </c>
      <c r="AM142" s="113"/>
    </row>
    <row r="143" spans="1:39" s="202" customFormat="1" ht="16.899999999999999" customHeight="1">
      <c r="A143" s="335"/>
      <c r="B143" s="480"/>
      <c r="C143" s="481"/>
      <c r="D143" s="482"/>
      <c r="E143" s="476"/>
      <c r="F143" s="198"/>
      <c r="G143" s="175"/>
      <c r="H143" s="336"/>
      <c r="I143" s="143"/>
      <c r="J143" s="251"/>
      <c r="K143" s="143"/>
      <c r="L143" s="252"/>
      <c r="M143" s="198" t="str">
        <f t="shared" si="48"/>
        <v/>
      </c>
      <c r="N143" s="175"/>
      <c r="O143" s="203"/>
      <c r="P143" s="175"/>
      <c r="Q143" s="203"/>
      <c r="R143" s="175"/>
      <c r="S143" s="143"/>
      <c r="T143" s="252"/>
      <c r="U143" s="204"/>
      <c r="V143" s="205"/>
      <c r="W143" s="206"/>
      <c r="X143" s="193"/>
      <c r="Y143" s="199">
        <f t="shared" si="51"/>
        <v>0</v>
      </c>
      <c r="Z143" s="199">
        <f>IF('1042Ef Décompte'!D147="",0,1)</f>
        <v>0</v>
      </c>
      <c r="AA143" s="45" t="e">
        <f t="shared" si="52"/>
        <v>#VALUE!</v>
      </c>
      <c r="AB143" s="45">
        <f t="shared" si="53"/>
        <v>0</v>
      </c>
      <c r="AC143" s="56" t="str">
        <f t="shared" si="54"/>
        <v/>
      </c>
      <c r="AD143" s="45" t="str">
        <f t="shared" si="49"/>
        <v/>
      </c>
      <c r="AE143" s="45" t="str">
        <f t="shared" si="50"/>
        <v/>
      </c>
      <c r="AF143" s="45" t="str">
        <f t="shared" si="55"/>
        <v/>
      </c>
      <c r="AG143" s="45" t="str">
        <f t="shared" si="56"/>
        <v/>
      </c>
      <c r="AH143" s="200" t="str">
        <f t="shared" si="59"/>
        <v/>
      </c>
      <c r="AI143" s="201" t="str">
        <f t="shared" si="57"/>
        <v/>
      </c>
      <c r="AJ143" s="200" t="str">
        <f t="shared" si="46"/>
        <v/>
      </c>
      <c r="AK143" s="200" t="str">
        <f>IF(AH143&lt;AI143,Übersetzungstexte!A$184,"")</f>
        <v/>
      </c>
      <c r="AL143" s="201" t="str">
        <f t="shared" si="58"/>
        <v/>
      </c>
      <c r="AM143" s="113"/>
    </row>
    <row r="144" spans="1:39" s="202" customFormat="1" ht="16.899999999999999" customHeight="1">
      <c r="A144" s="335"/>
      <c r="B144" s="480"/>
      <c r="C144" s="481"/>
      <c r="D144" s="482"/>
      <c r="E144" s="476"/>
      <c r="F144" s="198"/>
      <c r="G144" s="175"/>
      <c r="H144" s="336"/>
      <c r="I144" s="143"/>
      <c r="J144" s="251"/>
      <c r="K144" s="143"/>
      <c r="L144" s="252"/>
      <c r="M144" s="198" t="str">
        <f t="shared" si="48"/>
        <v/>
      </c>
      <c r="N144" s="175"/>
      <c r="O144" s="203"/>
      <c r="P144" s="175"/>
      <c r="Q144" s="203"/>
      <c r="R144" s="175"/>
      <c r="S144" s="143"/>
      <c r="T144" s="252"/>
      <c r="U144" s="204"/>
      <c r="V144" s="205"/>
      <c r="W144" s="206"/>
      <c r="X144" s="193"/>
      <c r="Y144" s="199">
        <f t="shared" si="51"/>
        <v>0</v>
      </c>
      <c r="Z144" s="199">
        <f>IF('1042Ef Décompte'!D148="",0,1)</f>
        <v>0</v>
      </c>
      <c r="AA144" s="45" t="e">
        <f t="shared" si="52"/>
        <v>#VALUE!</v>
      </c>
      <c r="AB144" s="45">
        <f t="shared" si="53"/>
        <v>0</v>
      </c>
      <c r="AC144" s="56" t="str">
        <f t="shared" si="54"/>
        <v/>
      </c>
      <c r="AD144" s="45" t="str">
        <f t="shared" si="49"/>
        <v/>
      </c>
      <c r="AE144" s="45" t="str">
        <f t="shared" si="50"/>
        <v/>
      </c>
      <c r="AF144" s="45" t="str">
        <f t="shared" si="55"/>
        <v/>
      </c>
      <c r="AG144" s="45" t="str">
        <f t="shared" si="56"/>
        <v/>
      </c>
      <c r="AH144" s="200" t="str">
        <f t="shared" si="59"/>
        <v/>
      </c>
      <c r="AI144" s="201" t="str">
        <f t="shared" si="57"/>
        <v/>
      </c>
      <c r="AJ144" s="200" t="str">
        <f t="shared" si="46"/>
        <v/>
      </c>
      <c r="AK144" s="200" t="str">
        <f>IF(AH144&lt;AI144,Übersetzungstexte!A$184,"")</f>
        <v/>
      </c>
      <c r="AL144" s="201" t="str">
        <f t="shared" si="58"/>
        <v/>
      </c>
      <c r="AM144" s="113"/>
    </row>
    <row r="145" spans="1:39" s="202" customFormat="1" ht="16.899999999999999" customHeight="1">
      <c r="A145" s="335"/>
      <c r="B145" s="480"/>
      <c r="C145" s="481"/>
      <c r="D145" s="482"/>
      <c r="E145" s="476"/>
      <c r="F145" s="198"/>
      <c r="G145" s="175"/>
      <c r="H145" s="336"/>
      <c r="I145" s="143"/>
      <c r="J145" s="251"/>
      <c r="K145" s="143"/>
      <c r="L145" s="252"/>
      <c r="M145" s="198" t="str">
        <f t="shared" si="48"/>
        <v/>
      </c>
      <c r="N145" s="175"/>
      <c r="O145" s="203"/>
      <c r="P145" s="175"/>
      <c r="Q145" s="203"/>
      <c r="R145" s="175"/>
      <c r="S145" s="143"/>
      <c r="T145" s="252"/>
      <c r="U145" s="204"/>
      <c r="V145" s="205"/>
      <c r="W145" s="206"/>
      <c r="X145" s="193"/>
      <c r="Y145" s="199">
        <f t="shared" si="51"/>
        <v>0</v>
      </c>
      <c r="Z145" s="199">
        <f>IF('1042Ef Décompte'!D149="",0,1)</f>
        <v>0</v>
      </c>
      <c r="AA145" s="45" t="e">
        <f t="shared" si="52"/>
        <v>#VALUE!</v>
      </c>
      <c r="AB145" s="45">
        <f t="shared" si="53"/>
        <v>0</v>
      </c>
      <c r="AC145" s="56" t="str">
        <f t="shared" si="54"/>
        <v/>
      </c>
      <c r="AD145" s="45" t="str">
        <f t="shared" si="49"/>
        <v/>
      </c>
      <c r="AE145" s="45" t="str">
        <f t="shared" si="50"/>
        <v/>
      </c>
      <c r="AF145" s="45" t="str">
        <f t="shared" si="55"/>
        <v/>
      </c>
      <c r="AG145" s="45" t="str">
        <f t="shared" si="56"/>
        <v/>
      </c>
      <c r="AH145" s="200" t="str">
        <f t="shared" si="59"/>
        <v/>
      </c>
      <c r="AI145" s="201" t="str">
        <f t="shared" si="57"/>
        <v/>
      </c>
      <c r="AJ145" s="200" t="str">
        <f t="shared" si="46"/>
        <v/>
      </c>
      <c r="AK145" s="200" t="str">
        <f>IF(AH145&lt;AI145,Übersetzungstexte!A$184,"")</f>
        <v/>
      </c>
      <c r="AL145" s="201" t="str">
        <f t="shared" si="58"/>
        <v/>
      </c>
      <c r="AM145" s="113"/>
    </row>
    <row r="146" spans="1:39" s="202" customFormat="1" ht="16.899999999999999" customHeight="1">
      <c r="A146" s="335"/>
      <c r="B146" s="480"/>
      <c r="C146" s="481"/>
      <c r="D146" s="482"/>
      <c r="E146" s="476"/>
      <c r="F146" s="198"/>
      <c r="G146" s="175"/>
      <c r="H146" s="336"/>
      <c r="I146" s="143"/>
      <c r="J146" s="251"/>
      <c r="K146" s="143"/>
      <c r="L146" s="252"/>
      <c r="M146" s="198" t="str">
        <f t="shared" si="48"/>
        <v/>
      </c>
      <c r="N146" s="175"/>
      <c r="O146" s="203"/>
      <c r="P146" s="175"/>
      <c r="Q146" s="203"/>
      <c r="R146" s="175"/>
      <c r="S146" s="143"/>
      <c r="T146" s="252"/>
      <c r="U146" s="204"/>
      <c r="V146" s="205"/>
      <c r="W146" s="206"/>
      <c r="X146" s="193"/>
      <c r="Y146" s="199">
        <f t="shared" si="51"/>
        <v>0</v>
      </c>
      <c r="Z146" s="199">
        <f>IF('1042Ef Décompte'!D150="",0,1)</f>
        <v>0</v>
      </c>
      <c r="AA146" s="45" t="e">
        <f t="shared" si="52"/>
        <v>#VALUE!</v>
      </c>
      <c r="AB146" s="45">
        <f t="shared" si="53"/>
        <v>0</v>
      </c>
      <c r="AC146" s="56" t="str">
        <f t="shared" si="54"/>
        <v/>
      </c>
      <c r="AD146" s="45" t="str">
        <f t="shared" si="49"/>
        <v/>
      </c>
      <c r="AE146" s="45" t="str">
        <f t="shared" si="50"/>
        <v/>
      </c>
      <c r="AF146" s="45" t="str">
        <f t="shared" si="55"/>
        <v/>
      </c>
      <c r="AG146" s="45" t="str">
        <f t="shared" si="56"/>
        <v/>
      </c>
      <c r="AH146" s="200" t="str">
        <f t="shared" si="59"/>
        <v/>
      </c>
      <c r="AI146" s="201" t="str">
        <f t="shared" si="57"/>
        <v/>
      </c>
      <c r="AJ146" s="200" t="str">
        <f t="shared" si="46"/>
        <v/>
      </c>
      <c r="AK146" s="200" t="str">
        <f>IF(AH146&lt;AI146,Übersetzungstexte!A$184,"")</f>
        <v/>
      </c>
      <c r="AL146" s="201" t="str">
        <f t="shared" si="58"/>
        <v/>
      </c>
      <c r="AM146" s="113"/>
    </row>
    <row r="147" spans="1:39" s="202" customFormat="1" ht="16.899999999999999" customHeight="1">
      <c r="A147" s="335"/>
      <c r="B147" s="480"/>
      <c r="C147" s="481"/>
      <c r="D147" s="482"/>
      <c r="E147" s="476"/>
      <c r="F147" s="198"/>
      <c r="G147" s="175"/>
      <c r="H147" s="336"/>
      <c r="I147" s="143"/>
      <c r="J147" s="251"/>
      <c r="K147" s="143"/>
      <c r="L147" s="252"/>
      <c r="M147" s="198" t="str">
        <f t="shared" si="48"/>
        <v/>
      </c>
      <c r="N147" s="175"/>
      <c r="O147" s="203"/>
      <c r="P147" s="175"/>
      <c r="Q147" s="203"/>
      <c r="R147" s="175"/>
      <c r="S147" s="143"/>
      <c r="T147" s="252"/>
      <c r="U147" s="204"/>
      <c r="V147" s="205"/>
      <c r="W147" s="206"/>
      <c r="X147" s="193"/>
      <c r="Y147" s="199">
        <f t="shared" si="51"/>
        <v>0</v>
      </c>
      <c r="Z147" s="199">
        <f>IF('1042Ef Décompte'!D151="",0,1)</f>
        <v>0</v>
      </c>
      <c r="AA147" s="45" t="e">
        <f t="shared" si="52"/>
        <v>#VALUE!</v>
      </c>
      <c r="AB147" s="45">
        <f t="shared" si="53"/>
        <v>0</v>
      </c>
      <c r="AC147" s="56" t="str">
        <f t="shared" si="54"/>
        <v/>
      </c>
      <c r="AD147" s="45" t="str">
        <f t="shared" si="49"/>
        <v/>
      </c>
      <c r="AE147" s="45" t="str">
        <f t="shared" si="50"/>
        <v/>
      </c>
      <c r="AF147" s="45" t="str">
        <f t="shared" si="55"/>
        <v/>
      </c>
      <c r="AG147" s="45" t="str">
        <f t="shared" si="56"/>
        <v/>
      </c>
      <c r="AH147" s="200" t="str">
        <f t="shared" si="59"/>
        <v/>
      </c>
      <c r="AI147" s="201" t="str">
        <f t="shared" si="57"/>
        <v/>
      </c>
      <c r="AJ147" s="200" t="str">
        <f t="shared" si="46"/>
        <v/>
      </c>
      <c r="AK147" s="200" t="str">
        <f>IF(AH147&lt;AI147,Übersetzungstexte!A$184,"")</f>
        <v/>
      </c>
      <c r="AL147" s="201" t="str">
        <f t="shared" si="58"/>
        <v/>
      </c>
      <c r="AM147" s="113"/>
    </row>
    <row r="148" spans="1:39" s="202" customFormat="1" ht="16.899999999999999" customHeight="1">
      <c r="A148" s="335"/>
      <c r="B148" s="480"/>
      <c r="C148" s="481"/>
      <c r="D148" s="482"/>
      <c r="E148" s="476"/>
      <c r="F148" s="198"/>
      <c r="G148" s="175"/>
      <c r="H148" s="336"/>
      <c r="I148" s="143"/>
      <c r="J148" s="251"/>
      <c r="K148" s="143"/>
      <c r="L148" s="252"/>
      <c r="M148" s="198" t="str">
        <f t="shared" si="48"/>
        <v/>
      </c>
      <c r="N148" s="175"/>
      <c r="O148" s="203"/>
      <c r="P148" s="175"/>
      <c r="Q148" s="203"/>
      <c r="R148" s="175"/>
      <c r="S148" s="143"/>
      <c r="T148" s="252"/>
      <c r="U148" s="204"/>
      <c r="V148" s="205"/>
      <c r="W148" s="206"/>
      <c r="X148" s="193"/>
      <c r="Y148" s="199">
        <f t="shared" si="51"/>
        <v>0</v>
      </c>
      <c r="Z148" s="199">
        <f>IF('1042Ef Décompte'!D152="",0,1)</f>
        <v>0</v>
      </c>
      <c r="AA148" s="45" t="e">
        <f t="shared" si="52"/>
        <v>#VALUE!</v>
      </c>
      <c r="AB148" s="45">
        <f t="shared" si="53"/>
        <v>0</v>
      </c>
      <c r="AC148" s="56" t="str">
        <f t="shared" si="54"/>
        <v/>
      </c>
      <c r="AD148" s="45" t="str">
        <f t="shared" si="49"/>
        <v/>
      </c>
      <c r="AE148" s="45" t="str">
        <f t="shared" si="50"/>
        <v/>
      </c>
      <c r="AF148" s="45" t="str">
        <f t="shared" si="55"/>
        <v/>
      </c>
      <c r="AG148" s="45" t="str">
        <f t="shared" si="56"/>
        <v/>
      </c>
      <c r="AH148" s="200" t="str">
        <f t="shared" si="59"/>
        <v/>
      </c>
      <c r="AI148" s="201" t="str">
        <f t="shared" si="57"/>
        <v/>
      </c>
      <c r="AJ148" s="200" t="str">
        <f t="shared" si="46"/>
        <v/>
      </c>
      <c r="AK148" s="200" t="str">
        <f>IF(AH148&lt;AI148,Übersetzungstexte!A$184,"")</f>
        <v/>
      </c>
      <c r="AL148" s="201" t="str">
        <f t="shared" si="58"/>
        <v/>
      </c>
      <c r="AM148" s="113"/>
    </row>
    <row r="149" spans="1:39" s="202" customFormat="1" ht="16.899999999999999" customHeight="1">
      <c r="A149" s="335"/>
      <c r="B149" s="480"/>
      <c r="C149" s="481"/>
      <c r="D149" s="482"/>
      <c r="E149" s="476"/>
      <c r="F149" s="198"/>
      <c r="G149" s="175"/>
      <c r="H149" s="336"/>
      <c r="I149" s="143"/>
      <c r="J149" s="251"/>
      <c r="K149" s="143"/>
      <c r="L149" s="252"/>
      <c r="M149" s="198" t="str">
        <f t="shared" si="48"/>
        <v/>
      </c>
      <c r="N149" s="175"/>
      <c r="O149" s="203"/>
      <c r="P149" s="175"/>
      <c r="Q149" s="203"/>
      <c r="R149" s="175"/>
      <c r="S149" s="143"/>
      <c r="T149" s="252"/>
      <c r="U149" s="204"/>
      <c r="V149" s="205"/>
      <c r="W149" s="206"/>
      <c r="X149" s="193"/>
      <c r="Y149" s="199">
        <f t="shared" si="51"/>
        <v>0</v>
      </c>
      <c r="Z149" s="199">
        <f>IF('1042Ef Décompte'!D153="",0,1)</f>
        <v>0</v>
      </c>
      <c r="AA149" s="45" t="e">
        <f t="shared" si="52"/>
        <v>#VALUE!</v>
      </c>
      <c r="AB149" s="45">
        <f t="shared" si="53"/>
        <v>0</v>
      </c>
      <c r="AC149" s="56" t="str">
        <f t="shared" si="54"/>
        <v/>
      </c>
      <c r="AD149" s="45" t="str">
        <f t="shared" si="49"/>
        <v/>
      </c>
      <c r="AE149" s="45" t="str">
        <f t="shared" si="50"/>
        <v/>
      </c>
      <c r="AF149" s="45" t="str">
        <f t="shared" si="55"/>
        <v/>
      </c>
      <c r="AG149" s="45" t="str">
        <f t="shared" si="56"/>
        <v/>
      </c>
      <c r="AH149" s="200" t="str">
        <f t="shared" si="59"/>
        <v/>
      </c>
      <c r="AI149" s="201" t="str">
        <f t="shared" si="57"/>
        <v/>
      </c>
      <c r="AJ149" s="200" t="str">
        <f t="shared" si="46"/>
        <v/>
      </c>
      <c r="AK149" s="200" t="str">
        <f>IF(AH149&lt;AI149,Übersetzungstexte!A$184,"")</f>
        <v/>
      </c>
      <c r="AL149" s="201" t="str">
        <f t="shared" si="58"/>
        <v/>
      </c>
      <c r="AM149" s="113"/>
    </row>
    <row r="150" spans="1:39" s="202" customFormat="1" ht="16.899999999999999" customHeight="1">
      <c r="A150" s="335"/>
      <c r="B150" s="480"/>
      <c r="C150" s="481"/>
      <c r="D150" s="482"/>
      <c r="E150" s="476"/>
      <c r="F150" s="198"/>
      <c r="G150" s="175"/>
      <c r="H150" s="336"/>
      <c r="I150" s="143"/>
      <c r="J150" s="251"/>
      <c r="K150" s="143"/>
      <c r="L150" s="252"/>
      <c r="M150" s="198" t="str">
        <f t="shared" si="48"/>
        <v/>
      </c>
      <c r="N150" s="175"/>
      <c r="O150" s="203"/>
      <c r="P150" s="175"/>
      <c r="Q150" s="203"/>
      <c r="R150" s="175"/>
      <c r="S150" s="143"/>
      <c r="T150" s="252"/>
      <c r="U150" s="204"/>
      <c r="V150" s="205"/>
      <c r="W150" s="206"/>
      <c r="X150" s="193"/>
      <c r="Y150" s="199">
        <f t="shared" si="51"/>
        <v>0</v>
      </c>
      <c r="Z150" s="199">
        <f>IF('1042Ef Décompte'!D154="",0,1)</f>
        <v>0</v>
      </c>
      <c r="AA150" s="45" t="e">
        <f t="shared" si="52"/>
        <v>#VALUE!</v>
      </c>
      <c r="AB150" s="45">
        <f t="shared" si="53"/>
        <v>0</v>
      </c>
      <c r="AC150" s="56" t="str">
        <f t="shared" si="54"/>
        <v/>
      </c>
      <c r="AD150" s="45" t="str">
        <f t="shared" si="49"/>
        <v/>
      </c>
      <c r="AE150" s="45" t="str">
        <f t="shared" si="50"/>
        <v/>
      </c>
      <c r="AF150" s="45" t="str">
        <f t="shared" si="55"/>
        <v/>
      </c>
      <c r="AG150" s="45" t="str">
        <f t="shared" si="56"/>
        <v/>
      </c>
      <c r="AH150" s="200" t="str">
        <f t="shared" si="59"/>
        <v/>
      </c>
      <c r="AI150" s="201" t="str">
        <f t="shared" si="57"/>
        <v/>
      </c>
      <c r="AJ150" s="200" t="str">
        <f t="shared" si="46"/>
        <v/>
      </c>
      <c r="AK150" s="200" t="str">
        <f>IF(AH150&lt;AI150,Übersetzungstexte!A$184,"")</f>
        <v/>
      </c>
      <c r="AL150" s="201" t="str">
        <f t="shared" si="58"/>
        <v/>
      </c>
      <c r="AM150" s="113"/>
    </row>
    <row r="151" spans="1:39" s="202" customFormat="1" ht="16.899999999999999" customHeight="1">
      <c r="A151" s="335"/>
      <c r="B151" s="480"/>
      <c r="C151" s="481"/>
      <c r="D151" s="482"/>
      <c r="E151" s="476"/>
      <c r="F151" s="198"/>
      <c r="G151" s="175"/>
      <c r="H151" s="336"/>
      <c r="I151" s="143"/>
      <c r="J151" s="251"/>
      <c r="K151" s="143"/>
      <c r="L151" s="252"/>
      <c r="M151" s="198" t="str">
        <f t="shared" si="48"/>
        <v/>
      </c>
      <c r="N151" s="175"/>
      <c r="O151" s="203"/>
      <c r="P151" s="175"/>
      <c r="Q151" s="203"/>
      <c r="R151" s="175"/>
      <c r="S151" s="143"/>
      <c r="T151" s="252"/>
      <c r="U151" s="204"/>
      <c r="V151" s="205"/>
      <c r="W151" s="206"/>
      <c r="X151" s="193"/>
      <c r="Y151" s="199">
        <f t="shared" si="51"/>
        <v>0</v>
      </c>
      <c r="Z151" s="199">
        <f>IF('1042Ef Décompte'!D155="",0,1)</f>
        <v>0</v>
      </c>
      <c r="AA151" s="45" t="e">
        <f t="shared" si="52"/>
        <v>#VALUE!</v>
      </c>
      <c r="AB151" s="45">
        <f t="shared" si="53"/>
        <v>0</v>
      </c>
      <c r="AC151" s="56" t="str">
        <f t="shared" si="54"/>
        <v/>
      </c>
      <c r="AD151" s="45" t="str">
        <f t="shared" si="49"/>
        <v/>
      </c>
      <c r="AE151" s="45" t="str">
        <f t="shared" si="50"/>
        <v/>
      </c>
      <c r="AF151" s="45" t="str">
        <f t="shared" si="55"/>
        <v/>
      </c>
      <c r="AG151" s="45" t="str">
        <f t="shared" si="56"/>
        <v/>
      </c>
      <c r="AH151" s="200" t="str">
        <f t="shared" si="59"/>
        <v/>
      </c>
      <c r="AI151" s="201" t="str">
        <f t="shared" si="57"/>
        <v/>
      </c>
      <c r="AJ151" s="200" t="str">
        <f t="shared" si="46"/>
        <v/>
      </c>
      <c r="AK151" s="200" t="str">
        <f>IF(AH151&lt;AI151,Übersetzungstexte!A$184,"")</f>
        <v/>
      </c>
      <c r="AL151" s="201" t="str">
        <f t="shared" si="58"/>
        <v/>
      </c>
      <c r="AM151" s="113"/>
    </row>
    <row r="152" spans="1:39" s="202" customFormat="1" ht="16.899999999999999" customHeight="1">
      <c r="A152" s="335"/>
      <c r="B152" s="480"/>
      <c r="C152" s="481"/>
      <c r="D152" s="482"/>
      <c r="E152" s="476"/>
      <c r="F152" s="198"/>
      <c r="G152" s="175"/>
      <c r="H152" s="336"/>
      <c r="I152" s="143"/>
      <c r="J152" s="251"/>
      <c r="K152" s="143"/>
      <c r="L152" s="252"/>
      <c r="M152" s="198" t="str">
        <f t="shared" si="48"/>
        <v/>
      </c>
      <c r="N152" s="175"/>
      <c r="O152" s="203"/>
      <c r="P152" s="175"/>
      <c r="Q152" s="203"/>
      <c r="R152" s="175"/>
      <c r="S152" s="143"/>
      <c r="T152" s="252"/>
      <c r="U152" s="204"/>
      <c r="V152" s="205"/>
      <c r="W152" s="206"/>
      <c r="X152" s="193"/>
      <c r="Y152" s="199">
        <f t="shared" si="51"/>
        <v>0</v>
      </c>
      <c r="Z152" s="199">
        <f>IF('1042Ef Décompte'!D156="",0,1)</f>
        <v>0</v>
      </c>
      <c r="AA152" s="45" t="e">
        <f t="shared" si="52"/>
        <v>#VALUE!</v>
      </c>
      <c r="AB152" s="45">
        <f t="shared" si="53"/>
        <v>0</v>
      </c>
      <c r="AC152" s="56" t="str">
        <f t="shared" si="54"/>
        <v/>
      </c>
      <c r="AD152" s="45" t="str">
        <f t="shared" si="49"/>
        <v/>
      </c>
      <c r="AE152" s="45" t="str">
        <f t="shared" si="50"/>
        <v/>
      </c>
      <c r="AF152" s="45" t="str">
        <f t="shared" si="55"/>
        <v/>
      </c>
      <c r="AG152" s="45" t="str">
        <f t="shared" si="56"/>
        <v/>
      </c>
      <c r="AH152" s="200" t="str">
        <f t="shared" si="59"/>
        <v/>
      </c>
      <c r="AI152" s="201" t="str">
        <f t="shared" si="57"/>
        <v/>
      </c>
      <c r="AJ152" s="200" t="str">
        <f t="shared" si="46"/>
        <v/>
      </c>
      <c r="AK152" s="200" t="str">
        <f>IF(AH152&lt;AI152,Übersetzungstexte!A$184,"")</f>
        <v/>
      </c>
      <c r="AL152" s="201" t="str">
        <f t="shared" si="58"/>
        <v/>
      </c>
      <c r="AM152" s="113"/>
    </row>
    <row r="153" spans="1:39" s="202" customFormat="1" ht="16.899999999999999" customHeight="1">
      <c r="A153" s="335"/>
      <c r="B153" s="480"/>
      <c r="C153" s="481"/>
      <c r="D153" s="482"/>
      <c r="E153" s="476"/>
      <c r="F153" s="198"/>
      <c r="G153" s="175"/>
      <c r="H153" s="336"/>
      <c r="I153" s="143"/>
      <c r="J153" s="251"/>
      <c r="K153" s="143"/>
      <c r="L153" s="252"/>
      <c r="M153" s="198" t="str">
        <f t="shared" si="48"/>
        <v/>
      </c>
      <c r="N153" s="175"/>
      <c r="O153" s="203"/>
      <c r="P153" s="175"/>
      <c r="Q153" s="203"/>
      <c r="R153" s="175"/>
      <c r="S153" s="143"/>
      <c r="T153" s="252"/>
      <c r="U153" s="204"/>
      <c r="V153" s="205"/>
      <c r="W153" s="206"/>
      <c r="X153" s="193"/>
      <c r="Y153" s="199">
        <f t="shared" si="51"/>
        <v>0</v>
      </c>
      <c r="Z153" s="199">
        <f>IF('1042Ef Décompte'!D157="",0,1)</f>
        <v>0</v>
      </c>
      <c r="AA153" s="45" t="e">
        <f t="shared" si="52"/>
        <v>#VALUE!</v>
      </c>
      <c r="AB153" s="45">
        <f t="shared" si="53"/>
        <v>0</v>
      </c>
      <c r="AC153" s="56" t="str">
        <f t="shared" si="54"/>
        <v/>
      </c>
      <c r="AD153" s="45" t="str">
        <f t="shared" si="49"/>
        <v/>
      </c>
      <c r="AE153" s="45" t="str">
        <f t="shared" si="50"/>
        <v/>
      </c>
      <c r="AF153" s="45" t="str">
        <f t="shared" si="55"/>
        <v/>
      </c>
      <c r="AG153" s="45" t="str">
        <f t="shared" si="56"/>
        <v/>
      </c>
      <c r="AH153" s="200" t="str">
        <f t="shared" si="59"/>
        <v/>
      </c>
      <c r="AI153" s="201" t="str">
        <f t="shared" si="57"/>
        <v/>
      </c>
      <c r="AJ153" s="200" t="str">
        <f t="shared" si="46"/>
        <v/>
      </c>
      <c r="AK153" s="200" t="str">
        <f>IF(AH153&lt;AI153,Übersetzungstexte!A$184,"")</f>
        <v/>
      </c>
      <c r="AL153" s="201" t="str">
        <f t="shared" si="58"/>
        <v/>
      </c>
      <c r="AM153" s="113"/>
    </row>
    <row r="154" spans="1:39" s="202" customFormat="1" ht="16.899999999999999" customHeight="1">
      <c r="A154" s="335"/>
      <c r="B154" s="480"/>
      <c r="C154" s="481"/>
      <c r="D154" s="482"/>
      <c r="E154" s="476"/>
      <c r="F154" s="198"/>
      <c r="G154" s="175"/>
      <c r="H154" s="336"/>
      <c r="I154" s="143"/>
      <c r="J154" s="251"/>
      <c r="K154" s="143"/>
      <c r="L154" s="252"/>
      <c r="M154" s="198" t="str">
        <f t="shared" si="48"/>
        <v/>
      </c>
      <c r="N154" s="175"/>
      <c r="O154" s="203"/>
      <c r="P154" s="175"/>
      <c r="Q154" s="203"/>
      <c r="R154" s="175"/>
      <c r="S154" s="143"/>
      <c r="T154" s="252"/>
      <c r="U154" s="204"/>
      <c r="V154" s="205"/>
      <c r="W154" s="206"/>
      <c r="X154" s="193"/>
      <c r="Y154" s="199">
        <f t="shared" si="51"/>
        <v>0</v>
      </c>
      <c r="Z154" s="199">
        <f>IF('1042Ef Décompte'!D158="",0,1)</f>
        <v>0</v>
      </c>
      <c r="AA154" s="45" t="e">
        <f t="shared" si="52"/>
        <v>#VALUE!</v>
      </c>
      <c r="AB154" s="45">
        <f t="shared" si="53"/>
        <v>0</v>
      </c>
      <c r="AC154" s="56" t="str">
        <f t="shared" si="54"/>
        <v/>
      </c>
      <c r="AD154" s="45" t="str">
        <f t="shared" si="49"/>
        <v/>
      </c>
      <c r="AE154" s="45" t="str">
        <f t="shared" si="50"/>
        <v/>
      </c>
      <c r="AF154" s="45" t="str">
        <f t="shared" si="55"/>
        <v/>
      </c>
      <c r="AG154" s="45" t="str">
        <f t="shared" si="56"/>
        <v/>
      </c>
      <c r="AH154" s="200" t="str">
        <f t="shared" si="59"/>
        <v/>
      </c>
      <c r="AI154" s="201" t="str">
        <f t="shared" si="57"/>
        <v/>
      </c>
      <c r="AJ154" s="200" t="str">
        <f t="shared" si="46"/>
        <v/>
      </c>
      <c r="AK154" s="200" t="str">
        <f>IF(AH154&lt;AI154,Übersetzungstexte!A$184,"")</f>
        <v/>
      </c>
      <c r="AL154" s="201" t="str">
        <f t="shared" si="58"/>
        <v/>
      </c>
      <c r="AM154" s="113"/>
    </row>
    <row r="155" spans="1:39" s="202" customFormat="1" ht="16.899999999999999" customHeight="1">
      <c r="A155" s="335"/>
      <c r="B155" s="480"/>
      <c r="C155" s="481"/>
      <c r="D155" s="482"/>
      <c r="E155" s="476"/>
      <c r="F155" s="198"/>
      <c r="G155" s="175"/>
      <c r="H155" s="336"/>
      <c r="I155" s="143"/>
      <c r="J155" s="251"/>
      <c r="K155" s="143"/>
      <c r="L155" s="252"/>
      <c r="M155" s="198" t="str">
        <f t="shared" si="48"/>
        <v/>
      </c>
      <c r="N155" s="175"/>
      <c r="O155" s="203"/>
      <c r="P155" s="175"/>
      <c r="Q155" s="203"/>
      <c r="R155" s="175"/>
      <c r="S155" s="143"/>
      <c r="T155" s="252"/>
      <c r="U155" s="204"/>
      <c r="V155" s="205"/>
      <c r="W155" s="206"/>
      <c r="X155" s="193"/>
      <c r="Y155" s="199">
        <f t="shared" si="51"/>
        <v>0</v>
      </c>
      <c r="Z155" s="199">
        <f>IF('1042Ef Décompte'!D159="",0,1)</f>
        <v>0</v>
      </c>
      <c r="AA155" s="45" t="e">
        <f t="shared" si="52"/>
        <v>#VALUE!</v>
      </c>
      <c r="AB155" s="45">
        <f t="shared" si="53"/>
        <v>0</v>
      </c>
      <c r="AC155" s="56" t="str">
        <f t="shared" si="54"/>
        <v/>
      </c>
      <c r="AD155" s="45" t="str">
        <f t="shared" si="49"/>
        <v/>
      </c>
      <c r="AE155" s="45" t="str">
        <f t="shared" si="50"/>
        <v/>
      </c>
      <c r="AF155" s="45" t="str">
        <f t="shared" si="55"/>
        <v/>
      </c>
      <c r="AG155" s="45" t="str">
        <f t="shared" si="56"/>
        <v/>
      </c>
      <c r="AH155" s="200" t="str">
        <f t="shared" si="59"/>
        <v/>
      </c>
      <c r="AI155" s="201" t="str">
        <f t="shared" si="57"/>
        <v/>
      </c>
      <c r="AJ155" s="200" t="str">
        <f t="shared" si="46"/>
        <v/>
      </c>
      <c r="AK155" s="200" t="str">
        <f>IF(AH155&lt;AI155,Übersetzungstexte!A$184,"")</f>
        <v/>
      </c>
      <c r="AL155" s="201" t="str">
        <f t="shared" si="58"/>
        <v/>
      </c>
      <c r="AM155" s="113"/>
    </row>
    <row r="156" spans="1:39" s="202" customFormat="1" ht="16.899999999999999" customHeight="1">
      <c r="A156" s="335"/>
      <c r="B156" s="480"/>
      <c r="C156" s="481"/>
      <c r="D156" s="482"/>
      <c r="E156" s="476"/>
      <c r="F156" s="198"/>
      <c r="G156" s="175"/>
      <c r="H156" s="336"/>
      <c r="I156" s="143"/>
      <c r="J156" s="251"/>
      <c r="K156" s="143"/>
      <c r="L156" s="252"/>
      <c r="M156" s="198" t="str">
        <f t="shared" si="48"/>
        <v/>
      </c>
      <c r="N156" s="175"/>
      <c r="O156" s="203"/>
      <c r="P156" s="175"/>
      <c r="Q156" s="203"/>
      <c r="R156" s="175"/>
      <c r="S156" s="143"/>
      <c r="T156" s="252"/>
      <c r="U156" s="204"/>
      <c r="V156" s="205"/>
      <c r="W156" s="206"/>
      <c r="X156" s="193"/>
      <c r="Y156" s="199">
        <f t="shared" si="51"/>
        <v>0</v>
      </c>
      <c r="Z156" s="199">
        <f>IF('1042Ef Décompte'!D160="",0,1)</f>
        <v>0</v>
      </c>
      <c r="AA156" s="45" t="e">
        <f t="shared" si="52"/>
        <v>#VALUE!</v>
      </c>
      <c r="AB156" s="45">
        <f t="shared" si="53"/>
        <v>0</v>
      </c>
      <c r="AC156" s="56" t="str">
        <f t="shared" si="54"/>
        <v/>
      </c>
      <c r="AD156" s="45" t="str">
        <f t="shared" si="49"/>
        <v/>
      </c>
      <c r="AE156" s="45" t="str">
        <f t="shared" si="50"/>
        <v/>
      </c>
      <c r="AF156" s="45" t="str">
        <f t="shared" si="55"/>
        <v/>
      </c>
      <c r="AG156" s="45" t="str">
        <f t="shared" si="56"/>
        <v/>
      </c>
      <c r="AH156" s="200" t="str">
        <f t="shared" si="59"/>
        <v/>
      </c>
      <c r="AI156" s="201" t="str">
        <f t="shared" si="57"/>
        <v/>
      </c>
      <c r="AJ156" s="200" t="str">
        <f t="shared" si="46"/>
        <v/>
      </c>
      <c r="AK156" s="200" t="str">
        <f>IF(AH156&lt;AI156,Übersetzungstexte!A$184,"")</f>
        <v/>
      </c>
      <c r="AL156" s="201" t="str">
        <f t="shared" si="58"/>
        <v/>
      </c>
      <c r="AM156" s="113"/>
    </row>
    <row r="157" spans="1:39" s="202" customFormat="1" ht="16.899999999999999" customHeight="1">
      <c r="A157" s="335"/>
      <c r="B157" s="480"/>
      <c r="C157" s="481"/>
      <c r="D157" s="482"/>
      <c r="E157" s="476"/>
      <c r="F157" s="198"/>
      <c r="G157" s="175"/>
      <c r="H157" s="336"/>
      <c r="I157" s="143"/>
      <c r="J157" s="251"/>
      <c r="K157" s="143"/>
      <c r="L157" s="252"/>
      <c r="M157" s="198" t="str">
        <f t="shared" si="48"/>
        <v/>
      </c>
      <c r="N157" s="175"/>
      <c r="O157" s="203"/>
      <c r="P157" s="175"/>
      <c r="Q157" s="203"/>
      <c r="R157" s="175"/>
      <c r="S157" s="143"/>
      <c r="T157" s="252"/>
      <c r="U157" s="204"/>
      <c r="V157" s="205"/>
      <c r="W157" s="206"/>
      <c r="X157" s="193"/>
      <c r="Y157" s="199">
        <f t="shared" si="51"/>
        <v>0</v>
      </c>
      <c r="Z157" s="199">
        <f>IF('1042Ef Décompte'!D161="",0,1)</f>
        <v>0</v>
      </c>
      <c r="AA157" s="45" t="e">
        <f t="shared" si="52"/>
        <v>#VALUE!</v>
      </c>
      <c r="AB157" s="45">
        <f t="shared" si="53"/>
        <v>0</v>
      </c>
      <c r="AC157" s="56" t="str">
        <f t="shared" si="54"/>
        <v/>
      </c>
      <c r="AD157" s="45" t="str">
        <f t="shared" si="49"/>
        <v/>
      </c>
      <c r="AE157" s="45" t="str">
        <f t="shared" si="50"/>
        <v/>
      </c>
      <c r="AF157" s="45" t="str">
        <f t="shared" si="55"/>
        <v/>
      </c>
      <c r="AG157" s="45" t="str">
        <f t="shared" si="56"/>
        <v/>
      </c>
      <c r="AH157" s="200" t="str">
        <f t="shared" si="59"/>
        <v/>
      </c>
      <c r="AI157" s="201" t="str">
        <f t="shared" si="57"/>
        <v/>
      </c>
      <c r="AJ157" s="200" t="str">
        <f t="shared" si="46"/>
        <v/>
      </c>
      <c r="AK157" s="200" t="str">
        <f>IF(AH157&lt;AI157,Übersetzungstexte!A$184,"")</f>
        <v/>
      </c>
      <c r="AL157" s="201" t="str">
        <f t="shared" si="58"/>
        <v/>
      </c>
      <c r="AM157" s="113"/>
    </row>
    <row r="158" spans="1:39" s="202" customFormat="1" ht="16.899999999999999" customHeight="1">
      <c r="A158" s="335"/>
      <c r="B158" s="480"/>
      <c r="C158" s="481"/>
      <c r="D158" s="482"/>
      <c r="E158" s="476"/>
      <c r="F158" s="198"/>
      <c r="G158" s="175"/>
      <c r="H158" s="336"/>
      <c r="I158" s="143"/>
      <c r="J158" s="251"/>
      <c r="K158" s="143"/>
      <c r="L158" s="252"/>
      <c r="M158" s="198" t="str">
        <f t="shared" si="48"/>
        <v/>
      </c>
      <c r="N158" s="175"/>
      <c r="O158" s="203"/>
      <c r="P158" s="175"/>
      <c r="Q158" s="203"/>
      <c r="R158" s="175"/>
      <c r="S158" s="143"/>
      <c r="T158" s="252"/>
      <c r="U158" s="204"/>
      <c r="V158" s="205"/>
      <c r="W158" s="206"/>
      <c r="X158" s="193"/>
      <c r="Y158" s="199">
        <f t="shared" si="51"/>
        <v>0</v>
      </c>
      <c r="Z158" s="199">
        <f>IF('1042Ef Décompte'!D162="",0,1)</f>
        <v>0</v>
      </c>
      <c r="AA158" s="45" t="e">
        <f t="shared" si="52"/>
        <v>#VALUE!</v>
      </c>
      <c r="AB158" s="45">
        <f t="shared" si="53"/>
        <v>0</v>
      </c>
      <c r="AC158" s="56" t="str">
        <f t="shared" si="54"/>
        <v/>
      </c>
      <c r="AD158" s="45" t="str">
        <f t="shared" si="49"/>
        <v/>
      </c>
      <c r="AE158" s="45" t="str">
        <f t="shared" si="50"/>
        <v/>
      </c>
      <c r="AF158" s="45" t="str">
        <f t="shared" si="55"/>
        <v/>
      </c>
      <c r="AG158" s="45" t="str">
        <f t="shared" si="56"/>
        <v/>
      </c>
      <c r="AH158" s="200" t="str">
        <f t="shared" si="59"/>
        <v/>
      </c>
      <c r="AI158" s="201" t="str">
        <f t="shared" si="57"/>
        <v/>
      </c>
      <c r="AJ158" s="200" t="str">
        <f t="shared" si="46"/>
        <v/>
      </c>
      <c r="AK158" s="200" t="str">
        <f>IF(AH158&lt;AI158,Übersetzungstexte!A$184,"")</f>
        <v/>
      </c>
      <c r="AL158" s="201" t="str">
        <f t="shared" si="58"/>
        <v/>
      </c>
      <c r="AM158" s="113"/>
    </row>
    <row r="159" spans="1:39" s="202" customFormat="1" ht="16.899999999999999" customHeight="1">
      <c r="A159" s="335"/>
      <c r="B159" s="480"/>
      <c r="C159" s="481"/>
      <c r="D159" s="482"/>
      <c r="E159" s="476"/>
      <c r="F159" s="198"/>
      <c r="G159" s="175"/>
      <c r="H159" s="336"/>
      <c r="I159" s="143"/>
      <c r="J159" s="251"/>
      <c r="K159" s="143"/>
      <c r="L159" s="252"/>
      <c r="M159" s="198" t="str">
        <f t="shared" si="48"/>
        <v/>
      </c>
      <c r="N159" s="175"/>
      <c r="O159" s="203"/>
      <c r="P159" s="175"/>
      <c r="Q159" s="203"/>
      <c r="R159" s="175"/>
      <c r="S159" s="143"/>
      <c r="T159" s="252"/>
      <c r="U159" s="204"/>
      <c r="V159" s="205"/>
      <c r="W159" s="206"/>
      <c r="X159" s="193"/>
      <c r="Y159" s="199">
        <f t="shared" si="51"/>
        <v>0</v>
      </c>
      <c r="Z159" s="199">
        <f>IF('1042Ef Décompte'!D163="",0,1)</f>
        <v>0</v>
      </c>
      <c r="AA159" s="45" t="e">
        <f t="shared" si="52"/>
        <v>#VALUE!</v>
      </c>
      <c r="AB159" s="45">
        <f t="shared" si="53"/>
        <v>0</v>
      </c>
      <c r="AC159" s="56" t="str">
        <f t="shared" si="54"/>
        <v/>
      </c>
      <c r="AD159" s="45" t="str">
        <f t="shared" si="49"/>
        <v/>
      </c>
      <c r="AE159" s="45" t="str">
        <f t="shared" si="50"/>
        <v/>
      </c>
      <c r="AF159" s="45" t="str">
        <f t="shared" si="55"/>
        <v/>
      </c>
      <c r="AG159" s="45" t="str">
        <f t="shared" si="56"/>
        <v/>
      </c>
      <c r="AH159" s="200" t="str">
        <f t="shared" si="59"/>
        <v/>
      </c>
      <c r="AI159" s="201" t="str">
        <f t="shared" si="57"/>
        <v/>
      </c>
      <c r="AJ159" s="200" t="str">
        <f t="shared" si="46"/>
        <v/>
      </c>
      <c r="AK159" s="200" t="str">
        <f>IF(AH159&lt;AI159,Übersetzungstexte!A$184,"")</f>
        <v/>
      </c>
      <c r="AL159" s="201" t="str">
        <f t="shared" si="58"/>
        <v/>
      </c>
      <c r="AM159" s="113"/>
    </row>
    <row r="160" spans="1:39" s="202" customFormat="1" ht="16.899999999999999" customHeight="1">
      <c r="A160" s="335"/>
      <c r="B160" s="480"/>
      <c r="C160" s="481"/>
      <c r="D160" s="482"/>
      <c r="E160" s="476"/>
      <c r="F160" s="198"/>
      <c r="G160" s="175"/>
      <c r="H160" s="336"/>
      <c r="I160" s="143"/>
      <c r="J160" s="251"/>
      <c r="K160" s="143"/>
      <c r="L160" s="252"/>
      <c r="M160" s="198" t="str">
        <f t="shared" si="48"/>
        <v/>
      </c>
      <c r="N160" s="175"/>
      <c r="O160" s="203"/>
      <c r="P160" s="175"/>
      <c r="Q160" s="203"/>
      <c r="R160" s="175"/>
      <c r="S160" s="143"/>
      <c r="T160" s="252"/>
      <c r="U160" s="204"/>
      <c r="V160" s="205"/>
      <c r="W160" s="206"/>
      <c r="X160" s="193"/>
      <c r="Y160" s="199">
        <f t="shared" si="51"/>
        <v>0</v>
      </c>
      <c r="Z160" s="199">
        <f>IF('1042Ef Décompte'!D164="",0,1)</f>
        <v>0</v>
      </c>
      <c r="AA160" s="45" t="e">
        <f t="shared" si="52"/>
        <v>#VALUE!</v>
      </c>
      <c r="AB160" s="45">
        <f t="shared" si="53"/>
        <v>0</v>
      </c>
      <c r="AC160" s="56" t="str">
        <f t="shared" si="54"/>
        <v/>
      </c>
      <c r="AD160" s="45" t="str">
        <f t="shared" si="49"/>
        <v/>
      </c>
      <c r="AE160" s="45" t="str">
        <f t="shared" si="50"/>
        <v/>
      </c>
      <c r="AF160" s="45" t="str">
        <f t="shared" si="55"/>
        <v/>
      </c>
      <c r="AG160" s="45" t="str">
        <f t="shared" si="56"/>
        <v/>
      </c>
      <c r="AH160" s="200" t="str">
        <f t="shared" si="59"/>
        <v/>
      </c>
      <c r="AI160" s="201" t="str">
        <f t="shared" si="57"/>
        <v/>
      </c>
      <c r="AJ160" s="200" t="str">
        <f t="shared" si="46"/>
        <v/>
      </c>
      <c r="AK160" s="200" t="str">
        <f>IF(AH160&lt;AI160,Übersetzungstexte!A$184,"")</f>
        <v/>
      </c>
      <c r="AL160" s="201" t="str">
        <f t="shared" si="58"/>
        <v/>
      </c>
      <c r="AM160" s="113"/>
    </row>
    <row r="161" spans="1:39" s="202" customFormat="1" ht="16.899999999999999" customHeight="1">
      <c r="A161" s="335"/>
      <c r="B161" s="480"/>
      <c r="C161" s="481"/>
      <c r="D161" s="482"/>
      <c r="E161" s="476"/>
      <c r="F161" s="198"/>
      <c r="G161" s="175"/>
      <c r="H161" s="336"/>
      <c r="I161" s="143"/>
      <c r="J161" s="251"/>
      <c r="K161" s="143"/>
      <c r="L161" s="252"/>
      <c r="M161" s="198" t="str">
        <f t="shared" si="48"/>
        <v/>
      </c>
      <c r="N161" s="175"/>
      <c r="O161" s="203"/>
      <c r="P161" s="175"/>
      <c r="Q161" s="203"/>
      <c r="R161" s="175"/>
      <c r="S161" s="143"/>
      <c r="T161" s="252"/>
      <c r="U161" s="204"/>
      <c r="V161" s="205"/>
      <c r="W161" s="206"/>
      <c r="X161" s="193"/>
      <c r="Y161" s="199">
        <f t="shared" si="51"/>
        <v>0</v>
      </c>
      <c r="Z161" s="199">
        <f>IF('1042Ef Décompte'!D165="",0,1)</f>
        <v>0</v>
      </c>
      <c r="AA161" s="45" t="e">
        <f t="shared" si="52"/>
        <v>#VALUE!</v>
      </c>
      <c r="AB161" s="45">
        <f t="shared" si="53"/>
        <v>0</v>
      </c>
      <c r="AC161" s="56" t="str">
        <f t="shared" si="54"/>
        <v/>
      </c>
      <c r="AD161" s="45" t="str">
        <f t="shared" si="49"/>
        <v/>
      </c>
      <c r="AE161" s="45" t="str">
        <f t="shared" si="50"/>
        <v/>
      </c>
      <c r="AF161" s="45" t="str">
        <f t="shared" si="55"/>
        <v/>
      </c>
      <c r="AG161" s="45" t="str">
        <f t="shared" si="56"/>
        <v/>
      </c>
      <c r="AH161" s="200" t="str">
        <f t="shared" si="59"/>
        <v/>
      </c>
      <c r="AI161" s="201" t="str">
        <f t="shared" si="57"/>
        <v/>
      </c>
      <c r="AJ161" s="200" t="str">
        <f t="shared" si="46"/>
        <v/>
      </c>
      <c r="AK161" s="200" t="str">
        <f>IF(AH161&lt;AI161,Übersetzungstexte!A$184,"")</f>
        <v/>
      </c>
      <c r="AL161" s="201" t="str">
        <f t="shared" si="58"/>
        <v/>
      </c>
      <c r="AM161" s="113"/>
    </row>
    <row r="162" spans="1:39" s="202" customFormat="1" ht="16.899999999999999" customHeight="1">
      <c r="A162" s="335"/>
      <c r="B162" s="480"/>
      <c r="C162" s="481"/>
      <c r="D162" s="482"/>
      <c r="E162" s="476"/>
      <c r="F162" s="198"/>
      <c r="G162" s="175"/>
      <c r="H162" s="336"/>
      <c r="I162" s="143"/>
      <c r="J162" s="251"/>
      <c r="K162" s="143"/>
      <c r="L162" s="252"/>
      <c r="M162" s="198" t="str">
        <f t="shared" si="48"/>
        <v/>
      </c>
      <c r="N162" s="175"/>
      <c r="O162" s="203"/>
      <c r="P162" s="175"/>
      <c r="Q162" s="203"/>
      <c r="R162" s="175"/>
      <c r="S162" s="143"/>
      <c r="T162" s="252"/>
      <c r="U162" s="204"/>
      <c r="V162" s="205"/>
      <c r="W162" s="206"/>
      <c r="X162" s="193"/>
      <c r="Y162" s="199">
        <f t="shared" si="51"/>
        <v>0</v>
      </c>
      <c r="Z162" s="199">
        <f>IF('1042Ef Décompte'!D166="",0,1)</f>
        <v>0</v>
      </c>
      <c r="AA162" s="45" t="e">
        <f t="shared" si="52"/>
        <v>#VALUE!</v>
      </c>
      <c r="AB162" s="45">
        <f t="shared" si="53"/>
        <v>0</v>
      </c>
      <c r="AC162" s="56" t="str">
        <f t="shared" si="54"/>
        <v/>
      </c>
      <c r="AD162" s="45" t="str">
        <f t="shared" si="49"/>
        <v/>
      </c>
      <c r="AE162" s="45" t="str">
        <f t="shared" si="50"/>
        <v/>
      </c>
      <c r="AF162" s="45" t="str">
        <f t="shared" si="55"/>
        <v/>
      </c>
      <c r="AG162" s="45" t="str">
        <f t="shared" si="56"/>
        <v/>
      </c>
      <c r="AH162" s="200" t="str">
        <f t="shared" si="59"/>
        <v/>
      </c>
      <c r="AI162" s="201" t="str">
        <f t="shared" si="57"/>
        <v/>
      </c>
      <c r="AJ162" s="200" t="str">
        <f t="shared" si="46"/>
        <v/>
      </c>
      <c r="AK162" s="200" t="str">
        <f>IF(AH162&lt;AI162,Übersetzungstexte!A$184,"")</f>
        <v/>
      </c>
      <c r="AL162" s="201" t="str">
        <f t="shared" si="58"/>
        <v/>
      </c>
      <c r="AM162" s="113"/>
    </row>
    <row r="163" spans="1:39" s="202" customFormat="1" ht="16.899999999999999" customHeight="1">
      <c r="A163" s="335"/>
      <c r="B163" s="480"/>
      <c r="C163" s="481"/>
      <c r="D163" s="482"/>
      <c r="E163" s="476"/>
      <c r="F163" s="198"/>
      <c r="G163" s="175"/>
      <c r="H163" s="336"/>
      <c r="I163" s="143"/>
      <c r="J163" s="251"/>
      <c r="K163" s="143"/>
      <c r="L163" s="252"/>
      <c r="M163" s="198" t="str">
        <f t="shared" si="48"/>
        <v/>
      </c>
      <c r="N163" s="175"/>
      <c r="O163" s="203"/>
      <c r="P163" s="175"/>
      <c r="Q163" s="203"/>
      <c r="R163" s="175"/>
      <c r="S163" s="143"/>
      <c r="T163" s="252"/>
      <c r="U163" s="204"/>
      <c r="V163" s="205"/>
      <c r="W163" s="206"/>
      <c r="X163" s="193"/>
      <c r="Y163" s="199">
        <f t="shared" si="51"/>
        <v>0</v>
      </c>
      <c r="Z163" s="199">
        <f>IF('1042Ef Décompte'!D167="",0,1)</f>
        <v>0</v>
      </c>
      <c r="AA163" s="45" t="e">
        <f t="shared" si="52"/>
        <v>#VALUE!</v>
      </c>
      <c r="AB163" s="45">
        <f t="shared" si="53"/>
        <v>0</v>
      </c>
      <c r="AC163" s="56" t="str">
        <f t="shared" si="54"/>
        <v/>
      </c>
      <c r="AD163" s="45" t="str">
        <f t="shared" si="49"/>
        <v/>
      </c>
      <c r="AE163" s="45" t="str">
        <f t="shared" si="50"/>
        <v/>
      </c>
      <c r="AF163" s="45" t="str">
        <f t="shared" si="55"/>
        <v/>
      </c>
      <c r="AG163" s="45" t="str">
        <f t="shared" si="56"/>
        <v/>
      </c>
      <c r="AH163" s="200" t="str">
        <f t="shared" si="59"/>
        <v/>
      </c>
      <c r="AI163" s="201" t="str">
        <f t="shared" si="57"/>
        <v/>
      </c>
      <c r="AJ163" s="200" t="str">
        <f t="shared" si="46"/>
        <v/>
      </c>
      <c r="AK163" s="200" t="str">
        <f>IF(AH163&lt;AI163,Übersetzungstexte!A$184,"")</f>
        <v/>
      </c>
      <c r="AL163" s="201" t="str">
        <f t="shared" si="58"/>
        <v/>
      </c>
      <c r="AM163" s="113"/>
    </row>
    <row r="164" spans="1:39" s="202" customFormat="1" ht="16.899999999999999" customHeight="1">
      <c r="A164" s="335"/>
      <c r="B164" s="480"/>
      <c r="C164" s="481"/>
      <c r="D164" s="482"/>
      <c r="E164" s="476"/>
      <c r="F164" s="198"/>
      <c r="G164" s="175"/>
      <c r="H164" s="336"/>
      <c r="I164" s="143"/>
      <c r="J164" s="251"/>
      <c r="K164" s="143"/>
      <c r="L164" s="252"/>
      <c r="M164" s="198" t="str">
        <f t="shared" si="48"/>
        <v/>
      </c>
      <c r="N164" s="175"/>
      <c r="O164" s="203"/>
      <c r="P164" s="175"/>
      <c r="Q164" s="203"/>
      <c r="R164" s="175"/>
      <c r="S164" s="143"/>
      <c r="T164" s="252"/>
      <c r="U164" s="204"/>
      <c r="V164" s="205"/>
      <c r="W164" s="206"/>
      <c r="X164" s="193"/>
      <c r="Y164" s="199">
        <f t="shared" si="51"/>
        <v>0</v>
      </c>
      <c r="Z164" s="199">
        <f>IF('1042Ef Décompte'!D168="",0,1)</f>
        <v>0</v>
      </c>
      <c r="AA164" s="45" t="e">
        <f t="shared" si="52"/>
        <v>#VALUE!</v>
      </c>
      <c r="AB164" s="45">
        <f t="shared" si="53"/>
        <v>0</v>
      </c>
      <c r="AC164" s="56" t="str">
        <f t="shared" si="54"/>
        <v/>
      </c>
      <c r="AD164" s="45" t="str">
        <f t="shared" si="49"/>
        <v/>
      </c>
      <c r="AE164" s="45" t="str">
        <f t="shared" si="50"/>
        <v/>
      </c>
      <c r="AF164" s="45" t="str">
        <f t="shared" si="55"/>
        <v/>
      </c>
      <c r="AG164" s="45" t="str">
        <f t="shared" si="56"/>
        <v/>
      </c>
      <c r="AH164" s="200" t="str">
        <f t="shared" si="59"/>
        <v/>
      </c>
      <c r="AI164" s="201" t="str">
        <f t="shared" si="57"/>
        <v/>
      </c>
      <c r="AJ164" s="200" t="str">
        <f t="shared" si="46"/>
        <v/>
      </c>
      <c r="AK164" s="200" t="str">
        <f>IF(AH164&lt;AI164,Übersetzungstexte!A$184,"")</f>
        <v/>
      </c>
      <c r="AL164" s="201" t="str">
        <f t="shared" si="58"/>
        <v/>
      </c>
      <c r="AM164" s="113"/>
    </row>
    <row r="165" spans="1:39" s="202" customFormat="1" ht="16.899999999999999" customHeight="1">
      <c r="A165" s="335"/>
      <c r="B165" s="480"/>
      <c r="C165" s="481"/>
      <c r="D165" s="482"/>
      <c r="E165" s="476"/>
      <c r="F165" s="198"/>
      <c r="G165" s="175"/>
      <c r="H165" s="336"/>
      <c r="I165" s="143"/>
      <c r="J165" s="251"/>
      <c r="K165" s="143"/>
      <c r="L165" s="252"/>
      <c r="M165" s="198" t="str">
        <f t="shared" si="48"/>
        <v/>
      </c>
      <c r="N165" s="175"/>
      <c r="O165" s="203"/>
      <c r="P165" s="175"/>
      <c r="Q165" s="203"/>
      <c r="R165" s="175"/>
      <c r="S165" s="143"/>
      <c r="T165" s="252"/>
      <c r="U165" s="204"/>
      <c r="V165" s="205"/>
      <c r="W165" s="206"/>
      <c r="X165" s="193"/>
      <c r="Y165" s="199">
        <f t="shared" si="51"/>
        <v>0</v>
      </c>
      <c r="Z165" s="199">
        <f>IF('1042Ef Décompte'!D169="",0,1)</f>
        <v>0</v>
      </c>
      <c r="AA165" s="45" t="e">
        <f t="shared" si="52"/>
        <v>#VALUE!</v>
      </c>
      <c r="AB165" s="45">
        <f t="shared" si="53"/>
        <v>0</v>
      </c>
      <c r="AC165" s="56" t="str">
        <f t="shared" si="54"/>
        <v/>
      </c>
      <c r="AD165" s="45" t="str">
        <f t="shared" si="49"/>
        <v/>
      </c>
      <c r="AE165" s="45" t="str">
        <f t="shared" si="50"/>
        <v/>
      </c>
      <c r="AF165" s="45" t="str">
        <f t="shared" si="55"/>
        <v/>
      </c>
      <c r="AG165" s="45" t="str">
        <f t="shared" si="56"/>
        <v/>
      </c>
      <c r="AH165" s="200" t="str">
        <f t="shared" si="59"/>
        <v/>
      </c>
      <c r="AI165" s="201" t="str">
        <f t="shared" si="57"/>
        <v/>
      </c>
      <c r="AJ165" s="200" t="str">
        <f t="shared" si="46"/>
        <v/>
      </c>
      <c r="AK165" s="200" t="str">
        <f>IF(AH165&lt;AI165,Übersetzungstexte!A$184,"")</f>
        <v/>
      </c>
      <c r="AL165" s="201" t="str">
        <f t="shared" si="58"/>
        <v/>
      </c>
      <c r="AM165" s="113"/>
    </row>
    <row r="166" spans="1:39" s="202" customFormat="1" ht="16.899999999999999" customHeight="1">
      <c r="A166" s="335"/>
      <c r="B166" s="480"/>
      <c r="C166" s="481"/>
      <c r="D166" s="482"/>
      <c r="E166" s="476"/>
      <c r="F166" s="198"/>
      <c r="G166" s="175"/>
      <c r="H166" s="336"/>
      <c r="I166" s="143"/>
      <c r="J166" s="251"/>
      <c r="K166" s="143"/>
      <c r="L166" s="252"/>
      <c r="M166" s="198" t="str">
        <f t="shared" si="48"/>
        <v/>
      </c>
      <c r="N166" s="175"/>
      <c r="O166" s="203"/>
      <c r="P166" s="175"/>
      <c r="Q166" s="203"/>
      <c r="R166" s="175"/>
      <c r="S166" s="143"/>
      <c r="T166" s="252"/>
      <c r="U166" s="204"/>
      <c r="V166" s="205"/>
      <c r="W166" s="206"/>
      <c r="X166" s="193"/>
      <c r="Y166" s="199">
        <f t="shared" si="51"/>
        <v>0</v>
      </c>
      <c r="Z166" s="199">
        <f>IF('1042Ef Décompte'!D170="",0,1)</f>
        <v>0</v>
      </c>
      <c r="AA166" s="45" t="e">
        <f t="shared" si="52"/>
        <v>#VALUE!</v>
      </c>
      <c r="AB166" s="45">
        <f t="shared" si="53"/>
        <v>0</v>
      </c>
      <c r="AC166" s="56" t="str">
        <f t="shared" si="54"/>
        <v/>
      </c>
      <c r="AD166" s="45" t="str">
        <f t="shared" si="49"/>
        <v/>
      </c>
      <c r="AE166" s="45" t="str">
        <f t="shared" si="50"/>
        <v/>
      </c>
      <c r="AF166" s="45" t="str">
        <f t="shared" si="55"/>
        <v/>
      </c>
      <c r="AG166" s="45" t="str">
        <f t="shared" si="56"/>
        <v/>
      </c>
      <c r="AH166" s="200" t="str">
        <f t="shared" si="59"/>
        <v/>
      </c>
      <c r="AI166" s="201" t="str">
        <f t="shared" si="57"/>
        <v/>
      </c>
      <c r="AJ166" s="200" t="str">
        <f t="shared" si="46"/>
        <v/>
      </c>
      <c r="AK166" s="200" t="str">
        <f>IF(AH166&lt;AI166,Übersetzungstexte!A$184,"")</f>
        <v/>
      </c>
      <c r="AL166" s="201" t="str">
        <f t="shared" si="58"/>
        <v/>
      </c>
      <c r="AM166" s="113"/>
    </row>
    <row r="167" spans="1:39" s="202" customFormat="1" ht="16.899999999999999" customHeight="1">
      <c r="A167" s="335"/>
      <c r="B167" s="480"/>
      <c r="C167" s="481"/>
      <c r="D167" s="482"/>
      <c r="E167" s="476"/>
      <c r="F167" s="198"/>
      <c r="G167" s="175"/>
      <c r="H167" s="336"/>
      <c r="I167" s="143"/>
      <c r="J167" s="251"/>
      <c r="K167" s="143"/>
      <c r="L167" s="252"/>
      <c r="M167" s="198" t="str">
        <f t="shared" si="48"/>
        <v/>
      </c>
      <c r="N167" s="175"/>
      <c r="O167" s="203"/>
      <c r="P167" s="175"/>
      <c r="Q167" s="203"/>
      <c r="R167" s="175"/>
      <c r="S167" s="143"/>
      <c r="T167" s="252"/>
      <c r="U167" s="204"/>
      <c r="V167" s="205"/>
      <c r="W167" s="206"/>
      <c r="X167" s="193"/>
      <c r="Y167" s="199">
        <f t="shared" si="51"/>
        <v>0</v>
      </c>
      <c r="Z167" s="199">
        <f>IF('1042Ef Décompte'!D171="",0,1)</f>
        <v>0</v>
      </c>
      <c r="AA167" s="45" t="e">
        <f t="shared" si="52"/>
        <v>#VALUE!</v>
      </c>
      <c r="AB167" s="45">
        <f t="shared" si="53"/>
        <v>0</v>
      </c>
      <c r="AC167" s="56" t="str">
        <f t="shared" si="54"/>
        <v/>
      </c>
      <c r="AD167" s="45" t="str">
        <f t="shared" si="49"/>
        <v/>
      </c>
      <c r="AE167" s="45" t="str">
        <f t="shared" si="50"/>
        <v/>
      </c>
      <c r="AF167" s="45" t="str">
        <f t="shared" si="55"/>
        <v/>
      </c>
      <c r="AG167" s="45" t="str">
        <f t="shared" si="56"/>
        <v/>
      </c>
      <c r="AH167" s="200" t="str">
        <f t="shared" si="59"/>
        <v/>
      </c>
      <c r="AI167" s="201" t="str">
        <f t="shared" si="57"/>
        <v/>
      </c>
      <c r="AJ167" s="200" t="str">
        <f t="shared" si="46"/>
        <v/>
      </c>
      <c r="AK167" s="200" t="str">
        <f>IF(AH167&lt;AI167,Übersetzungstexte!A$184,"")</f>
        <v/>
      </c>
      <c r="AL167" s="201" t="str">
        <f t="shared" si="58"/>
        <v/>
      </c>
      <c r="AM167" s="113"/>
    </row>
    <row r="168" spans="1:39" s="202" customFormat="1" ht="16.899999999999999" customHeight="1">
      <c r="A168" s="335"/>
      <c r="B168" s="480"/>
      <c r="C168" s="481"/>
      <c r="D168" s="482"/>
      <c r="E168" s="476"/>
      <c r="F168" s="198"/>
      <c r="G168" s="175"/>
      <c r="H168" s="336"/>
      <c r="I168" s="143"/>
      <c r="J168" s="251"/>
      <c r="K168" s="143"/>
      <c r="L168" s="252"/>
      <c r="M168" s="198" t="str">
        <f t="shared" si="48"/>
        <v/>
      </c>
      <c r="N168" s="175"/>
      <c r="O168" s="203"/>
      <c r="P168" s="175"/>
      <c r="Q168" s="203"/>
      <c r="R168" s="175"/>
      <c r="S168" s="143"/>
      <c r="T168" s="252"/>
      <c r="U168" s="204"/>
      <c r="V168" s="205"/>
      <c r="W168" s="206"/>
      <c r="X168" s="193"/>
      <c r="Y168" s="199">
        <f t="shared" si="51"/>
        <v>0</v>
      </c>
      <c r="Z168" s="199">
        <f>IF('1042Ef Décompte'!D172="",0,1)</f>
        <v>0</v>
      </c>
      <c r="AA168" s="45" t="e">
        <f t="shared" si="52"/>
        <v>#VALUE!</v>
      </c>
      <c r="AB168" s="45">
        <f t="shared" si="53"/>
        <v>0</v>
      </c>
      <c r="AC168" s="56" t="str">
        <f t="shared" si="54"/>
        <v/>
      </c>
      <c r="AD168" s="45" t="str">
        <f t="shared" si="49"/>
        <v/>
      </c>
      <c r="AE168" s="45" t="str">
        <f t="shared" si="50"/>
        <v/>
      </c>
      <c r="AF168" s="45" t="str">
        <f t="shared" si="55"/>
        <v/>
      </c>
      <c r="AG168" s="45" t="str">
        <f t="shared" si="56"/>
        <v/>
      </c>
      <c r="AH168" s="200" t="str">
        <f t="shared" si="59"/>
        <v/>
      </c>
      <c r="AI168" s="201" t="str">
        <f t="shared" si="57"/>
        <v/>
      </c>
      <c r="AJ168" s="200" t="str">
        <f t="shared" si="46"/>
        <v/>
      </c>
      <c r="AK168" s="200" t="str">
        <f>IF(AH168&lt;AI168,Übersetzungstexte!A$184,"")</f>
        <v/>
      </c>
      <c r="AL168" s="201" t="str">
        <f t="shared" si="58"/>
        <v/>
      </c>
      <c r="AM168" s="113"/>
    </row>
    <row r="169" spans="1:39" s="202" customFormat="1" ht="16.899999999999999" customHeight="1">
      <c r="A169" s="335"/>
      <c r="B169" s="480"/>
      <c r="C169" s="481"/>
      <c r="D169" s="482"/>
      <c r="E169" s="476"/>
      <c r="F169" s="198"/>
      <c r="G169" s="175"/>
      <c r="H169" s="336"/>
      <c r="I169" s="143"/>
      <c r="J169" s="251"/>
      <c r="K169" s="143"/>
      <c r="L169" s="252"/>
      <c r="M169" s="198" t="str">
        <f t="shared" si="48"/>
        <v/>
      </c>
      <c r="N169" s="175"/>
      <c r="O169" s="203"/>
      <c r="P169" s="175"/>
      <c r="Q169" s="203"/>
      <c r="R169" s="175"/>
      <c r="S169" s="143"/>
      <c r="T169" s="252"/>
      <c r="U169" s="204"/>
      <c r="V169" s="205"/>
      <c r="W169" s="206"/>
      <c r="X169" s="193"/>
      <c r="Y169" s="199">
        <f t="shared" si="51"/>
        <v>0</v>
      </c>
      <c r="Z169" s="199">
        <f>IF('1042Ef Décompte'!D173="",0,1)</f>
        <v>0</v>
      </c>
      <c r="AA169" s="45" t="e">
        <f t="shared" si="52"/>
        <v>#VALUE!</v>
      </c>
      <c r="AB169" s="45">
        <f t="shared" si="53"/>
        <v>0</v>
      </c>
      <c r="AC169" s="56" t="str">
        <f t="shared" si="54"/>
        <v/>
      </c>
      <c r="AD169" s="45" t="str">
        <f t="shared" si="49"/>
        <v/>
      </c>
      <c r="AE169" s="45" t="str">
        <f t="shared" si="50"/>
        <v/>
      </c>
      <c r="AF169" s="45" t="str">
        <f t="shared" si="55"/>
        <v/>
      </c>
      <c r="AG169" s="45" t="str">
        <f t="shared" si="56"/>
        <v/>
      </c>
      <c r="AH169" s="200" t="str">
        <f t="shared" si="59"/>
        <v/>
      </c>
      <c r="AI169" s="201" t="str">
        <f t="shared" si="57"/>
        <v/>
      </c>
      <c r="AJ169" s="200" t="str">
        <f t="shared" si="46"/>
        <v/>
      </c>
      <c r="AK169" s="200" t="str">
        <f>IF(AH169&lt;AI169,Übersetzungstexte!A$184,"")</f>
        <v/>
      </c>
      <c r="AL169" s="201" t="str">
        <f t="shared" si="58"/>
        <v/>
      </c>
      <c r="AM169" s="113"/>
    </row>
    <row r="170" spans="1:39" s="202" customFormat="1" ht="16.899999999999999" customHeight="1">
      <c r="A170" s="335"/>
      <c r="B170" s="480"/>
      <c r="C170" s="481"/>
      <c r="D170" s="482"/>
      <c r="E170" s="476"/>
      <c r="F170" s="198"/>
      <c r="G170" s="175"/>
      <c r="H170" s="336"/>
      <c r="I170" s="143"/>
      <c r="J170" s="251"/>
      <c r="K170" s="143"/>
      <c r="L170" s="252"/>
      <c r="M170" s="198" t="str">
        <f t="shared" si="48"/>
        <v/>
      </c>
      <c r="N170" s="175"/>
      <c r="O170" s="203"/>
      <c r="P170" s="175"/>
      <c r="Q170" s="203"/>
      <c r="R170" s="175"/>
      <c r="S170" s="143"/>
      <c r="T170" s="252"/>
      <c r="U170" s="204"/>
      <c r="V170" s="205"/>
      <c r="W170" s="206"/>
      <c r="X170" s="193"/>
      <c r="Y170" s="199">
        <f t="shared" ref="Y170:Y199" si="60">IF(Y$2-YEAR(D170)&lt;Y$3,0,1)</f>
        <v>0</v>
      </c>
      <c r="Z170" s="199">
        <f>IF('1042Ef Décompte'!D174="",0,1)</f>
        <v>0</v>
      </c>
      <c r="AA170" s="45" t="e">
        <f t="shared" ref="AA170:AA199" si="61">ROUND((K170+J170)/(Y$4-(K170+J170))*100,2)</f>
        <v>#VALUE!</v>
      </c>
      <c r="AB170" s="45">
        <f t="shared" ref="AB170:AB199" si="62">ROUND(H170,0)/12</f>
        <v>0</v>
      </c>
      <c r="AC170" s="56" t="str">
        <f t="shared" ref="AC170:AC199" si="63">IF(AND(A170="",B170="",C170=""),"",ROUND((Y$4-(K170+J170))*L170/60,1))</f>
        <v/>
      </c>
      <c r="AD170" s="45" t="str">
        <f t="shared" si="49"/>
        <v/>
      </c>
      <c r="AE170" s="45" t="str">
        <f t="shared" si="50"/>
        <v/>
      </c>
      <c r="AF170" s="45" t="str">
        <f t="shared" ref="AF170:AF199" si="64">IF(OR(AND(A170="",B170="",C170=""),F170=0,F170="",AC170=0,AC170=""),"",ROUND((AB170*F170/AC170),2))</f>
        <v/>
      </c>
      <c r="AG170" s="45" t="str">
        <f t="shared" ref="AG170:AG199" si="65">IF(OR(AND(A170="",B170="",C170=""),F170=0,F170="",AC170=0,AC170=""),"",ROUND((I170/(12*AB170*F170)+1)*AB170*F170/AC170,2))</f>
        <v/>
      </c>
      <c r="AH170" s="200" t="str">
        <f t="shared" si="59"/>
        <v/>
      </c>
      <c r="AI170" s="201" t="str">
        <f t="shared" ref="AI170:AI199" si="66">IF(OR(AND(A170="",B170="",C170=""),Y$4=""),"",IF(AND(G170&gt;0,I170&gt;0),AE170, IF(G170&gt;0,AD170, IF(AND(F170&gt;0,I170&gt;0),AG170,AF170))))</f>
        <v/>
      </c>
      <c r="AJ170" s="200" t="str">
        <f t="shared" si="46"/>
        <v/>
      </c>
      <c r="AK170" s="200" t="str">
        <f>IF(AH170&lt;AI170,Übersetzungstexte!A$184,"")</f>
        <v/>
      </c>
      <c r="AL170" s="201" t="str">
        <f t="shared" ref="AL170:AL199" si="67">IF(AND(B170="",C170=""),"",CONCATENATE(B170,", ",C170))</f>
        <v/>
      </c>
      <c r="AM170" s="113"/>
    </row>
    <row r="171" spans="1:39" s="202" customFormat="1" ht="16.899999999999999" customHeight="1">
      <c r="A171" s="335"/>
      <c r="B171" s="480"/>
      <c r="C171" s="481"/>
      <c r="D171" s="482"/>
      <c r="E171" s="476"/>
      <c r="F171" s="198"/>
      <c r="G171" s="175"/>
      <c r="H171" s="336"/>
      <c r="I171" s="143"/>
      <c r="J171" s="251"/>
      <c r="K171" s="143"/>
      <c r="L171" s="252"/>
      <c r="M171" s="198" t="str">
        <f t="shared" ref="M171:M199" si="68">IF(A171="","",L171)</f>
        <v/>
      </c>
      <c r="N171" s="175"/>
      <c r="O171" s="203"/>
      <c r="P171" s="175"/>
      <c r="Q171" s="203"/>
      <c r="R171" s="175"/>
      <c r="S171" s="143"/>
      <c r="T171" s="252"/>
      <c r="U171" s="204"/>
      <c r="V171" s="205"/>
      <c r="W171" s="206"/>
      <c r="X171" s="193"/>
      <c r="Y171" s="199">
        <f t="shared" si="60"/>
        <v>0</v>
      </c>
      <c r="Z171" s="199">
        <f>IF('1042Ef Décompte'!D175="",0,1)</f>
        <v>0</v>
      </c>
      <c r="AA171" s="45" t="e">
        <f t="shared" si="61"/>
        <v>#VALUE!</v>
      </c>
      <c r="AB171" s="45">
        <f t="shared" si="62"/>
        <v>0</v>
      </c>
      <c r="AC171" s="56" t="str">
        <f t="shared" si="63"/>
        <v/>
      </c>
      <c r="AD171" s="45" t="str">
        <f t="shared" si="49"/>
        <v/>
      </c>
      <c r="AE171" s="45" t="str">
        <f t="shared" si="50"/>
        <v/>
      </c>
      <c r="AF171" s="45" t="str">
        <f t="shared" si="64"/>
        <v/>
      </c>
      <c r="AG171" s="45" t="str">
        <f t="shared" si="65"/>
        <v/>
      </c>
      <c r="AH171" s="200" t="str">
        <f t="shared" ref="AH171:AH199" si="69">IF(OR(AND(A171="",B171="",C171=""),AC171=0,AC171=""),"",ROUND(AH$4 / AC171,1))</f>
        <v/>
      </c>
      <c r="AI171" s="201" t="str">
        <f t="shared" si="66"/>
        <v/>
      </c>
      <c r="AJ171" s="200" t="str">
        <f t="shared" ref="AJ171:AJ199" si="70">IF(AH171&lt;AI171,AH171,AI171)</f>
        <v/>
      </c>
      <c r="AK171" s="200" t="str">
        <f>IF(AH171&lt;AI171,Übersetzungstexte!A$184,"")</f>
        <v/>
      </c>
      <c r="AL171" s="201" t="str">
        <f t="shared" si="67"/>
        <v/>
      </c>
      <c r="AM171" s="113"/>
    </row>
    <row r="172" spans="1:39" s="202" customFormat="1" ht="16.899999999999999" customHeight="1">
      <c r="A172" s="335"/>
      <c r="B172" s="480"/>
      <c r="C172" s="481"/>
      <c r="D172" s="482"/>
      <c r="E172" s="476"/>
      <c r="F172" s="198"/>
      <c r="G172" s="175"/>
      <c r="H172" s="336"/>
      <c r="I172" s="143"/>
      <c r="J172" s="251"/>
      <c r="K172" s="143"/>
      <c r="L172" s="252"/>
      <c r="M172" s="198" t="str">
        <f t="shared" si="68"/>
        <v/>
      </c>
      <c r="N172" s="175"/>
      <c r="O172" s="203"/>
      <c r="P172" s="175"/>
      <c r="Q172" s="203"/>
      <c r="R172" s="175"/>
      <c r="S172" s="143"/>
      <c r="T172" s="252"/>
      <c r="U172" s="204"/>
      <c r="V172" s="205"/>
      <c r="W172" s="206"/>
      <c r="X172" s="193"/>
      <c r="Y172" s="199">
        <f t="shared" si="60"/>
        <v>0</v>
      </c>
      <c r="Z172" s="199">
        <f>IF('1042Ef Décompte'!D176="",0,1)</f>
        <v>0</v>
      </c>
      <c r="AA172" s="45" t="e">
        <f t="shared" si="61"/>
        <v>#VALUE!</v>
      </c>
      <c r="AB172" s="45">
        <f t="shared" si="62"/>
        <v>0</v>
      </c>
      <c r="AC172" s="56" t="str">
        <f t="shared" si="63"/>
        <v/>
      </c>
      <c r="AD172" s="45" t="str">
        <f t="shared" si="49"/>
        <v/>
      </c>
      <c r="AE172" s="45" t="str">
        <f t="shared" si="50"/>
        <v/>
      </c>
      <c r="AF172" s="45" t="str">
        <f t="shared" si="64"/>
        <v/>
      </c>
      <c r="AG172" s="45" t="str">
        <f t="shared" si="65"/>
        <v/>
      </c>
      <c r="AH172" s="200" t="str">
        <f t="shared" si="69"/>
        <v/>
      </c>
      <c r="AI172" s="201" t="str">
        <f t="shared" si="66"/>
        <v/>
      </c>
      <c r="AJ172" s="200" t="str">
        <f t="shared" si="70"/>
        <v/>
      </c>
      <c r="AK172" s="200" t="str">
        <f>IF(AH172&lt;AI172,Übersetzungstexte!A$184,"")</f>
        <v/>
      </c>
      <c r="AL172" s="201" t="str">
        <f t="shared" si="67"/>
        <v/>
      </c>
      <c r="AM172" s="113"/>
    </row>
    <row r="173" spans="1:39" s="202" customFormat="1" ht="16.899999999999999" customHeight="1">
      <c r="A173" s="335"/>
      <c r="B173" s="480"/>
      <c r="C173" s="481"/>
      <c r="D173" s="482"/>
      <c r="E173" s="476"/>
      <c r="F173" s="198"/>
      <c r="G173" s="175"/>
      <c r="H173" s="336"/>
      <c r="I173" s="143"/>
      <c r="J173" s="251"/>
      <c r="K173" s="143"/>
      <c r="L173" s="252"/>
      <c r="M173" s="198" t="str">
        <f t="shared" si="68"/>
        <v/>
      </c>
      <c r="N173" s="175"/>
      <c r="O173" s="203"/>
      <c r="P173" s="175"/>
      <c r="Q173" s="203"/>
      <c r="R173" s="175"/>
      <c r="S173" s="143"/>
      <c r="T173" s="252"/>
      <c r="U173" s="204"/>
      <c r="V173" s="205"/>
      <c r="W173" s="206"/>
      <c r="X173" s="193"/>
      <c r="Y173" s="199">
        <f t="shared" si="60"/>
        <v>0</v>
      </c>
      <c r="Z173" s="199">
        <f>IF('1042Ef Décompte'!D177="",0,1)</f>
        <v>0</v>
      </c>
      <c r="AA173" s="45" t="e">
        <f t="shared" si="61"/>
        <v>#VALUE!</v>
      </c>
      <c r="AB173" s="45">
        <f t="shared" si="62"/>
        <v>0</v>
      </c>
      <c r="AC173" s="56" t="str">
        <f t="shared" si="63"/>
        <v/>
      </c>
      <c r="AD173" s="45" t="str">
        <f t="shared" si="49"/>
        <v/>
      </c>
      <c r="AE173" s="45" t="str">
        <f t="shared" si="50"/>
        <v/>
      </c>
      <c r="AF173" s="45" t="str">
        <f t="shared" si="64"/>
        <v/>
      </c>
      <c r="AG173" s="45" t="str">
        <f t="shared" si="65"/>
        <v/>
      </c>
      <c r="AH173" s="200" t="str">
        <f t="shared" si="69"/>
        <v/>
      </c>
      <c r="AI173" s="201" t="str">
        <f t="shared" si="66"/>
        <v/>
      </c>
      <c r="AJ173" s="200" t="str">
        <f t="shared" si="70"/>
        <v/>
      </c>
      <c r="AK173" s="200" t="str">
        <f>IF(AH173&lt;AI173,Übersetzungstexte!A$184,"")</f>
        <v/>
      </c>
      <c r="AL173" s="201" t="str">
        <f t="shared" si="67"/>
        <v/>
      </c>
      <c r="AM173" s="113"/>
    </row>
    <row r="174" spans="1:39" s="202" customFormat="1" ht="16.899999999999999" customHeight="1">
      <c r="A174" s="335"/>
      <c r="B174" s="480"/>
      <c r="C174" s="481"/>
      <c r="D174" s="482"/>
      <c r="E174" s="476"/>
      <c r="F174" s="198"/>
      <c r="G174" s="175"/>
      <c r="H174" s="336"/>
      <c r="I174" s="143"/>
      <c r="J174" s="251"/>
      <c r="K174" s="143"/>
      <c r="L174" s="252"/>
      <c r="M174" s="198" t="str">
        <f t="shared" si="68"/>
        <v/>
      </c>
      <c r="N174" s="175"/>
      <c r="O174" s="203"/>
      <c r="P174" s="175"/>
      <c r="Q174" s="203"/>
      <c r="R174" s="175"/>
      <c r="S174" s="143"/>
      <c r="T174" s="252"/>
      <c r="U174" s="204"/>
      <c r="V174" s="205"/>
      <c r="W174" s="206"/>
      <c r="X174" s="193"/>
      <c r="Y174" s="199">
        <f t="shared" si="60"/>
        <v>0</v>
      </c>
      <c r="Z174" s="199">
        <f>IF('1042Ef Décompte'!D178="",0,1)</f>
        <v>0</v>
      </c>
      <c r="AA174" s="45" t="e">
        <f t="shared" si="61"/>
        <v>#VALUE!</v>
      </c>
      <c r="AB174" s="45">
        <f t="shared" si="62"/>
        <v>0</v>
      </c>
      <c r="AC174" s="56" t="str">
        <f t="shared" si="63"/>
        <v/>
      </c>
      <c r="AD174" s="45" t="str">
        <f t="shared" si="49"/>
        <v/>
      </c>
      <c r="AE174" s="45" t="str">
        <f t="shared" si="50"/>
        <v/>
      </c>
      <c r="AF174" s="45" t="str">
        <f t="shared" si="64"/>
        <v/>
      </c>
      <c r="AG174" s="45" t="str">
        <f t="shared" si="65"/>
        <v/>
      </c>
      <c r="AH174" s="200" t="str">
        <f t="shared" si="69"/>
        <v/>
      </c>
      <c r="AI174" s="201" t="str">
        <f t="shared" si="66"/>
        <v/>
      </c>
      <c r="AJ174" s="200" t="str">
        <f t="shared" si="70"/>
        <v/>
      </c>
      <c r="AK174" s="200" t="str">
        <f>IF(AH174&lt;AI174,Übersetzungstexte!A$184,"")</f>
        <v/>
      </c>
      <c r="AL174" s="201" t="str">
        <f t="shared" si="67"/>
        <v/>
      </c>
      <c r="AM174" s="113"/>
    </row>
    <row r="175" spans="1:39" s="202" customFormat="1" ht="16.899999999999999" customHeight="1">
      <c r="A175" s="335"/>
      <c r="B175" s="480"/>
      <c r="C175" s="481"/>
      <c r="D175" s="482"/>
      <c r="E175" s="476"/>
      <c r="F175" s="198"/>
      <c r="G175" s="175"/>
      <c r="H175" s="336"/>
      <c r="I175" s="143"/>
      <c r="J175" s="251"/>
      <c r="K175" s="143"/>
      <c r="L175" s="252"/>
      <c r="M175" s="198" t="str">
        <f t="shared" si="68"/>
        <v/>
      </c>
      <c r="N175" s="175"/>
      <c r="O175" s="203"/>
      <c r="P175" s="175"/>
      <c r="Q175" s="203"/>
      <c r="R175" s="175"/>
      <c r="S175" s="143"/>
      <c r="T175" s="252"/>
      <c r="U175" s="204"/>
      <c r="V175" s="205"/>
      <c r="W175" s="206"/>
      <c r="X175" s="193"/>
      <c r="Y175" s="199">
        <f t="shared" si="60"/>
        <v>0</v>
      </c>
      <c r="Z175" s="199">
        <f>IF('1042Ef Décompte'!D179="",0,1)</f>
        <v>0</v>
      </c>
      <c r="AA175" s="45" t="e">
        <f t="shared" si="61"/>
        <v>#VALUE!</v>
      </c>
      <c r="AB175" s="45">
        <f t="shared" si="62"/>
        <v>0</v>
      </c>
      <c r="AC175" s="56" t="str">
        <f t="shared" si="63"/>
        <v/>
      </c>
      <c r="AD175" s="45" t="str">
        <f t="shared" si="49"/>
        <v/>
      </c>
      <c r="AE175" s="45" t="str">
        <f t="shared" si="50"/>
        <v/>
      </c>
      <c r="AF175" s="45" t="str">
        <f t="shared" si="64"/>
        <v/>
      </c>
      <c r="AG175" s="45" t="str">
        <f t="shared" si="65"/>
        <v/>
      </c>
      <c r="AH175" s="200" t="str">
        <f t="shared" si="69"/>
        <v/>
      </c>
      <c r="AI175" s="201" t="str">
        <f t="shared" si="66"/>
        <v/>
      </c>
      <c r="AJ175" s="200" t="str">
        <f t="shared" si="70"/>
        <v/>
      </c>
      <c r="AK175" s="200" t="str">
        <f>IF(AH175&lt;AI175,Übersetzungstexte!A$184,"")</f>
        <v/>
      </c>
      <c r="AL175" s="201" t="str">
        <f t="shared" si="67"/>
        <v/>
      </c>
      <c r="AM175" s="113"/>
    </row>
    <row r="176" spans="1:39" s="202" customFormat="1" ht="16.899999999999999" customHeight="1">
      <c r="A176" s="335"/>
      <c r="B176" s="480"/>
      <c r="C176" s="481"/>
      <c r="D176" s="482"/>
      <c r="E176" s="476"/>
      <c r="F176" s="198"/>
      <c r="G176" s="175"/>
      <c r="H176" s="336"/>
      <c r="I176" s="143"/>
      <c r="J176" s="251"/>
      <c r="K176" s="143"/>
      <c r="L176" s="252"/>
      <c r="M176" s="198" t="str">
        <f t="shared" si="68"/>
        <v/>
      </c>
      <c r="N176" s="175"/>
      <c r="O176" s="203"/>
      <c r="P176" s="175"/>
      <c r="Q176" s="203"/>
      <c r="R176" s="175"/>
      <c r="S176" s="143"/>
      <c r="T176" s="252"/>
      <c r="U176" s="204"/>
      <c r="V176" s="205"/>
      <c r="W176" s="206"/>
      <c r="X176" s="193"/>
      <c r="Y176" s="199">
        <f t="shared" si="60"/>
        <v>0</v>
      </c>
      <c r="Z176" s="199">
        <f>IF('1042Ef Décompte'!D180="",0,1)</f>
        <v>0</v>
      </c>
      <c r="AA176" s="45" t="e">
        <f t="shared" si="61"/>
        <v>#VALUE!</v>
      </c>
      <c r="AB176" s="45">
        <f t="shared" si="62"/>
        <v>0</v>
      </c>
      <c r="AC176" s="56" t="str">
        <f t="shared" si="63"/>
        <v/>
      </c>
      <c r="AD176" s="45" t="str">
        <f t="shared" si="49"/>
        <v/>
      </c>
      <c r="AE176" s="45" t="str">
        <f t="shared" si="50"/>
        <v/>
      </c>
      <c r="AF176" s="45" t="str">
        <f t="shared" si="64"/>
        <v/>
      </c>
      <c r="AG176" s="45" t="str">
        <f t="shared" si="65"/>
        <v/>
      </c>
      <c r="AH176" s="200" t="str">
        <f t="shared" si="69"/>
        <v/>
      </c>
      <c r="AI176" s="201" t="str">
        <f t="shared" si="66"/>
        <v/>
      </c>
      <c r="AJ176" s="200" t="str">
        <f t="shared" si="70"/>
        <v/>
      </c>
      <c r="AK176" s="200" t="str">
        <f>IF(AH176&lt;AI176,Übersetzungstexte!A$184,"")</f>
        <v/>
      </c>
      <c r="AL176" s="201" t="str">
        <f t="shared" si="67"/>
        <v/>
      </c>
      <c r="AM176" s="113"/>
    </row>
    <row r="177" spans="1:39" s="202" customFormat="1" ht="16.899999999999999" customHeight="1">
      <c r="A177" s="335"/>
      <c r="B177" s="480"/>
      <c r="C177" s="481"/>
      <c r="D177" s="482"/>
      <c r="E177" s="476"/>
      <c r="F177" s="198"/>
      <c r="G177" s="175"/>
      <c r="H177" s="336"/>
      <c r="I177" s="143"/>
      <c r="J177" s="251"/>
      <c r="K177" s="143"/>
      <c r="L177" s="252"/>
      <c r="M177" s="198" t="str">
        <f t="shared" si="68"/>
        <v/>
      </c>
      <c r="N177" s="175"/>
      <c r="O177" s="203"/>
      <c r="P177" s="175"/>
      <c r="Q177" s="203"/>
      <c r="R177" s="175"/>
      <c r="S177" s="143"/>
      <c r="T177" s="252"/>
      <c r="U177" s="204"/>
      <c r="V177" s="205"/>
      <c r="W177" s="206"/>
      <c r="X177" s="193"/>
      <c r="Y177" s="199">
        <f t="shared" si="60"/>
        <v>0</v>
      </c>
      <c r="Z177" s="199">
        <f>IF('1042Ef Décompte'!D181="",0,1)</f>
        <v>0</v>
      </c>
      <c r="AA177" s="45" t="e">
        <f t="shared" si="61"/>
        <v>#VALUE!</v>
      </c>
      <c r="AB177" s="45">
        <f t="shared" si="62"/>
        <v>0</v>
      </c>
      <c r="AC177" s="56" t="str">
        <f t="shared" si="63"/>
        <v/>
      </c>
      <c r="AD177" s="45" t="str">
        <f t="shared" si="49"/>
        <v/>
      </c>
      <c r="AE177" s="45" t="str">
        <f t="shared" si="50"/>
        <v/>
      </c>
      <c r="AF177" s="45" t="str">
        <f t="shared" si="64"/>
        <v/>
      </c>
      <c r="AG177" s="45" t="str">
        <f t="shared" si="65"/>
        <v/>
      </c>
      <c r="AH177" s="200" t="str">
        <f t="shared" si="69"/>
        <v/>
      </c>
      <c r="AI177" s="201" t="str">
        <f t="shared" si="66"/>
        <v/>
      </c>
      <c r="AJ177" s="200" t="str">
        <f t="shared" si="70"/>
        <v/>
      </c>
      <c r="AK177" s="200" t="str">
        <f>IF(AH177&lt;AI177,Übersetzungstexte!A$184,"")</f>
        <v/>
      </c>
      <c r="AL177" s="201" t="str">
        <f t="shared" si="67"/>
        <v/>
      </c>
      <c r="AM177" s="113"/>
    </row>
    <row r="178" spans="1:39" s="202" customFormat="1" ht="16.899999999999999" customHeight="1">
      <c r="A178" s="335"/>
      <c r="B178" s="480"/>
      <c r="C178" s="481"/>
      <c r="D178" s="482"/>
      <c r="E178" s="476"/>
      <c r="F178" s="198"/>
      <c r="G178" s="175"/>
      <c r="H178" s="336"/>
      <c r="I178" s="143"/>
      <c r="J178" s="251"/>
      <c r="K178" s="143"/>
      <c r="L178" s="252"/>
      <c r="M178" s="198" t="str">
        <f t="shared" si="68"/>
        <v/>
      </c>
      <c r="N178" s="175"/>
      <c r="O178" s="203"/>
      <c r="P178" s="175"/>
      <c r="Q178" s="203"/>
      <c r="R178" s="175"/>
      <c r="S178" s="143"/>
      <c r="T178" s="252"/>
      <c r="U178" s="204"/>
      <c r="V178" s="205"/>
      <c r="W178" s="206"/>
      <c r="X178" s="193"/>
      <c r="Y178" s="199">
        <f t="shared" si="60"/>
        <v>0</v>
      </c>
      <c r="Z178" s="199">
        <f>IF('1042Ef Décompte'!D182="",0,1)</f>
        <v>0</v>
      </c>
      <c r="AA178" s="45" t="e">
        <f t="shared" si="61"/>
        <v>#VALUE!</v>
      </c>
      <c r="AB178" s="45">
        <f t="shared" si="62"/>
        <v>0</v>
      </c>
      <c r="AC178" s="56" t="str">
        <f t="shared" si="63"/>
        <v/>
      </c>
      <c r="AD178" s="45" t="str">
        <f t="shared" si="49"/>
        <v/>
      </c>
      <c r="AE178" s="45" t="str">
        <f t="shared" si="50"/>
        <v/>
      </c>
      <c r="AF178" s="45" t="str">
        <f t="shared" si="64"/>
        <v/>
      </c>
      <c r="AG178" s="45" t="str">
        <f t="shared" si="65"/>
        <v/>
      </c>
      <c r="AH178" s="200" t="str">
        <f t="shared" si="69"/>
        <v/>
      </c>
      <c r="AI178" s="201" t="str">
        <f t="shared" si="66"/>
        <v/>
      </c>
      <c r="AJ178" s="200" t="str">
        <f t="shared" si="70"/>
        <v/>
      </c>
      <c r="AK178" s="200" t="str">
        <f>IF(AH178&lt;AI178,Übersetzungstexte!A$184,"")</f>
        <v/>
      </c>
      <c r="AL178" s="201" t="str">
        <f t="shared" si="67"/>
        <v/>
      </c>
      <c r="AM178" s="113"/>
    </row>
    <row r="179" spans="1:39" s="202" customFormat="1" ht="16.899999999999999" customHeight="1">
      <c r="A179" s="335"/>
      <c r="B179" s="480"/>
      <c r="C179" s="481"/>
      <c r="D179" s="482"/>
      <c r="E179" s="476"/>
      <c r="F179" s="198"/>
      <c r="G179" s="175"/>
      <c r="H179" s="336"/>
      <c r="I179" s="143"/>
      <c r="J179" s="251"/>
      <c r="K179" s="143"/>
      <c r="L179" s="252"/>
      <c r="M179" s="198" t="str">
        <f t="shared" si="68"/>
        <v/>
      </c>
      <c r="N179" s="175"/>
      <c r="O179" s="203"/>
      <c r="P179" s="175"/>
      <c r="Q179" s="203"/>
      <c r="R179" s="175"/>
      <c r="S179" s="143"/>
      <c r="T179" s="252"/>
      <c r="U179" s="204"/>
      <c r="V179" s="205"/>
      <c r="W179" s="206"/>
      <c r="X179" s="193"/>
      <c r="Y179" s="199">
        <f t="shared" si="60"/>
        <v>0</v>
      </c>
      <c r="Z179" s="199">
        <f>IF('1042Ef Décompte'!D183="",0,1)</f>
        <v>0</v>
      </c>
      <c r="AA179" s="45" t="e">
        <f t="shared" si="61"/>
        <v>#VALUE!</v>
      </c>
      <c r="AB179" s="45">
        <f t="shared" si="62"/>
        <v>0</v>
      </c>
      <c r="AC179" s="56" t="str">
        <f t="shared" si="63"/>
        <v/>
      </c>
      <c r="AD179" s="45" t="str">
        <f t="shared" si="49"/>
        <v/>
      </c>
      <c r="AE179" s="45" t="str">
        <f t="shared" si="50"/>
        <v/>
      </c>
      <c r="AF179" s="45" t="str">
        <f t="shared" si="64"/>
        <v/>
      </c>
      <c r="AG179" s="45" t="str">
        <f t="shared" si="65"/>
        <v/>
      </c>
      <c r="AH179" s="200" t="str">
        <f t="shared" si="69"/>
        <v/>
      </c>
      <c r="AI179" s="201" t="str">
        <f t="shared" si="66"/>
        <v/>
      </c>
      <c r="AJ179" s="200" t="str">
        <f t="shared" si="70"/>
        <v/>
      </c>
      <c r="AK179" s="200" t="str">
        <f>IF(AH179&lt;AI179,Übersetzungstexte!A$184,"")</f>
        <v/>
      </c>
      <c r="AL179" s="201" t="str">
        <f t="shared" si="67"/>
        <v/>
      </c>
      <c r="AM179" s="113"/>
    </row>
    <row r="180" spans="1:39" s="202" customFormat="1" ht="16.899999999999999" customHeight="1">
      <c r="A180" s="335"/>
      <c r="B180" s="480"/>
      <c r="C180" s="481"/>
      <c r="D180" s="482"/>
      <c r="E180" s="476"/>
      <c r="F180" s="198"/>
      <c r="G180" s="175"/>
      <c r="H180" s="336"/>
      <c r="I180" s="143"/>
      <c r="J180" s="251"/>
      <c r="K180" s="143"/>
      <c r="L180" s="252"/>
      <c r="M180" s="198" t="str">
        <f t="shared" si="68"/>
        <v/>
      </c>
      <c r="N180" s="175"/>
      <c r="O180" s="203"/>
      <c r="P180" s="175"/>
      <c r="Q180" s="203"/>
      <c r="R180" s="175"/>
      <c r="S180" s="143"/>
      <c r="T180" s="252"/>
      <c r="U180" s="204"/>
      <c r="V180" s="205"/>
      <c r="W180" s="206"/>
      <c r="X180" s="193"/>
      <c r="Y180" s="199">
        <f t="shared" si="60"/>
        <v>0</v>
      </c>
      <c r="Z180" s="199">
        <f>IF('1042Ef Décompte'!D184="",0,1)</f>
        <v>0</v>
      </c>
      <c r="AA180" s="45" t="e">
        <f t="shared" si="61"/>
        <v>#VALUE!</v>
      </c>
      <c r="AB180" s="45">
        <f t="shared" si="62"/>
        <v>0</v>
      </c>
      <c r="AC180" s="56" t="str">
        <f t="shared" si="63"/>
        <v/>
      </c>
      <c r="AD180" s="45" t="str">
        <f t="shared" si="49"/>
        <v/>
      </c>
      <c r="AE180" s="45" t="str">
        <f t="shared" si="50"/>
        <v/>
      </c>
      <c r="AF180" s="45" t="str">
        <f t="shared" si="64"/>
        <v/>
      </c>
      <c r="AG180" s="45" t="str">
        <f t="shared" si="65"/>
        <v/>
      </c>
      <c r="AH180" s="200" t="str">
        <f t="shared" si="69"/>
        <v/>
      </c>
      <c r="AI180" s="201" t="str">
        <f t="shared" si="66"/>
        <v/>
      </c>
      <c r="AJ180" s="200" t="str">
        <f t="shared" si="70"/>
        <v/>
      </c>
      <c r="AK180" s="200" t="str">
        <f>IF(AH180&lt;AI180,Übersetzungstexte!A$184,"")</f>
        <v/>
      </c>
      <c r="AL180" s="201" t="str">
        <f t="shared" si="67"/>
        <v/>
      </c>
      <c r="AM180" s="113"/>
    </row>
    <row r="181" spans="1:39" s="202" customFormat="1" ht="16.899999999999999" customHeight="1">
      <c r="A181" s="335"/>
      <c r="B181" s="480"/>
      <c r="C181" s="481"/>
      <c r="D181" s="482"/>
      <c r="E181" s="476"/>
      <c r="F181" s="198"/>
      <c r="G181" s="175"/>
      <c r="H181" s="336"/>
      <c r="I181" s="143"/>
      <c r="J181" s="251"/>
      <c r="K181" s="143"/>
      <c r="L181" s="252"/>
      <c r="M181" s="198" t="str">
        <f t="shared" si="68"/>
        <v/>
      </c>
      <c r="N181" s="175"/>
      <c r="O181" s="203"/>
      <c r="P181" s="175"/>
      <c r="Q181" s="203"/>
      <c r="R181" s="175"/>
      <c r="S181" s="143"/>
      <c r="T181" s="252"/>
      <c r="U181" s="204"/>
      <c r="V181" s="205"/>
      <c r="W181" s="206"/>
      <c r="X181" s="193"/>
      <c r="Y181" s="199">
        <f t="shared" si="60"/>
        <v>0</v>
      </c>
      <c r="Z181" s="199">
        <f>IF('1042Ef Décompte'!D185="",0,1)</f>
        <v>0</v>
      </c>
      <c r="AA181" s="45" t="e">
        <f t="shared" si="61"/>
        <v>#VALUE!</v>
      </c>
      <c r="AB181" s="45">
        <f t="shared" si="62"/>
        <v>0</v>
      </c>
      <c r="AC181" s="56" t="str">
        <f t="shared" si="63"/>
        <v/>
      </c>
      <c r="AD181" s="45" t="str">
        <f t="shared" si="49"/>
        <v/>
      </c>
      <c r="AE181" s="45" t="str">
        <f t="shared" si="50"/>
        <v/>
      </c>
      <c r="AF181" s="45" t="str">
        <f t="shared" si="64"/>
        <v/>
      </c>
      <c r="AG181" s="45" t="str">
        <f t="shared" si="65"/>
        <v/>
      </c>
      <c r="AH181" s="200" t="str">
        <f t="shared" si="69"/>
        <v/>
      </c>
      <c r="AI181" s="201" t="str">
        <f t="shared" si="66"/>
        <v/>
      </c>
      <c r="AJ181" s="200" t="str">
        <f t="shared" si="70"/>
        <v/>
      </c>
      <c r="AK181" s="200" t="str">
        <f>IF(AH181&lt;AI181,Übersetzungstexte!A$184,"")</f>
        <v/>
      </c>
      <c r="AL181" s="201" t="str">
        <f t="shared" si="67"/>
        <v/>
      </c>
      <c r="AM181" s="113"/>
    </row>
    <row r="182" spans="1:39" s="202" customFormat="1" ht="16.899999999999999" customHeight="1">
      <c r="A182" s="335"/>
      <c r="B182" s="480"/>
      <c r="C182" s="481"/>
      <c r="D182" s="482"/>
      <c r="E182" s="476"/>
      <c r="F182" s="198"/>
      <c r="G182" s="175"/>
      <c r="H182" s="336"/>
      <c r="I182" s="143"/>
      <c r="J182" s="251"/>
      <c r="K182" s="143"/>
      <c r="L182" s="252"/>
      <c r="M182" s="198" t="str">
        <f t="shared" si="68"/>
        <v/>
      </c>
      <c r="N182" s="175"/>
      <c r="O182" s="203"/>
      <c r="P182" s="175"/>
      <c r="Q182" s="203"/>
      <c r="R182" s="175"/>
      <c r="S182" s="143"/>
      <c r="T182" s="252"/>
      <c r="U182" s="204"/>
      <c r="V182" s="205"/>
      <c r="W182" s="206"/>
      <c r="X182" s="193"/>
      <c r="Y182" s="199">
        <f t="shared" si="60"/>
        <v>0</v>
      </c>
      <c r="Z182" s="199">
        <f>IF('1042Ef Décompte'!D186="",0,1)</f>
        <v>0</v>
      </c>
      <c r="AA182" s="45" t="e">
        <f t="shared" si="61"/>
        <v>#VALUE!</v>
      </c>
      <c r="AB182" s="45">
        <f t="shared" si="62"/>
        <v>0</v>
      </c>
      <c r="AC182" s="56" t="str">
        <f t="shared" si="63"/>
        <v/>
      </c>
      <c r="AD182" s="45" t="str">
        <f t="shared" si="49"/>
        <v/>
      </c>
      <c r="AE182" s="45" t="str">
        <f t="shared" si="50"/>
        <v/>
      </c>
      <c r="AF182" s="45" t="str">
        <f t="shared" si="64"/>
        <v/>
      </c>
      <c r="AG182" s="45" t="str">
        <f t="shared" si="65"/>
        <v/>
      </c>
      <c r="AH182" s="200" t="str">
        <f t="shared" si="69"/>
        <v/>
      </c>
      <c r="AI182" s="201" t="str">
        <f t="shared" si="66"/>
        <v/>
      </c>
      <c r="AJ182" s="200" t="str">
        <f t="shared" si="70"/>
        <v/>
      </c>
      <c r="AK182" s="200" t="str">
        <f>IF(AH182&lt;AI182,Übersetzungstexte!A$184,"")</f>
        <v/>
      </c>
      <c r="AL182" s="201" t="str">
        <f t="shared" si="67"/>
        <v/>
      </c>
      <c r="AM182" s="113"/>
    </row>
    <row r="183" spans="1:39" s="202" customFormat="1" ht="16.899999999999999" customHeight="1">
      <c r="A183" s="335"/>
      <c r="B183" s="480"/>
      <c r="C183" s="481"/>
      <c r="D183" s="482"/>
      <c r="E183" s="476"/>
      <c r="F183" s="198"/>
      <c r="G183" s="175"/>
      <c r="H183" s="336"/>
      <c r="I183" s="143"/>
      <c r="J183" s="251"/>
      <c r="K183" s="143"/>
      <c r="L183" s="252"/>
      <c r="M183" s="198" t="str">
        <f t="shared" si="68"/>
        <v/>
      </c>
      <c r="N183" s="175"/>
      <c r="O183" s="203"/>
      <c r="P183" s="175"/>
      <c r="Q183" s="203"/>
      <c r="R183" s="175"/>
      <c r="S183" s="143"/>
      <c r="T183" s="252"/>
      <c r="U183" s="204"/>
      <c r="V183" s="205"/>
      <c r="W183" s="206"/>
      <c r="X183" s="193"/>
      <c r="Y183" s="199">
        <f t="shared" si="60"/>
        <v>0</v>
      </c>
      <c r="Z183" s="199">
        <f>IF('1042Ef Décompte'!D187="",0,1)</f>
        <v>0</v>
      </c>
      <c r="AA183" s="45" t="e">
        <f t="shared" si="61"/>
        <v>#VALUE!</v>
      </c>
      <c r="AB183" s="45">
        <f t="shared" si="62"/>
        <v>0</v>
      </c>
      <c r="AC183" s="56" t="str">
        <f t="shared" si="63"/>
        <v/>
      </c>
      <c r="AD183" s="45" t="str">
        <f t="shared" si="49"/>
        <v/>
      </c>
      <c r="AE183" s="45" t="str">
        <f t="shared" si="50"/>
        <v/>
      </c>
      <c r="AF183" s="45" t="str">
        <f t="shared" si="64"/>
        <v/>
      </c>
      <c r="AG183" s="45" t="str">
        <f t="shared" si="65"/>
        <v/>
      </c>
      <c r="AH183" s="200" t="str">
        <f t="shared" si="69"/>
        <v/>
      </c>
      <c r="AI183" s="201" t="str">
        <f t="shared" si="66"/>
        <v/>
      </c>
      <c r="AJ183" s="200" t="str">
        <f t="shared" si="70"/>
        <v/>
      </c>
      <c r="AK183" s="200" t="str">
        <f>IF(AH183&lt;AI183,Übersetzungstexte!A$184,"")</f>
        <v/>
      </c>
      <c r="AL183" s="201" t="str">
        <f t="shared" si="67"/>
        <v/>
      </c>
      <c r="AM183" s="113"/>
    </row>
    <row r="184" spans="1:39" s="202" customFormat="1" ht="16.899999999999999" customHeight="1">
      <c r="A184" s="335"/>
      <c r="B184" s="480"/>
      <c r="C184" s="481"/>
      <c r="D184" s="482"/>
      <c r="E184" s="476"/>
      <c r="F184" s="198"/>
      <c r="G184" s="175"/>
      <c r="H184" s="336"/>
      <c r="I184" s="143"/>
      <c r="J184" s="251"/>
      <c r="K184" s="143"/>
      <c r="L184" s="252"/>
      <c r="M184" s="198" t="str">
        <f t="shared" si="68"/>
        <v/>
      </c>
      <c r="N184" s="175"/>
      <c r="O184" s="203"/>
      <c r="P184" s="175"/>
      <c r="Q184" s="203"/>
      <c r="R184" s="175"/>
      <c r="S184" s="143"/>
      <c r="T184" s="252"/>
      <c r="U184" s="204"/>
      <c r="V184" s="205"/>
      <c r="W184" s="206"/>
      <c r="X184" s="193"/>
      <c r="Y184" s="199">
        <f t="shared" si="60"/>
        <v>0</v>
      </c>
      <c r="Z184" s="199">
        <f>IF('1042Ef Décompte'!D188="",0,1)</f>
        <v>0</v>
      </c>
      <c r="AA184" s="45" t="e">
        <f t="shared" si="61"/>
        <v>#VALUE!</v>
      </c>
      <c r="AB184" s="45">
        <f t="shared" si="62"/>
        <v>0</v>
      </c>
      <c r="AC184" s="56" t="str">
        <f t="shared" si="63"/>
        <v/>
      </c>
      <c r="AD184" s="45" t="str">
        <f t="shared" si="49"/>
        <v/>
      </c>
      <c r="AE184" s="45" t="str">
        <f t="shared" si="50"/>
        <v/>
      </c>
      <c r="AF184" s="45" t="str">
        <f t="shared" si="64"/>
        <v/>
      </c>
      <c r="AG184" s="45" t="str">
        <f t="shared" si="65"/>
        <v/>
      </c>
      <c r="AH184" s="200" t="str">
        <f t="shared" si="69"/>
        <v/>
      </c>
      <c r="AI184" s="201" t="str">
        <f t="shared" si="66"/>
        <v/>
      </c>
      <c r="AJ184" s="200" t="str">
        <f t="shared" si="70"/>
        <v/>
      </c>
      <c r="AK184" s="200" t="str">
        <f>IF(AH184&lt;AI184,Übersetzungstexte!A$184,"")</f>
        <v/>
      </c>
      <c r="AL184" s="201" t="str">
        <f t="shared" si="67"/>
        <v/>
      </c>
      <c r="AM184" s="113"/>
    </row>
    <row r="185" spans="1:39" s="202" customFormat="1" ht="16.899999999999999" customHeight="1">
      <c r="A185" s="335"/>
      <c r="B185" s="480"/>
      <c r="C185" s="481"/>
      <c r="D185" s="482"/>
      <c r="E185" s="476"/>
      <c r="F185" s="198"/>
      <c r="G185" s="175"/>
      <c r="H185" s="336"/>
      <c r="I185" s="143"/>
      <c r="J185" s="251"/>
      <c r="K185" s="143"/>
      <c r="L185" s="252"/>
      <c r="M185" s="198" t="str">
        <f t="shared" si="68"/>
        <v/>
      </c>
      <c r="N185" s="175"/>
      <c r="O185" s="203"/>
      <c r="P185" s="175"/>
      <c r="Q185" s="203"/>
      <c r="R185" s="175"/>
      <c r="S185" s="143"/>
      <c r="T185" s="252"/>
      <c r="U185" s="204"/>
      <c r="V185" s="205"/>
      <c r="W185" s="206"/>
      <c r="X185" s="193"/>
      <c r="Y185" s="199">
        <f t="shared" si="60"/>
        <v>0</v>
      </c>
      <c r="Z185" s="199">
        <f>IF('1042Ef Décompte'!D189="",0,1)</f>
        <v>0</v>
      </c>
      <c r="AA185" s="45" t="e">
        <f t="shared" si="61"/>
        <v>#VALUE!</v>
      </c>
      <c r="AB185" s="45">
        <f t="shared" si="62"/>
        <v>0</v>
      </c>
      <c r="AC185" s="56" t="str">
        <f t="shared" si="63"/>
        <v/>
      </c>
      <c r="AD185" s="45" t="str">
        <f t="shared" si="49"/>
        <v/>
      </c>
      <c r="AE185" s="45" t="str">
        <f t="shared" si="50"/>
        <v/>
      </c>
      <c r="AF185" s="45" t="str">
        <f t="shared" si="64"/>
        <v/>
      </c>
      <c r="AG185" s="45" t="str">
        <f t="shared" si="65"/>
        <v/>
      </c>
      <c r="AH185" s="200" t="str">
        <f t="shared" si="69"/>
        <v/>
      </c>
      <c r="AI185" s="201" t="str">
        <f t="shared" si="66"/>
        <v/>
      </c>
      <c r="AJ185" s="200" t="str">
        <f t="shared" si="70"/>
        <v/>
      </c>
      <c r="AK185" s="200" t="str">
        <f>IF(AH185&lt;AI185,Übersetzungstexte!A$184,"")</f>
        <v/>
      </c>
      <c r="AL185" s="201" t="str">
        <f t="shared" si="67"/>
        <v/>
      </c>
      <c r="AM185" s="113"/>
    </row>
    <row r="186" spans="1:39" s="202" customFormat="1" ht="16.899999999999999" customHeight="1">
      <c r="A186" s="335"/>
      <c r="B186" s="480"/>
      <c r="C186" s="481"/>
      <c r="D186" s="482"/>
      <c r="E186" s="476"/>
      <c r="F186" s="198"/>
      <c r="G186" s="175"/>
      <c r="H186" s="336"/>
      <c r="I186" s="143"/>
      <c r="J186" s="251"/>
      <c r="K186" s="143"/>
      <c r="L186" s="252"/>
      <c r="M186" s="198" t="str">
        <f t="shared" si="68"/>
        <v/>
      </c>
      <c r="N186" s="175"/>
      <c r="O186" s="203"/>
      <c r="P186" s="175"/>
      <c r="Q186" s="203"/>
      <c r="R186" s="175"/>
      <c r="S186" s="143"/>
      <c r="T186" s="252"/>
      <c r="U186" s="204"/>
      <c r="V186" s="205"/>
      <c r="W186" s="206"/>
      <c r="X186" s="193"/>
      <c r="Y186" s="199">
        <f t="shared" si="60"/>
        <v>0</v>
      </c>
      <c r="Z186" s="199">
        <f>IF('1042Ef Décompte'!D190="",0,1)</f>
        <v>0</v>
      </c>
      <c r="AA186" s="45" t="e">
        <f t="shared" si="61"/>
        <v>#VALUE!</v>
      </c>
      <c r="AB186" s="45">
        <f t="shared" si="62"/>
        <v>0</v>
      </c>
      <c r="AC186" s="56" t="str">
        <f t="shared" si="63"/>
        <v/>
      </c>
      <c r="AD186" s="45" t="str">
        <f t="shared" si="49"/>
        <v/>
      </c>
      <c r="AE186" s="45" t="str">
        <f t="shared" si="50"/>
        <v/>
      </c>
      <c r="AF186" s="45" t="str">
        <f t="shared" si="64"/>
        <v/>
      </c>
      <c r="AG186" s="45" t="str">
        <f t="shared" si="65"/>
        <v/>
      </c>
      <c r="AH186" s="200" t="str">
        <f t="shared" si="69"/>
        <v/>
      </c>
      <c r="AI186" s="201" t="str">
        <f t="shared" si="66"/>
        <v/>
      </c>
      <c r="AJ186" s="200" t="str">
        <f t="shared" si="70"/>
        <v/>
      </c>
      <c r="AK186" s="200" t="str">
        <f>IF(AH186&lt;AI186,Übersetzungstexte!A$184,"")</f>
        <v/>
      </c>
      <c r="AL186" s="201" t="str">
        <f t="shared" si="67"/>
        <v/>
      </c>
      <c r="AM186" s="113"/>
    </row>
    <row r="187" spans="1:39" s="202" customFormat="1" ht="16.899999999999999" customHeight="1">
      <c r="A187" s="335"/>
      <c r="B187" s="480"/>
      <c r="C187" s="481"/>
      <c r="D187" s="482"/>
      <c r="E187" s="476"/>
      <c r="F187" s="198"/>
      <c r="G187" s="175"/>
      <c r="H187" s="336"/>
      <c r="I187" s="143"/>
      <c r="J187" s="251"/>
      <c r="K187" s="143"/>
      <c r="L187" s="252"/>
      <c r="M187" s="198" t="str">
        <f t="shared" si="68"/>
        <v/>
      </c>
      <c r="N187" s="175"/>
      <c r="O187" s="203"/>
      <c r="P187" s="175"/>
      <c r="Q187" s="203"/>
      <c r="R187" s="175"/>
      <c r="S187" s="143"/>
      <c r="T187" s="252"/>
      <c r="U187" s="204"/>
      <c r="V187" s="205"/>
      <c r="W187" s="206"/>
      <c r="X187" s="193"/>
      <c r="Y187" s="199">
        <f t="shared" si="60"/>
        <v>0</v>
      </c>
      <c r="Z187" s="199">
        <f>IF('1042Ef Décompte'!D191="",0,1)</f>
        <v>0</v>
      </c>
      <c r="AA187" s="45" t="e">
        <f t="shared" si="61"/>
        <v>#VALUE!</v>
      </c>
      <c r="AB187" s="45">
        <f t="shared" si="62"/>
        <v>0</v>
      </c>
      <c r="AC187" s="56" t="str">
        <f t="shared" si="63"/>
        <v/>
      </c>
      <c r="AD187" s="45" t="str">
        <f t="shared" si="49"/>
        <v/>
      </c>
      <c r="AE187" s="45" t="str">
        <f t="shared" si="50"/>
        <v/>
      </c>
      <c r="AF187" s="45" t="str">
        <f t="shared" si="64"/>
        <v/>
      </c>
      <c r="AG187" s="45" t="str">
        <f t="shared" si="65"/>
        <v/>
      </c>
      <c r="AH187" s="200" t="str">
        <f t="shared" si="69"/>
        <v/>
      </c>
      <c r="AI187" s="201" t="str">
        <f t="shared" si="66"/>
        <v/>
      </c>
      <c r="AJ187" s="200" t="str">
        <f t="shared" si="70"/>
        <v/>
      </c>
      <c r="AK187" s="200" t="str">
        <f>IF(AH187&lt;AI187,Übersetzungstexte!A$184,"")</f>
        <v/>
      </c>
      <c r="AL187" s="201" t="str">
        <f t="shared" si="67"/>
        <v/>
      </c>
      <c r="AM187" s="113"/>
    </row>
    <row r="188" spans="1:39" s="202" customFormat="1" ht="16.899999999999999" customHeight="1">
      <c r="A188" s="335"/>
      <c r="B188" s="480"/>
      <c r="C188" s="481"/>
      <c r="D188" s="482"/>
      <c r="E188" s="476"/>
      <c r="F188" s="198"/>
      <c r="G188" s="175"/>
      <c r="H188" s="336"/>
      <c r="I188" s="143"/>
      <c r="J188" s="251"/>
      <c r="K188" s="143"/>
      <c r="L188" s="252"/>
      <c r="M188" s="198" t="str">
        <f t="shared" si="68"/>
        <v/>
      </c>
      <c r="N188" s="175"/>
      <c r="O188" s="203"/>
      <c r="P188" s="175"/>
      <c r="Q188" s="203"/>
      <c r="R188" s="175"/>
      <c r="S188" s="143"/>
      <c r="T188" s="252"/>
      <c r="U188" s="204"/>
      <c r="V188" s="205"/>
      <c r="W188" s="206"/>
      <c r="X188" s="193"/>
      <c r="Y188" s="199">
        <f t="shared" si="60"/>
        <v>0</v>
      </c>
      <c r="Z188" s="199">
        <f>IF('1042Ef Décompte'!D192="",0,1)</f>
        <v>0</v>
      </c>
      <c r="AA188" s="45" t="e">
        <f t="shared" si="61"/>
        <v>#VALUE!</v>
      </c>
      <c r="AB188" s="45">
        <f t="shared" si="62"/>
        <v>0</v>
      </c>
      <c r="AC188" s="56" t="str">
        <f t="shared" si="63"/>
        <v/>
      </c>
      <c r="AD188" s="45" t="str">
        <f t="shared" si="49"/>
        <v/>
      </c>
      <c r="AE188" s="45" t="str">
        <f t="shared" si="50"/>
        <v/>
      </c>
      <c r="AF188" s="45" t="str">
        <f t="shared" si="64"/>
        <v/>
      </c>
      <c r="AG188" s="45" t="str">
        <f t="shared" si="65"/>
        <v/>
      </c>
      <c r="AH188" s="200" t="str">
        <f t="shared" si="69"/>
        <v/>
      </c>
      <c r="AI188" s="201" t="str">
        <f t="shared" si="66"/>
        <v/>
      </c>
      <c r="AJ188" s="200" t="str">
        <f t="shared" si="70"/>
        <v/>
      </c>
      <c r="AK188" s="200" t="str">
        <f>IF(AH188&lt;AI188,Übersetzungstexte!A$184,"")</f>
        <v/>
      </c>
      <c r="AL188" s="201" t="str">
        <f t="shared" si="67"/>
        <v/>
      </c>
      <c r="AM188" s="113"/>
    </row>
    <row r="189" spans="1:39" s="202" customFormat="1" ht="16.899999999999999" customHeight="1">
      <c r="A189" s="335"/>
      <c r="B189" s="480"/>
      <c r="C189" s="481"/>
      <c r="D189" s="482"/>
      <c r="E189" s="476"/>
      <c r="F189" s="198"/>
      <c r="G189" s="175"/>
      <c r="H189" s="336"/>
      <c r="I189" s="143"/>
      <c r="J189" s="251"/>
      <c r="K189" s="143"/>
      <c r="L189" s="252"/>
      <c r="M189" s="198" t="str">
        <f t="shared" si="68"/>
        <v/>
      </c>
      <c r="N189" s="175"/>
      <c r="O189" s="203"/>
      <c r="P189" s="175"/>
      <c r="Q189" s="203"/>
      <c r="R189" s="175"/>
      <c r="S189" s="143"/>
      <c r="T189" s="252"/>
      <c r="U189" s="204"/>
      <c r="V189" s="205"/>
      <c r="W189" s="206"/>
      <c r="X189" s="193"/>
      <c r="Y189" s="199">
        <f t="shared" si="60"/>
        <v>0</v>
      </c>
      <c r="Z189" s="199">
        <f>IF('1042Ef Décompte'!D193="",0,1)</f>
        <v>0</v>
      </c>
      <c r="AA189" s="45" t="e">
        <f t="shared" si="61"/>
        <v>#VALUE!</v>
      </c>
      <c r="AB189" s="45">
        <f t="shared" si="62"/>
        <v>0</v>
      </c>
      <c r="AC189" s="56" t="str">
        <f t="shared" si="63"/>
        <v/>
      </c>
      <c r="AD189" s="45" t="str">
        <f t="shared" si="49"/>
        <v/>
      </c>
      <c r="AE189" s="45" t="str">
        <f t="shared" si="50"/>
        <v/>
      </c>
      <c r="AF189" s="45" t="str">
        <f t="shared" si="64"/>
        <v/>
      </c>
      <c r="AG189" s="45" t="str">
        <f t="shared" si="65"/>
        <v/>
      </c>
      <c r="AH189" s="200" t="str">
        <f t="shared" si="69"/>
        <v/>
      </c>
      <c r="AI189" s="201" t="str">
        <f t="shared" si="66"/>
        <v/>
      </c>
      <c r="AJ189" s="200" t="str">
        <f t="shared" si="70"/>
        <v/>
      </c>
      <c r="AK189" s="200" t="str">
        <f>IF(AH189&lt;AI189,Übersetzungstexte!A$184,"")</f>
        <v/>
      </c>
      <c r="AL189" s="201" t="str">
        <f t="shared" si="67"/>
        <v/>
      </c>
      <c r="AM189" s="113"/>
    </row>
    <row r="190" spans="1:39" s="202" customFormat="1" ht="16.899999999999999" customHeight="1">
      <c r="A190" s="335"/>
      <c r="B190" s="480"/>
      <c r="C190" s="481"/>
      <c r="D190" s="482"/>
      <c r="E190" s="476"/>
      <c r="F190" s="198"/>
      <c r="G190" s="175"/>
      <c r="H190" s="336"/>
      <c r="I190" s="143"/>
      <c r="J190" s="251"/>
      <c r="K190" s="143"/>
      <c r="L190" s="252"/>
      <c r="M190" s="198" t="str">
        <f t="shared" si="68"/>
        <v/>
      </c>
      <c r="N190" s="175"/>
      <c r="O190" s="203"/>
      <c r="P190" s="175"/>
      <c r="Q190" s="203"/>
      <c r="R190" s="175"/>
      <c r="S190" s="143"/>
      <c r="T190" s="252"/>
      <c r="U190" s="204"/>
      <c r="V190" s="205"/>
      <c r="W190" s="206"/>
      <c r="X190" s="193"/>
      <c r="Y190" s="199">
        <f t="shared" si="60"/>
        <v>0</v>
      </c>
      <c r="Z190" s="199">
        <f>IF('1042Ef Décompte'!D194="",0,1)</f>
        <v>0</v>
      </c>
      <c r="AA190" s="45" t="e">
        <f t="shared" si="61"/>
        <v>#VALUE!</v>
      </c>
      <c r="AB190" s="45">
        <f t="shared" si="62"/>
        <v>0</v>
      </c>
      <c r="AC190" s="56" t="str">
        <f t="shared" si="63"/>
        <v/>
      </c>
      <c r="AD190" s="45" t="str">
        <f t="shared" si="49"/>
        <v/>
      </c>
      <c r="AE190" s="45" t="str">
        <f t="shared" si="50"/>
        <v/>
      </c>
      <c r="AF190" s="45" t="str">
        <f t="shared" si="64"/>
        <v/>
      </c>
      <c r="AG190" s="45" t="str">
        <f t="shared" si="65"/>
        <v/>
      </c>
      <c r="AH190" s="200" t="str">
        <f t="shared" si="69"/>
        <v/>
      </c>
      <c r="AI190" s="201" t="str">
        <f t="shared" si="66"/>
        <v/>
      </c>
      <c r="AJ190" s="200" t="str">
        <f t="shared" si="70"/>
        <v/>
      </c>
      <c r="AK190" s="200" t="str">
        <f>IF(AH190&lt;AI190,Übersetzungstexte!A$184,"")</f>
        <v/>
      </c>
      <c r="AL190" s="201" t="str">
        <f t="shared" si="67"/>
        <v/>
      </c>
      <c r="AM190" s="113"/>
    </row>
    <row r="191" spans="1:39" s="202" customFormat="1" ht="16.899999999999999" customHeight="1">
      <c r="A191" s="335"/>
      <c r="B191" s="480"/>
      <c r="C191" s="481"/>
      <c r="D191" s="482"/>
      <c r="E191" s="476"/>
      <c r="F191" s="198"/>
      <c r="G191" s="175"/>
      <c r="H191" s="336"/>
      <c r="I191" s="143"/>
      <c r="J191" s="251"/>
      <c r="K191" s="143"/>
      <c r="L191" s="252"/>
      <c r="M191" s="198" t="str">
        <f t="shared" si="68"/>
        <v/>
      </c>
      <c r="N191" s="175"/>
      <c r="O191" s="203"/>
      <c r="P191" s="175"/>
      <c r="Q191" s="203"/>
      <c r="R191" s="175"/>
      <c r="S191" s="143"/>
      <c r="T191" s="252"/>
      <c r="U191" s="204"/>
      <c r="V191" s="205"/>
      <c r="W191" s="206"/>
      <c r="X191" s="193"/>
      <c r="Y191" s="199">
        <f t="shared" si="60"/>
        <v>0</v>
      </c>
      <c r="Z191" s="199">
        <f>IF('1042Ef Décompte'!D195="",0,1)</f>
        <v>0</v>
      </c>
      <c r="AA191" s="45" t="e">
        <f t="shared" si="61"/>
        <v>#VALUE!</v>
      </c>
      <c r="AB191" s="45">
        <f t="shared" si="62"/>
        <v>0</v>
      </c>
      <c r="AC191" s="56" t="str">
        <f t="shared" si="63"/>
        <v/>
      </c>
      <c r="AD191" s="45" t="str">
        <f t="shared" si="49"/>
        <v/>
      </c>
      <c r="AE191" s="45" t="str">
        <f t="shared" si="50"/>
        <v/>
      </c>
      <c r="AF191" s="45" t="str">
        <f t="shared" si="64"/>
        <v/>
      </c>
      <c r="AG191" s="45" t="str">
        <f t="shared" si="65"/>
        <v/>
      </c>
      <c r="AH191" s="200" t="str">
        <f t="shared" si="69"/>
        <v/>
      </c>
      <c r="AI191" s="201" t="str">
        <f t="shared" si="66"/>
        <v/>
      </c>
      <c r="AJ191" s="200" t="str">
        <f t="shared" si="70"/>
        <v/>
      </c>
      <c r="AK191" s="200" t="str">
        <f>IF(AH191&lt;AI191,Übersetzungstexte!A$184,"")</f>
        <v/>
      </c>
      <c r="AL191" s="201" t="str">
        <f t="shared" si="67"/>
        <v/>
      </c>
      <c r="AM191" s="113"/>
    </row>
    <row r="192" spans="1:39" s="202" customFormat="1" ht="16.899999999999999" customHeight="1">
      <c r="A192" s="335"/>
      <c r="B192" s="480"/>
      <c r="C192" s="481"/>
      <c r="D192" s="482"/>
      <c r="E192" s="476"/>
      <c r="F192" s="198"/>
      <c r="G192" s="175"/>
      <c r="H192" s="336"/>
      <c r="I192" s="143"/>
      <c r="J192" s="251"/>
      <c r="K192" s="143"/>
      <c r="L192" s="252"/>
      <c r="M192" s="198" t="str">
        <f t="shared" si="68"/>
        <v/>
      </c>
      <c r="N192" s="175"/>
      <c r="O192" s="203"/>
      <c r="P192" s="175"/>
      <c r="Q192" s="203"/>
      <c r="R192" s="175"/>
      <c r="S192" s="143"/>
      <c r="T192" s="252"/>
      <c r="U192" s="204"/>
      <c r="V192" s="205"/>
      <c r="W192" s="206"/>
      <c r="X192" s="193"/>
      <c r="Y192" s="199">
        <f t="shared" si="60"/>
        <v>0</v>
      </c>
      <c r="Z192" s="199">
        <f>IF('1042Ef Décompte'!D196="",0,1)</f>
        <v>0</v>
      </c>
      <c r="AA192" s="45" t="e">
        <f t="shared" si="61"/>
        <v>#VALUE!</v>
      </c>
      <c r="AB192" s="45">
        <f t="shared" si="62"/>
        <v>0</v>
      </c>
      <c r="AC192" s="56" t="str">
        <f t="shared" si="63"/>
        <v/>
      </c>
      <c r="AD192" s="45" t="str">
        <f t="shared" si="49"/>
        <v/>
      </c>
      <c r="AE192" s="45" t="str">
        <f t="shared" si="50"/>
        <v/>
      </c>
      <c r="AF192" s="45" t="str">
        <f t="shared" si="64"/>
        <v/>
      </c>
      <c r="AG192" s="45" t="str">
        <f t="shared" si="65"/>
        <v/>
      </c>
      <c r="AH192" s="200" t="str">
        <f t="shared" si="69"/>
        <v/>
      </c>
      <c r="AI192" s="201" t="str">
        <f t="shared" si="66"/>
        <v/>
      </c>
      <c r="AJ192" s="200" t="str">
        <f t="shared" si="70"/>
        <v/>
      </c>
      <c r="AK192" s="200" t="str">
        <f>IF(AH192&lt;AI192,Übersetzungstexte!A$184,"")</f>
        <v/>
      </c>
      <c r="AL192" s="201" t="str">
        <f t="shared" si="67"/>
        <v/>
      </c>
      <c r="AM192" s="113"/>
    </row>
    <row r="193" spans="1:39" s="202" customFormat="1" ht="16.899999999999999" customHeight="1">
      <c r="A193" s="335"/>
      <c r="B193" s="480"/>
      <c r="C193" s="481"/>
      <c r="D193" s="482"/>
      <c r="E193" s="476"/>
      <c r="F193" s="198"/>
      <c r="G193" s="175"/>
      <c r="H193" s="336"/>
      <c r="I193" s="143"/>
      <c r="J193" s="251"/>
      <c r="K193" s="143"/>
      <c r="L193" s="252"/>
      <c r="M193" s="198" t="str">
        <f t="shared" si="68"/>
        <v/>
      </c>
      <c r="N193" s="175"/>
      <c r="O193" s="203"/>
      <c r="P193" s="175"/>
      <c r="Q193" s="203"/>
      <c r="R193" s="175"/>
      <c r="S193" s="143"/>
      <c r="T193" s="252"/>
      <c r="U193" s="204"/>
      <c r="V193" s="205"/>
      <c r="W193" s="206"/>
      <c r="X193" s="193"/>
      <c r="Y193" s="199">
        <f t="shared" si="60"/>
        <v>0</v>
      </c>
      <c r="Z193" s="199">
        <f>IF('1042Ef Décompte'!D197="",0,1)</f>
        <v>0</v>
      </c>
      <c r="AA193" s="45" t="e">
        <f t="shared" si="61"/>
        <v>#VALUE!</v>
      </c>
      <c r="AB193" s="45">
        <f t="shared" si="62"/>
        <v>0</v>
      </c>
      <c r="AC193" s="56" t="str">
        <f t="shared" si="63"/>
        <v/>
      </c>
      <c r="AD193" s="45" t="str">
        <f t="shared" si="49"/>
        <v/>
      </c>
      <c r="AE193" s="45" t="str">
        <f t="shared" si="50"/>
        <v/>
      </c>
      <c r="AF193" s="45" t="str">
        <f t="shared" si="64"/>
        <v/>
      </c>
      <c r="AG193" s="45" t="str">
        <f t="shared" si="65"/>
        <v/>
      </c>
      <c r="AH193" s="200" t="str">
        <f t="shared" si="69"/>
        <v/>
      </c>
      <c r="AI193" s="201" t="str">
        <f t="shared" si="66"/>
        <v/>
      </c>
      <c r="AJ193" s="200" t="str">
        <f t="shared" si="70"/>
        <v/>
      </c>
      <c r="AK193" s="200" t="str">
        <f>IF(AH193&lt;AI193,Übersetzungstexte!A$184,"")</f>
        <v/>
      </c>
      <c r="AL193" s="201" t="str">
        <f t="shared" si="67"/>
        <v/>
      </c>
      <c r="AM193" s="113"/>
    </row>
    <row r="194" spans="1:39" s="202" customFormat="1" ht="16.899999999999999" customHeight="1">
      <c r="A194" s="335"/>
      <c r="B194" s="480"/>
      <c r="C194" s="481"/>
      <c r="D194" s="482"/>
      <c r="E194" s="476"/>
      <c r="F194" s="198"/>
      <c r="G194" s="175"/>
      <c r="H194" s="336"/>
      <c r="I194" s="143"/>
      <c r="J194" s="251"/>
      <c r="K194" s="143"/>
      <c r="L194" s="252"/>
      <c r="M194" s="198" t="str">
        <f t="shared" si="68"/>
        <v/>
      </c>
      <c r="N194" s="175"/>
      <c r="O194" s="203"/>
      <c r="P194" s="175"/>
      <c r="Q194" s="203"/>
      <c r="R194" s="175"/>
      <c r="S194" s="143"/>
      <c r="T194" s="252"/>
      <c r="U194" s="204"/>
      <c r="V194" s="205"/>
      <c r="W194" s="206"/>
      <c r="X194" s="193"/>
      <c r="Y194" s="199">
        <f t="shared" si="60"/>
        <v>0</v>
      </c>
      <c r="Z194" s="199">
        <f>IF('1042Ef Décompte'!D198="",0,1)</f>
        <v>0</v>
      </c>
      <c r="AA194" s="45" t="e">
        <f t="shared" si="61"/>
        <v>#VALUE!</v>
      </c>
      <c r="AB194" s="45">
        <f t="shared" si="62"/>
        <v>0</v>
      </c>
      <c r="AC194" s="56" t="str">
        <f t="shared" si="63"/>
        <v/>
      </c>
      <c r="AD194" s="45" t="str">
        <f t="shared" si="49"/>
        <v/>
      </c>
      <c r="AE194" s="45" t="str">
        <f t="shared" si="50"/>
        <v/>
      </c>
      <c r="AF194" s="45" t="str">
        <f t="shared" si="64"/>
        <v/>
      </c>
      <c r="AG194" s="45" t="str">
        <f t="shared" si="65"/>
        <v/>
      </c>
      <c r="AH194" s="200" t="str">
        <f t="shared" si="69"/>
        <v/>
      </c>
      <c r="AI194" s="201" t="str">
        <f t="shared" si="66"/>
        <v/>
      </c>
      <c r="AJ194" s="200" t="str">
        <f t="shared" si="70"/>
        <v/>
      </c>
      <c r="AK194" s="200" t="str">
        <f>IF(AH194&lt;AI194,Übersetzungstexte!A$184,"")</f>
        <v/>
      </c>
      <c r="AL194" s="201" t="str">
        <f t="shared" si="67"/>
        <v/>
      </c>
      <c r="AM194" s="113"/>
    </row>
    <row r="195" spans="1:39" s="202" customFormat="1" ht="16.899999999999999" customHeight="1">
      <c r="A195" s="335"/>
      <c r="B195" s="480"/>
      <c r="C195" s="481"/>
      <c r="D195" s="482"/>
      <c r="E195" s="476"/>
      <c r="F195" s="198"/>
      <c r="G195" s="175"/>
      <c r="H195" s="336"/>
      <c r="I195" s="143"/>
      <c r="J195" s="251"/>
      <c r="K195" s="143"/>
      <c r="L195" s="252"/>
      <c r="M195" s="198" t="str">
        <f t="shared" si="68"/>
        <v/>
      </c>
      <c r="N195" s="175"/>
      <c r="O195" s="203"/>
      <c r="P195" s="175"/>
      <c r="Q195" s="203"/>
      <c r="R195" s="175"/>
      <c r="S195" s="143"/>
      <c r="T195" s="252"/>
      <c r="U195" s="204"/>
      <c r="V195" s="205"/>
      <c r="W195" s="206"/>
      <c r="X195" s="193"/>
      <c r="Y195" s="199">
        <f t="shared" si="60"/>
        <v>0</v>
      </c>
      <c r="Z195" s="199">
        <f>IF('1042Ef Décompte'!D199="",0,1)</f>
        <v>0</v>
      </c>
      <c r="AA195" s="45" t="e">
        <f t="shared" si="61"/>
        <v>#VALUE!</v>
      </c>
      <c r="AB195" s="45">
        <f t="shared" si="62"/>
        <v>0</v>
      </c>
      <c r="AC195" s="56" t="str">
        <f t="shared" si="63"/>
        <v/>
      </c>
      <c r="AD195" s="45" t="str">
        <f t="shared" si="49"/>
        <v/>
      </c>
      <c r="AE195" s="45" t="str">
        <f t="shared" si="50"/>
        <v/>
      </c>
      <c r="AF195" s="45" t="str">
        <f t="shared" si="64"/>
        <v/>
      </c>
      <c r="AG195" s="45" t="str">
        <f t="shared" si="65"/>
        <v/>
      </c>
      <c r="AH195" s="200" t="str">
        <f t="shared" si="69"/>
        <v/>
      </c>
      <c r="AI195" s="201" t="str">
        <f t="shared" si="66"/>
        <v/>
      </c>
      <c r="AJ195" s="200" t="str">
        <f t="shared" si="70"/>
        <v/>
      </c>
      <c r="AK195" s="200" t="str">
        <f>IF(AH195&lt;AI195,Übersetzungstexte!A$184,"")</f>
        <v/>
      </c>
      <c r="AL195" s="201" t="str">
        <f t="shared" si="67"/>
        <v/>
      </c>
      <c r="AM195" s="113"/>
    </row>
    <row r="196" spans="1:39" s="202" customFormat="1" ht="16.899999999999999" customHeight="1">
      <c r="A196" s="335"/>
      <c r="B196" s="480"/>
      <c r="C196" s="481"/>
      <c r="D196" s="482"/>
      <c r="E196" s="476"/>
      <c r="F196" s="198"/>
      <c r="G196" s="175"/>
      <c r="H196" s="336"/>
      <c r="I196" s="143"/>
      <c r="J196" s="251"/>
      <c r="K196" s="143"/>
      <c r="L196" s="252"/>
      <c r="M196" s="198" t="str">
        <f t="shared" si="68"/>
        <v/>
      </c>
      <c r="N196" s="175"/>
      <c r="O196" s="203"/>
      <c r="P196" s="175"/>
      <c r="Q196" s="203"/>
      <c r="R196" s="175"/>
      <c r="S196" s="143"/>
      <c r="T196" s="252"/>
      <c r="U196" s="204"/>
      <c r="V196" s="205"/>
      <c r="W196" s="206"/>
      <c r="X196" s="193"/>
      <c r="Y196" s="199">
        <f t="shared" si="60"/>
        <v>0</v>
      </c>
      <c r="Z196" s="199">
        <f>IF('1042Ef Décompte'!D200="",0,1)</f>
        <v>0</v>
      </c>
      <c r="AA196" s="45" t="e">
        <f t="shared" si="61"/>
        <v>#VALUE!</v>
      </c>
      <c r="AB196" s="45">
        <f t="shared" si="62"/>
        <v>0</v>
      </c>
      <c r="AC196" s="56" t="str">
        <f t="shared" si="63"/>
        <v/>
      </c>
      <c r="AD196" s="45" t="str">
        <f t="shared" si="49"/>
        <v/>
      </c>
      <c r="AE196" s="45" t="str">
        <f t="shared" si="50"/>
        <v/>
      </c>
      <c r="AF196" s="45" t="str">
        <f t="shared" si="64"/>
        <v/>
      </c>
      <c r="AG196" s="45" t="str">
        <f t="shared" si="65"/>
        <v/>
      </c>
      <c r="AH196" s="200" t="str">
        <f t="shared" si="69"/>
        <v/>
      </c>
      <c r="AI196" s="201" t="str">
        <f t="shared" si="66"/>
        <v/>
      </c>
      <c r="AJ196" s="200" t="str">
        <f t="shared" si="70"/>
        <v/>
      </c>
      <c r="AK196" s="200" t="str">
        <f>IF(AH196&lt;AI196,Übersetzungstexte!A$184,"")</f>
        <v/>
      </c>
      <c r="AL196" s="201" t="str">
        <f t="shared" si="67"/>
        <v/>
      </c>
      <c r="AM196" s="113"/>
    </row>
    <row r="197" spans="1:39" s="202" customFormat="1" ht="16.899999999999999" customHeight="1">
      <c r="A197" s="335"/>
      <c r="B197" s="480"/>
      <c r="C197" s="481"/>
      <c r="D197" s="482"/>
      <c r="E197" s="476"/>
      <c r="F197" s="198"/>
      <c r="G197" s="175"/>
      <c r="H197" s="336"/>
      <c r="I197" s="143"/>
      <c r="J197" s="251"/>
      <c r="K197" s="143"/>
      <c r="L197" s="252"/>
      <c r="M197" s="198" t="str">
        <f t="shared" si="68"/>
        <v/>
      </c>
      <c r="N197" s="175"/>
      <c r="O197" s="203"/>
      <c r="P197" s="175"/>
      <c r="Q197" s="203"/>
      <c r="R197" s="175"/>
      <c r="S197" s="143"/>
      <c r="T197" s="252"/>
      <c r="U197" s="204"/>
      <c r="V197" s="205"/>
      <c r="W197" s="206"/>
      <c r="X197" s="193"/>
      <c r="Y197" s="199">
        <f t="shared" si="60"/>
        <v>0</v>
      </c>
      <c r="Z197" s="199">
        <f>IF('1042Ef Décompte'!D201="",0,1)</f>
        <v>0</v>
      </c>
      <c r="AA197" s="45" t="e">
        <f t="shared" si="61"/>
        <v>#VALUE!</v>
      </c>
      <c r="AB197" s="45">
        <f t="shared" si="62"/>
        <v>0</v>
      </c>
      <c r="AC197" s="56" t="str">
        <f t="shared" si="63"/>
        <v/>
      </c>
      <c r="AD197" s="45" t="str">
        <f t="shared" si="49"/>
        <v/>
      </c>
      <c r="AE197" s="45" t="str">
        <f t="shared" si="50"/>
        <v/>
      </c>
      <c r="AF197" s="45" t="str">
        <f t="shared" si="64"/>
        <v/>
      </c>
      <c r="AG197" s="45" t="str">
        <f t="shared" si="65"/>
        <v/>
      </c>
      <c r="AH197" s="200" t="str">
        <f t="shared" si="69"/>
        <v/>
      </c>
      <c r="AI197" s="201" t="str">
        <f t="shared" si="66"/>
        <v/>
      </c>
      <c r="AJ197" s="200" t="str">
        <f t="shared" si="70"/>
        <v/>
      </c>
      <c r="AK197" s="200" t="str">
        <f>IF(AH197&lt;AI197,Übersetzungstexte!A$184,"")</f>
        <v/>
      </c>
      <c r="AL197" s="201" t="str">
        <f t="shared" si="67"/>
        <v/>
      </c>
      <c r="AM197" s="113"/>
    </row>
    <row r="198" spans="1:39" s="202" customFormat="1" ht="16.899999999999999" customHeight="1">
      <c r="A198" s="335"/>
      <c r="B198" s="480"/>
      <c r="C198" s="481"/>
      <c r="D198" s="482"/>
      <c r="E198" s="476"/>
      <c r="F198" s="198"/>
      <c r="G198" s="175"/>
      <c r="H198" s="336"/>
      <c r="I198" s="143"/>
      <c r="J198" s="251"/>
      <c r="K198" s="143"/>
      <c r="L198" s="252"/>
      <c r="M198" s="198" t="str">
        <f t="shared" si="68"/>
        <v/>
      </c>
      <c r="N198" s="175"/>
      <c r="O198" s="203"/>
      <c r="P198" s="175"/>
      <c r="Q198" s="203"/>
      <c r="R198" s="175"/>
      <c r="S198" s="143"/>
      <c r="T198" s="252"/>
      <c r="U198" s="204"/>
      <c r="V198" s="205"/>
      <c r="W198" s="206"/>
      <c r="X198" s="193"/>
      <c r="Y198" s="199">
        <f t="shared" si="60"/>
        <v>0</v>
      </c>
      <c r="Z198" s="199">
        <f>IF('1042Ef Décompte'!D202="",0,1)</f>
        <v>0</v>
      </c>
      <c r="AA198" s="45" t="e">
        <f t="shared" si="61"/>
        <v>#VALUE!</v>
      </c>
      <c r="AB198" s="45">
        <f t="shared" si="62"/>
        <v>0</v>
      </c>
      <c r="AC198" s="56" t="str">
        <f t="shared" si="63"/>
        <v/>
      </c>
      <c r="AD198" s="45" t="str">
        <f t="shared" si="49"/>
        <v/>
      </c>
      <c r="AE198" s="45" t="str">
        <f t="shared" si="50"/>
        <v/>
      </c>
      <c r="AF198" s="45" t="str">
        <f t="shared" si="64"/>
        <v/>
      </c>
      <c r="AG198" s="45" t="str">
        <f t="shared" si="65"/>
        <v/>
      </c>
      <c r="AH198" s="200" t="str">
        <f t="shared" si="69"/>
        <v/>
      </c>
      <c r="AI198" s="201" t="str">
        <f t="shared" si="66"/>
        <v/>
      </c>
      <c r="AJ198" s="200" t="str">
        <f t="shared" si="70"/>
        <v/>
      </c>
      <c r="AK198" s="200" t="str">
        <f>IF(AH198&lt;AI198,Übersetzungstexte!A$184,"")</f>
        <v/>
      </c>
      <c r="AL198" s="201" t="str">
        <f t="shared" si="67"/>
        <v/>
      </c>
      <c r="AM198" s="113"/>
    </row>
    <row r="199" spans="1:39" s="202" customFormat="1" ht="16.899999999999999" customHeight="1">
      <c r="A199" s="335"/>
      <c r="B199" s="480"/>
      <c r="C199" s="481"/>
      <c r="D199" s="482"/>
      <c r="E199" s="476"/>
      <c r="F199" s="198"/>
      <c r="G199" s="175"/>
      <c r="H199" s="336"/>
      <c r="I199" s="143"/>
      <c r="J199" s="251"/>
      <c r="K199" s="143"/>
      <c r="L199" s="252"/>
      <c r="M199" s="198" t="str">
        <f t="shared" si="68"/>
        <v/>
      </c>
      <c r="N199" s="175"/>
      <c r="O199" s="203"/>
      <c r="P199" s="175"/>
      <c r="Q199" s="203"/>
      <c r="R199" s="175"/>
      <c r="S199" s="143"/>
      <c r="T199" s="252"/>
      <c r="U199" s="204"/>
      <c r="V199" s="205"/>
      <c r="W199" s="206"/>
      <c r="X199" s="193"/>
      <c r="Y199" s="199">
        <f t="shared" si="60"/>
        <v>0</v>
      </c>
      <c r="Z199" s="199">
        <f>IF('1042Ef Décompte'!D203="",0,1)</f>
        <v>0</v>
      </c>
      <c r="AA199" s="45" t="e">
        <f t="shared" si="61"/>
        <v>#VALUE!</v>
      </c>
      <c r="AB199" s="45">
        <f t="shared" si="62"/>
        <v>0</v>
      </c>
      <c r="AC199" s="56" t="str">
        <f t="shared" si="63"/>
        <v/>
      </c>
      <c r="AD199" s="45" t="str">
        <f t="shared" si="49"/>
        <v/>
      </c>
      <c r="AE199" s="45" t="str">
        <f t="shared" si="50"/>
        <v/>
      </c>
      <c r="AF199" s="45" t="str">
        <f t="shared" si="64"/>
        <v/>
      </c>
      <c r="AG199" s="45" t="str">
        <f t="shared" si="65"/>
        <v/>
      </c>
      <c r="AH199" s="200" t="str">
        <f t="shared" si="69"/>
        <v/>
      </c>
      <c r="AI199" s="201" t="str">
        <f t="shared" si="66"/>
        <v/>
      </c>
      <c r="AJ199" s="200" t="str">
        <f t="shared" si="70"/>
        <v/>
      </c>
      <c r="AK199" s="200" t="str">
        <f>IF(AH199&lt;AI199,Übersetzungstexte!A$184,"")</f>
        <v/>
      </c>
      <c r="AL199" s="201" t="str">
        <f t="shared" si="67"/>
        <v/>
      </c>
      <c r="AM199" s="113"/>
    </row>
    <row r="200" spans="1:39" s="202" customFormat="1" ht="16.899999999999999" customHeight="1">
      <c r="A200" s="335"/>
      <c r="B200" s="480"/>
      <c r="C200" s="481"/>
      <c r="D200" s="482"/>
      <c r="E200" s="476"/>
      <c r="F200" s="198"/>
      <c r="G200" s="175"/>
      <c r="H200" s="336"/>
      <c r="I200" s="143"/>
      <c r="J200" s="251"/>
      <c r="K200" s="143"/>
      <c r="L200" s="252"/>
      <c r="M200" s="198" t="str">
        <f t="shared" ref="M200:M207" si="71">IF(A200="","",L200)</f>
        <v/>
      </c>
      <c r="N200" s="175"/>
      <c r="O200" s="203"/>
      <c r="P200" s="175"/>
      <c r="Q200" s="203"/>
      <c r="R200" s="175"/>
      <c r="S200" s="143"/>
      <c r="T200" s="252"/>
      <c r="U200" s="204"/>
      <c r="V200" s="205"/>
      <c r="W200" s="206"/>
      <c r="X200" s="193"/>
      <c r="Y200" s="199">
        <f t="shared" ref="Y200:Y206" si="72">IF(Y$2-YEAR(D200)&lt;Y$3,0,1)</f>
        <v>0</v>
      </c>
      <c r="Z200" s="199">
        <f>IF('1042Ef Décompte'!D204="",0,1)</f>
        <v>0</v>
      </c>
      <c r="AA200" s="45" t="e">
        <f t="shared" ref="AA200:AA206" si="73">ROUND((K200+J200)/(Y$4-(K200+J200))*100,2)</f>
        <v>#VALUE!</v>
      </c>
      <c r="AB200" s="45">
        <f t="shared" ref="AB200:AB206" si="74">ROUND(H200,0)/12</f>
        <v>0</v>
      </c>
      <c r="AC200" s="56" t="str">
        <f t="shared" ref="AC200:AC206" si="75">IF(AND(A200="",B200="",C200=""),"",ROUND((Y$4-(K200+J200))*L200/60,1))</f>
        <v/>
      </c>
      <c r="AD200" s="45" t="str">
        <f t="shared" si="49"/>
        <v/>
      </c>
      <c r="AE200" s="45" t="str">
        <f t="shared" si="50"/>
        <v/>
      </c>
      <c r="AF200" s="45" t="str">
        <f t="shared" ref="AF200:AF206" si="76">IF(OR(AND(A200="",B200="",C200=""),F200=0,F200="",AC200=0,AC200=""),"",ROUND((AB200*F200/AC200),2))</f>
        <v/>
      </c>
      <c r="AG200" s="45" t="str">
        <f t="shared" ref="AG200:AG206" si="77">IF(OR(AND(A200="",B200="",C200=""),F200=0,F200="",AC200=0,AC200=""),"",ROUND((I200/(12*AB200*F200)+1)*AB200*F200/AC200,2))</f>
        <v/>
      </c>
      <c r="AH200" s="200" t="str">
        <f t="shared" ref="AH200:AH206" si="78">IF(OR(AND(A200="",B200="",C200=""),AC200=0,AC200=""),"",ROUND(AH$4 / AC200,1))</f>
        <v/>
      </c>
      <c r="AI200" s="201" t="str">
        <f t="shared" ref="AI200:AI206" si="79">IF(OR(AND(A200="",B200="",C200=""),Y$4=""),"",IF(AND(G200&gt;0,I200&gt;0),AE200, IF(G200&gt;0,AD200, IF(AND(F200&gt;0,I200&gt;0),AG200,AF200))))</f>
        <v/>
      </c>
      <c r="AJ200" s="200" t="str">
        <f t="shared" ref="AJ200:AJ206" si="80">IF(AH200&lt;AI200,AH200,AI200)</f>
        <v/>
      </c>
      <c r="AK200" s="200" t="str">
        <f>IF(AH200&lt;AI200,Übersetzungstexte!A$184,"")</f>
        <v/>
      </c>
      <c r="AL200" s="201" t="str">
        <f t="shared" ref="AL200:AL206" si="81">IF(AND(B200="",C200=""),"",CONCATENATE(B200,", ",C200))</f>
        <v/>
      </c>
      <c r="AM200" s="113"/>
    </row>
    <row r="201" spans="1:39" s="202" customFormat="1" ht="16.899999999999999" customHeight="1">
      <c r="A201" s="335"/>
      <c r="B201" s="480"/>
      <c r="C201" s="481"/>
      <c r="D201" s="482"/>
      <c r="E201" s="476"/>
      <c r="F201" s="198"/>
      <c r="G201" s="175"/>
      <c r="H201" s="336"/>
      <c r="I201" s="143"/>
      <c r="J201" s="251"/>
      <c r="K201" s="143"/>
      <c r="L201" s="252"/>
      <c r="M201" s="198" t="str">
        <f t="shared" si="71"/>
        <v/>
      </c>
      <c r="N201" s="175"/>
      <c r="O201" s="203"/>
      <c r="P201" s="175"/>
      <c r="Q201" s="203"/>
      <c r="R201" s="175"/>
      <c r="S201" s="143"/>
      <c r="T201" s="252"/>
      <c r="U201" s="204"/>
      <c r="V201" s="205"/>
      <c r="W201" s="206"/>
      <c r="X201" s="193"/>
      <c r="Y201" s="199">
        <f t="shared" si="72"/>
        <v>0</v>
      </c>
      <c r="Z201" s="199">
        <f>IF('1042Ef Décompte'!D205="",0,1)</f>
        <v>0</v>
      </c>
      <c r="AA201" s="45" t="e">
        <f t="shared" si="73"/>
        <v>#VALUE!</v>
      </c>
      <c r="AB201" s="45">
        <f t="shared" si="74"/>
        <v>0</v>
      </c>
      <c r="AC201" s="56" t="str">
        <f t="shared" si="75"/>
        <v/>
      </c>
      <c r="AD201" s="45" t="str">
        <f t="shared" ref="AD201:AD207" si="82">IF(OR(AND(A201="",B201="",C201=""),G201=0,G201=""),"",ROUND((1+AA201/100)*AB201*G201,2))</f>
        <v/>
      </c>
      <c r="AE201" s="45" t="str">
        <f t="shared" ref="AE201:AE207" si="83">IF(OR(AND(A201="",B201="",C201=""),G201=0,G201="",M201=0,M201=""),"",ROUND((1+AA201/100)*(I201/(Y$4*L201/5)+AB201*G201),2))</f>
        <v/>
      </c>
      <c r="AF201" s="45" t="str">
        <f t="shared" si="76"/>
        <v/>
      </c>
      <c r="AG201" s="45" t="str">
        <f t="shared" si="77"/>
        <v/>
      </c>
      <c r="AH201" s="200" t="str">
        <f t="shared" si="78"/>
        <v/>
      </c>
      <c r="AI201" s="201" t="str">
        <f t="shared" si="79"/>
        <v/>
      </c>
      <c r="AJ201" s="200" t="str">
        <f t="shared" si="80"/>
        <v/>
      </c>
      <c r="AK201" s="200" t="str">
        <f>IF(AH201&lt;AI201,Übersetzungstexte!A$184,"")</f>
        <v/>
      </c>
      <c r="AL201" s="201" t="str">
        <f t="shared" si="81"/>
        <v/>
      </c>
      <c r="AM201" s="113"/>
    </row>
    <row r="202" spans="1:39" s="202" customFormat="1" ht="16.899999999999999" customHeight="1">
      <c r="A202" s="335"/>
      <c r="B202" s="480"/>
      <c r="C202" s="481"/>
      <c r="D202" s="482"/>
      <c r="E202" s="476"/>
      <c r="F202" s="198"/>
      <c r="G202" s="175"/>
      <c r="H202" s="336"/>
      <c r="I202" s="143"/>
      <c r="J202" s="251"/>
      <c r="K202" s="143"/>
      <c r="L202" s="252"/>
      <c r="M202" s="198" t="str">
        <f t="shared" si="71"/>
        <v/>
      </c>
      <c r="N202" s="175"/>
      <c r="O202" s="203"/>
      <c r="P202" s="175"/>
      <c r="Q202" s="203"/>
      <c r="R202" s="175"/>
      <c r="S202" s="143"/>
      <c r="T202" s="252"/>
      <c r="U202" s="204"/>
      <c r="V202" s="205"/>
      <c r="W202" s="206"/>
      <c r="X202" s="193"/>
      <c r="Y202" s="199">
        <f t="shared" si="72"/>
        <v>0</v>
      </c>
      <c r="Z202" s="199">
        <f>IF('1042Ef Décompte'!D206="",0,1)</f>
        <v>0</v>
      </c>
      <c r="AA202" s="45" t="e">
        <f t="shared" si="73"/>
        <v>#VALUE!</v>
      </c>
      <c r="AB202" s="45">
        <f t="shared" si="74"/>
        <v>0</v>
      </c>
      <c r="AC202" s="56" t="str">
        <f t="shared" si="75"/>
        <v/>
      </c>
      <c r="AD202" s="45" t="str">
        <f t="shared" si="82"/>
        <v/>
      </c>
      <c r="AE202" s="45" t="str">
        <f t="shared" si="83"/>
        <v/>
      </c>
      <c r="AF202" s="45" t="str">
        <f t="shared" si="76"/>
        <v/>
      </c>
      <c r="AG202" s="45" t="str">
        <f t="shared" si="77"/>
        <v/>
      </c>
      <c r="AH202" s="200" t="str">
        <f t="shared" si="78"/>
        <v/>
      </c>
      <c r="AI202" s="201" t="str">
        <f t="shared" si="79"/>
        <v/>
      </c>
      <c r="AJ202" s="200" t="str">
        <f t="shared" si="80"/>
        <v/>
      </c>
      <c r="AK202" s="200" t="str">
        <f>IF(AH202&lt;AI202,Übersetzungstexte!A$184,"")</f>
        <v/>
      </c>
      <c r="AL202" s="201" t="str">
        <f t="shared" si="81"/>
        <v/>
      </c>
      <c r="AM202" s="113"/>
    </row>
    <row r="203" spans="1:39" s="202" customFormat="1" ht="16.899999999999999" customHeight="1">
      <c r="A203" s="335"/>
      <c r="B203" s="480"/>
      <c r="C203" s="481"/>
      <c r="D203" s="482"/>
      <c r="E203" s="476"/>
      <c r="F203" s="198"/>
      <c r="G203" s="175"/>
      <c r="H203" s="336"/>
      <c r="I203" s="143"/>
      <c r="J203" s="251"/>
      <c r="K203" s="143"/>
      <c r="L203" s="252"/>
      <c r="M203" s="198" t="str">
        <f t="shared" si="71"/>
        <v/>
      </c>
      <c r="N203" s="175"/>
      <c r="O203" s="203"/>
      <c r="P203" s="175"/>
      <c r="Q203" s="203"/>
      <c r="R203" s="175"/>
      <c r="S203" s="143"/>
      <c r="T203" s="252"/>
      <c r="U203" s="204"/>
      <c r="V203" s="205"/>
      <c r="W203" s="206"/>
      <c r="X203" s="193"/>
      <c r="Y203" s="199">
        <f t="shared" si="72"/>
        <v>0</v>
      </c>
      <c r="Z203" s="199">
        <f>IF('1042Ef Décompte'!D207="",0,1)</f>
        <v>0</v>
      </c>
      <c r="AA203" s="45" t="e">
        <f t="shared" si="73"/>
        <v>#VALUE!</v>
      </c>
      <c r="AB203" s="45">
        <f t="shared" si="74"/>
        <v>0</v>
      </c>
      <c r="AC203" s="56" t="str">
        <f t="shared" si="75"/>
        <v/>
      </c>
      <c r="AD203" s="45" t="str">
        <f t="shared" si="82"/>
        <v/>
      </c>
      <c r="AE203" s="45" t="str">
        <f t="shared" si="83"/>
        <v/>
      </c>
      <c r="AF203" s="45" t="str">
        <f t="shared" si="76"/>
        <v/>
      </c>
      <c r="AG203" s="45" t="str">
        <f t="shared" si="77"/>
        <v/>
      </c>
      <c r="AH203" s="200" t="str">
        <f t="shared" si="78"/>
        <v/>
      </c>
      <c r="AI203" s="201" t="str">
        <f t="shared" si="79"/>
        <v/>
      </c>
      <c r="AJ203" s="200" t="str">
        <f t="shared" si="80"/>
        <v/>
      </c>
      <c r="AK203" s="200" t="str">
        <f>IF(AH203&lt;AI203,Übersetzungstexte!A$184,"")</f>
        <v/>
      </c>
      <c r="AL203" s="201" t="str">
        <f t="shared" si="81"/>
        <v/>
      </c>
      <c r="AM203" s="113"/>
    </row>
    <row r="204" spans="1:39" s="202" customFormat="1" ht="16.899999999999999" customHeight="1">
      <c r="A204" s="335"/>
      <c r="B204" s="480"/>
      <c r="C204" s="481"/>
      <c r="D204" s="482"/>
      <c r="E204" s="476"/>
      <c r="F204" s="198"/>
      <c r="G204" s="175"/>
      <c r="H204" s="336"/>
      <c r="I204" s="143"/>
      <c r="J204" s="251"/>
      <c r="K204" s="143"/>
      <c r="L204" s="252"/>
      <c r="M204" s="198" t="str">
        <f t="shared" si="71"/>
        <v/>
      </c>
      <c r="N204" s="175"/>
      <c r="O204" s="203"/>
      <c r="P204" s="175"/>
      <c r="Q204" s="203"/>
      <c r="R204" s="175"/>
      <c r="S204" s="143"/>
      <c r="T204" s="252"/>
      <c r="U204" s="204"/>
      <c r="V204" s="205"/>
      <c r="W204" s="206"/>
      <c r="X204" s="193"/>
      <c r="Y204" s="199">
        <f t="shared" si="72"/>
        <v>0</v>
      </c>
      <c r="Z204" s="199">
        <f>IF('1042Ef Décompte'!D208="",0,1)</f>
        <v>0</v>
      </c>
      <c r="AA204" s="45" t="e">
        <f t="shared" si="73"/>
        <v>#VALUE!</v>
      </c>
      <c r="AB204" s="45">
        <f t="shared" si="74"/>
        <v>0</v>
      </c>
      <c r="AC204" s="56" t="str">
        <f t="shared" si="75"/>
        <v/>
      </c>
      <c r="AD204" s="45" t="str">
        <f t="shared" si="82"/>
        <v/>
      </c>
      <c r="AE204" s="45" t="str">
        <f t="shared" si="83"/>
        <v/>
      </c>
      <c r="AF204" s="45" t="str">
        <f t="shared" si="76"/>
        <v/>
      </c>
      <c r="AG204" s="45" t="str">
        <f t="shared" si="77"/>
        <v/>
      </c>
      <c r="AH204" s="200" t="str">
        <f t="shared" si="78"/>
        <v/>
      </c>
      <c r="AI204" s="201" t="str">
        <f t="shared" si="79"/>
        <v/>
      </c>
      <c r="AJ204" s="200" t="str">
        <f t="shared" si="80"/>
        <v/>
      </c>
      <c r="AK204" s="200" t="str">
        <f>IF(AH204&lt;AI204,Übersetzungstexte!A$184,"")</f>
        <v/>
      </c>
      <c r="AL204" s="201" t="str">
        <f t="shared" si="81"/>
        <v/>
      </c>
      <c r="AM204" s="113"/>
    </row>
    <row r="205" spans="1:39" s="202" customFormat="1" ht="16.899999999999999" customHeight="1">
      <c r="A205" s="335"/>
      <c r="B205" s="480"/>
      <c r="C205" s="481"/>
      <c r="D205" s="482"/>
      <c r="E205" s="476"/>
      <c r="F205" s="198"/>
      <c r="G205" s="175"/>
      <c r="H205" s="336"/>
      <c r="I205" s="143"/>
      <c r="J205" s="251"/>
      <c r="K205" s="143"/>
      <c r="L205" s="252"/>
      <c r="M205" s="198" t="str">
        <f t="shared" si="71"/>
        <v/>
      </c>
      <c r="N205" s="175"/>
      <c r="O205" s="203"/>
      <c r="P205" s="175"/>
      <c r="Q205" s="203"/>
      <c r="R205" s="175"/>
      <c r="S205" s="143"/>
      <c r="T205" s="252"/>
      <c r="U205" s="204"/>
      <c r="V205" s="205"/>
      <c r="W205" s="206"/>
      <c r="X205" s="193"/>
      <c r="Y205" s="199">
        <f t="shared" si="72"/>
        <v>0</v>
      </c>
      <c r="Z205" s="199">
        <f>IF('1042Ef Décompte'!D209="",0,1)</f>
        <v>0</v>
      </c>
      <c r="AA205" s="45" t="e">
        <f t="shared" si="73"/>
        <v>#VALUE!</v>
      </c>
      <c r="AB205" s="45">
        <f t="shared" si="74"/>
        <v>0</v>
      </c>
      <c r="AC205" s="56" t="str">
        <f t="shared" si="75"/>
        <v/>
      </c>
      <c r="AD205" s="45" t="str">
        <f t="shared" si="82"/>
        <v/>
      </c>
      <c r="AE205" s="45" t="str">
        <f t="shared" si="83"/>
        <v/>
      </c>
      <c r="AF205" s="45" t="str">
        <f t="shared" si="76"/>
        <v/>
      </c>
      <c r="AG205" s="45" t="str">
        <f t="shared" si="77"/>
        <v/>
      </c>
      <c r="AH205" s="200" t="str">
        <f t="shared" si="78"/>
        <v/>
      </c>
      <c r="AI205" s="201" t="str">
        <f t="shared" si="79"/>
        <v/>
      </c>
      <c r="AJ205" s="200" t="str">
        <f t="shared" si="80"/>
        <v/>
      </c>
      <c r="AK205" s="200" t="str">
        <f>IF(AH205&lt;AI205,Übersetzungstexte!A$184,"")</f>
        <v/>
      </c>
      <c r="AL205" s="201" t="str">
        <f t="shared" si="81"/>
        <v/>
      </c>
      <c r="AM205" s="113"/>
    </row>
    <row r="206" spans="1:39" s="202" customFormat="1" ht="16.899999999999999" customHeight="1">
      <c r="A206" s="335"/>
      <c r="B206" s="480"/>
      <c r="C206" s="481"/>
      <c r="D206" s="482"/>
      <c r="E206" s="476"/>
      <c r="F206" s="198"/>
      <c r="G206" s="175"/>
      <c r="H206" s="336"/>
      <c r="I206" s="143"/>
      <c r="J206" s="251"/>
      <c r="K206" s="143"/>
      <c r="L206" s="252"/>
      <c r="M206" s="198" t="str">
        <f t="shared" si="71"/>
        <v/>
      </c>
      <c r="N206" s="175"/>
      <c r="O206" s="203"/>
      <c r="P206" s="175"/>
      <c r="Q206" s="203"/>
      <c r="R206" s="175"/>
      <c r="S206" s="143"/>
      <c r="T206" s="252"/>
      <c r="U206" s="204"/>
      <c r="V206" s="205"/>
      <c r="W206" s="206"/>
      <c r="X206" s="193"/>
      <c r="Y206" s="199">
        <f t="shared" si="72"/>
        <v>0</v>
      </c>
      <c r="Z206" s="199">
        <f>IF('1042Ef Décompte'!D210="",0,1)</f>
        <v>0</v>
      </c>
      <c r="AA206" s="45" t="e">
        <f t="shared" si="73"/>
        <v>#VALUE!</v>
      </c>
      <c r="AB206" s="45">
        <f t="shared" si="74"/>
        <v>0</v>
      </c>
      <c r="AC206" s="56" t="str">
        <f t="shared" si="75"/>
        <v/>
      </c>
      <c r="AD206" s="45" t="str">
        <f t="shared" si="82"/>
        <v/>
      </c>
      <c r="AE206" s="45" t="str">
        <f t="shared" si="83"/>
        <v/>
      </c>
      <c r="AF206" s="45" t="str">
        <f t="shared" si="76"/>
        <v/>
      </c>
      <c r="AG206" s="45" t="str">
        <f t="shared" si="77"/>
        <v/>
      </c>
      <c r="AH206" s="200" t="str">
        <f t="shared" si="78"/>
        <v/>
      </c>
      <c r="AI206" s="201" t="str">
        <f t="shared" si="79"/>
        <v/>
      </c>
      <c r="AJ206" s="200" t="str">
        <f t="shared" si="80"/>
        <v/>
      </c>
      <c r="AK206" s="200" t="str">
        <f>IF(AH206&lt;AI206,Übersetzungstexte!A$184,"")</f>
        <v/>
      </c>
      <c r="AL206" s="201" t="str">
        <f t="shared" si="81"/>
        <v/>
      </c>
      <c r="AM206" s="113"/>
    </row>
    <row r="207" spans="1:39" s="202" customFormat="1" ht="16.899999999999999" customHeight="1">
      <c r="A207" s="366"/>
      <c r="B207" s="483"/>
      <c r="C207" s="484"/>
      <c r="D207" s="485"/>
      <c r="E207" s="486"/>
      <c r="F207" s="367"/>
      <c r="G207" s="368"/>
      <c r="H207" s="369"/>
      <c r="I207" s="370"/>
      <c r="J207" s="371"/>
      <c r="K207" s="370"/>
      <c r="L207" s="372"/>
      <c r="M207" s="198" t="str">
        <f t="shared" si="71"/>
        <v/>
      </c>
      <c r="N207" s="368"/>
      <c r="O207" s="373"/>
      <c r="P207" s="368"/>
      <c r="Q207" s="373"/>
      <c r="R207" s="368"/>
      <c r="S207" s="370"/>
      <c r="T207" s="372"/>
      <c r="U207" s="374"/>
      <c r="V207" s="375"/>
      <c r="W207" s="376"/>
      <c r="X207" s="193"/>
      <c r="Y207" s="199">
        <f t="shared" ref="Y207" si="84">IF(Y$2-YEAR(D207)&lt;Y$3,0,1)</f>
        <v>0</v>
      </c>
      <c r="Z207" s="199">
        <f>IF('1042Ef Décompte'!D211="",0,1)</f>
        <v>0</v>
      </c>
      <c r="AA207" s="45" t="e">
        <f t="shared" ref="AA207" si="85">ROUND((K207+J207)/(Y$4-(K207+J207))*100,2)</f>
        <v>#VALUE!</v>
      </c>
      <c r="AB207" s="45">
        <f t="shared" ref="AB207" si="86">ROUND(H207,0)/12</f>
        <v>0</v>
      </c>
      <c r="AC207" s="56" t="str">
        <f t="shared" ref="AC207" si="87">IF(AND(A207="",B207="",C207=""),"",ROUND((Y$4-(K207+J207))*L207/60,1))</f>
        <v/>
      </c>
      <c r="AD207" s="45" t="str">
        <f t="shared" si="82"/>
        <v/>
      </c>
      <c r="AE207" s="45" t="str">
        <f t="shared" si="83"/>
        <v/>
      </c>
      <c r="AF207" s="45" t="str">
        <f t="shared" ref="AF207" si="88">IF(OR(AND(A207="",B207="",C207=""),F207=0,F207="",AC207=0,AC207=""),"",ROUND((AB207*F207/AC207),2))</f>
        <v/>
      </c>
      <c r="AG207" s="45" t="str">
        <f t="shared" ref="AG207" si="89">IF(OR(AND(A207="",B207="",C207=""),F207=0,F207="",AC207=0,AC207=""),"",ROUND((I207/(12*AB207*F207)+1)*AB207*F207/AC207,2))</f>
        <v/>
      </c>
      <c r="AH207" s="200" t="str">
        <f t="shared" ref="AH207" si="90">IF(OR(AND(A207="",B207="",C207=""),AC207=0,AC207=""),"",ROUND(AH$4 / AC207,1))</f>
        <v/>
      </c>
      <c r="AI207" s="201" t="str">
        <f t="shared" ref="AI207" si="91">IF(OR(AND(A207="",B207="",C207=""),Y$4=""),"",IF(AND(G207&gt;0,I207&gt;0),AE207, IF(G207&gt;0,AD207, IF(AND(F207&gt;0,I207&gt;0),AG207,AF207))))</f>
        <v/>
      </c>
      <c r="AJ207" s="200" t="str">
        <f t="shared" ref="AJ207" si="92">IF(AH207&lt;AI207,AH207,AI207)</f>
        <v/>
      </c>
      <c r="AK207" s="200" t="str">
        <f>IF(AH207&lt;AI207,Übersetzungstexte!A$184,"")</f>
        <v/>
      </c>
      <c r="AL207" s="201" t="str">
        <f t="shared" ref="AL207" si="93">IF(AND(B207="",C207=""),"",CONCATENATE(B207,", ",C207))</f>
        <v/>
      </c>
      <c r="AM207" s="113"/>
    </row>
    <row r="208" spans="1:39"/>
  </sheetData>
  <sheetProtection algorithmName="SHA-512" hashValue="BzMj3JFzplU7RsYqj4JFJSzd/4QTTYuxQ/WBW3ocHSmRMS6TFS1Smlq2+fDJaNxRAI7TN4OOvxnx3C8TFZukqg==" saltValue="zzAQdXzHaeeaUGQy3G6y5w==" spinCount="100000" sheet="1" selectLockedCells="1"/>
  <mergeCells count="23">
    <mergeCell ref="C5:C6"/>
    <mergeCell ref="D5:D6"/>
    <mergeCell ref="A5:A6"/>
    <mergeCell ref="B5:B6"/>
    <mergeCell ref="J5:J6"/>
    <mergeCell ref="G5:G6"/>
    <mergeCell ref="E5:E6"/>
    <mergeCell ref="T5:T6"/>
    <mergeCell ref="U5:U6"/>
    <mergeCell ref="V5:V6"/>
    <mergeCell ref="W5:W6"/>
    <mergeCell ref="C1:D1"/>
    <mergeCell ref="C2:D2"/>
    <mergeCell ref="K5:K6"/>
    <mergeCell ref="L5:L6"/>
    <mergeCell ref="M5:N5"/>
    <mergeCell ref="S5:S6"/>
    <mergeCell ref="H5:H6"/>
    <mergeCell ref="I5:I6"/>
    <mergeCell ref="Q5:R5"/>
    <mergeCell ref="O5:O6"/>
    <mergeCell ref="P5:P6"/>
    <mergeCell ref="F5:F6"/>
  </mergeCells>
  <phoneticPr fontId="9" type="noConversion"/>
  <conditionalFormatting sqref="A107:A199">
    <cfRule type="cellIs" dxfId="92" priority="36" operator="between">
      <formula>7560000000000</formula>
      <formula>7569999999999</formula>
    </cfRule>
    <cfRule type="cellIs" dxfId="91" priority="37" operator="between">
      <formula>0</formula>
      <formula>9999999999</formula>
    </cfRule>
  </conditionalFormatting>
  <conditionalFormatting sqref="U107:W199">
    <cfRule type="expression" dxfId="90" priority="35">
      <formula>U107=""</formula>
    </cfRule>
  </conditionalFormatting>
  <conditionalFormatting sqref="U7:W7">
    <cfRule type="expression" dxfId="89" priority="34">
      <formula>U7=""</formula>
    </cfRule>
  </conditionalFormatting>
  <conditionalFormatting sqref="A7">
    <cfRule type="cellIs" dxfId="88" priority="33" operator="between">
      <formula>7560000000000</formula>
      <formula>7569999999999</formula>
    </cfRule>
  </conditionalFormatting>
  <conditionalFormatting sqref="A7:D7 A107:D199 I107:T199 F107:G199 F7:T7">
    <cfRule type="expression" dxfId="87" priority="32">
      <formula>A7=""</formula>
    </cfRule>
  </conditionalFormatting>
  <conditionalFormatting sqref="F107:F199 F7">
    <cfRule type="expression" dxfId="86" priority="31">
      <formula>G7&lt;&gt;""</formula>
    </cfRule>
  </conditionalFormatting>
  <conditionalFormatting sqref="G107:G199 G7">
    <cfRule type="expression" dxfId="85" priority="30">
      <formula>F7&lt;&gt;""</formula>
    </cfRule>
  </conditionalFormatting>
  <conditionalFormatting sqref="A8:A104">
    <cfRule type="cellIs" dxfId="84" priority="28" operator="between">
      <formula>7560000000000</formula>
      <formula>7569999999999</formula>
    </cfRule>
    <cfRule type="cellIs" dxfId="83" priority="29" operator="between">
      <formula>0</formula>
      <formula>9999999999</formula>
    </cfRule>
  </conditionalFormatting>
  <conditionalFormatting sqref="U8:W104">
    <cfRule type="expression" dxfId="82" priority="27">
      <formula>U8=""</formula>
    </cfRule>
  </conditionalFormatting>
  <conditionalFormatting sqref="H8:H207 I8:T104 A8:D104 F8:G104">
    <cfRule type="expression" dxfId="81" priority="26">
      <formula>A8=""</formula>
    </cfRule>
  </conditionalFormatting>
  <conditionalFormatting sqref="F8:F104">
    <cfRule type="expression" dxfId="80" priority="25">
      <formula>G8&lt;&gt;""</formula>
    </cfRule>
  </conditionalFormatting>
  <conditionalFormatting sqref="G8:G104">
    <cfRule type="expression" dxfId="79" priority="24">
      <formula>F8&lt;&gt;""</formula>
    </cfRule>
  </conditionalFormatting>
  <conditionalFormatting sqref="A200:A207">
    <cfRule type="cellIs" dxfId="78" priority="22" operator="between">
      <formula>7560000000000</formula>
      <formula>7569999999999</formula>
    </cfRule>
    <cfRule type="cellIs" dxfId="77" priority="23" operator="between">
      <formula>0</formula>
      <formula>9999999999</formula>
    </cfRule>
  </conditionalFormatting>
  <conditionalFormatting sqref="U200:W207">
    <cfRule type="expression" dxfId="76" priority="21">
      <formula>U200=""</formula>
    </cfRule>
  </conditionalFormatting>
  <conditionalFormatting sqref="A200:D207 I200:T207 F200:G207">
    <cfRule type="expression" dxfId="75" priority="20">
      <formula>A200=""</formula>
    </cfRule>
  </conditionalFormatting>
  <conditionalFormatting sqref="F200:F207">
    <cfRule type="expression" dxfId="74" priority="19">
      <formula>G200&lt;&gt;""</formula>
    </cfRule>
  </conditionalFormatting>
  <conditionalFormatting sqref="G200:G207">
    <cfRule type="expression" dxfId="73" priority="18">
      <formula>F200&lt;&gt;""</formula>
    </cfRule>
  </conditionalFormatting>
  <conditionalFormatting sqref="A105:A106">
    <cfRule type="cellIs" dxfId="72" priority="16" operator="between">
      <formula>7560000000000</formula>
      <formula>7569999999999</formula>
    </cfRule>
    <cfRule type="cellIs" dxfId="71" priority="17" operator="between">
      <formula>0</formula>
      <formula>9999999999</formula>
    </cfRule>
  </conditionalFormatting>
  <conditionalFormatting sqref="U105:W106">
    <cfRule type="expression" dxfId="70" priority="15">
      <formula>U105=""</formula>
    </cfRule>
  </conditionalFormatting>
  <conditionalFormatting sqref="A105:D106 I105:T106 F105:G106">
    <cfRule type="expression" dxfId="69" priority="14">
      <formula>A105=""</formula>
    </cfRule>
  </conditionalFormatting>
  <conditionalFormatting sqref="F105:F106">
    <cfRule type="expression" dxfId="68" priority="13">
      <formula>G105&lt;&gt;""</formula>
    </cfRule>
  </conditionalFormatting>
  <conditionalFormatting sqref="G105:G106">
    <cfRule type="expression" dxfId="67" priority="12">
      <formula>F105&lt;&gt;""</formula>
    </cfRule>
  </conditionalFormatting>
  <conditionalFormatting sqref="E7:E207">
    <cfRule type="expression" dxfId="66" priority="4">
      <formula>E7=""</formula>
    </cfRule>
  </conditionalFormatting>
  <conditionalFormatting sqref="E10:E12">
    <cfRule type="expression" dxfId="65" priority="3">
      <formula>E10=""</formula>
    </cfRule>
  </conditionalFormatting>
  <conditionalFormatting sqref="E8">
    <cfRule type="expression" dxfId="64" priority="2">
      <formula>E8=""</formula>
    </cfRule>
  </conditionalFormatting>
  <conditionalFormatting sqref="E9">
    <cfRule type="expression" dxfId="63" priority="1">
      <formula>E9=""</formula>
    </cfRule>
  </conditionalFormatting>
  <dataValidations xWindow="99" yWindow="549" count="5">
    <dataValidation allowBlank="1" showInputMessage="1" showErrorMessage="1" prompt="Saisissez le numéro AVS sans points. Le code du pays (trois premiers chiffres = 756) n'est pas obligatoire. Le numéro AVS est automatiquement formaté." sqref="A8:A207" xr:uid="{00000000-0002-0000-0200-000000000000}"/>
    <dataValidation allowBlank="1" showInputMessage="1" showErrorMessage="1" prompt="Indiquez le salaire mensuel ou le salaire horaire" sqref="F7:G207" xr:uid="{00000000-0002-0000-0200-000001000000}"/>
    <dataValidation allowBlank="1" showInputMessage="1" showErrorMessage="1" prompt="Fériés effectivement accordés. Attention pour les employés à temps partiel, lisez les instructions." sqref="K7:K207" xr:uid="{00000000-0002-0000-0200-000002000000}"/>
    <dataValidation allowBlank="1" showInputMessage="1" showErrorMessage="1" prompt="Valeur d'entrée valide : +/- 20 heures" sqref="Q7:R207" xr:uid="{00000000-0002-0000-0200-000003000000}"/>
    <dataValidation allowBlank="1" showInputMessage="1" showErrorMessage="1" prompt="Nombre de salaires convenus par an." sqref="H8:H207" xr:uid="{00000000-0002-0000-0200-000004000000}"/>
  </dataValidations>
  <pageMargins left="0.39370078740157483" right="0.39370078740157483" top="0.78740157480314965" bottom="0.59055118110236227" header="0.31496062992125984" footer="0.31496062992125984"/>
  <pageSetup paperSize="9" scale="46" fitToHeight="0" orientation="landscape" horizontalDpi="300" verticalDpi="300" r:id="rId1"/>
  <headerFooter>
    <oddHeader>&amp;C&amp;"Arial,Fett"&amp;28Données de base des travailleurs</oddHeader>
    <oddFooter>&amp;L&amp;F / &amp;A / 01.2024&amp;RPage &amp;P / &amp;N</oddFooter>
  </headerFooter>
  <drawing r:id="rId2"/>
  <extLst>
    <ext xmlns:x14="http://schemas.microsoft.com/office/spreadsheetml/2009/9/main" uri="{CCE6A557-97BC-4b89-ADB6-D9C93CAAB3DF}">
      <x14:dataValidations xmlns:xm="http://schemas.microsoft.com/office/excel/2006/main" xWindow="99" yWindow="549" count="2">
        <x14:dataValidation type="list" allowBlank="1" showInputMessage="1" showErrorMessage="1" xr:uid="{00000000-0002-0000-0200-000005000000}">
          <x14:formula1>
            <xm:f>Hilfsdaten!$F$8:$F$16</xm:f>
          </x14:formula1>
          <xm:sqref>U8:U207</xm:sqref>
        </x14:dataValidation>
        <x14:dataValidation type="list" allowBlank="1" showInputMessage="1" showErrorMessage="1" xr:uid="{F1D1565C-89D1-4203-8521-1E0E990F8340}">
          <x14:formula1>
            <xm:f>Hilfsdaten!$F$27:$F$34</xm:f>
          </x14:formula1>
          <xm:sqref>E8:E207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Z212"/>
  <sheetViews>
    <sheetView showGridLines="0" zoomScale="85" zoomScaleNormal="85" zoomScaleSheetLayoutView="85" zoomScalePageLayoutView="85" workbookViewId="0">
      <pane ySplit="11" topLeftCell="A12" activePane="bottomLeft" state="frozen"/>
      <selection pane="bottomLeft" activeCell="A12" sqref="A12"/>
    </sheetView>
  </sheetViews>
  <sheetFormatPr baseColWidth="10" defaultColWidth="0" defaultRowHeight="12.75" zeroHeight="1"/>
  <cols>
    <col min="1" max="1" width="16.7109375" style="29" customWidth="1"/>
    <col min="2" max="3" width="20.7109375" style="7" customWidth="1"/>
    <col min="4" max="4" width="10.7109375" style="31" customWidth="1"/>
    <col min="5" max="6" width="10.7109375" style="7" customWidth="1"/>
    <col min="7" max="7" width="11.42578125" style="7" customWidth="1"/>
    <col min="8" max="14" width="10.7109375" style="7" customWidth="1"/>
    <col min="15" max="15" width="5.7109375" style="7" customWidth="1"/>
    <col min="16" max="19" width="11.5703125" style="26" hidden="1" customWidth="1"/>
    <col min="20" max="26" width="0" style="7" hidden="1" customWidth="1"/>
    <col min="27" max="16384" width="11.5703125" style="7" hidden="1"/>
  </cols>
  <sheetData>
    <row r="1" spans="1:26" ht="16.899999999999999" customHeight="1">
      <c r="B1" s="144" t="s">
        <v>104</v>
      </c>
      <c r="C1" s="577" t="str">
        <f>'1042Af Demande'!$D$6</f>
        <v xml:space="preserve"> / </v>
      </c>
      <c r="D1" s="578"/>
      <c r="F1" s="41"/>
      <c r="G1" s="35"/>
      <c r="H1" s="35"/>
      <c r="I1" s="39"/>
      <c r="J1" s="34"/>
      <c r="K1" s="29"/>
      <c r="L1" s="26"/>
      <c r="M1" s="38"/>
      <c r="N1" s="38"/>
      <c r="O1" s="25"/>
    </row>
    <row r="2" spans="1:26" ht="16.899999999999999" customHeight="1" thickBot="1">
      <c r="B2" s="145" t="s">
        <v>105</v>
      </c>
      <c r="C2" s="579" t="str">
        <f>'1042Af Demande'!$D$24</f>
        <v/>
      </c>
      <c r="D2" s="580"/>
      <c r="E2" s="40"/>
      <c r="F2" s="42"/>
      <c r="G2" s="40"/>
      <c r="H2" s="42"/>
      <c r="I2" s="42"/>
      <c r="J2" s="42"/>
      <c r="K2" s="40"/>
      <c r="L2" s="43"/>
      <c r="M2" s="43"/>
      <c r="N2" s="43"/>
      <c r="O2" s="25"/>
    </row>
    <row r="3" spans="1:26" ht="16.899999999999999" customHeight="1" thickBot="1">
      <c r="B3" s="24"/>
      <c r="C3" s="38"/>
      <c r="D3" s="36"/>
      <c r="E3" s="40"/>
      <c r="F3" s="42"/>
      <c r="G3" s="40"/>
      <c r="H3" s="42"/>
      <c r="I3" s="42"/>
      <c r="J3" s="42"/>
      <c r="K3" s="40"/>
      <c r="L3" s="43"/>
      <c r="M3" s="43"/>
      <c r="N3" s="43"/>
      <c r="O3" s="25"/>
    </row>
    <row r="4" spans="1:26" ht="16.899999999999999" customHeight="1">
      <c r="A4" s="47"/>
      <c r="D4" s="30"/>
      <c r="E4" s="33"/>
      <c r="F4" s="48"/>
      <c r="G4" s="49"/>
      <c r="H4" s="50" t="str">
        <f>CONCATENATE("Perte en % pour la période ",TEXT(MONTH(P$6),"00"),".",YEAR(P$7),":")</f>
        <v>Perte en % pour la période 01.3798:</v>
      </c>
      <c r="I4" s="51">
        <f>T6</f>
        <v>0</v>
      </c>
      <c r="J4" s="52"/>
      <c r="K4" s="49"/>
      <c r="L4" s="53"/>
      <c r="M4" s="50" t="str">
        <f>CONCATENATE("Perte en % pour la période ",TEXT(MONTH(P$7),"00"),".",YEAR(P$6),":")</f>
        <v>Perte en % pour la période 01.3799:</v>
      </c>
      <c r="N4" s="54">
        <f>W6</f>
        <v>0</v>
      </c>
      <c r="O4" s="25"/>
      <c r="P4" s="73">
        <f>YEAR('1042Af Demande'!B$24)-1</f>
        <v>1899</v>
      </c>
      <c r="Q4" s="25"/>
      <c r="R4" s="25"/>
      <c r="S4" s="25"/>
    </row>
    <row r="5" spans="1:26" ht="16.899999999999999" customHeight="1" thickBot="1">
      <c r="A5" s="47"/>
      <c r="B5" s="146" t="s">
        <v>139</v>
      </c>
      <c r="C5" s="146"/>
      <c r="D5" s="30"/>
      <c r="E5" s="564" t="str">
        <f>CONCATENATE("Perte moyenne pour les deux années de référence  ",W7*100,"%")</f>
        <v>Perte moyenne pour les deux années de référence  0%</v>
      </c>
      <c r="F5" s="565"/>
      <c r="G5" s="565"/>
      <c r="H5" s="565"/>
      <c r="I5" s="565"/>
      <c r="J5" s="565"/>
      <c r="K5" s="565"/>
      <c r="L5" s="565"/>
      <c r="M5" s="565"/>
      <c r="N5" s="566"/>
      <c r="O5" s="25"/>
      <c r="P5" s="73">
        <f>MONTH('1042Af Demande'!B$24)</f>
        <v>1</v>
      </c>
      <c r="Q5" s="25"/>
      <c r="R5" s="25"/>
      <c r="S5" s="46"/>
      <c r="T5" s="27">
        <f t="shared" ref="T5:Y5" si="0">SUM(T12:T211)</f>
        <v>0</v>
      </c>
      <c r="U5" s="27">
        <f t="shared" si="0"/>
        <v>0</v>
      </c>
      <c r="V5" s="27">
        <f t="shared" si="0"/>
        <v>0</v>
      </c>
      <c r="W5" s="27">
        <f t="shared" si="0"/>
        <v>0</v>
      </c>
      <c r="X5" s="27">
        <f t="shared" si="0"/>
        <v>0</v>
      </c>
      <c r="Y5" s="27">
        <f t="shared" si="0"/>
        <v>0</v>
      </c>
    </row>
    <row r="6" spans="1:26" ht="16.899999999999999" customHeight="1" thickBot="1">
      <c r="B6" s="147" t="s">
        <v>140</v>
      </c>
      <c r="C6" s="147"/>
      <c r="D6" s="30"/>
      <c r="E6" s="45"/>
      <c r="F6" s="56"/>
      <c r="O6" s="25"/>
      <c r="P6" s="44">
        <f>DATE(P4,P5,1)</f>
        <v>693598</v>
      </c>
      <c r="Q6" s="25"/>
      <c r="R6" s="25"/>
      <c r="S6" s="26" t="s">
        <v>141</v>
      </c>
      <c r="T6" s="55">
        <f>IF(V5=0,0,ROUND(V5/(T5-U5),4))</f>
        <v>0</v>
      </c>
      <c r="V6" s="7" t="s">
        <v>142</v>
      </c>
      <c r="W6" s="55">
        <f>IF(Y5=0,0,ROUND(Y5/(W5-X5),4))</f>
        <v>0</v>
      </c>
    </row>
    <row r="7" spans="1:26" s="57" customFormat="1" ht="16.899999999999999" customHeight="1">
      <c r="B7" s="147" t="s">
        <v>143</v>
      </c>
      <c r="D7" s="30"/>
      <c r="E7" s="91" t="s">
        <v>144</v>
      </c>
      <c r="F7" s="90"/>
      <c r="G7" s="90"/>
      <c r="H7" s="90"/>
      <c r="I7" s="58">
        <f>P7</f>
        <v>693233</v>
      </c>
      <c r="J7" s="89" t="s">
        <v>145</v>
      </c>
      <c r="K7" s="92"/>
      <c r="L7" s="92"/>
      <c r="M7" s="92"/>
      <c r="N7" s="58">
        <f>P6</f>
        <v>693598</v>
      </c>
      <c r="P7" s="44">
        <f>DATE(P4-1,P5,1)</f>
        <v>693233</v>
      </c>
      <c r="Q7" s="25"/>
      <c r="R7" s="25"/>
      <c r="S7" s="26"/>
      <c r="T7" s="55"/>
      <c r="U7" s="7"/>
      <c r="V7" s="26" t="s">
        <v>146</v>
      </c>
      <c r="W7" s="55">
        <f>ROUND((T6+W6)/2,4)</f>
        <v>0</v>
      </c>
      <c r="X7" s="7"/>
      <c r="Y7" s="7"/>
    </row>
    <row r="8" spans="1:26" ht="16.899999999999999" customHeight="1" thickBot="1">
      <c r="D8" s="74"/>
      <c r="E8" s="148" t="s">
        <v>147</v>
      </c>
      <c r="F8" s="149">
        <f>T5</f>
        <v>0</v>
      </c>
      <c r="G8" s="150">
        <f>SUM(G12:G211)</f>
        <v>0</v>
      </c>
      <c r="H8" s="149">
        <f>U5</f>
        <v>0</v>
      </c>
      <c r="I8" s="151">
        <f>V5</f>
        <v>0</v>
      </c>
      <c r="J8" s="148" t="s">
        <v>147</v>
      </c>
      <c r="K8" s="149">
        <f>W5</f>
        <v>0</v>
      </c>
      <c r="L8" s="150">
        <f>SUM(L12:L211)</f>
        <v>0</v>
      </c>
      <c r="M8" s="149">
        <f>X5</f>
        <v>0</v>
      </c>
      <c r="N8" s="151">
        <f>Y5</f>
        <v>0</v>
      </c>
    </row>
    <row r="9" spans="1:26" ht="37.5" customHeight="1">
      <c r="A9" s="560" t="s">
        <v>110</v>
      </c>
      <c r="B9" s="562" t="s">
        <v>111</v>
      </c>
      <c r="C9" s="573" t="s">
        <v>112</v>
      </c>
      <c r="D9" s="574"/>
      <c r="E9" s="581" t="s">
        <v>593</v>
      </c>
      <c r="F9" s="582"/>
      <c r="G9" s="567" t="s">
        <v>579</v>
      </c>
      <c r="H9" s="569" t="s">
        <v>603</v>
      </c>
      <c r="I9" s="571" t="s">
        <v>148</v>
      </c>
      <c r="J9" s="581" t="s">
        <v>594</v>
      </c>
      <c r="K9" s="582"/>
      <c r="L9" s="567" t="s">
        <v>579</v>
      </c>
      <c r="M9" s="569" t="s">
        <v>603</v>
      </c>
      <c r="N9" s="571" t="s">
        <v>148</v>
      </c>
    </row>
    <row r="10" spans="1:26" s="29" customFormat="1" ht="39.6" customHeight="1">
      <c r="A10" s="561"/>
      <c r="B10" s="563"/>
      <c r="C10" s="575"/>
      <c r="D10" s="576"/>
      <c r="E10" s="347" t="s">
        <v>118</v>
      </c>
      <c r="F10" s="173" t="s">
        <v>149</v>
      </c>
      <c r="G10" s="568"/>
      <c r="H10" s="570"/>
      <c r="I10" s="572"/>
      <c r="J10" s="347" t="s">
        <v>118</v>
      </c>
      <c r="K10" s="173" t="s">
        <v>149</v>
      </c>
      <c r="L10" s="568"/>
      <c r="M10" s="570"/>
      <c r="N10" s="572"/>
      <c r="O10" s="28"/>
      <c r="P10" s="78" t="s">
        <v>150</v>
      </c>
      <c r="Q10" s="78" t="s">
        <v>151</v>
      </c>
      <c r="R10" s="78" t="s">
        <v>152</v>
      </c>
      <c r="S10" s="78" t="s">
        <v>153</v>
      </c>
      <c r="T10" s="79" t="s">
        <v>154</v>
      </c>
      <c r="U10" s="79" t="s">
        <v>155</v>
      </c>
      <c r="V10" s="79" t="s">
        <v>153</v>
      </c>
      <c r="W10" s="79" t="s">
        <v>156</v>
      </c>
      <c r="X10" s="79" t="s">
        <v>157</v>
      </c>
      <c r="Y10" s="79" t="s">
        <v>152</v>
      </c>
      <c r="Z10" s="79" t="s">
        <v>158</v>
      </c>
    </row>
    <row r="11" spans="1:26" s="201" customFormat="1" ht="16.899999999999999" customHeight="1">
      <c r="A11" s="424" t="s">
        <v>135</v>
      </c>
      <c r="B11" s="425" t="s">
        <v>136</v>
      </c>
      <c r="C11" s="584" t="s">
        <v>137</v>
      </c>
      <c r="D11" s="585"/>
      <c r="E11" s="256">
        <v>42</v>
      </c>
      <c r="F11" s="257">
        <v>180</v>
      </c>
      <c r="G11" s="255">
        <v>129</v>
      </c>
      <c r="H11" s="255">
        <v>1</v>
      </c>
      <c r="I11" s="258">
        <v>50</v>
      </c>
      <c r="J11" s="256">
        <v>42.5</v>
      </c>
      <c r="K11" s="257">
        <v>188</v>
      </c>
      <c r="L11" s="255">
        <v>41.5</v>
      </c>
      <c r="M11" s="255">
        <v>0</v>
      </c>
      <c r="N11" s="258">
        <v>146.5</v>
      </c>
      <c r="O11" s="259"/>
      <c r="P11" s="208"/>
      <c r="Q11" s="208"/>
      <c r="R11" s="207"/>
      <c r="S11" s="207"/>
      <c r="T11" s="209"/>
      <c r="U11" s="209"/>
      <c r="V11" s="209"/>
      <c r="W11" s="209"/>
      <c r="X11" s="209"/>
      <c r="Y11" s="209"/>
      <c r="Z11" s="200"/>
    </row>
    <row r="12" spans="1:26" s="201" customFormat="1" ht="16.899999999999999" customHeight="1">
      <c r="A12" s="335" t="str">
        <f>IF('1042Bf Données de base trav.'!A8="","",'1042Bf Données de base trav.'!A8)</f>
        <v/>
      </c>
      <c r="B12" s="469" t="str">
        <f>IF('1042Bf Données de base trav.'!B8="","",'1042Bf Données de base trav.'!B8)</f>
        <v/>
      </c>
      <c r="C12" s="583" t="str">
        <f>IF('1042Bf Données de base trav.'!C8="","",'1042Bf Données de base trav.'!C8)</f>
        <v/>
      </c>
      <c r="D12" s="583"/>
      <c r="E12" s="467"/>
      <c r="F12" s="175"/>
      <c r="G12" s="143"/>
      <c r="H12" s="143"/>
      <c r="I12" s="75" t="str">
        <f>R12</f>
        <v/>
      </c>
      <c r="J12" s="174" t="str">
        <f>IF(A12="","",'1042Bf Données de base trav.'!M8)</f>
        <v/>
      </c>
      <c r="K12" s="175"/>
      <c r="L12" s="143"/>
      <c r="M12" s="143"/>
      <c r="N12" s="75" t="str">
        <f>S12</f>
        <v/>
      </c>
      <c r="O12" s="207"/>
      <c r="P12" s="208" t="str">
        <f>IF($C12="","",'1042Ef Décompte'!D12)</f>
        <v/>
      </c>
      <c r="Q12" s="208" t="str">
        <f>IF(OR($C12="",'1042Bf Données de base trav.'!M106=""),"",'1042Bf Données de base trav.'!M106)</f>
        <v/>
      </c>
      <c r="R12" s="207" t="str">
        <f>IF(OR($C12="",F12="",G12="",H12=""),"",MAX(F12-G12-H12,0))</f>
        <v/>
      </c>
      <c r="S12" s="207" t="str">
        <f>IF(OR(K12="",L12="",M12=""),"",MAX(K12-L12-M12,0))</f>
        <v/>
      </c>
      <c r="T12" s="209">
        <f>IF(OR(I12&lt;=0,I12=""),0,F12)</f>
        <v>0</v>
      </c>
      <c r="U12" s="209">
        <f>IF(OR(I12&lt;=0,I12=""),0,H12)</f>
        <v>0</v>
      </c>
      <c r="V12" s="209">
        <f>IF(OR(I12&lt;=0,I12=""),0,R12)</f>
        <v>0</v>
      </c>
      <c r="W12" s="209">
        <f>IF(OR(N12&lt;=0,N12=""),0,K12)</f>
        <v>0</v>
      </c>
      <c r="X12" s="209">
        <f>IF(OR(N12&lt;=0,N12=""),0,M12)</f>
        <v>0</v>
      </c>
      <c r="Y12" s="209">
        <f>IF(OR(N12&lt;=0,N12=""),0,S12)</f>
        <v>0</v>
      </c>
      <c r="Z12" s="200">
        <f>MAX(P12:Y12)</f>
        <v>0</v>
      </c>
    </row>
    <row r="13" spans="1:26" s="201" customFormat="1" ht="16.899999999999999" customHeight="1">
      <c r="A13" s="335" t="str">
        <f>IF('1042Bf Données de base trav.'!A9="","",'1042Bf Données de base trav.'!A9)</f>
        <v/>
      </c>
      <c r="B13" s="469" t="str">
        <f>IF('1042Bf Données de base trav.'!B9="","",'1042Bf Données de base trav.'!B9)</f>
        <v/>
      </c>
      <c r="C13" s="583" t="str">
        <f>IF('1042Bf Données de base trav.'!C9="","",'1042Bf Données de base trav.'!C9)</f>
        <v/>
      </c>
      <c r="D13" s="583"/>
      <c r="E13" s="467" t="str">
        <f>IF(A13="","",'1042Bf Données de base trav.'!M9)</f>
        <v/>
      </c>
      <c r="F13" s="175"/>
      <c r="G13" s="143"/>
      <c r="H13" s="143"/>
      <c r="I13" s="75" t="str">
        <f>R13</f>
        <v/>
      </c>
      <c r="J13" s="174" t="str">
        <f>IF(A13="","",'1042Bf Données de base trav.'!M9)</f>
        <v/>
      </c>
      <c r="K13" s="175"/>
      <c r="L13" s="143"/>
      <c r="M13" s="143"/>
      <c r="N13" s="75" t="str">
        <f>S13</f>
        <v/>
      </c>
      <c r="O13" s="207"/>
      <c r="P13" s="208" t="str">
        <f>IF($C13="","",'1042Ef Décompte'!D13)</f>
        <v/>
      </c>
      <c r="Q13" s="208" t="str">
        <f>IF(OR($C13="",'1042Bf Données de base trav.'!M107=""),"",'1042Bf Données de base trav.'!M107)</f>
        <v/>
      </c>
      <c r="R13" s="207" t="str">
        <f>IF(OR($C13="",F13="",G13="",H13=""),"",MAX(F13-G13-H13,0))</f>
        <v/>
      </c>
      <c r="S13" s="207" t="str">
        <f>IF(OR(K13="",L13="",M13=""),"",MAX(K13-L13-M13,0))</f>
        <v/>
      </c>
      <c r="T13" s="209">
        <f>IF(OR(I13=""),0,F13)</f>
        <v>0</v>
      </c>
      <c r="U13" s="209">
        <f>IF(OR(I13=""),0,H13)</f>
        <v>0</v>
      </c>
      <c r="V13" s="209">
        <f>IF(OR(I13&lt;=0,I13=""),0,R13)</f>
        <v>0</v>
      </c>
      <c r="W13" s="209">
        <f>IF(OR(N13=""),0,K13)</f>
        <v>0</v>
      </c>
      <c r="X13" s="209">
        <f>IF(OR(N13=""),0,M13)</f>
        <v>0</v>
      </c>
      <c r="Y13" s="209">
        <f>IF(OR(N13&lt;=0,N13=""),0,S13)</f>
        <v>0</v>
      </c>
      <c r="Z13" s="200">
        <f>MAX(P13:Y13)</f>
        <v>0</v>
      </c>
    </row>
    <row r="14" spans="1:26" s="201" customFormat="1" ht="16.899999999999999" customHeight="1">
      <c r="A14" s="335" t="str">
        <f>IF('1042Bf Données de base trav.'!A10="","",'1042Bf Données de base trav.'!A10)</f>
        <v/>
      </c>
      <c r="B14" s="469" t="str">
        <f>IF('1042Bf Données de base trav.'!B10="","",'1042Bf Données de base trav.'!B10)</f>
        <v/>
      </c>
      <c r="C14" s="583" t="str">
        <f>IF('1042Bf Données de base trav.'!C10="","",'1042Bf Données de base trav.'!C10)</f>
        <v/>
      </c>
      <c r="D14" s="583"/>
      <c r="E14" s="467" t="str">
        <f>IF(A14="","",'1042Bf Données de base trav.'!M10)</f>
        <v/>
      </c>
      <c r="F14" s="175"/>
      <c r="G14" s="143"/>
      <c r="H14" s="143"/>
      <c r="I14" s="75" t="str">
        <f t="shared" ref="I14:I77" si="1">R14</f>
        <v/>
      </c>
      <c r="J14" s="174" t="str">
        <f>IF(A14="","",'1042Bf Données de base trav.'!M10)</f>
        <v/>
      </c>
      <c r="K14" s="175"/>
      <c r="L14" s="143"/>
      <c r="M14" s="143"/>
      <c r="N14" s="75" t="str">
        <f t="shared" ref="N14:N77" si="2">S14</f>
        <v/>
      </c>
      <c r="O14" s="207"/>
      <c r="P14" s="208" t="str">
        <f>IF($C14="","",'1042Ef Décompte'!D14)</f>
        <v/>
      </c>
      <c r="Q14" s="208" t="str">
        <f>IF(OR($C14="",'1042Bf Données de base trav.'!M108=""),"",'1042Bf Données de base trav.'!M108)</f>
        <v/>
      </c>
      <c r="R14" s="207" t="str">
        <f t="shared" ref="R14:R77" si="3">IF(OR($C14="",F14="",G14="",H14=""),"",MAX(F14-G14-H14,0))</f>
        <v/>
      </c>
      <c r="S14" s="207" t="str">
        <f t="shared" ref="S14:S77" si="4">IF(OR(K14="",L14="",M14=""),"",MAX(K14-L14-M14,0))</f>
        <v/>
      </c>
      <c r="T14" s="209">
        <f t="shared" ref="T14:T77" si="5">IF(OR(I14=""),0,F14)</f>
        <v>0</v>
      </c>
      <c r="U14" s="209">
        <f t="shared" ref="U14:U77" si="6">IF(OR(I14=""),0,H14)</f>
        <v>0</v>
      </c>
      <c r="V14" s="209">
        <f t="shared" ref="V14:V77" si="7">IF(OR(I14&lt;=0,I14=""),0,R14)</f>
        <v>0</v>
      </c>
      <c r="W14" s="209">
        <f t="shared" ref="W14:W77" si="8">IF(OR(N14=""),0,K14)</f>
        <v>0</v>
      </c>
      <c r="X14" s="209">
        <f t="shared" ref="X14:X77" si="9">IF(OR(N14=""),0,M14)</f>
        <v>0</v>
      </c>
      <c r="Y14" s="209">
        <f t="shared" ref="Y14:Y77" si="10">IF(OR(N14&lt;=0,N14=""),0,S14)</f>
        <v>0</v>
      </c>
      <c r="Z14" s="200">
        <f t="shared" ref="Z14:Z77" si="11">MAX(P14:Y14)</f>
        <v>0</v>
      </c>
    </row>
    <row r="15" spans="1:26" s="201" customFormat="1" ht="16.899999999999999" customHeight="1">
      <c r="A15" s="335" t="str">
        <f>IF('1042Bf Données de base trav.'!A11="","",'1042Bf Données de base trav.'!A11)</f>
        <v/>
      </c>
      <c r="B15" s="469" t="str">
        <f>IF('1042Bf Données de base trav.'!B11="","",'1042Bf Données de base trav.'!B11)</f>
        <v/>
      </c>
      <c r="C15" s="583" t="str">
        <f>IF('1042Bf Données de base trav.'!C11="","",'1042Bf Données de base trav.'!C11)</f>
        <v/>
      </c>
      <c r="D15" s="583"/>
      <c r="E15" s="467" t="str">
        <f>IF(A15="","",'1042Bf Données de base trav.'!M11)</f>
        <v/>
      </c>
      <c r="F15" s="175"/>
      <c r="G15" s="143"/>
      <c r="H15" s="143"/>
      <c r="I15" s="75" t="str">
        <f t="shared" si="1"/>
        <v/>
      </c>
      <c r="J15" s="174" t="str">
        <f>IF(A15="","",'1042Bf Données de base trav.'!M11)</f>
        <v/>
      </c>
      <c r="K15" s="175"/>
      <c r="L15" s="143"/>
      <c r="M15" s="143"/>
      <c r="N15" s="75" t="str">
        <f t="shared" si="2"/>
        <v/>
      </c>
      <c r="O15" s="207"/>
      <c r="P15" s="208" t="str">
        <f>IF($C15="","",'1042Ef Décompte'!D15)</f>
        <v/>
      </c>
      <c r="Q15" s="208" t="str">
        <f>IF(OR($C15="",'1042Bf Données de base trav.'!M109=""),"",'1042Bf Données de base trav.'!M109)</f>
        <v/>
      </c>
      <c r="R15" s="207" t="str">
        <f t="shared" si="3"/>
        <v/>
      </c>
      <c r="S15" s="207" t="str">
        <f t="shared" si="4"/>
        <v/>
      </c>
      <c r="T15" s="209">
        <f t="shared" si="5"/>
        <v>0</v>
      </c>
      <c r="U15" s="209">
        <f t="shared" si="6"/>
        <v>0</v>
      </c>
      <c r="V15" s="209">
        <f t="shared" si="7"/>
        <v>0</v>
      </c>
      <c r="W15" s="209">
        <f t="shared" si="8"/>
        <v>0</v>
      </c>
      <c r="X15" s="209">
        <f t="shared" si="9"/>
        <v>0</v>
      </c>
      <c r="Y15" s="209">
        <f t="shared" si="10"/>
        <v>0</v>
      </c>
      <c r="Z15" s="200">
        <f t="shared" si="11"/>
        <v>0</v>
      </c>
    </row>
    <row r="16" spans="1:26" s="201" customFormat="1" ht="16.899999999999999" customHeight="1">
      <c r="A16" s="335" t="str">
        <f>IF('1042Bf Données de base trav.'!A12="","",'1042Bf Données de base trav.'!A12)</f>
        <v/>
      </c>
      <c r="B16" s="469" t="str">
        <f>IF('1042Bf Données de base trav.'!B12="","",'1042Bf Données de base trav.'!B12)</f>
        <v/>
      </c>
      <c r="C16" s="583" t="str">
        <f>IF('1042Bf Données de base trav.'!C12="","",'1042Bf Données de base trav.'!C12)</f>
        <v/>
      </c>
      <c r="D16" s="583"/>
      <c r="E16" s="467" t="str">
        <f>IF(A16="","",'1042Bf Données de base trav.'!M12)</f>
        <v/>
      </c>
      <c r="F16" s="175"/>
      <c r="G16" s="143"/>
      <c r="H16" s="143"/>
      <c r="I16" s="75" t="str">
        <f t="shared" si="1"/>
        <v/>
      </c>
      <c r="J16" s="174" t="str">
        <f>IF(A16="","",'1042Bf Données de base trav.'!M12)</f>
        <v/>
      </c>
      <c r="K16" s="175"/>
      <c r="L16" s="143"/>
      <c r="M16" s="143"/>
      <c r="N16" s="75" t="str">
        <f t="shared" si="2"/>
        <v/>
      </c>
      <c r="O16" s="207"/>
      <c r="P16" s="208" t="str">
        <f>IF($C16="","",'1042Ef Décompte'!D16)</f>
        <v/>
      </c>
      <c r="Q16" s="208" t="str">
        <f>IF(OR($C16="",'1042Bf Données de base trav.'!M110=""),"",'1042Bf Données de base trav.'!M110)</f>
        <v/>
      </c>
      <c r="R16" s="207" t="str">
        <f t="shared" si="3"/>
        <v/>
      </c>
      <c r="S16" s="207" t="str">
        <f t="shared" si="4"/>
        <v/>
      </c>
      <c r="T16" s="209">
        <f t="shared" si="5"/>
        <v>0</v>
      </c>
      <c r="U16" s="209">
        <f t="shared" si="6"/>
        <v>0</v>
      </c>
      <c r="V16" s="209">
        <f t="shared" si="7"/>
        <v>0</v>
      </c>
      <c r="W16" s="209">
        <f t="shared" si="8"/>
        <v>0</v>
      </c>
      <c r="X16" s="209">
        <f t="shared" si="9"/>
        <v>0</v>
      </c>
      <c r="Y16" s="209">
        <f t="shared" si="10"/>
        <v>0</v>
      </c>
      <c r="Z16" s="200">
        <f t="shared" si="11"/>
        <v>0</v>
      </c>
    </row>
    <row r="17" spans="1:26" s="201" customFormat="1" ht="16.899999999999999" customHeight="1">
      <c r="A17" s="335" t="str">
        <f>IF('1042Bf Données de base trav.'!A13="","",'1042Bf Données de base trav.'!A13)</f>
        <v/>
      </c>
      <c r="B17" s="469" t="str">
        <f>IF('1042Bf Données de base trav.'!B13="","",'1042Bf Données de base trav.'!B13)</f>
        <v/>
      </c>
      <c r="C17" s="583" t="str">
        <f>IF('1042Bf Données de base trav.'!C13="","",'1042Bf Données de base trav.'!C13)</f>
        <v/>
      </c>
      <c r="D17" s="583"/>
      <c r="E17" s="467" t="str">
        <f>IF(A17="","",'1042Bf Données de base trav.'!M13)</f>
        <v/>
      </c>
      <c r="F17" s="175"/>
      <c r="G17" s="143"/>
      <c r="H17" s="143"/>
      <c r="I17" s="75" t="str">
        <f t="shared" si="1"/>
        <v/>
      </c>
      <c r="J17" s="174" t="str">
        <f>IF(A17="","",'1042Bf Données de base trav.'!M13)</f>
        <v/>
      </c>
      <c r="K17" s="175"/>
      <c r="L17" s="143"/>
      <c r="M17" s="143"/>
      <c r="N17" s="75" t="str">
        <f t="shared" si="2"/>
        <v/>
      </c>
      <c r="O17" s="207"/>
      <c r="P17" s="208" t="str">
        <f>IF($C17="","",'1042Ef Décompte'!D17)</f>
        <v/>
      </c>
      <c r="Q17" s="208" t="str">
        <f>IF(OR($C17="",'1042Bf Données de base trav.'!M111=""),"",'1042Bf Données de base trav.'!M111)</f>
        <v/>
      </c>
      <c r="R17" s="207" t="str">
        <f t="shared" si="3"/>
        <v/>
      </c>
      <c r="S17" s="207" t="str">
        <f t="shared" si="4"/>
        <v/>
      </c>
      <c r="T17" s="209">
        <f t="shared" si="5"/>
        <v>0</v>
      </c>
      <c r="U17" s="209">
        <f t="shared" si="6"/>
        <v>0</v>
      </c>
      <c r="V17" s="209">
        <f t="shared" si="7"/>
        <v>0</v>
      </c>
      <c r="W17" s="209">
        <f t="shared" si="8"/>
        <v>0</v>
      </c>
      <c r="X17" s="209">
        <f t="shared" si="9"/>
        <v>0</v>
      </c>
      <c r="Y17" s="209">
        <f t="shared" si="10"/>
        <v>0</v>
      </c>
      <c r="Z17" s="200">
        <f t="shared" si="11"/>
        <v>0</v>
      </c>
    </row>
    <row r="18" spans="1:26" s="201" customFormat="1" ht="16.899999999999999" customHeight="1">
      <c r="A18" s="335" t="str">
        <f>IF('1042Bf Données de base trav.'!A14="","",'1042Bf Données de base trav.'!A14)</f>
        <v/>
      </c>
      <c r="B18" s="469" t="str">
        <f>IF('1042Bf Données de base trav.'!B14="","",'1042Bf Données de base trav.'!B14)</f>
        <v/>
      </c>
      <c r="C18" s="583" t="str">
        <f>IF('1042Bf Données de base trav.'!C14="","",'1042Bf Données de base trav.'!C14)</f>
        <v/>
      </c>
      <c r="D18" s="583"/>
      <c r="E18" s="467" t="str">
        <f>IF(A18="","",'1042Bf Données de base trav.'!M14)</f>
        <v/>
      </c>
      <c r="F18" s="175"/>
      <c r="G18" s="143"/>
      <c r="H18" s="143"/>
      <c r="I18" s="75" t="str">
        <f t="shared" si="1"/>
        <v/>
      </c>
      <c r="J18" s="174" t="str">
        <f>IF(A18="","",'1042Bf Données de base trav.'!M14)</f>
        <v/>
      </c>
      <c r="K18" s="175"/>
      <c r="L18" s="143"/>
      <c r="M18" s="143"/>
      <c r="N18" s="75" t="str">
        <f t="shared" si="2"/>
        <v/>
      </c>
      <c r="O18" s="207"/>
      <c r="P18" s="208" t="str">
        <f>IF($C18="","",'1042Ef Décompte'!D18)</f>
        <v/>
      </c>
      <c r="Q18" s="208" t="str">
        <f>IF(OR($C18="",'1042Bf Données de base trav.'!M112=""),"",'1042Bf Données de base trav.'!M112)</f>
        <v/>
      </c>
      <c r="R18" s="207" t="str">
        <f t="shared" si="3"/>
        <v/>
      </c>
      <c r="S18" s="207" t="str">
        <f t="shared" si="4"/>
        <v/>
      </c>
      <c r="T18" s="209">
        <f t="shared" si="5"/>
        <v>0</v>
      </c>
      <c r="U18" s="209">
        <f t="shared" si="6"/>
        <v>0</v>
      </c>
      <c r="V18" s="209">
        <f t="shared" si="7"/>
        <v>0</v>
      </c>
      <c r="W18" s="209">
        <f t="shared" si="8"/>
        <v>0</v>
      </c>
      <c r="X18" s="209">
        <f t="shared" si="9"/>
        <v>0</v>
      </c>
      <c r="Y18" s="209">
        <f t="shared" si="10"/>
        <v>0</v>
      </c>
      <c r="Z18" s="200">
        <f t="shared" si="11"/>
        <v>0</v>
      </c>
    </row>
    <row r="19" spans="1:26" s="201" customFormat="1" ht="16.899999999999999" customHeight="1">
      <c r="A19" s="335" t="str">
        <f>IF('1042Bf Données de base trav.'!A15="","",'1042Bf Données de base trav.'!A15)</f>
        <v/>
      </c>
      <c r="B19" s="469" t="str">
        <f>IF('1042Bf Données de base trav.'!B15="","",'1042Bf Données de base trav.'!B15)</f>
        <v/>
      </c>
      <c r="C19" s="583" t="str">
        <f>IF('1042Bf Données de base trav.'!C15="","",'1042Bf Données de base trav.'!C15)</f>
        <v/>
      </c>
      <c r="D19" s="583"/>
      <c r="E19" s="467" t="str">
        <f>IF(A19="","",'1042Bf Données de base trav.'!M15)</f>
        <v/>
      </c>
      <c r="F19" s="175"/>
      <c r="G19" s="143"/>
      <c r="H19" s="143"/>
      <c r="I19" s="75" t="str">
        <f t="shared" si="1"/>
        <v/>
      </c>
      <c r="J19" s="174" t="str">
        <f>IF(A19="","",'1042Bf Données de base trav.'!M15)</f>
        <v/>
      </c>
      <c r="K19" s="175"/>
      <c r="L19" s="143"/>
      <c r="M19" s="143"/>
      <c r="N19" s="75" t="str">
        <f t="shared" si="2"/>
        <v/>
      </c>
      <c r="O19" s="207"/>
      <c r="P19" s="208" t="str">
        <f>IF($C19="","",'1042Ef Décompte'!D19)</f>
        <v/>
      </c>
      <c r="Q19" s="208" t="str">
        <f>IF(OR($C19="",'1042Bf Données de base trav.'!M113=""),"",'1042Bf Données de base trav.'!M113)</f>
        <v/>
      </c>
      <c r="R19" s="207" t="str">
        <f t="shared" si="3"/>
        <v/>
      </c>
      <c r="S19" s="207" t="str">
        <f t="shared" si="4"/>
        <v/>
      </c>
      <c r="T19" s="209">
        <f t="shared" si="5"/>
        <v>0</v>
      </c>
      <c r="U19" s="209">
        <f t="shared" si="6"/>
        <v>0</v>
      </c>
      <c r="V19" s="209">
        <f t="shared" si="7"/>
        <v>0</v>
      </c>
      <c r="W19" s="209">
        <f t="shared" si="8"/>
        <v>0</v>
      </c>
      <c r="X19" s="209">
        <f t="shared" si="9"/>
        <v>0</v>
      </c>
      <c r="Y19" s="209">
        <f t="shared" si="10"/>
        <v>0</v>
      </c>
      <c r="Z19" s="200">
        <f t="shared" si="11"/>
        <v>0</v>
      </c>
    </row>
    <row r="20" spans="1:26" s="201" customFormat="1" ht="16.899999999999999" customHeight="1">
      <c r="A20" s="335" t="str">
        <f>IF('1042Bf Données de base trav.'!A16="","",'1042Bf Données de base trav.'!A16)</f>
        <v/>
      </c>
      <c r="B20" s="469" t="str">
        <f>IF('1042Bf Données de base trav.'!B16="","",'1042Bf Données de base trav.'!B16)</f>
        <v/>
      </c>
      <c r="C20" s="583" t="str">
        <f>IF('1042Bf Données de base trav.'!C16="","",'1042Bf Données de base trav.'!C16)</f>
        <v/>
      </c>
      <c r="D20" s="583"/>
      <c r="E20" s="467" t="str">
        <f>IF(A20="","",'1042Bf Données de base trav.'!M16)</f>
        <v/>
      </c>
      <c r="F20" s="175"/>
      <c r="G20" s="143"/>
      <c r="H20" s="143"/>
      <c r="I20" s="75" t="str">
        <f t="shared" si="1"/>
        <v/>
      </c>
      <c r="J20" s="174" t="str">
        <f>IF(A20="","",'1042Bf Données de base trav.'!M16)</f>
        <v/>
      </c>
      <c r="K20" s="175"/>
      <c r="L20" s="143"/>
      <c r="M20" s="143"/>
      <c r="N20" s="75" t="str">
        <f t="shared" si="2"/>
        <v/>
      </c>
      <c r="O20" s="207"/>
      <c r="P20" s="208" t="str">
        <f>IF($C20="","",'1042Ef Décompte'!D20)</f>
        <v/>
      </c>
      <c r="Q20" s="208" t="str">
        <f>IF(OR($C20="",'1042Bf Données de base trav.'!M114=""),"",'1042Bf Données de base trav.'!M114)</f>
        <v/>
      </c>
      <c r="R20" s="207" t="str">
        <f t="shared" si="3"/>
        <v/>
      </c>
      <c r="S20" s="207" t="str">
        <f t="shared" si="4"/>
        <v/>
      </c>
      <c r="T20" s="209">
        <f t="shared" si="5"/>
        <v>0</v>
      </c>
      <c r="U20" s="209">
        <f t="shared" si="6"/>
        <v>0</v>
      </c>
      <c r="V20" s="209">
        <f t="shared" si="7"/>
        <v>0</v>
      </c>
      <c r="W20" s="209">
        <f t="shared" si="8"/>
        <v>0</v>
      </c>
      <c r="X20" s="209">
        <f t="shared" si="9"/>
        <v>0</v>
      </c>
      <c r="Y20" s="209">
        <f t="shared" si="10"/>
        <v>0</v>
      </c>
      <c r="Z20" s="200">
        <f t="shared" si="11"/>
        <v>0</v>
      </c>
    </row>
    <row r="21" spans="1:26" s="201" customFormat="1" ht="16.899999999999999" customHeight="1">
      <c r="A21" s="335" t="str">
        <f>IF('1042Bf Données de base trav.'!A17="","",'1042Bf Données de base trav.'!A17)</f>
        <v/>
      </c>
      <c r="B21" s="469" t="str">
        <f>IF('1042Bf Données de base trav.'!B17="","",'1042Bf Données de base trav.'!B17)</f>
        <v/>
      </c>
      <c r="C21" s="583" t="str">
        <f>IF('1042Bf Données de base trav.'!C17="","",'1042Bf Données de base trav.'!C17)</f>
        <v/>
      </c>
      <c r="D21" s="583"/>
      <c r="E21" s="467" t="str">
        <f>IF(A21="","",'1042Bf Données de base trav.'!M17)</f>
        <v/>
      </c>
      <c r="F21" s="175"/>
      <c r="G21" s="143"/>
      <c r="H21" s="143"/>
      <c r="I21" s="75" t="str">
        <f t="shared" si="1"/>
        <v/>
      </c>
      <c r="J21" s="174" t="str">
        <f>IF(A21="","",'1042Bf Données de base trav.'!M17)</f>
        <v/>
      </c>
      <c r="K21" s="175"/>
      <c r="L21" s="143"/>
      <c r="M21" s="143"/>
      <c r="N21" s="75" t="str">
        <f t="shared" si="2"/>
        <v/>
      </c>
      <c r="O21" s="207"/>
      <c r="P21" s="208" t="str">
        <f>IF($C21="","",'1042Ef Décompte'!D21)</f>
        <v/>
      </c>
      <c r="Q21" s="208" t="str">
        <f>IF(OR($C21="",'1042Bf Données de base trav.'!M115=""),"",'1042Bf Données de base trav.'!M115)</f>
        <v/>
      </c>
      <c r="R21" s="207" t="str">
        <f t="shared" si="3"/>
        <v/>
      </c>
      <c r="S21" s="207" t="str">
        <f t="shared" si="4"/>
        <v/>
      </c>
      <c r="T21" s="209">
        <f t="shared" si="5"/>
        <v>0</v>
      </c>
      <c r="U21" s="209">
        <f t="shared" si="6"/>
        <v>0</v>
      </c>
      <c r="V21" s="209">
        <f t="shared" si="7"/>
        <v>0</v>
      </c>
      <c r="W21" s="209">
        <f t="shared" si="8"/>
        <v>0</v>
      </c>
      <c r="X21" s="209">
        <f t="shared" si="9"/>
        <v>0</v>
      </c>
      <c r="Y21" s="209">
        <f t="shared" si="10"/>
        <v>0</v>
      </c>
      <c r="Z21" s="200">
        <f t="shared" si="11"/>
        <v>0</v>
      </c>
    </row>
    <row r="22" spans="1:26" s="201" customFormat="1" ht="16.899999999999999" customHeight="1">
      <c r="A22" s="335" t="str">
        <f>IF('1042Bf Données de base trav.'!A18="","",'1042Bf Données de base trav.'!A18)</f>
        <v/>
      </c>
      <c r="B22" s="469" t="str">
        <f>IF('1042Bf Données de base trav.'!B18="","",'1042Bf Données de base trav.'!B18)</f>
        <v/>
      </c>
      <c r="C22" s="583" t="str">
        <f>IF('1042Bf Données de base trav.'!C18="","",'1042Bf Données de base trav.'!C18)</f>
        <v/>
      </c>
      <c r="D22" s="583"/>
      <c r="E22" s="467" t="str">
        <f>IF(A22="","",'1042Bf Données de base trav.'!M18)</f>
        <v/>
      </c>
      <c r="F22" s="175"/>
      <c r="G22" s="143"/>
      <c r="H22" s="143"/>
      <c r="I22" s="75" t="str">
        <f t="shared" si="1"/>
        <v/>
      </c>
      <c r="J22" s="174" t="str">
        <f>IF(A22="","",'1042Bf Données de base trav.'!M18)</f>
        <v/>
      </c>
      <c r="K22" s="175"/>
      <c r="L22" s="143"/>
      <c r="M22" s="143"/>
      <c r="N22" s="75" t="str">
        <f t="shared" si="2"/>
        <v/>
      </c>
      <c r="O22" s="207"/>
      <c r="P22" s="208" t="str">
        <f>IF($C22="","",'1042Ef Décompte'!D22)</f>
        <v/>
      </c>
      <c r="Q22" s="208" t="str">
        <f>IF(OR($C22="",'1042Bf Données de base trav.'!M116=""),"",'1042Bf Données de base trav.'!M116)</f>
        <v/>
      </c>
      <c r="R22" s="207" t="str">
        <f t="shared" si="3"/>
        <v/>
      </c>
      <c r="S22" s="207" t="str">
        <f t="shared" si="4"/>
        <v/>
      </c>
      <c r="T22" s="209">
        <f t="shared" si="5"/>
        <v>0</v>
      </c>
      <c r="U22" s="209">
        <f t="shared" si="6"/>
        <v>0</v>
      </c>
      <c r="V22" s="209">
        <f t="shared" si="7"/>
        <v>0</v>
      </c>
      <c r="W22" s="209">
        <f t="shared" si="8"/>
        <v>0</v>
      </c>
      <c r="X22" s="209">
        <f t="shared" si="9"/>
        <v>0</v>
      </c>
      <c r="Y22" s="209">
        <f t="shared" si="10"/>
        <v>0</v>
      </c>
      <c r="Z22" s="200">
        <f t="shared" si="11"/>
        <v>0</v>
      </c>
    </row>
    <row r="23" spans="1:26" s="201" customFormat="1" ht="16.899999999999999" customHeight="1">
      <c r="A23" s="335" t="str">
        <f>IF('1042Bf Données de base trav.'!A19="","",'1042Bf Données de base trav.'!A19)</f>
        <v/>
      </c>
      <c r="B23" s="469" t="str">
        <f>IF('1042Bf Données de base trav.'!B19="","",'1042Bf Données de base trav.'!B19)</f>
        <v/>
      </c>
      <c r="C23" s="583" t="str">
        <f>IF('1042Bf Données de base trav.'!C19="","",'1042Bf Données de base trav.'!C19)</f>
        <v/>
      </c>
      <c r="D23" s="583"/>
      <c r="E23" s="467" t="str">
        <f>IF(A23="","",'1042Bf Données de base trav.'!M19)</f>
        <v/>
      </c>
      <c r="F23" s="175"/>
      <c r="G23" s="143"/>
      <c r="H23" s="143"/>
      <c r="I23" s="75" t="str">
        <f t="shared" si="1"/>
        <v/>
      </c>
      <c r="J23" s="174" t="str">
        <f>IF(A23="","",'1042Bf Données de base trav.'!M19)</f>
        <v/>
      </c>
      <c r="K23" s="175"/>
      <c r="L23" s="143"/>
      <c r="M23" s="143"/>
      <c r="N23" s="75" t="str">
        <f t="shared" si="2"/>
        <v/>
      </c>
      <c r="O23" s="207"/>
      <c r="P23" s="208" t="str">
        <f>IF($C23="","",'1042Ef Décompte'!D23)</f>
        <v/>
      </c>
      <c r="Q23" s="208" t="str">
        <f>IF(OR($C23="",'1042Bf Données de base trav.'!M117=""),"",'1042Bf Données de base trav.'!M117)</f>
        <v/>
      </c>
      <c r="R23" s="207" t="str">
        <f t="shared" si="3"/>
        <v/>
      </c>
      <c r="S23" s="207" t="str">
        <f t="shared" si="4"/>
        <v/>
      </c>
      <c r="T23" s="209">
        <f t="shared" si="5"/>
        <v>0</v>
      </c>
      <c r="U23" s="209">
        <f t="shared" si="6"/>
        <v>0</v>
      </c>
      <c r="V23" s="209">
        <f t="shared" si="7"/>
        <v>0</v>
      </c>
      <c r="W23" s="209">
        <f t="shared" si="8"/>
        <v>0</v>
      </c>
      <c r="X23" s="209">
        <f t="shared" si="9"/>
        <v>0</v>
      </c>
      <c r="Y23" s="209">
        <f t="shared" si="10"/>
        <v>0</v>
      </c>
      <c r="Z23" s="200">
        <f t="shared" si="11"/>
        <v>0</v>
      </c>
    </row>
    <row r="24" spans="1:26" s="201" customFormat="1" ht="16.899999999999999" customHeight="1">
      <c r="A24" s="335" t="str">
        <f>IF('1042Bf Données de base trav.'!A20="","",'1042Bf Données de base trav.'!A20)</f>
        <v/>
      </c>
      <c r="B24" s="469" t="str">
        <f>IF('1042Bf Données de base trav.'!B20="","",'1042Bf Données de base trav.'!B20)</f>
        <v/>
      </c>
      <c r="C24" s="583" t="str">
        <f>IF('1042Bf Données de base trav.'!C20="","",'1042Bf Données de base trav.'!C20)</f>
        <v/>
      </c>
      <c r="D24" s="583"/>
      <c r="E24" s="467" t="str">
        <f>IF(A24="","",'1042Bf Données de base trav.'!M20)</f>
        <v/>
      </c>
      <c r="F24" s="175"/>
      <c r="G24" s="143"/>
      <c r="H24" s="143"/>
      <c r="I24" s="75" t="str">
        <f t="shared" si="1"/>
        <v/>
      </c>
      <c r="J24" s="174" t="str">
        <f>IF(A24="","",'1042Bf Données de base trav.'!M20)</f>
        <v/>
      </c>
      <c r="K24" s="175"/>
      <c r="L24" s="143"/>
      <c r="M24" s="143"/>
      <c r="N24" s="75" t="str">
        <f t="shared" si="2"/>
        <v/>
      </c>
      <c r="O24" s="207"/>
      <c r="P24" s="208" t="str">
        <f>IF($C24="","",'1042Ef Décompte'!D24)</f>
        <v/>
      </c>
      <c r="Q24" s="208" t="str">
        <f>IF(OR($C24="",'1042Bf Données de base trav.'!M118=""),"",'1042Bf Données de base trav.'!M118)</f>
        <v/>
      </c>
      <c r="R24" s="207" t="str">
        <f t="shared" si="3"/>
        <v/>
      </c>
      <c r="S24" s="207" t="str">
        <f t="shared" si="4"/>
        <v/>
      </c>
      <c r="T24" s="209">
        <f t="shared" si="5"/>
        <v>0</v>
      </c>
      <c r="U24" s="209">
        <f t="shared" si="6"/>
        <v>0</v>
      </c>
      <c r="V24" s="209">
        <f t="shared" si="7"/>
        <v>0</v>
      </c>
      <c r="W24" s="209">
        <f t="shared" si="8"/>
        <v>0</v>
      </c>
      <c r="X24" s="209">
        <f t="shared" si="9"/>
        <v>0</v>
      </c>
      <c r="Y24" s="209">
        <f t="shared" si="10"/>
        <v>0</v>
      </c>
      <c r="Z24" s="200">
        <f t="shared" si="11"/>
        <v>0</v>
      </c>
    </row>
    <row r="25" spans="1:26" s="201" customFormat="1" ht="16.899999999999999" customHeight="1">
      <c r="A25" s="335" t="str">
        <f>IF('1042Bf Données de base trav.'!A21="","",'1042Bf Données de base trav.'!A21)</f>
        <v/>
      </c>
      <c r="B25" s="469" t="str">
        <f>IF('1042Bf Données de base trav.'!B21="","",'1042Bf Données de base trav.'!B21)</f>
        <v/>
      </c>
      <c r="C25" s="583" t="str">
        <f>IF('1042Bf Données de base trav.'!C21="","",'1042Bf Données de base trav.'!C21)</f>
        <v/>
      </c>
      <c r="D25" s="583"/>
      <c r="E25" s="467" t="str">
        <f>IF(A25="","",'1042Bf Données de base trav.'!M21)</f>
        <v/>
      </c>
      <c r="F25" s="175"/>
      <c r="G25" s="143"/>
      <c r="H25" s="143"/>
      <c r="I25" s="75" t="str">
        <f t="shared" si="1"/>
        <v/>
      </c>
      <c r="J25" s="174" t="str">
        <f>IF(A25="","",'1042Bf Données de base trav.'!M21)</f>
        <v/>
      </c>
      <c r="K25" s="175"/>
      <c r="L25" s="143"/>
      <c r="M25" s="143"/>
      <c r="N25" s="75" t="str">
        <f t="shared" si="2"/>
        <v/>
      </c>
      <c r="O25" s="207"/>
      <c r="P25" s="208" t="str">
        <f>IF($C25="","",'1042Ef Décompte'!D25)</f>
        <v/>
      </c>
      <c r="Q25" s="208" t="str">
        <f>IF(OR($C25="",'1042Bf Données de base trav.'!M119=""),"",'1042Bf Données de base trav.'!M119)</f>
        <v/>
      </c>
      <c r="R25" s="207" t="str">
        <f t="shared" si="3"/>
        <v/>
      </c>
      <c r="S25" s="207" t="str">
        <f t="shared" si="4"/>
        <v/>
      </c>
      <c r="T25" s="209">
        <f t="shared" si="5"/>
        <v>0</v>
      </c>
      <c r="U25" s="209">
        <f t="shared" si="6"/>
        <v>0</v>
      </c>
      <c r="V25" s="209">
        <f t="shared" si="7"/>
        <v>0</v>
      </c>
      <c r="W25" s="209">
        <f t="shared" si="8"/>
        <v>0</v>
      </c>
      <c r="X25" s="209">
        <f t="shared" si="9"/>
        <v>0</v>
      </c>
      <c r="Y25" s="209">
        <f t="shared" si="10"/>
        <v>0</v>
      </c>
      <c r="Z25" s="200">
        <f t="shared" si="11"/>
        <v>0</v>
      </c>
    </row>
    <row r="26" spans="1:26" s="201" customFormat="1" ht="16.899999999999999" customHeight="1">
      <c r="A26" s="335" t="str">
        <f>IF('1042Bf Données de base trav.'!A22="","",'1042Bf Données de base trav.'!A22)</f>
        <v/>
      </c>
      <c r="B26" s="469" t="str">
        <f>IF('1042Bf Données de base trav.'!B22="","",'1042Bf Données de base trav.'!B22)</f>
        <v/>
      </c>
      <c r="C26" s="583" t="str">
        <f>IF('1042Bf Données de base trav.'!C22="","",'1042Bf Données de base trav.'!C22)</f>
        <v/>
      </c>
      <c r="D26" s="583"/>
      <c r="E26" s="467" t="str">
        <f>IF(A26="","",'1042Bf Données de base trav.'!M22)</f>
        <v/>
      </c>
      <c r="F26" s="175"/>
      <c r="G26" s="143"/>
      <c r="H26" s="143"/>
      <c r="I26" s="75" t="str">
        <f t="shared" si="1"/>
        <v/>
      </c>
      <c r="J26" s="174" t="str">
        <f>IF(A26="","",'1042Bf Données de base trav.'!M22)</f>
        <v/>
      </c>
      <c r="K26" s="175"/>
      <c r="L26" s="143"/>
      <c r="M26" s="143"/>
      <c r="N26" s="75" t="str">
        <f t="shared" si="2"/>
        <v/>
      </c>
      <c r="O26" s="207"/>
      <c r="P26" s="208" t="str">
        <f>IF($C26="","",'1042Ef Décompte'!D26)</f>
        <v/>
      </c>
      <c r="Q26" s="208" t="str">
        <f>IF(OR($C26="",'1042Bf Données de base trav.'!M120=""),"",'1042Bf Données de base trav.'!M120)</f>
        <v/>
      </c>
      <c r="R26" s="207" t="str">
        <f t="shared" si="3"/>
        <v/>
      </c>
      <c r="S26" s="207" t="str">
        <f t="shared" si="4"/>
        <v/>
      </c>
      <c r="T26" s="209">
        <f t="shared" si="5"/>
        <v>0</v>
      </c>
      <c r="U26" s="209">
        <f t="shared" si="6"/>
        <v>0</v>
      </c>
      <c r="V26" s="209">
        <f t="shared" si="7"/>
        <v>0</v>
      </c>
      <c r="W26" s="209">
        <f t="shared" si="8"/>
        <v>0</v>
      </c>
      <c r="X26" s="209">
        <f t="shared" si="9"/>
        <v>0</v>
      </c>
      <c r="Y26" s="209">
        <f t="shared" si="10"/>
        <v>0</v>
      </c>
      <c r="Z26" s="200">
        <f t="shared" si="11"/>
        <v>0</v>
      </c>
    </row>
    <row r="27" spans="1:26" s="201" customFormat="1" ht="16.899999999999999" customHeight="1">
      <c r="A27" s="335" t="str">
        <f>IF('1042Bf Données de base trav.'!A23="","",'1042Bf Données de base trav.'!A23)</f>
        <v/>
      </c>
      <c r="B27" s="469" t="str">
        <f>IF('1042Bf Données de base trav.'!B23="","",'1042Bf Données de base trav.'!B23)</f>
        <v/>
      </c>
      <c r="C27" s="583" t="str">
        <f>IF('1042Bf Données de base trav.'!C23="","",'1042Bf Données de base trav.'!C23)</f>
        <v/>
      </c>
      <c r="D27" s="583"/>
      <c r="E27" s="467" t="str">
        <f>IF(A27="","",'1042Bf Données de base trav.'!M23)</f>
        <v/>
      </c>
      <c r="F27" s="175"/>
      <c r="G27" s="143"/>
      <c r="H27" s="143"/>
      <c r="I27" s="75" t="str">
        <f t="shared" si="1"/>
        <v/>
      </c>
      <c r="J27" s="174" t="str">
        <f>IF(A27="","",'1042Bf Données de base trav.'!M23)</f>
        <v/>
      </c>
      <c r="K27" s="175"/>
      <c r="L27" s="143"/>
      <c r="M27" s="143"/>
      <c r="N27" s="75" t="str">
        <f t="shared" si="2"/>
        <v/>
      </c>
      <c r="O27" s="207"/>
      <c r="P27" s="208" t="str">
        <f>IF($C27="","",'1042Ef Décompte'!D27)</f>
        <v/>
      </c>
      <c r="Q27" s="208" t="str">
        <f>IF(OR($C27="",'1042Bf Données de base trav.'!M121=""),"",'1042Bf Données de base trav.'!M121)</f>
        <v/>
      </c>
      <c r="R27" s="207" t="str">
        <f t="shared" si="3"/>
        <v/>
      </c>
      <c r="S27" s="207" t="str">
        <f t="shared" si="4"/>
        <v/>
      </c>
      <c r="T27" s="209">
        <f t="shared" si="5"/>
        <v>0</v>
      </c>
      <c r="U27" s="209">
        <f t="shared" si="6"/>
        <v>0</v>
      </c>
      <c r="V27" s="209">
        <f t="shared" si="7"/>
        <v>0</v>
      </c>
      <c r="W27" s="209">
        <f t="shared" si="8"/>
        <v>0</v>
      </c>
      <c r="X27" s="209">
        <f t="shared" si="9"/>
        <v>0</v>
      </c>
      <c r="Y27" s="209">
        <f t="shared" si="10"/>
        <v>0</v>
      </c>
      <c r="Z27" s="200">
        <f t="shared" si="11"/>
        <v>0</v>
      </c>
    </row>
    <row r="28" spans="1:26" s="201" customFormat="1" ht="16.899999999999999" customHeight="1">
      <c r="A28" s="335" t="str">
        <f>IF('1042Bf Données de base trav.'!A24="","",'1042Bf Données de base trav.'!A24)</f>
        <v/>
      </c>
      <c r="B28" s="469" t="str">
        <f>IF('1042Bf Données de base trav.'!B24="","",'1042Bf Données de base trav.'!B24)</f>
        <v/>
      </c>
      <c r="C28" s="583" t="str">
        <f>IF('1042Bf Données de base trav.'!C24="","",'1042Bf Données de base trav.'!C24)</f>
        <v/>
      </c>
      <c r="D28" s="583"/>
      <c r="E28" s="467" t="str">
        <f>IF(A28="","",'1042Bf Données de base trav.'!M24)</f>
        <v/>
      </c>
      <c r="F28" s="175"/>
      <c r="G28" s="143"/>
      <c r="H28" s="143"/>
      <c r="I28" s="75" t="str">
        <f t="shared" si="1"/>
        <v/>
      </c>
      <c r="J28" s="174" t="str">
        <f>IF(A28="","",'1042Bf Données de base trav.'!M24)</f>
        <v/>
      </c>
      <c r="K28" s="175"/>
      <c r="L28" s="143"/>
      <c r="M28" s="143"/>
      <c r="N28" s="75" t="str">
        <f t="shared" si="2"/>
        <v/>
      </c>
      <c r="O28" s="207"/>
      <c r="P28" s="208" t="str">
        <f>IF($C28="","",'1042Ef Décompte'!D28)</f>
        <v/>
      </c>
      <c r="Q28" s="208" t="str">
        <f>IF(OR($C28="",'1042Bf Données de base trav.'!M122=""),"",'1042Bf Données de base trav.'!M122)</f>
        <v/>
      </c>
      <c r="R28" s="207" t="str">
        <f t="shared" si="3"/>
        <v/>
      </c>
      <c r="S28" s="207" t="str">
        <f t="shared" si="4"/>
        <v/>
      </c>
      <c r="T28" s="209">
        <f t="shared" si="5"/>
        <v>0</v>
      </c>
      <c r="U28" s="209">
        <f t="shared" si="6"/>
        <v>0</v>
      </c>
      <c r="V28" s="209">
        <f t="shared" si="7"/>
        <v>0</v>
      </c>
      <c r="W28" s="209">
        <f t="shared" si="8"/>
        <v>0</v>
      </c>
      <c r="X28" s="209">
        <f t="shared" si="9"/>
        <v>0</v>
      </c>
      <c r="Y28" s="209">
        <f t="shared" si="10"/>
        <v>0</v>
      </c>
      <c r="Z28" s="200">
        <f t="shared" si="11"/>
        <v>0</v>
      </c>
    </row>
    <row r="29" spans="1:26" s="201" customFormat="1" ht="16.899999999999999" customHeight="1">
      <c r="A29" s="335" t="str">
        <f>IF('1042Bf Données de base trav.'!A25="","",'1042Bf Données de base trav.'!A25)</f>
        <v/>
      </c>
      <c r="B29" s="469" t="str">
        <f>IF('1042Bf Données de base trav.'!B25="","",'1042Bf Données de base trav.'!B25)</f>
        <v/>
      </c>
      <c r="C29" s="583" t="str">
        <f>IF('1042Bf Données de base trav.'!C25="","",'1042Bf Données de base trav.'!C25)</f>
        <v/>
      </c>
      <c r="D29" s="583"/>
      <c r="E29" s="467" t="str">
        <f>IF(A29="","",'1042Bf Données de base trav.'!M25)</f>
        <v/>
      </c>
      <c r="F29" s="175"/>
      <c r="G29" s="143"/>
      <c r="H29" s="143"/>
      <c r="I29" s="75" t="str">
        <f t="shared" si="1"/>
        <v/>
      </c>
      <c r="J29" s="174" t="str">
        <f>IF(A29="","",'1042Bf Données de base trav.'!M25)</f>
        <v/>
      </c>
      <c r="K29" s="175"/>
      <c r="L29" s="143"/>
      <c r="M29" s="143"/>
      <c r="N29" s="75" t="str">
        <f t="shared" si="2"/>
        <v/>
      </c>
      <c r="O29" s="207"/>
      <c r="P29" s="208" t="str">
        <f>IF($C29="","",'1042Ef Décompte'!D29)</f>
        <v/>
      </c>
      <c r="Q29" s="208" t="str">
        <f>IF(OR($C29="",'1042Bf Données de base trav.'!M123=""),"",'1042Bf Données de base trav.'!M123)</f>
        <v/>
      </c>
      <c r="R29" s="207" t="str">
        <f t="shared" si="3"/>
        <v/>
      </c>
      <c r="S29" s="207" t="str">
        <f t="shared" si="4"/>
        <v/>
      </c>
      <c r="T29" s="209">
        <f t="shared" si="5"/>
        <v>0</v>
      </c>
      <c r="U29" s="209">
        <f t="shared" si="6"/>
        <v>0</v>
      </c>
      <c r="V29" s="209">
        <f t="shared" si="7"/>
        <v>0</v>
      </c>
      <c r="W29" s="209">
        <f t="shared" si="8"/>
        <v>0</v>
      </c>
      <c r="X29" s="209">
        <f t="shared" si="9"/>
        <v>0</v>
      </c>
      <c r="Y29" s="209">
        <f t="shared" si="10"/>
        <v>0</v>
      </c>
      <c r="Z29" s="200">
        <f t="shared" si="11"/>
        <v>0</v>
      </c>
    </row>
    <row r="30" spans="1:26" s="201" customFormat="1" ht="16.899999999999999" customHeight="1">
      <c r="A30" s="335" t="str">
        <f>IF('1042Bf Données de base trav.'!A26="","",'1042Bf Données de base trav.'!A26)</f>
        <v/>
      </c>
      <c r="B30" s="469" t="str">
        <f>IF('1042Bf Données de base trav.'!B26="","",'1042Bf Données de base trav.'!B26)</f>
        <v/>
      </c>
      <c r="C30" s="583" t="str">
        <f>IF('1042Bf Données de base trav.'!C26="","",'1042Bf Données de base trav.'!C26)</f>
        <v/>
      </c>
      <c r="D30" s="583"/>
      <c r="E30" s="467" t="str">
        <f>IF(A30="","",'1042Bf Données de base trav.'!M26)</f>
        <v/>
      </c>
      <c r="F30" s="175"/>
      <c r="G30" s="143"/>
      <c r="H30" s="143"/>
      <c r="I30" s="75" t="str">
        <f t="shared" si="1"/>
        <v/>
      </c>
      <c r="J30" s="174" t="str">
        <f>IF(A30="","",'1042Bf Données de base trav.'!M26)</f>
        <v/>
      </c>
      <c r="K30" s="175"/>
      <c r="L30" s="143"/>
      <c r="M30" s="143"/>
      <c r="N30" s="75" t="str">
        <f t="shared" si="2"/>
        <v/>
      </c>
      <c r="O30" s="207"/>
      <c r="P30" s="208" t="str">
        <f>IF($C30="","",'1042Ef Décompte'!D30)</f>
        <v/>
      </c>
      <c r="Q30" s="208" t="str">
        <f>IF(OR($C30="",'1042Bf Données de base trav.'!M124=""),"",'1042Bf Données de base trav.'!M124)</f>
        <v/>
      </c>
      <c r="R30" s="207" t="str">
        <f t="shared" si="3"/>
        <v/>
      </c>
      <c r="S30" s="207" t="str">
        <f t="shared" si="4"/>
        <v/>
      </c>
      <c r="T30" s="209">
        <f t="shared" si="5"/>
        <v>0</v>
      </c>
      <c r="U30" s="209">
        <f t="shared" si="6"/>
        <v>0</v>
      </c>
      <c r="V30" s="209">
        <f t="shared" si="7"/>
        <v>0</v>
      </c>
      <c r="W30" s="209">
        <f t="shared" si="8"/>
        <v>0</v>
      </c>
      <c r="X30" s="209">
        <f t="shared" si="9"/>
        <v>0</v>
      </c>
      <c r="Y30" s="209">
        <f t="shared" si="10"/>
        <v>0</v>
      </c>
      <c r="Z30" s="200">
        <f t="shared" si="11"/>
        <v>0</v>
      </c>
    </row>
    <row r="31" spans="1:26" s="201" customFormat="1" ht="16.899999999999999" customHeight="1">
      <c r="A31" s="335" t="str">
        <f>IF('1042Bf Données de base trav.'!A27="","",'1042Bf Données de base trav.'!A27)</f>
        <v/>
      </c>
      <c r="B31" s="469" t="str">
        <f>IF('1042Bf Données de base trav.'!B27="","",'1042Bf Données de base trav.'!B27)</f>
        <v/>
      </c>
      <c r="C31" s="583" t="str">
        <f>IF('1042Bf Données de base trav.'!C27="","",'1042Bf Données de base trav.'!C27)</f>
        <v/>
      </c>
      <c r="D31" s="583"/>
      <c r="E31" s="467" t="str">
        <f>IF(A31="","",'1042Bf Données de base trav.'!M27)</f>
        <v/>
      </c>
      <c r="F31" s="175"/>
      <c r="G31" s="143"/>
      <c r="H31" s="143"/>
      <c r="I31" s="75" t="str">
        <f t="shared" si="1"/>
        <v/>
      </c>
      <c r="J31" s="174" t="str">
        <f>IF(A31="","",'1042Bf Données de base trav.'!M27)</f>
        <v/>
      </c>
      <c r="K31" s="175"/>
      <c r="L31" s="143"/>
      <c r="M31" s="143"/>
      <c r="N31" s="75" t="str">
        <f t="shared" si="2"/>
        <v/>
      </c>
      <c r="O31" s="207"/>
      <c r="P31" s="208" t="str">
        <f>IF($C31="","",'1042Ef Décompte'!D31)</f>
        <v/>
      </c>
      <c r="Q31" s="208" t="str">
        <f>IF(OR($C31="",'1042Bf Données de base trav.'!M125=""),"",'1042Bf Données de base trav.'!M125)</f>
        <v/>
      </c>
      <c r="R31" s="207" t="str">
        <f t="shared" si="3"/>
        <v/>
      </c>
      <c r="S31" s="207" t="str">
        <f t="shared" si="4"/>
        <v/>
      </c>
      <c r="T31" s="209">
        <f t="shared" si="5"/>
        <v>0</v>
      </c>
      <c r="U31" s="209">
        <f t="shared" si="6"/>
        <v>0</v>
      </c>
      <c r="V31" s="209">
        <f t="shared" si="7"/>
        <v>0</v>
      </c>
      <c r="W31" s="209">
        <f t="shared" si="8"/>
        <v>0</v>
      </c>
      <c r="X31" s="209">
        <f t="shared" si="9"/>
        <v>0</v>
      </c>
      <c r="Y31" s="209">
        <f t="shared" si="10"/>
        <v>0</v>
      </c>
      <c r="Z31" s="200">
        <f t="shared" si="11"/>
        <v>0</v>
      </c>
    </row>
    <row r="32" spans="1:26" s="201" customFormat="1" ht="16.899999999999999" customHeight="1">
      <c r="A32" s="335" t="str">
        <f>IF('1042Bf Données de base trav.'!A28="","",'1042Bf Données de base trav.'!A28)</f>
        <v/>
      </c>
      <c r="B32" s="469" t="str">
        <f>IF('1042Bf Données de base trav.'!B28="","",'1042Bf Données de base trav.'!B28)</f>
        <v/>
      </c>
      <c r="C32" s="583" t="str">
        <f>IF('1042Bf Données de base trav.'!C28="","",'1042Bf Données de base trav.'!C28)</f>
        <v/>
      </c>
      <c r="D32" s="583"/>
      <c r="E32" s="467" t="str">
        <f>IF(A32="","",'1042Bf Données de base trav.'!M28)</f>
        <v/>
      </c>
      <c r="F32" s="175"/>
      <c r="G32" s="143"/>
      <c r="H32" s="143"/>
      <c r="I32" s="75" t="str">
        <f t="shared" si="1"/>
        <v/>
      </c>
      <c r="J32" s="174" t="str">
        <f>IF(A32="","",'1042Bf Données de base trav.'!M28)</f>
        <v/>
      </c>
      <c r="K32" s="175"/>
      <c r="L32" s="143"/>
      <c r="M32" s="143"/>
      <c r="N32" s="75" t="str">
        <f t="shared" si="2"/>
        <v/>
      </c>
      <c r="O32" s="207"/>
      <c r="P32" s="208" t="str">
        <f>IF($C32="","",'1042Ef Décompte'!D32)</f>
        <v/>
      </c>
      <c r="Q32" s="208" t="str">
        <f>IF(OR($C32="",'1042Bf Données de base trav.'!M126=""),"",'1042Bf Données de base trav.'!M126)</f>
        <v/>
      </c>
      <c r="R32" s="207" t="str">
        <f t="shared" si="3"/>
        <v/>
      </c>
      <c r="S32" s="207" t="str">
        <f t="shared" si="4"/>
        <v/>
      </c>
      <c r="T32" s="209">
        <f t="shared" si="5"/>
        <v>0</v>
      </c>
      <c r="U32" s="209">
        <f t="shared" si="6"/>
        <v>0</v>
      </c>
      <c r="V32" s="209">
        <f t="shared" si="7"/>
        <v>0</v>
      </c>
      <c r="W32" s="209">
        <f t="shared" si="8"/>
        <v>0</v>
      </c>
      <c r="X32" s="209">
        <f t="shared" si="9"/>
        <v>0</v>
      </c>
      <c r="Y32" s="209">
        <f t="shared" si="10"/>
        <v>0</v>
      </c>
      <c r="Z32" s="200">
        <f t="shared" si="11"/>
        <v>0</v>
      </c>
    </row>
    <row r="33" spans="1:26" s="201" customFormat="1" ht="16.899999999999999" customHeight="1">
      <c r="A33" s="335" t="str">
        <f>IF('1042Bf Données de base trav.'!A29="","",'1042Bf Données de base trav.'!A29)</f>
        <v/>
      </c>
      <c r="B33" s="469" t="str">
        <f>IF('1042Bf Données de base trav.'!B29="","",'1042Bf Données de base trav.'!B29)</f>
        <v/>
      </c>
      <c r="C33" s="583" t="str">
        <f>IF('1042Bf Données de base trav.'!C29="","",'1042Bf Données de base trav.'!C29)</f>
        <v/>
      </c>
      <c r="D33" s="583"/>
      <c r="E33" s="467" t="str">
        <f>IF(A33="","",'1042Bf Données de base trav.'!M29)</f>
        <v/>
      </c>
      <c r="F33" s="175"/>
      <c r="G33" s="143"/>
      <c r="H33" s="143"/>
      <c r="I33" s="75" t="str">
        <f t="shared" si="1"/>
        <v/>
      </c>
      <c r="J33" s="174" t="str">
        <f>IF(A33="","",'1042Bf Données de base trav.'!M29)</f>
        <v/>
      </c>
      <c r="K33" s="175"/>
      <c r="L33" s="143"/>
      <c r="M33" s="143"/>
      <c r="N33" s="75" t="str">
        <f t="shared" si="2"/>
        <v/>
      </c>
      <c r="O33" s="207"/>
      <c r="P33" s="208" t="str">
        <f>IF($C33="","",'1042Ef Décompte'!D33)</f>
        <v/>
      </c>
      <c r="Q33" s="208" t="str">
        <f>IF(OR($C33="",'1042Bf Données de base trav.'!M127=""),"",'1042Bf Données de base trav.'!M127)</f>
        <v/>
      </c>
      <c r="R33" s="207" t="str">
        <f t="shared" si="3"/>
        <v/>
      </c>
      <c r="S33" s="207" t="str">
        <f t="shared" si="4"/>
        <v/>
      </c>
      <c r="T33" s="209">
        <f t="shared" si="5"/>
        <v>0</v>
      </c>
      <c r="U33" s="209">
        <f t="shared" si="6"/>
        <v>0</v>
      </c>
      <c r="V33" s="209">
        <f t="shared" si="7"/>
        <v>0</v>
      </c>
      <c r="W33" s="209">
        <f t="shared" si="8"/>
        <v>0</v>
      </c>
      <c r="X33" s="209">
        <f t="shared" si="9"/>
        <v>0</v>
      </c>
      <c r="Y33" s="209">
        <f t="shared" si="10"/>
        <v>0</v>
      </c>
      <c r="Z33" s="200">
        <f t="shared" si="11"/>
        <v>0</v>
      </c>
    </row>
    <row r="34" spans="1:26" s="201" customFormat="1" ht="16.899999999999999" customHeight="1">
      <c r="A34" s="335" t="str">
        <f>IF('1042Bf Données de base trav.'!A30="","",'1042Bf Données de base trav.'!A30)</f>
        <v/>
      </c>
      <c r="B34" s="469" t="str">
        <f>IF('1042Bf Données de base trav.'!B30="","",'1042Bf Données de base trav.'!B30)</f>
        <v/>
      </c>
      <c r="C34" s="583" t="str">
        <f>IF('1042Bf Données de base trav.'!C30="","",'1042Bf Données de base trav.'!C30)</f>
        <v/>
      </c>
      <c r="D34" s="583"/>
      <c r="E34" s="467" t="str">
        <f>IF(A34="","",'1042Bf Données de base trav.'!M30)</f>
        <v/>
      </c>
      <c r="F34" s="175"/>
      <c r="G34" s="143"/>
      <c r="H34" s="143"/>
      <c r="I34" s="75" t="str">
        <f t="shared" si="1"/>
        <v/>
      </c>
      <c r="J34" s="174" t="str">
        <f>IF(A34="","",'1042Bf Données de base trav.'!M30)</f>
        <v/>
      </c>
      <c r="K34" s="175"/>
      <c r="L34" s="143"/>
      <c r="M34" s="143"/>
      <c r="N34" s="75" t="str">
        <f t="shared" si="2"/>
        <v/>
      </c>
      <c r="O34" s="207"/>
      <c r="P34" s="208" t="str">
        <f>IF($C34="","",'1042Ef Décompte'!D34)</f>
        <v/>
      </c>
      <c r="Q34" s="208" t="str">
        <f>IF(OR($C34="",'1042Bf Données de base trav.'!M128=""),"",'1042Bf Données de base trav.'!M128)</f>
        <v/>
      </c>
      <c r="R34" s="207" t="str">
        <f t="shared" si="3"/>
        <v/>
      </c>
      <c r="S34" s="207" t="str">
        <f t="shared" si="4"/>
        <v/>
      </c>
      <c r="T34" s="209">
        <f t="shared" si="5"/>
        <v>0</v>
      </c>
      <c r="U34" s="209">
        <f t="shared" si="6"/>
        <v>0</v>
      </c>
      <c r="V34" s="209">
        <f t="shared" si="7"/>
        <v>0</v>
      </c>
      <c r="W34" s="209">
        <f t="shared" si="8"/>
        <v>0</v>
      </c>
      <c r="X34" s="209">
        <f t="shared" si="9"/>
        <v>0</v>
      </c>
      <c r="Y34" s="209">
        <f t="shared" si="10"/>
        <v>0</v>
      </c>
      <c r="Z34" s="200">
        <f t="shared" si="11"/>
        <v>0</v>
      </c>
    </row>
    <row r="35" spans="1:26" s="201" customFormat="1" ht="16.899999999999999" customHeight="1">
      <c r="A35" s="335" t="str">
        <f>IF('1042Bf Données de base trav.'!A31="","",'1042Bf Données de base trav.'!A31)</f>
        <v/>
      </c>
      <c r="B35" s="469" t="str">
        <f>IF('1042Bf Données de base trav.'!B31="","",'1042Bf Données de base trav.'!B31)</f>
        <v/>
      </c>
      <c r="C35" s="583" t="str">
        <f>IF('1042Bf Données de base trav.'!C31="","",'1042Bf Données de base trav.'!C31)</f>
        <v/>
      </c>
      <c r="D35" s="583"/>
      <c r="E35" s="467" t="str">
        <f>IF(A35="","",'1042Bf Données de base trav.'!M31)</f>
        <v/>
      </c>
      <c r="F35" s="175"/>
      <c r="G35" s="143"/>
      <c r="H35" s="143"/>
      <c r="I35" s="75" t="str">
        <f t="shared" si="1"/>
        <v/>
      </c>
      <c r="J35" s="174" t="str">
        <f>IF(A35="","",'1042Bf Données de base trav.'!M31)</f>
        <v/>
      </c>
      <c r="K35" s="175"/>
      <c r="L35" s="143"/>
      <c r="M35" s="143"/>
      <c r="N35" s="75" t="str">
        <f t="shared" si="2"/>
        <v/>
      </c>
      <c r="O35" s="207"/>
      <c r="P35" s="208" t="str">
        <f>IF($C35="","",'1042Ef Décompte'!D35)</f>
        <v/>
      </c>
      <c r="Q35" s="208" t="str">
        <f>IF(OR($C35="",'1042Bf Données de base trav.'!M129=""),"",'1042Bf Données de base trav.'!M129)</f>
        <v/>
      </c>
      <c r="R35" s="207" t="str">
        <f t="shared" si="3"/>
        <v/>
      </c>
      <c r="S35" s="207" t="str">
        <f t="shared" si="4"/>
        <v/>
      </c>
      <c r="T35" s="209">
        <f t="shared" si="5"/>
        <v>0</v>
      </c>
      <c r="U35" s="209">
        <f t="shared" si="6"/>
        <v>0</v>
      </c>
      <c r="V35" s="209">
        <f t="shared" si="7"/>
        <v>0</v>
      </c>
      <c r="W35" s="209">
        <f t="shared" si="8"/>
        <v>0</v>
      </c>
      <c r="X35" s="209">
        <f t="shared" si="9"/>
        <v>0</v>
      </c>
      <c r="Y35" s="209">
        <f t="shared" si="10"/>
        <v>0</v>
      </c>
      <c r="Z35" s="200">
        <f t="shared" si="11"/>
        <v>0</v>
      </c>
    </row>
    <row r="36" spans="1:26" s="201" customFormat="1" ht="16.899999999999999" customHeight="1">
      <c r="A36" s="335" t="str">
        <f>IF('1042Bf Données de base trav.'!A32="","",'1042Bf Données de base trav.'!A32)</f>
        <v/>
      </c>
      <c r="B36" s="469" t="str">
        <f>IF('1042Bf Données de base trav.'!B32="","",'1042Bf Données de base trav.'!B32)</f>
        <v/>
      </c>
      <c r="C36" s="583" t="str">
        <f>IF('1042Bf Données de base trav.'!C32="","",'1042Bf Données de base trav.'!C32)</f>
        <v/>
      </c>
      <c r="D36" s="583"/>
      <c r="E36" s="467" t="str">
        <f>IF(A36="","",'1042Bf Données de base trav.'!M32)</f>
        <v/>
      </c>
      <c r="F36" s="175"/>
      <c r="G36" s="143"/>
      <c r="H36" s="143"/>
      <c r="I36" s="75" t="str">
        <f t="shared" si="1"/>
        <v/>
      </c>
      <c r="J36" s="174" t="str">
        <f>IF(A36="","",'1042Bf Données de base trav.'!M32)</f>
        <v/>
      </c>
      <c r="K36" s="175"/>
      <c r="L36" s="143"/>
      <c r="M36" s="143"/>
      <c r="N36" s="75" t="str">
        <f t="shared" si="2"/>
        <v/>
      </c>
      <c r="O36" s="207"/>
      <c r="P36" s="208" t="str">
        <f>IF($C36="","",'1042Ef Décompte'!D36)</f>
        <v/>
      </c>
      <c r="Q36" s="208" t="str">
        <f>IF(OR($C36="",'1042Bf Données de base trav.'!M130=""),"",'1042Bf Données de base trav.'!M130)</f>
        <v/>
      </c>
      <c r="R36" s="207" t="str">
        <f t="shared" si="3"/>
        <v/>
      </c>
      <c r="S36" s="207" t="str">
        <f t="shared" si="4"/>
        <v/>
      </c>
      <c r="T36" s="209">
        <f t="shared" si="5"/>
        <v>0</v>
      </c>
      <c r="U36" s="209">
        <f t="shared" si="6"/>
        <v>0</v>
      </c>
      <c r="V36" s="209">
        <f t="shared" si="7"/>
        <v>0</v>
      </c>
      <c r="W36" s="209">
        <f t="shared" si="8"/>
        <v>0</v>
      </c>
      <c r="X36" s="209">
        <f t="shared" si="9"/>
        <v>0</v>
      </c>
      <c r="Y36" s="209">
        <f t="shared" si="10"/>
        <v>0</v>
      </c>
      <c r="Z36" s="200">
        <f t="shared" si="11"/>
        <v>0</v>
      </c>
    </row>
    <row r="37" spans="1:26" s="201" customFormat="1" ht="16.899999999999999" customHeight="1">
      <c r="A37" s="335" t="str">
        <f>IF('1042Bf Données de base trav.'!A33="","",'1042Bf Données de base trav.'!A33)</f>
        <v/>
      </c>
      <c r="B37" s="469" t="str">
        <f>IF('1042Bf Données de base trav.'!B33="","",'1042Bf Données de base trav.'!B33)</f>
        <v/>
      </c>
      <c r="C37" s="583" t="str">
        <f>IF('1042Bf Données de base trav.'!C33="","",'1042Bf Données de base trav.'!C33)</f>
        <v/>
      </c>
      <c r="D37" s="583"/>
      <c r="E37" s="467" t="str">
        <f>IF(A37="","",'1042Bf Données de base trav.'!M33)</f>
        <v/>
      </c>
      <c r="F37" s="175"/>
      <c r="G37" s="143"/>
      <c r="H37" s="143"/>
      <c r="I37" s="75" t="str">
        <f t="shared" si="1"/>
        <v/>
      </c>
      <c r="J37" s="174" t="str">
        <f>IF(A37="","",'1042Bf Données de base trav.'!M33)</f>
        <v/>
      </c>
      <c r="K37" s="175"/>
      <c r="L37" s="143"/>
      <c r="M37" s="143"/>
      <c r="N37" s="75" t="str">
        <f t="shared" si="2"/>
        <v/>
      </c>
      <c r="O37" s="207"/>
      <c r="P37" s="208" t="str">
        <f>IF($C37="","",'1042Ef Décompte'!D37)</f>
        <v/>
      </c>
      <c r="Q37" s="208" t="str">
        <f>IF(OR($C37="",'1042Bf Données de base trav.'!M131=""),"",'1042Bf Données de base trav.'!M131)</f>
        <v/>
      </c>
      <c r="R37" s="207" t="str">
        <f t="shared" si="3"/>
        <v/>
      </c>
      <c r="S37" s="207" t="str">
        <f t="shared" si="4"/>
        <v/>
      </c>
      <c r="T37" s="209">
        <f t="shared" si="5"/>
        <v>0</v>
      </c>
      <c r="U37" s="209">
        <f t="shared" si="6"/>
        <v>0</v>
      </c>
      <c r="V37" s="209">
        <f t="shared" si="7"/>
        <v>0</v>
      </c>
      <c r="W37" s="209">
        <f t="shared" si="8"/>
        <v>0</v>
      </c>
      <c r="X37" s="209">
        <f t="shared" si="9"/>
        <v>0</v>
      </c>
      <c r="Y37" s="209">
        <f t="shared" si="10"/>
        <v>0</v>
      </c>
      <c r="Z37" s="200">
        <f t="shared" si="11"/>
        <v>0</v>
      </c>
    </row>
    <row r="38" spans="1:26" s="201" customFormat="1" ht="16.899999999999999" customHeight="1">
      <c r="A38" s="335" t="str">
        <f>IF('1042Bf Données de base trav.'!A34="","",'1042Bf Données de base trav.'!A34)</f>
        <v/>
      </c>
      <c r="B38" s="469" t="str">
        <f>IF('1042Bf Données de base trav.'!B34="","",'1042Bf Données de base trav.'!B34)</f>
        <v/>
      </c>
      <c r="C38" s="583" t="str">
        <f>IF('1042Bf Données de base trav.'!C34="","",'1042Bf Données de base trav.'!C34)</f>
        <v/>
      </c>
      <c r="D38" s="583"/>
      <c r="E38" s="467" t="str">
        <f>IF(A38="","",'1042Bf Données de base trav.'!M34)</f>
        <v/>
      </c>
      <c r="F38" s="175"/>
      <c r="G38" s="143"/>
      <c r="H38" s="143"/>
      <c r="I38" s="75" t="str">
        <f t="shared" si="1"/>
        <v/>
      </c>
      <c r="J38" s="174" t="str">
        <f>IF(A38="","",'1042Bf Données de base trav.'!M34)</f>
        <v/>
      </c>
      <c r="K38" s="175"/>
      <c r="L38" s="143"/>
      <c r="M38" s="143"/>
      <c r="N38" s="75" t="str">
        <f t="shared" si="2"/>
        <v/>
      </c>
      <c r="O38" s="207"/>
      <c r="P38" s="208" t="str">
        <f>IF($C38="","",'1042Ef Décompte'!D38)</f>
        <v/>
      </c>
      <c r="Q38" s="208" t="str">
        <f>IF(OR($C38="",'1042Bf Données de base trav.'!M132=""),"",'1042Bf Données de base trav.'!M132)</f>
        <v/>
      </c>
      <c r="R38" s="207" t="str">
        <f t="shared" si="3"/>
        <v/>
      </c>
      <c r="S38" s="207" t="str">
        <f t="shared" si="4"/>
        <v/>
      </c>
      <c r="T38" s="209">
        <f t="shared" si="5"/>
        <v>0</v>
      </c>
      <c r="U38" s="209">
        <f t="shared" si="6"/>
        <v>0</v>
      </c>
      <c r="V38" s="209">
        <f t="shared" si="7"/>
        <v>0</v>
      </c>
      <c r="W38" s="209">
        <f t="shared" si="8"/>
        <v>0</v>
      </c>
      <c r="X38" s="209">
        <f t="shared" si="9"/>
        <v>0</v>
      </c>
      <c r="Y38" s="209">
        <f t="shared" si="10"/>
        <v>0</v>
      </c>
      <c r="Z38" s="200">
        <f t="shared" si="11"/>
        <v>0</v>
      </c>
    </row>
    <row r="39" spans="1:26" s="201" customFormat="1" ht="16.899999999999999" customHeight="1">
      <c r="A39" s="335" t="str">
        <f>IF('1042Bf Données de base trav.'!A35="","",'1042Bf Données de base trav.'!A35)</f>
        <v/>
      </c>
      <c r="B39" s="469" t="str">
        <f>IF('1042Bf Données de base trav.'!B35="","",'1042Bf Données de base trav.'!B35)</f>
        <v/>
      </c>
      <c r="C39" s="583" t="str">
        <f>IF('1042Bf Données de base trav.'!C35="","",'1042Bf Données de base trav.'!C35)</f>
        <v/>
      </c>
      <c r="D39" s="583"/>
      <c r="E39" s="467" t="str">
        <f>IF(A39="","",'1042Bf Données de base trav.'!M35)</f>
        <v/>
      </c>
      <c r="F39" s="175"/>
      <c r="G39" s="143"/>
      <c r="H39" s="143"/>
      <c r="I39" s="75" t="str">
        <f t="shared" si="1"/>
        <v/>
      </c>
      <c r="J39" s="174" t="str">
        <f>IF(A39="","",'1042Bf Données de base trav.'!M35)</f>
        <v/>
      </c>
      <c r="K39" s="175"/>
      <c r="L39" s="143"/>
      <c r="M39" s="143"/>
      <c r="N39" s="75" t="str">
        <f t="shared" si="2"/>
        <v/>
      </c>
      <c r="O39" s="207"/>
      <c r="P39" s="208" t="str">
        <f>IF($C39="","",'1042Ef Décompte'!D39)</f>
        <v/>
      </c>
      <c r="Q39" s="208" t="str">
        <f>IF(OR($C39="",'1042Bf Données de base trav.'!M133=""),"",'1042Bf Données de base trav.'!M133)</f>
        <v/>
      </c>
      <c r="R39" s="207" t="str">
        <f t="shared" si="3"/>
        <v/>
      </c>
      <c r="S39" s="207" t="str">
        <f t="shared" si="4"/>
        <v/>
      </c>
      <c r="T39" s="209">
        <f t="shared" si="5"/>
        <v>0</v>
      </c>
      <c r="U39" s="209">
        <f t="shared" si="6"/>
        <v>0</v>
      </c>
      <c r="V39" s="209">
        <f t="shared" si="7"/>
        <v>0</v>
      </c>
      <c r="W39" s="209">
        <f t="shared" si="8"/>
        <v>0</v>
      </c>
      <c r="X39" s="209">
        <f t="shared" si="9"/>
        <v>0</v>
      </c>
      <c r="Y39" s="209">
        <f t="shared" si="10"/>
        <v>0</v>
      </c>
      <c r="Z39" s="200">
        <f t="shared" si="11"/>
        <v>0</v>
      </c>
    </row>
    <row r="40" spans="1:26" s="201" customFormat="1" ht="16.899999999999999" customHeight="1">
      <c r="A40" s="335" t="str">
        <f>IF('1042Bf Données de base trav.'!A36="","",'1042Bf Données de base trav.'!A36)</f>
        <v/>
      </c>
      <c r="B40" s="469" t="str">
        <f>IF('1042Bf Données de base trav.'!B36="","",'1042Bf Données de base trav.'!B36)</f>
        <v/>
      </c>
      <c r="C40" s="583" t="str">
        <f>IF('1042Bf Données de base trav.'!C36="","",'1042Bf Données de base trav.'!C36)</f>
        <v/>
      </c>
      <c r="D40" s="583"/>
      <c r="E40" s="467" t="str">
        <f>IF(A40="","",'1042Bf Données de base trav.'!M36)</f>
        <v/>
      </c>
      <c r="F40" s="175"/>
      <c r="G40" s="143"/>
      <c r="H40" s="143"/>
      <c r="I40" s="75" t="str">
        <f t="shared" si="1"/>
        <v/>
      </c>
      <c r="J40" s="174" t="str">
        <f>IF(A40="","",'1042Bf Données de base trav.'!M36)</f>
        <v/>
      </c>
      <c r="K40" s="175"/>
      <c r="L40" s="143"/>
      <c r="M40" s="143"/>
      <c r="N40" s="75" t="str">
        <f t="shared" si="2"/>
        <v/>
      </c>
      <c r="O40" s="207"/>
      <c r="P40" s="208" t="str">
        <f>IF($C40="","",'1042Ef Décompte'!D40)</f>
        <v/>
      </c>
      <c r="Q40" s="208" t="str">
        <f>IF(OR($C40="",'1042Bf Données de base trav.'!M134=""),"",'1042Bf Données de base trav.'!M134)</f>
        <v/>
      </c>
      <c r="R40" s="207" t="str">
        <f t="shared" si="3"/>
        <v/>
      </c>
      <c r="S40" s="207" t="str">
        <f t="shared" si="4"/>
        <v/>
      </c>
      <c r="T40" s="209">
        <f t="shared" si="5"/>
        <v>0</v>
      </c>
      <c r="U40" s="209">
        <f t="shared" si="6"/>
        <v>0</v>
      </c>
      <c r="V40" s="209">
        <f t="shared" si="7"/>
        <v>0</v>
      </c>
      <c r="W40" s="209">
        <f t="shared" si="8"/>
        <v>0</v>
      </c>
      <c r="X40" s="209">
        <f t="shared" si="9"/>
        <v>0</v>
      </c>
      <c r="Y40" s="209">
        <f t="shared" si="10"/>
        <v>0</v>
      </c>
      <c r="Z40" s="200">
        <f t="shared" si="11"/>
        <v>0</v>
      </c>
    </row>
    <row r="41" spans="1:26" s="201" customFormat="1" ht="16.899999999999999" customHeight="1">
      <c r="A41" s="335" t="str">
        <f>IF('1042Bf Données de base trav.'!A37="","",'1042Bf Données de base trav.'!A37)</f>
        <v/>
      </c>
      <c r="B41" s="469" t="str">
        <f>IF('1042Bf Données de base trav.'!B37="","",'1042Bf Données de base trav.'!B37)</f>
        <v/>
      </c>
      <c r="C41" s="583" t="str">
        <f>IF('1042Bf Données de base trav.'!C37="","",'1042Bf Données de base trav.'!C37)</f>
        <v/>
      </c>
      <c r="D41" s="583"/>
      <c r="E41" s="467" t="str">
        <f>IF(A41="","",'1042Bf Données de base trav.'!M37)</f>
        <v/>
      </c>
      <c r="F41" s="175"/>
      <c r="G41" s="143"/>
      <c r="H41" s="143"/>
      <c r="I41" s="75" t="str">
        <f t="shared" si="1"/>
        <v/>
      </c>
      <c r="J41" s="174" t="str">
        <f>IF(A41="","",'1042Bf Données de base trav.'!M37)</f>
        <v/>
      </c>
      <c r="K41" s="175"/>
      <c r="L41" s="143"/>
      <c r="M41" s="143"/>
      <c r="N41" s="75" t="str">
        <f t="shared" si="2"/>
        <v/>
      </c>
      <c r="O41" s="207"/>
      <c r="P41" s="208" t="str">
        <f>IF($C41="","",'1042Ef Décompte'!D41)</f>
        <v/>
      </c>
      <c r="Q41" s="208" t="str">
        <f>IF(OR($C41="",'1042Bf Données de base trav.'!M135=""),"",'1042Bf Données de base trav.'!M135)</f>
        <v/>
      </c>
      <c r="R41" s="207" t="str">
        <f t="shared" si="3"/>
        <v/>
      </c>
      <c r="S41" s="207" t="str">
        <f t="shared" si="4"/>
        <v/>
      </c>
      <c r="T41" s="209">
        <f t="shared" si="5"/>
        <v>0</v>
      </c>
      <c r="U41" s="209">
        <f t="shared" si="6"/>
        <v>0</v>
      </c>
      <c r="V41" s="209">
        <f t="shared" si="7"/>
        <v>0</v>
      </c>
      <c r="W41" s="209">
        <f t="shared" si="8"/>
        <v>0</v>
      </c>
      <c r="X41" s="209">
        <f t="shared" si="9"/>
        <v>0</v>
      </c>
      <c r="Y41" s="209">
        <f t="shared" si="10"/>
        <v>0</v>
      </c>
      <c r="Z41" s="200">
        <f t="shared" si="11"/>
        <v>0</v>
      </c>
    </row>
    <row r="42" spans="1:26" s="201" customFormat="1" ht="16.899999999999999" customHeight="1">
      <c r="A42" s="335" t="str">
        <f>IF('1042Bf Données de base trav.'!A38="","",'1042Bf Données de base trav.'!A38)</f>
        <v/>
      </c>
      <c r="B42" s="469" t="str">
        <f>IF('1042Bf Données de base trav.'!B38="","",'1042Bf Données de base trav.'!B38)</f>
        <v/>
      </c>
      <c r="C42" s="583" t="str">
        <f>IF('1042Bf Données de base trav.'!C38="","",'1042Bf Données de base trav.'!C38)</f>
        <v/>
      </c>
      <c r="D42" s="583"/>
      <c r="E42" s="467" t="str">
        <f>IF(A42="","",'1042Bf Données de base trav.'!M38)</f>
        <v/>
      </c>
      <c r="F42" s="175"/>
      <c r="G42" s="143"/>
      <c r="H42" s="143"/>
      <c r="I42" s="75" t="str">
        <f t="shared" si="1"/>
        <v/>
      </c>
      <c r="J42" s="174" t="str">
        <f>IF(A42="","",'1042Bf Données de base trav.'!M38)</f>
        <v/>
      </c>
      <c r="K42" s="175"/>
      <c r="L42" s="143"/>
      <c r="M42" s="143"/>
      <c r="N42" s="75" t="str">
        <f t="shared" si="2"/>
        <v/>
      </c>
      <c r="O42" s="207"/>
      <c r="P42" s="208" t="str">
        <f>IF($C42="","",'1042Ef Décompte'!D42)</f>
        <v/>
      </c>
      <c r="Q42" s="208" t="str">
        <f>IF(OR($C42="",'1042Bf Données de base trav.'!M136=""),"",'1042Bf Données de base trav.'!M136)</f>
        <v/>
      </c>
      <c r="R42" s="207" t="str">
        <f t="shared" si="3"/>
        <v/>
      </c>
      <c r="S42" s="207" t="str">
        <f t="shared" si="4"/>
        <v/>
      </c>
      <c r="T42" s="209">
        <f t="shared" si="5"/>
        <v>0</v>
      </c>
      <c r="U42" s="209">
        <f t="shared" si="6"/>
        <v>0</v>
      </c>
      <c r="V42" s="209">
        <f t="shared" si="7"/>
        <v>0</v>
      </c>
      <c r="W42" s="209">
        <f t="shared" si="8"/>
        <v>0</v>
      </c>
      <c r="X42" s="209">
        <f t="shared" si="9"/>
        <v>0</v>
      </c>
      <c r="Y42" s="209">
        <f t="shared" si="10"/>
        <v>0</v>
      </c>
      <c r="Z42" s="200">
        <f t="shared" si="11"/>
        <v>0</v>
      </c>
    </row>
    <row r="43" spans="1:26" s="201" customFormat="1" ht="16.899999999999999" customHeight="1">
      <c r="A43" s="335" t="str">
        <f>IF('1042Bf Données de base trav.'!A39="","",'1042Bf Données de base trav.'!A39)</f>
        <v/>
      </c>
      <c r="B43" s="469" t="str">
        <f>IF('1042Bf Données de base trav.'!B39="","",'1042Bf Données de base trav.'!B39)</f>
        <v/>
      </c>
      <c r="C43" s="583" t="str">
        <f>IF('1042Bf Données de base trav.'!C39="","",'1042Bf Données de base trav.'!C39)</f>
        <v/>
      </c>
      <c r="D43" s="583"/>
      <c r="E43" s="467" t="str">
        <f>IF(A43="","",'1042Bf Données de base trav.'!M39)</f>
        <v/>
      </c>
      <c r="F43" s="175"/>
      <c r="G43" s="143"/>
      <c r="H43" s="143"/>
      <c r="I43" s="75" t="str">
        <f t="shared" si="1"/>
        <v/>
      </c>
      <c r="J43" s="174" t="str">
        <f>IF(A43="","",'1042Bf Données de base trav.'!M39)</f>
        <v/>
      </c>
      <c r="K43" s="175"/>
      <c r="L43" s="143"/>
      <c r="M43" s="143"/>
      <c r="N43" s="75" t="str">
        <f t="shared" si="2"/>
        <v/>
      </c>
      <c r="O43" s="207"/>
      <c r="P43" s="208" t="str">
        <f>IF($C43="","",'1042Ef Décompte'!D43)</f>
        <v/>
      </c>
      <c r="Q43" s="208" t="str">
        <f>IF(OR($C43="",'1042Bf Données de base trav.'!M137=""),"",'1042Bf Données de base trav.'!M137)</f>
        <v/>
      </c>
      <c r="R43" s="207" t="str">
        <f t="shared" si="3"/>
        <v/>
      </c>
      <c r="S43" s="207" t="str">
        <f t="shared" si="4"/>
        <v/>
      </c>
      <c r="T43" s="209">
        <f t="shared" si="5"/>
        <v>0</v>
      </c>
      <c r="U43" s="209">
        <f t="shared" si="6"/>
        <v>0</v>
      </c>
      <c r="V43" s="209">
        <f t="shared" si="7"/>
        <v>0</v>
      </c>
      <c r="W43" s="209">
        <f t="shared" si="8"/>
        <v>0</v>
      </c>
      <c r="X43" s="209">
        <f t="shared" si="9"/>
        <v>0</v>
      </c>
      <c r="Y43" s="209">
        <f t="shared" si="10"/>
        <v>0</v>
      </c>
      <c r="Z43" s="200">
        <f t="shared" si="11"/>
        <v>0</v>
      </c>
    </row>
    <row r="44" spans="1:26" s="201" customFormat="1" ht="16.899999999999999" customHeight="1">
      <c r="A44" s="335" t="str">
        <f>IF('1042Bf Données de base trav.'!A40="","",'1042Bf Données de base trav.'!A40)</f>
        <v/>
      </c>
      <c r="B44" s="469" t="str">
        <f>IF('1042Bf Données de base trav.'!B40="","",'1042Bf Données de base trav.'!B40)</f>
        <v/>
      </c>
      <c r="C44" s="583" t="str">
        <f>IF('1042Bf Données de base trav.'!C40="","",'1042Bf Données de base trav.'!C40)</f>
        <v/>
      </c>
      <c r="D44" s="583"/>
      <c r="E44" s="467" t="str">
        <f>IF(A44="","",'1042Bf Données de base trav.'!M40)</f>
        <v/>
      </c>
      <c r="F44" s="175"/>
      <c r="G44" s="143"/>
      <c r="H44" s="143"/>
      <c r="I44" s="75" t="str">
        <f t="shared" si="1"/>
        <v/>
      </c>
      <c r="J44" s="174" t="str">
        <f>IF(A44="","",'1042Bf Données de base trav.'!M40)</f>
        <v/>
      </c>
      <c r="K44" s="175"/>
      <c r="L44" s="143"/>
      <c r="M44" s="143"/>
      <c r="N44" s="75" t="str">
        <f t="shared" si="2"/>
        <v/>
      </c>
      <c r="O44" s="207"/>
      <c r="P44" s="208" t="str">
        <f>IF($C44="","",'1042Ef Décompte'!D44)</f>
        <v/>
      </c>
      <c r="Q44" s="208" t="str">
        <f>IF(OR($C44="",'1042Bf Données de base trav.'!M138=""),"",'1042Bf Données de base trav.'!M138)</f>
        <v/>
      </c>
      <c r="R44" s="207" t="str">
        <f t="shared" si="3"/>
        <v/>
      </c>
      <c r="S44" s="207" t="str">
        <f t="shared" si="4"/>
        <v/>
      </c>
      <c r="T44" s="209">
        <f t="shared" si="5"/>
        <v>0</v>
      </c>
      <c r="U44" s="209">
        <f t="shared" si="6"/>
        <v>0</v>
      </c>
      <c r="V44" s="209">
        <f t="shared" si="7"/>
        <v>0</v>
      </c>
      <c r="W44" s="209">
        <f t="shared" si="8"/>
        <v>0</v>
      </c>
      <c r="X44" s="209">
        <f t="shared" si="9"/>
        <v>0</v>
      </c>
      <c r="Y44" s="209">
        <f t="shared" si="10"/>
        <v>0</v>
      </c>
      <c r="Z44" s="200">
        <f t="shared" si="11"/>
        <v>0</v>
      </c>
    </row>
    <row r="45" spans="1:26" s="201" customFormat="1" ht="16.899999999999999" customHeight="1">
      <c r="A45" s="335" t="str">
        <f>IF('1042Bf Données de base trav.'!A41="","",'1042Bf Données de base trav.'!A41)</f>
        <v/>
      </c>
      <c r="B45" s="469" t="str">
        <f>IF('1042Bf Données de base trav.'!B41="","",'1042Bf Données de base trav.'!B41)</f>
        <v/>
      </c>
      <c r="C45" s="583" t="str">
        <f>IF('1042Bf Données de base trav.'!C41="","",'1042Bf Données de base trav.'!C41)</f>
        <v/>
      </c>
      <c r="D45" s="583"/>
      <c r="E45" s="467" t="str">
        <f>IF(A45="","",'1042Bf Données de base trav.'!M41)</f>
        <v/>
      </c>
      <c r="F45" s="175"/>
      <c r="G45" s="143"/>
      <c r="H45" s="143"/>
      <c r="I45" s="75" t="str">
        <f t="shared" si="1"/>
        <v/>
      </c>
      <c r="J45" s="174" t="str">
        <f>IF(A45="","",'1042Bf Données de base trav.'!M41)</f>
        <v/>
      </c>
      <c r="K45" s="175"/>
      <c r="L45" s="143"/>
      <c r="M45" s="143"/>
      <c r="N45" s="75" t="str">
        <f t="shared" si="2"/>
        <v/>
      </c>
      <c r="O45" s="207"/>
      <c r="P45" s="208" t="str">
        <f>IF($C45="","",'1042Ef Décompte'!D45)</f>
        <v/>
      </c>
      <c r="Q45" s="208" t="str">
        <f>IF(OR($C45="",'1042Bf Données de base trav.'!M139=""),"",'1042Bf Données de base trav.'!M139)</f>
        <v/>
      </c>
      <c r="R45" s="207" t="str">
        <f t="shared" si="3"/>
        <v/>
      </c>
      <c r="S45" s="207" t="str">
        <f t="shared" si="4"/>
        <v/>
      </c>
      <c r="T45" s="209">
        <f t="shared" si="5"/>
        <v>0</v>
      </c>
      <c r="U45" s="209">
        <f t="shared" si="6"/>
        <v>0</v>
      </c>
      <c r="V45" s="209">
        <f t="shared" si="7"/>
        <v>0</v>
      </c>
      <c r="W45" s="209">
        <f t="shared" si="8"/>
        <v>0</v>
      </c>
      <c r="X45" s="209">
        <f t="shared" si="9"/>
        <v>0</v>
      </c>
      <c r="Y45" s="209">
        <f t="shared" si="10"/>
        <v>0</v>
      </c>
      <c r="Z45" s="200">
        <f t="shared" si="11"/>
        <v>0</v>
      </c>
    </row>
    <row r="46" spans="1:26" s="201" customFormat="1" ht="16.899999999999999" customHeight="1">
      <c r="A46" s="335" t="str">
        <f>IF('1042Bf Données de base trav.'!A42="","",'1042Bf Données de base trav.'!A42)</f>
        <v/>
      </c>
      <c r="B46" s="469" t="str">
        <f>IF('1042Bf Données de base trav.'!B42="","",'1042Bf Données de base trav.'!B42)</f>
        <v/>
      </c>
      <c r="C46" s="583" t="str">
        <f>IF('1042Bf Données de base trav.'!C42="","",'1042Bf Données de base trav.'!C42)</f>
        <v/>
      </c>
      <c r="D46" s="583"/>
      <c r="E46" s="467" t="str">
        <f>IF(A46="","",'1042Bf Données de base trav.'!M42)</f>
        <v/>
      </c>
      <c r="F46" s="175"/>
      <c r="G46" s="143"/>
      <c r="H46" s="143"/>
      <c r="I46" s="75" t="str">
        <f t="shared" si="1"/>
        <v/>
      </c>
      <c r="J46" s="174" t="str">
        <f>IF(A46="","",'1042Bf Données de base trav.'!M42)</f>
        <v/>
      </c>
      <c r="K46" s="175"/>
      <c r="L46" s="143"/>
      <c r="M46" s="143"/>
      <c r="N46" s="75" t="str">
        <f t="shared" si="2"/>
        <v/>
      </c>
      <c r="O46" s="207"/>
      <c r="P46" s="208" t="str">
        <f>IF($C46="","",'1042Ef Décompte'!D46)</f>
        <v/>
      </c>
      <c r="Q46" s="208" t="str">
        <f>IF(OR($C46="",'1042Bf Données de base trav.'!M140=""),"",'1042Bf Données de base trav.'!M140)</f>
        <v/>
      </c>
      <c r="R46" s="207" t="str">
        <f t="shared" si="3"/>
        <v/>
      </c>
      <c r="S46" s="207" t="str">
        <f t="shared" si="4"/>
        <v/>
      </c>
      <c r="T46" s="209">
        <f t="shared" si="5"/>
        <v>0</v>
      </c>
      <c r="U46" s="209">
        <f t="shared" si="6"/>
        <v>0</v>
      </c>
      <c r="V46" s="209">
        <f t="shared" si="7"/>
        <v>0</v>
      </c>
      <c r="W46" s="209">
        <f t="shared" si="8"/>
        <v>0</v>
      </c>
      <c r="X46" s="209">
        <f t="shared" si="9"/>
        <v>0</v>
      </c>
      <c r="Y46" s="209">
        <f t="shared" si="10"/>
        <v>0</v>
      </c>
      <c r="Z46" s="200">
        <f t="shared" si="11"/>
        <v>0</v>
      </c>
    </row>
    <row r="47" spans="1:26" s="201" customFormat="1" ht="16.899999999999999" customHeight="1">
      <c r="A47" s="335" t="str">
        <f>IF('1042Bf Données de base trav.'!A43="","",'1042Bf Données de base trav.'!A43)</f>
        <v/>
      </c>
      <c r="B47" s="469" t="str">
        <f>IF('1042Bf Données de base trav.'!B43="","",'1042Bf Données de base trav.'!B43)</f>
        <v/>
      </c>
      <c r="C47" s="583" t="str">
        <f>IF('1042Bf Données de base trav.'!C43="","",'1042Bf Données de base trav.'!C43)</f>
        <v/>
      </c>
      <c r="D47" s="583"/>
      <c r="E47" s="467" t="str">
        <f>IF(A47="","",'1042Bf Données de base trav.'!M43)</f>
        <v/>
      </c>
      <c r="F47" s="175"/>
      <c r="G47" s="143"/>
      <c r="H47" s="143"/>
      <c r="I47" s="75" t="str">
        <f t="shared" si="1"/>
        <v/>
      </c>
      <c r="J47" s="174" t="str">
        <f>IF(A47="","",'1042Bf Données de base trav.'!M43)</f>
        <v/>
      </c>
      <c r="K47" s="175"/>
      <c r="L47" s="143"/>
      <c r="M47" s="143"/>
      <c r="N47" s="75" t="str">
        <f t="shared" si="2"/>
        <v/>
      </c>
      <c r="O47" s="207"/>
      <c r="P47" s="208" t="str">
        <f>IF($C47="","",'1042Ef Décompte'!D47)</f>
        <v/>
      </c>
      <c r="Q47" s="208" t="str">
        <f>IF(OR($C47="",'1042Bf Données de base trav.'!M141=""),"",'1042Bf Données de base trav.'!M141)</f>
        <v/>
      </c>
      <c r="R47" s="207" t="str">
        <f t="shared" si="3"/>
        <v/>
      </c>
      <c r="S47" s="207" t="str">
        <f t="shared" si="4"/>
        <v/>
      </c>
      <c r="T47" s="209">
        <f t="shared" si="5"/>
        <v>0</v>
      </c>
      <c r="U47" s="209">
        <f t="shared" si="6"/>
        <v>0</v>
      </c>
      <c r="V47" s="209">
        <f t="shared" si="7"/>
        <v>0</v>
      </c>
      <c r="W47" s="209">
        <f t="shared" si="8"/>
        <v>0</v>
      </c>
      <c r="X47" s="209">
        <f t="shared" si="9"/>
        <v>0</v>
      </c>
      <c r="Y47" s="209">
        <f t="shared" si="10"/>
        <v>0</v>
      </c>
      <c r="Z47" s="200">
        <f t="shared" si="11"/>
        <v>0</v>
      </c>
    </row>
    <row r="48" spans="1:26" s="201" customFormat="1" ht="16.899999999999999" customHeight="1">
      <c r="A48" s="335" t="str">
        <f>IF('1042Bf Données de base trav.'!A44="","",'1042Bf Données de base trav.'!A44)</f>
        <v/>
      </c>
      <c r="B48" s="469" t="str">
        <f>IF('1042Bf Données de base trav.'!B44="","",'1042Bf Données de base trav.'!B44)</f>
        <v/>
      </c>
      <c r="C48" s="583" t="str">
        <f>IF('1042Bf Données de base trav.'!C44="","",'1042Bf Données de base trav.'!C44)</f>
        <v/>
      </c>
      <c r="D48" s="583"/>
      <c r="E48" s="467" t="str">
        <f>IF(A48="","",'1042Bf Données de base trav.'!M44)</f>
        <v/>
      </c>
      <c r="F48" s="175"/>
      <c r="G48" s="143"/>
      <c r="H48" s="143"/>
      <c r="I48" s="75" t="str">
        <f t="shared" si="1"/>
        <v/>
      </c>
      <c r="J48" s="174" t="str">
        <f>IF(A48="","",'1042Bf Données de base trav.'!M44)</f>
        <v/>
      </c>
      <c r="K48" s="175"/>
      <c r="L48" s="143"/>
      <c r="M48" s="143"/>
      <c r="N48" s="75" t="str">
        <f t="shared" si="2"/>
        <v/>
      </c>
      <c r="O48" s="207"/>
      <c r="P48" s="208" t="str">
        <f>IF($C48="","",'1042Ef Décompte'!D48)</f>
        <v/>
      </c>
      <c r="Q48" s="208" t="str">
        <f>IF(OR($C48="",'1042Bf Données de base trav.'!M142=""),"",'1042Bf Données de base trav.'!M142)</f>
        <v/>
      </c>
      <c r="R48" s="207" t="str">
        <f t="shared" si="3"/>
        <v/>
      </c>
      <c r="S48" s="207" t="str">
        <f t="shared" si="4"/>
        <v/>
      </c>
      <c r="T48" s="209">
        <f t="shared" si="5"/>
        <v>0</v>
      </c>
      <c r="U48" s="209">
        <f t="shared" si="6"/>
        <v>0</v>
      </c>
      <c r="V48" s="209">
        <f t="shared" si="7"/>
        <v>0</v>
      </c>
      <c r="W48" s="209">
        <f t="shared" si="8"/>
        <v>0</v>
      </c>
      <c r="X48" s="209">
        <f t="shared" si="9"/>
        <v>0</v>
      </c>
      <c r="Y48" s="209">
        <f t="shared" si="10"/>
        <v>0</v>
      </c>
      <c r="Z48" s="200">
        <f t="shared" si="11"/>
        <v>0</v>
      </c>
    </row>
    <row r="49" spans="1:26" s="201" customFormat="1" ht="16.899999999999999" customHeight="1">
      <c r="A49" s="335" t="str">
        <f>IF('1042Bf Données de base trav.'!A45="","",'1042Bf Données de base trav.'!A45)</f>
        <v/>
      </c>
      <c r="B49" s="469" t="str">
        <f>IF('1042Bf Données de base trav.'!B45="","",'1042Bf Données de base trav.'!B45)</f>
        <v/>
      </c>
      <c r="C49" s="583" t="str">
        <f>IF('1042Bf Données de base trav.'!C45="","",'1042Bf Données de base trav.'!C45)</f>
        <v/>
      </c>
      <c r="D49" s="583"/>
      <c r="E49" s="467" t="str">
        <f>IF(A49="","",'1042Bf Données de base trav.'!M45)</f>
        <v/>
      </c>
      <c r="F49" s="175"/>
      <c r="G49" s="143"/>
      <c r="H49" s="143"/>
      <c r="I49" s="75" t="str">
        <f t="shared" si="1"/>
        <v/>
      </c>
      <c r="J49" s="174" t="str">
        <f>IF(A49="","",'1042Bf Données de base trav.'!M45)</f>
        <v/>
      </c>
      <c r="K49" s="175"/>
      <c r="L49" s="143"/>
      <c r="M49" s="143"/>
      <c r="N49" s="75" t="str">
        <f t="shared" si="2"/>
        <v/>
      </c>
      <c r="O49" s="207"/>
      <c r="P49" s="208" t="str">
        <f>IF($C49="","",'1042Ef Décompte'!D49)</f>
        <v/>
      </c>
      <c r="Q49" s="208" t="str">
        <f>IF(OR($C49="",'1042Bf Données de base trav.'!M143=""),"",'1042Bf Données de base trav.'!M143)</f>
        <v/>
      </c>
      <c r="R49" s="207" t="str">
        <f t="shared" si="3"/>
        <v/>
      </c>
      <c r="S49" s="207" t="str">
        <f t="shared" si="4"/>
        <v/>
      </c>
      <c r="T49" s="209">
        <f t="shared" si="5"/>
        <v>0</v>
      </c>
      <c r="U49" s="209">
        <f t="shared" si="6"/>
        <v>0</v>
      </c>
      <c r="V49" s="209">
        <f t="shared" si="7"/>
        <v>0</v>
      </c>
      <c r="W49" s="209">
        <f t="shared" si="8"/>
        <v>0</v>
      </c>
      <c r="X49" s="209">
        <f t="shared" si="9"/>
        <v>0</v>
      </c>
      <c r="Y49" s="209">
        <f t="shared" si="10"/>
        <v>0</v>
      </c>
      <c r="Z49" s="200">
        <f t="shared" si="11"/>
        <v>0</v>
      </c>
    </row>
    <row r="50" spans="1:26" s="201" customFormat="1" ht="16.899999999999999" customHeight="1">
      <c r="A50" s="335" t="str">
        <f>IF('1042Bf Données de base trav.'!A46="","",'1042Bf Données de base trav.'!A46)</f>
        <v/>
      </c>
      <c r="B50" s="469" t="str">
        <f>IF('1042Bf Données de base trav.'!B46="","",'1042Bf Données de base trav.'!B46)</f>
        <v/>
      </c>
      <c r="C50" s="583" t="str">
        <f>IF('1042Bf Données de base trav.'!C46="","",'1042Bf Données de base trav.'!C46)</f>
        <v/>
      </c>
      <c r="D50" s="583"/>
      <c r="E50" s="467" t="str">
        <f>IF(A50="","",'1042Bf Données de base trav.'!M46)</f>
        <v/>
      </c>
      <c r="F50" s="175"/>
      <c r="G50" s="143"/>
      <c r="H50" s="143"/>
      <c r="I50" s="75" t="str">
        <f t="shared" si="1"/>
        <v/>
      </c>
      <c r="J50" s="174" t="str">
        <f>IF(A50="","",'1042Bf Données de base trav.'!M46)</f>
        <v/>
      </c>
      <c r="K50" s="175"/>
      <c r="L50" s="143"/>
      <c r="M50" s="143"/>
      <c r="N50" s="75" t="str">
        <f t="shared" si="2"/>
        <v/>
      </c>
      <c r="O50" s="207"/>
      <c r="P50" s="208" t="str">
        <f>IF($C50="","",'1042Ef Décompte'!D50)</f>
        <v/>
      </c>
      <c r="Q50" s="208" t="str">
        <f>IF(OR($C50="",'1042Bf Données de base trav.'!M144=""),"",'1042Bf Données de base trav.'!M144)</f>
        <v/>
      </c>
      <c r="R50" s="207" t="str">
        <f t="shared" si="3"/>
        <v/>
      </c>
      <c r="S50" s="207" t="str">
        <f t="shared" si="4"/>
        <v/>
      </c>
      <c r="T50" s="209">
        <f t="shared" si="5"/>
        <v>0</v>
      </c>
      <c r="U50" s="209">
        <f t="shared" si="6"/>
        <v>0</v>
      </c>
      <c r="V50" s="209">
        <f t="shared" si="7"/>
        <v>0</v>
      </c>
      <c r="W50" s="209">
        <f t="shared" si="8"/>
        <v>0</v>
      </c>
      <c r="X50" s="209">
        <f t="shared" si="9"/>
        <v>0</v>
      </c>
      <c r="Y50" s="209">
        <f t="shared" si="10"/>
        <v>0</v>
      </c>
      <c r="Z50" s="200">
        <f t="shared" si="11"/>
        <v>0</v>
      </c>
    </row>
    <row r="51" spans="1:26" s="201" customFormat="1" ht="16.899999999999999" customHeight="1">
      <c r="A51" s="335" t="str">
        <f>IF('1042Bf Données de base trav.'!A47="","",'1042Bf Données de base trav.'!A47)</f>
        <v/>
      </c>
      <c r="B51" s="469" t="str">
        <f>IF('1042Bf Données de base trav.'!B47="","",'1042Bf Données de base trav.'!B47)</f>
        <v/>
      </c>
      <c r="C51" s="583" t="str">
        <f>IF('1042Bf Données de base trav.'!C47="","",'1042Bf Données de base trav.'!C47)</f>
        <v/>
      </c>
      <c r="D51" s="583"/>
      <c r="E51" s="467" t="str">
        <f>IF(A51="","",'1042Bf Données de base trav.'!M47)</f>
        <v/>
      </c>
      <c r="F51" s="175"/>
      <c r="G51" s="143"/>
      <c r="H51" s="143"/>
      <c r="I51" s="75" t="str">
        <f t="shared" si="1"/>
        <v/>
      </c>
      <c r="J51" s="174" t="str">
        <f>IF(A51="","",'1042Bf Données de base trav.'!M47)</f>
        <v/>
      </c>
      <c r="K51" s="175"/>
      <c r="L51" s="143"/>
      <c r="M51" s="143"/>
      <c r="N51" s="75" t="str">
        <f t="shared" si="2"/>
        <v/>
      </c>
      <c r="O51" s="207"/>
      <c r="P51" s="208" t="str">
        <f>IF($C51="","",'1042Ef Décompte'!D51)</f>
        <v/>
      </c>
      <c r="Q51" s="208" t="str">
        <f>IF(OR($C51="",'1042Bf Données de base trav.'!M145=""),"",'1042Bf Données de base trav.'!M145)</f>
        <v/>
      </c>
      <c r="R51" s="207" t="str">
        <f t="shared" si="3"/>
        <v/>
      </c>
      <c r="S51" s="207" t="str">
        <f t="shared" si="4"/>
        <v/>
      </c>
      <c r="T51" s="209">
        <f t="shared" si="5"/>
        <v>0</v>
      </c>
      <c r="U51" s="209">
        <f t="shared" si="6"/>
        <v>0</v>
      </c>
      <c r="V51" s="209">
        <f t="shared" si="7"/>
        <v>0</v>
      </c>
      <c r="W51" s="209">
        <f t="shared" si="8"/>
        <v>0</v>
      </c>
      <c r="X51" s="209">
        <f t="shared" si="9"/>
        <v>0</v>
      </c>
      <c r="Y51" s="209">
        <f t="shared" si="10"/>
        <v>0</v>
      </c>
      <c r="Z51" s="200">
        <f t="shared" si="11"/>
        <v>0</v>
      </c>
    </row>
    <row r="52" spans="1:26" s="201" customFormat="1" ht="16.899999999999999" customHeight="1">
      <c r="A52" s="335" t="str">
        <f>IF('1042Bf Données de base trav.'!A48="","",'1042Bf Données de base trav.'!A48)</f>
        <v/>
      </c>
      <c r="B52" s="469" t="str">
        <f>IF('1042Bf Données de base trav.'!B48="","",'1042Bf Données de base trav.'!B48)</f>
        <v/>
      </c>
      <c r="C52" s="583" t="str">
        <f>IF('1042Bf Données de base trav.'!C48="","",'1042Bf Données de base trav.'!C48)</f>
        <v/>
      </c>
      <c r="D52" s="583"/>
      <c r="E52" s="467" t="str">
        <f>IF(A52="","",'1042Bf Données de base trav.'!M48)</f>
        <v/>
      </c>
      <c r="F52" s="175"/>
      <c r="G52" s="143"/>
      <c r="H52" s="143"/>
      <c r="I52" s="75" t="str">
        <f t="shared" si="1"/>
        <v/>
      </c>
      <c r="J52" s="174" t="str">
        <f>IF(A52="","",'1042Bf Données de base trav.'!M48)</f>
        <v/>
      </c>
      <c r="K52" s="175"/>
      <c r="L52" s="143"/>
      <c r="M52" s="143"/>
      <c r="N52" s="75" t="str">
        <f t="shared" si="2"/>
        <v/>
      </c>
      <c r="O52" s="207"/>
      <c r="P52" s="208" t="str">
        <f>IF($C52="","",'1042Ef Décompte'!D52)</f>
        <v/>
      </c>
      <c r="Q52" s="208" t="str">
        <f>IF(OR($C52="",'1042Bf Données de base trav.'!M146=""),"",'1042Bf Données de base trav.'!M146)</f>
        <v/>
      </c>
      <c r="R52" s="207" t="str">
        <f t="shared" si="3"/>
        <v/>
      </c>
      <c r="S52" s="207" t="str">
        <f t="shared" si="4"/>
        <v/>
      </c>
      <c r="T52" s="209">
        <f t="shared" si="5"/>
        <v>0</v>
      </c>
      <c r="U52" s="209">
        <f t="shared" si="6"/>
        <v>0</v>
      </c>
      <c r="V52" s="209">
        <f t="shared" si="7"/>
        <v>0</v>
      </c>
      <c r="W52" s="209">
        <f t="shared" si="8"/>
        <v>0</v>
      </c>
      <c r="X52" s="209">
        <f t="shared" si="9"/>
        <v>0</v>
      </c>
      <c r="Y52" s="209">
        <f t="shared" si="10"/>
        <v>0</v>
      </c>
      <c r="Z52" s="200">
        <f t="shared" si="11"/>
        <v>0</v>
      </c>
    </row>
    <row r="53" spans="1:26" s="201" customFormat="1" ht="16.899999999999999" customHeight="1">
      <c r="A53" s="335" t="str">
        <f>IF('1042Bf Données de base trav.'!A49="","",'1042Bf Données de base trav.'!A49)</f>
        <v/>
      </c>
      <c r="B53" s="469" t="str">
        <f>IF('1042Bf Données de base trav.'!B49="","",'1042Bf Données de base trav.'!B49)</f>
        <v/>
      </c>
      <c r="C53" s="583" t="str">
        <f>IF('1042Bf Données de base trav.'!C49="","",'1042Bf Données de base trav.'!C49)</f>
        <v/>
      </c>
      <c r="D53" s="583"/>
      <c r="E53" s="467" t="str">
        <f>IF(A53="","",'1042Bf Données de base trav.'!M49)</f>
        <v/>
      </c>
      <c r="F53" s="175"/>
      <c r="G53" s="143"/>
      <c r="H53" s="143"/>
      <c r="I53" s="75" t="str">
        <f t="shared" si="1"/>
        <v/>
      </c>
      <c r="J53" s="174" t="str">
        <f>IF(A53="","",'1042Bf Données de base trav.'!M49)</f>
        <v/>
      </c>
      <c r="K53" s="175"/>
      <c r="L53" s="143"/>
      <c r="M53" s="143"/>
      <c r="N53" s="75" t="str">
        <f t="shared" si="2"/>
        <v/>
      </c>
      <c r="O53" s="207"/>
      <c r="P53" s="208" t="str">
        <f>IF($C53="","",'1042Ef Décompte'!D53)</f>
        <v/>
      </c>
      <c r="Q53" s="208" t="str">
        <f>IF(OR($C53="",'1042Bf Données de base trav.'!M147=""),"",'1042Bf Données de base trav.'!M147)</f>
        <v/>
      </c>
      <c r="R53" s="207" t="str">
        <f t="shared" si="3"/>
        <v/>
      </c>
      <c r="S53" s="207" t="str">
        <f t="shared" si="4"/>
        <v/>
      </c>
      <c r="T53" s="209">
        <f t="shared" si="5"/>
        <v>0</v>
      </c>
      <c r="U53" s="209">
        <f t="shared" si="6"/>
        <v>0</v>
      </c>
      <c r="V53" s="209">
        <f t="shared" si="7"/>
        <v>0</v>
      </c>
      <c r="W53" s="209">
        <f t="shared" si="8"/>
        <v>0</v>
      </c>
      <c r="X53" s="209">
        <f t="shared" si="9"/>
        <v>0</v>
      </c>
      <c r="Y53" s="209">
        <f t="shared" si="10"/>
        <v>0</v>
      </c>
      <c r="Z53" s="200">
        <f t="shared" si="11"/>
        <v>0</v>
      </c>
    </row>
    <row r="54" spans="1:26" s="201" customFormat="1" ht="16.899999999999999" customHeight="1">
      <c r="A54" s="335" t="str">
        <f>IF('1042Bf Données de base trav.'!A50="","",'1042Bf Données de base trav.'!A50)</f>
        <v/>
      </c>
      <c r="B54" s="469" t="str">
        <f>IF('1042Bf Données de base trav.'!B50="","",'1042Bf Données de base trav.'!B50)</f>
        <v/>
      </c>
      <c r="C54" s="583" t="str">
        <f>IF('1042Bf Données de base trav.'!C50="","",'1042Bf Données de base trav.'!C50)</f>
        <v/>
      </c>
      <c r="D54" s="583"/>
      <c r="E54" s="467" t="str">
        <f>IF(A54="","",'1042Bf Données de base trav.'!M50)</f>
        <v/>
      </c>
      <c r="F54" s="175"/>
      <c r="G54" s="143"/>
      <c r="H54" s="143"/>
      <c r="I54" s="75" t="str">
        <f t="shared" si="1"/>
        <v/>
      </c>
      <c r="J54" s="174" t="str">
        <f>IF(A54="","",'1042Bf Données de base trav.'!M50)</f>
        <v/>
      </c>
      <c r="K54" s="175"/>
      <c r="L54" s="143"/>
      <c r="M54" s="143"/>
      <c r="N54" s="75" t="str">
        <f t="shared" si="2"/>
        <v/>
      </c>
      <c r="O54" s="207"/>
      <c r="P54" s="208" t="str">
        <f>IF($C54="","",'1042Ef Décompte'!D54)</f>
        <v/>
      </c>
      <c r="Q54" s="208" t="str">
        <f>IF(OR($C54="",'1042Bf Données de base trav.'!M148=""),"",'1042Bf Données de base trav.'!M148)</f>
        <v/>
      </c>
      <c r="R54" s="207" t="str">
        <f t="shared" si="3"/>
        <v/>
      </c>
      <c r="S54" s="207" t="str">
        <f t="shared" si="4"/>
        <v/>
      </c>
      <c r="T54" s="209">
        <f t="shared" si="5"/>
        <v>0</v>
      </c>
      <c r="U54" s="209">
        <f t="shared" si="6"/>
        <v>0</v>
      </c>
      <c r="V54" s="209">
        <f t="shared" si="7"/>
        <v>0</v>
      </c>
      <c r="W54" s="209">
        <f t="shared" si="8"/>
        <v>0</v>
      </c>
      <c r="X54" s="209">
        <f t="shared" si="9"/>
        <v>0</v>
      </c>
      <c r="Y54" s="209">
        <f t="shared" si="10"/>
        <v>0</v>
      </c>
      <c r="Z54" s="200">
        <f t="shared" si="11"/>
        <v>0</v>
      </c>
    </row>
    <row r="55" spans="1:26" s="201" customFormat="1" ht="16.899999999999999" customHeight="1">
      <c r="A55" s="335" t="str">
        <f>IF('1042Bf Données de base trav.'!A51="","",'1042Bf Données de base trav.'!A51)</f>
        <v/>
      </c>
      <c r="B55" s="469" t="str">
        <f>IF('1042Bf Données de base trav.'!B51="","",'1042Bf Données de base trav.'!B51)</f>
        <v/>
      </c>
      <c r="C55" s="583" t="str">
        <f>IF('1042Bf Données de base trav.'!C51="","",'1042Bf Données de base trav.'!C51)</f>
        <v/>
      </c>
      <c r="D55" s="583"/>
      <c r="E55" s="467" t="str">
        <f>IF(A55="","",'1042Bf Données de base trav.'!M51)</f>
        <v/>
      </c>
      <c r="F55" s="175"/>
      <c r="G55" s="143"/>
      <c r="H55" s="143"/>
      <c r="I55" s="75" t="str">
        <f t="shared" si="1"/>
        <v/>
      </c>
      <c r="J55" s="174" t="str">
        <f>IF(A55="","",'1042Bf Données de base trav.'!M51)</f>
        <v/>
      </c>
      <c r="K55" s="175"/>
      <c r="L55" s="143"/>
      <c r="M55" s="143"/>
      <c r="N55" s="75" t="str">
        <f t="shared" si="2"/>
        <v/>
      </c>
      <c r="O55" s="207"/>
      <c r="P55" s="208" t="str">
        <f>IF($C55="","",'1042Ef Décompte'!D55)</f>
        <v/>
      </c>
      <c r="Q55" s="208" t="str">
        <f>IF(OR($C55="",'1042Bf Données de base trav.'!M149=""),"",'1042Bf Données de base trav.'!M149)</f>
        <v/>
      </c>
      <c r="R55" s="207" t="str">
        <f t="shared" si="3"/>
        <v/>
      </c>
      <c r="S55" s="207" t="str">
        <f t="shared" si="4"/>
        <v/>
      </c>
      <c r="T55" s="209">
        <f t="shared" si="5"/>
        <v>0</v>
      </c>
      <c r="U55" s="209">
        <f t="shared" si="6"/>
        <v>0</v>
      </c>
      <c r="V55" s="209">
        <f t="shared" si="7"/>
        <v>0</v>
      </c>
      <c r="W55" s="209">
        <f t="shared" si="8"/>
        <v>0</v>
      </c>
      <c r="X55" s="209">
        <f t="shared" si="9"/>
        <v>0</v>
      </c>
      <c r="Y55" s="209">
        <f t="shared" si="10"/>
        <v>0</v>
      </c>
      <c r="Z55" s="200">
        <f t="shared" si="11"/>
        <v>0</v>
      </c>
    </row>
    <row r="56" spans="1:26" s="201" customFormat="1" ht="16.899999999999999" customHeight="1">
      <c r="A56" s="335" t="str">
        <f>IF('1042Bf Données de base trav.'!A52="","",'1042Bf Données de base trav.'!A52)</f>
        <v/>
      </c>
      <c r="B56" s="469" t="str">
        <f>IF('1042Bf Données de base trav.'!B52="","",'1042Bf Données de base trav.'!B52)</f>
        <v/>
      </c>
      <c r="C56" s="583" t="str">
        <f>IF('1042Bf Données de base trav.'!C52="","",'1042Bf Données de base trav.'!C52)</f>
        <v/>
      </c>
      <c r="D56" s="583"/>
      <c r="E56" s="467" t="str">
        <f>IF(A56="","",'1042Bf Données de base trav.'!M52)</f>
        <v/>
      </c>
      <c r="F56" s="175"/>
      <c r="G56" s="143"/>
      <c r="H56" s="143"/>
      <c r="I56" s="75" t="str">
        <f t="shared" si="1"/>
        <v/>
      </c>
      <c r="J56" s="174" t="str">
        <f>IF(A56="","",'1042Bf Données de base trav.'!M52)</f>
        <v/>
      </c>
      <c r="K56" s="175"/>
      <c r="L56" s="143"/>
      <c r="M56" s="143"/>
      <c r="N56" s="75" t="str">
        <f t="shared" si="2"/>
        <v/>
      </c>
      <c r="O56" s="207"/>
      <c r="P56" s="208" t="str">
        <f>IF($C56="","",'1042Ef Décompte'!D56)</f>
        <v/>
      </c>
      <c r="Q56" s="208" t="str">
        <f>IF(OR($C56="",'1042Bf Données de base trav.'!M150=""),"",'1042Bf Données de base trav.'!M150)</f>
        <v/>
      </c>
      <c r="R56" s="207" t="str">
        <f t="shared" si="3"/>
        <v/>
      </c>
      <c r="S56" s="207" t="str">
        <f t="shared" si="4"/>
        <v/>
      </c>
      <c r="T56" s="209">
        <f t="shared" si="5"/>
        <v>0</v>
      </c>
      <c r="U56" s="209">
        <f t="shared" si="6"/>
        <v>0</v>
      </c>
      <c r="V56" s="209">
        <f t="shared" si="7"/>
        <v>0</v>
      </c>
      <c r="W56" s="209">
        <f t="shared" si="8"/>
        <v>0</v>
      </c>
      <c r="X56" s="209">
        <f t="shared" si="9"/>
        <v>0</v>
      </c>
      <c r="Y56" s="209">
        <f t="shared" si="10"/>
        <v>0</v>
      </c>
      <c r="Z56" s="200">
        <f t="shared" si="11"/>
        <v>0</v>
      </c>
    </row>
    <row r="57" spans="1:26" s="201" customFormat="1" ht="16.899999999999999" customHeight="1">
      <c r="A57" s="335" t="str">
        <f>IF('1042Bf Données de base trav.'!A53="","",'1042Bf Données de base trav.'!A53)</f>
        <v/>
      </c>
      <c r="B57" s="469" t="str">
        <f>IF('1042Bf Données de base trav.'!B53="","",'1042Bf Données de base trav.'!B53)</f>
        <v/>
      </c>
      <c r="C57" s="583" t="str">
        <f>IF('1042Bf Données de base trav.'!C53="","",'1042Bf Données de base trav.'!C53)</f>
        <v/>
      </c>
      <c r="D57" s="583"/>
      <c r="E57" s="467" t="str">
        <f>IF(A57="","",'1042Bf Données de base trav.'!M53)</f>
        <v/>
      </c>
      <c r="F57" s="175"/>
      <c r="G57" s="143"/>
      <c r="H57" s="143"/>
      <c r="I57" s="75" t="str">
        <f t="shared" si="1"/>
        <v/>
      </c>
      <c r="J57" s="174" t="str">
        <f>IF(A57="","",'1042Bf Données de base trav.'!M53)</f>
        <v/>
      </c>
      <c r="K57" s="175"/>
      <c r="L57" s="143"/>
      <c r="M57" s="143"/>
      <c r="N57" s="75" t="str">
        <f t="shared" si="2"/>
        <v/>
      </c>
      <c r="O57" s="207"/>
      <c r="P57" s="208" t="str">
        <f>IF($C57="","",'1042Ef Décompte'!D57)</f>
        <v/>
      </c>
      <c r="Q57" s="208" t="str">
        <f>IF(OR($C57="",'1042Bf Données de base trav.'!M151=""),"",'1042Bf Données de base trav.'!M151)</f>
        <v/>
      </c>
      <c r="R57" s="207" t="str">
        <f t="shared" si="3"/>
        <v/>
      </c>
      <c r="S57" s="207" t="str">
        <f t="shared" si="4"/>
        <v/>
      </c>
      <c r="T57" s="209">
        <f t="shared" si="5"/>
        <v>0</v>
      </c>
      <c r="U57" s="209">
        <f t="shared" si="6"/>
        <v>0</v>
      </c>
      <c r="V57" s="209">
        <f t="shared" si="7"/>
        <v>0</v>
      </c>
      <c r="W57" s="209">
        <f t="shared" si="8"/>
        <v>0</v>
      </c>
      <c r="X57" s="209">
        <f t="shared" si="9"/>
        <v>0</v>
      </c>
      <c r="Y57" s="209">
        <f t="shared" si="10"/>
        <v>0</v>
      </c>
      <c r="Z57" s="200">
        <f t="shared" si="11"/>
        <v>0</v>
      </c>
    </row>
    <row r="58" spans="1:26" s="201" customFormat="1" ht="16.899999999999999" customHeight="1">
      <c r="A58" s="335" t="str">
        <f>IF('1042Bf Données de base trav.'!A54="","",'1042Bf Données de base trav.'!A54)</f>
        <v/>
      </c>
      <c r="B58" s="469" t="str">
        <f>IF('1042Bf Données de base trav.'!B54="","",'1042Bf Données de base trav.'!B54)</f>
        <v/>
      </c>
      <c r="C58" s="583" t="str">
        <f>IF('1042Bf Données de base trav.'!C54="","",'1042Bf Données de base trav.'!C54)</f>
        <v/>
      </c>
      <c r="D58" s="583"/>
      <c r="E58" s="467" t="str">
        <f>IF(A58="","",'1042Bf Données de base trav.'!M54)</f>
        <v/>
      </c>
      <c r="F58" s="175"/>
      <c r="G58" s="143"/>
      <c r="H58" s="143"/>
      <c r="I58" s="75" t="str">
        <f t="shared" si="1"/>
        <v/>
      </c>
      <c r="J58" s="174" t="str">
        <f>IF(A58="","",'1042Bf Données de base trav.'!M54)</f>
        <v/>
      </c>
      <c r="K58" s="175"/>
      <c r="L58" s="143"/>
      <c r="M58" s="143"/>
      <c r="N58" s="75" t="str">
        <f t="shared" si="2"/>
        <v/>
      </c>
      <c r="O58" s="207"/>
      <c r="P58" s="208" t="str">
        <f>IF($C58="","",'1042Ef Décompte'!D58)</f>
        <v/>
      </c>
      <c r="Q58" s="208" t="str">
        <f>IF(OR($C58="",'1042Bf Données de base trav.'!M152=""),"",'1042Bf Données de base trav.'!M152)</f>
        <v/>
      </c>
      <c r="R58" s="207" t="str">
        <f t="shared" si="3"/>
        <v/>
      </c>
      <c r="S58" s="207" t="str">
        <f t="shared" si="4"/>
        <v/>
      </c>
      <c r="T58" s="209">
        <f t="shared" si="5"/>
        <v>0</v>
      </c>
      <c r="U58" s="209">
        <f t="shared" si="6"/>
        <v>0</v>
      </c>
      <c r="V58" s="209">
        <f t="shared" si="7"/>
        <v>0</v>
      </c>
      <c r="W58" s="209">
        <f t="shared" si="8"/>
        <v>0</v>
      </c>
      <c r="X58" s="209">
        <f t="shared" si="9"/>
        <v>0</v>
      </c>
      <c r="Y58" s="209">
        <f t="shared" si="10"/>
        <v>0</v>
      </c>
      <c r="Z58" s="200">
        <f t="shared" si="11"/>
        <v>0</v>
      </c>
    </row>
    <row r="59" spans="1:26" s="201" customFormat="1" ht="16.899999999999999" customHeight="1">
      <c r="A59" s="335" t="str">
        <f>IF('1042Bf Données de base trav.'!A55="","",'1042Bf Données de base trav.'!A55)</f>
        <v/>
      </c>
      <c r="B59" s="469" t="str">
        <f>IF('1042Bf Données de base trav.'!B55="","",'1042Bf Données de base trav.'!B55)</f>
        <v/>
      </c>
      <c r="C59" s="583" t="str">
        <f>IF('1042Bf Données de base trav.'!C55="","",'1042Bf Données de base trav.'!C55)</f>
        <v/>
      </c>
      <c r="D59" s="583"/>
      <c r="E59" s="467" t="str">
        <f>IF(A59="","",'1042Bf Données de base trav.'!M55)</f>
        <v/>
      </c>
      <c r="F59" s="175"/>
      <c r="G59" s="143"/>
      <c r="H59" s="143"/>
      <c r="I59" s="75" t="str">
        <f t="shared" si="1"/>
        <v/>
      </c>
      <c r="J59" s="174" t="str">
        <f>IF(A59="","",'1042Bf Données de base trav.'!M55)</f>
        <v/>
      </c>
      <c r="K59" s="175"/>
      <c r="L59" s="143"/>
      <c r="M59" s="143"/>
      <c r="N59" s="75" t="str">
        <f t="shared" si="2"/>
        <v/>
      </c>
      <c r="O59" s="207"/>
      <c r="P59" s="208" t="str">
        <f>IF($C59="","",'1042Ef Décompte'!D59)</f>
        <v/>
      </c>
      <c r="Q59" s="208" t="str">
        <f>IF(OR($C59="",'1042Bf Données de base trav.'!M153=""),"",'1042Bf Données de base trav.'!M153)</f>
        <v/>
      </c>
      <c r="R59" s="207" t="str">
        <f t="shared" si="3"/>
        <v/>
      </c>
      <c r="S59" s="207" t="str">
        <f t="shared" si="4"/>
        <v/>
      </c>
      <c r="T59" s="209">
        <f t="shared" si="5"/>
        <v>0</v>
      </c>
      <c r="U59" s="209">
        <f t="shared" si="6"/>
        <v>0</v>
      </c>
      <c r="V59" s="209">
        <f t="shared" si="7"/>
        <v>0</v>
      </c>
      <c r="W59" s="209">
        <f t="shared" si="8"/>
        <v>0</v>
      </c>
      <c r="X59" s="209">
        <f t="shared" si="9"/>
        <v>0</v>
      </c>
      <c r="Y59" s="209">
        <f t="shared" si="10"/>
        <v>0</v>
      </c>
      <c r="Z59" s="200">
        <f t="shared" si="11"/>
        <v>0</v>
      </c>
    </row>
    <row r="60" spans="1:26" s="201" customFormat="1" ht="16.899999999999999" customHeight="1">
      <c r="A60" s="335" t="str">
        <f>IF('1042Bf Données de base trav.'!A56="","",'1042Bf Données de base trav.'!A56)</f>
        <v/>
      </c>
      <c r="B60" s="469" t="str">
        <f>IF('1042Bf Données de base trav.'!B56="","",'1042Bf Données de base trav.'!B56)</f>
        <v/>
      </c>
      <c r="C60" s="583" t="str">
        <f>IF('1042Bf Données de base trav.'!C56="","",'1042Bf Données de base trav.'!C56)</f>
        <v/>
      </c>
      <c r="D60" s="583"/>
      <c r="E60" s="467" t="str">
        <f>IF(A60="","",'1042Bf Données de base trav.'!M56)</f>
        <v/>
      </c>
      <c r="F60" s="175"/>
      <c r="G60" s="143"/>
      <c r="H60" s="143"/>
      <c r="I60" s="75" t="str">
        <f t="shared" si="1"/>
        <v/>
      </c>
      <c r="J60" s="174" t="str">
        <f>IF(A60="","",'1042Bf Données de base trav.'!M56)</f>
        <v/>
      </c>
      <c r="K60" s="175"/>
      <c r="L60" s="143"/>
      <c r="M60" s="143"/>
      <c r="N60" s="75" t="str">
        <f t="shared" si="2"/>
        <v/>
      </c>
      <c r="O60" s="207"/>
      <c r="P60" s="208" t="str">
        <f>IF($C60="","",'1042Ef Décompte'!D60)</f>
        <v/>
      </c>
      <c r="Q60" s="208" t="str">
        <f>IF(OR($C60="",'1042Bf Données de base trav.'!M154=""),"",'1042Bf Données de base trav.'!M154)</f>
        <v/>
      </c>
      <c r="R60" s="207" t="str">
        <f t="shared" si="3"/>
        <v/>
      </c>
      <c r="S60" s="207" t="str">
        <f t="shared" si="4"/>
        <v/>
      </c>
      <c r="T60" s="209">
        <f t="shared" si="5"/>
        <v>0</v>
      </c>
      <c r="U60" s="209">
        <f t="shared" si="6"/>
        <v>0</v>
      </c>
      <c r="V60" s="209">
        <f t="shared" si="7"/>
        <v>0</v>
      </c>
      <c r="W60" s="209">
        <f t="shared" si="8"/>
        <v>0</v>
      </c>
      <c r="X60" s="209">
        <f t="shared" si="9"/>
        <v>0</v>
      </c>
      <c r="Y60" s="209">
        <f t="shared" si="10"/>
        <v>0</v>
      </c>
      <c r="Z60" s="200">
        <f t="shared" si="11"/>
        <v>0</v>
      </c>
    </row>
    <row r="61" spans="1:26" s="201" customFormat="1" ht="16.899999999999999" customHeight="1">
      <c r="A61" s="335" t="str">
        <f>IF('1042Bf Données de base trav.'!A57="","",'1042Bf Données de base trav.'!A57)</f>
        <v/>
      </c>
      <c r="B61" s="469" t="str">
        <f>IF('1042Bf Données de base trav.'!B57="","",'1042Bf Données de base trav.'!B57)</f>
        <v/>
      </c>
      <c r="C61" s="583" t="str">
        <f>IF('1042Bf Données de base trav.'!C57="","",'1042Bf Données de base trav.'!C57)</f>
        <v/>
      </c>
      <c r="D61" s="583"/>
      <c r="E61" s="467" t="str">
        <f>IF(A61="","",'1042Bf Données de base trav.'!M57)</f>
        <v/>
      </c>
      <c r="F61" s="175"/>
      <c r="G61" s="143"/>
      <c r="H61" s="143"/>
      <c r="I61" s="75" t="str">
        <f t="shared" si="1"/>
        <v/>
      </c>
      <c r="J61" s="174" t="str">
        <f>IF(A61="","",'1042Bf Données de base trav.'!M57)</f>
        <v/>
      </c>
      <c r="K61" s="175"/>
      <c r="L61" s="143"/>
      <c r="M61" s="143"/>
      <c r="N61" s="75" t="str">
        <f t="shared" si="2"/>
        <v/>
      </c>
      <c r="O61" s="207"/>
      <c r="P61" s="208" t="str">
        <f>IF($C61="","",'1042Ef Décompte'!D61)</f>
        <v/>
      </c>
      <c r="Q61" s="208" t="str">
        <f>IF(OR($C61="",'1042Bf Données de base trav.'!M155=""),"",'1042Bf Données de base trav.'!M155)</f>
        <v/>
      </c>
      <c r="R61" s="207" t="str">
        <f t="shared" si="3"/>
        <v/>
      </c>
      <c r="S61" s="207" t="str">
        <f t="shared" si="4"/>
        <v/>
      </c>
      <c r="T61" s="209">
        <f t="shared" si="5"/>
        <v>0</v>
      </c>
      <c r="U61" s="209">
        <f t="shared" si="6"/>
        <v>0</v>
      </c>
      <c r="V61" s="209">
        <f t="shared" si="7"/>
        <v>0</v>
      </c>
      <c r="W61" s="209">
        <f t="shared" si="8"/>
        <v>0</v>
      </c>
      <c r="X61" s="209">
        <f t="shared" si="9"/>
        <v>0</v>
      </c>
      <c r="Y61" s="209">
        <f t="shared" si="10"/>
        <v>0</v>
      </c>
      <c r="Z61" s="200">
        <f t="shared" si="11"/>
        <v>0</v>
      </c>
    </row>
    <row r="62" spans="1:26" s="201" customFormat="1" ht="16.899999999999999" customHeight="1">
      <c r="A62" s="335" t="str">
        <f>IF('1042Bf Données de base trav.'!A58="","",'1042Bf Données de base trav.'!A58)</f>
        <v/>
      </c>
      <c r="B62" s="469" t="str">
        <f>IF('1042Bf Données de base trav.'!B58="","",'1042Bf Données de base trav.'!B58)</f>
        <v/>
      </c>
      <c r="C62" s="583" t="str">
        <f>IF('1042Bf Données de base trav.'!C58="","",'1042Bf Données de base trav.'!C58)</f>
        <v/>
      </c>
      <c r="D62" s="583"/>
      <c r="E62" s="467" t="str">
        <f>IF(A62="","",'1042Bf Données de base trav.'!M58)</f>
        <v/>
      </c>
      <c r="F62" s="175"/>
      <c r="G62" s="143"/>
      <c r="H62" s="143"/>
      <c r="I62" s="75" t="str">
        <f t="shared" si="1"/>
        <v/>
      </c>
      <c r="J62" s="174" t="str">
        <f>IF(A62="","",'1042Bf Données de base trav.'!M58)</f>
        <v/>
      </c>
      <c r="K62" s="175"/>
      <c r="L62" s="143"/>
      <c r="M62" s="143"/>
      <c r="N62" s="75" t="str">
        <f t="shared" si="2"/>
        <v/>
      </c>
      <c r="O62" s="207"/>
      <c r="P62" s="208" t="str">
        <f>IF($C62="","",'1042Ef Décompte'!D62)</f>
        <v/>
      </c>
      <c r="Q62" s="208" t="str">
        <f>IF(OR($C62="",'1042Bf Données de base trav.'!M156=""),"",'1042Bf Données de base trav.'!M156)</f>
        <v/>
      </c>
      <c r="R62" s="207" t="str">
        <f t="shared" si="3"/>
        <v/>
      </c>
      <c r="S62" s="207" t="str">
        <f t="shared" si="4"/>
        <v/>
      </c>
      <c r="T62" s="209">
        <f t="shared" si="5"/>
        <v>0</v>
      </c>
      <c r="U62" s="209">
        <f t="shared" si="6"/>
        <v>0</v>
      </c>
      <c r="V62" s="209">
        <f t="shared" si="7"/>
        <v>0</v>
      </c>
      <c r="W62" s="209">
        <f t="shared" si="8"/>
        <v>0</v>
      </c>
      <c r="X62" s="209">
        <f t="shared" si="9"/>
        <v>0</v>
      </c>
      <c r="Y62" s="209">
        <f t="shared" si="10"/>
        <v>0</v>
      </c>
      <c r="Z62" s="200">
        <f t="shared" si="11"/>
        <v>0</v>
      </c>
    </row>
    <row r="63" spans="1:26" s="201" customFormat="1" ht="16.899999999999999" customHeight="1">
      <c r="A63" s="335" t="str">
        <f>IF('1042Bf Données de base trav.'!A59="","",'1042Bf Données de base trav.'!A59)</f>
        <v/>
      </c>
      <c r="B63" s="469" t="str">
        <f>IF('1042Bf Données de base trav.'!B59="","",'1042Bf Données de base trav.'!B59)</f>
        <v/>
      </c>
      <c r="C63" s="583" t="str">
        <f>IF('1042Bf Données de base trav.'!C59="","",'1042Bf Données de base trav.'!C59)</f>
        <v/>
      </c>
      <c r="D63" s="583"/>
      <c r="E63" s="467" t="str">
        <f>IF(A63="","",'1042Bf Données de base trav.'!M59)</f>
        <v/>
      </c>
      <c r="F63" s="175"/>
      <c r="G63" s="143"/>
      <c r="H63" s="143"/>
      <c r="I63" s="75" t="str">
        <f t="shared" si="1"/>
        <v/>
      </c>
      <c r="J63" s="174" t="str">
        <f>IF(A63="","",'1042Bf Données de base trav.'!M59)</f>
        <v/>
      </c>
      <c r="K63" s="175"/>
      <c r="L63" s="143"/>
      <c r="M63" s="143"/>
      <c r="N63" s="75" t="str">
        <f t="shared" si="2"/>
        <v/>
      </c>
      <c r="O63" s="207"/>
      <c r="P63" s="208" t="str">
        <f>IF($C63="","",'1042Ef Décompte'!D63)</f>
        <v/>
      </c>
      <c r="Q63" s="208" t="str">
        <f>IF(OR($C63="",'1042Bf Données de base trav.'!M157=""),"",'1042Bf Données de base trav.'!M157)</f>
        <v/>
      </c>
      <c r="R63" s="207" t="str">
        <f t="shared" si="3"/>
        <v/>
      </c>
      <c r="S63" s="207" t="str">
        <f t="shared" si="4"/>
        <v/>
      </c>
      <c r="T63" s="209">
        <f t="shared" si="5"/>
        <v>0</v>
      </c>
      <c r="U63" s="209">
        <f t="shared" si="6"/>
        <v>0</v>
      </c>
      <c r="V63" s="209">
        <f t="shared" si="7"/>
        <v>0</v>
      </c>
      <c r="W63" s="209">
        <f t="shared" si="8"/>
        <v>0</v>
      </c>
      <c r="X63" s="209">
        <f t="shared" si="9"/>
        <v>0</v>
      </c>
      <c r="Y63" s="209">
        <f t="shared" si="10"/>
        <v>0</v>
      </c>
      <c r="Z63" s="200">
        <f t="shared" si="11"/>
        <v>0</v>
      </c>
    </row>
    <row r="64" spans="1:26" s="201" customFormat="1" ht="16.899999999999999" customHeight="1">
      <c r="A64" s="335" t="str">
        <f>IF('1042Bf Données de base trav.'!A60="","",'1042Bf Données de base trav.'!A60)</f>
        <v/>
      </c>
      <c r="B64" s="469" t="str">
        <f>IF('1042Bf Données de base trav.'!B60="","",'1042Bf Données de base trav.'!B60)</f>
        <v/>
      </c>
      <c r="C64" s="583" t="str">
        <f>IF('1042Bf Données de base trav.'!C60="","",'1042Bf Données de base trav.'!C60)</f>
        <v/>
      </c>
      <c r="D64" s="583"/>
      <c r="E64" s="467" t="str">
        <f>IF(A64="","",'1042Bf Données de base trav.'!M60)</f>
        <v/>
      </c>
      <c r="F64" s="175"/>
      <c r="G64" s="143"/>
      <c r="H64" s="143"/>
      <c r="I64" s="75" t="str">
        <f t="shared" si="1"/>
        <v/>
      </c>
      <c r="J64" s="174" t="str">
        <f>IF(A64="","",'1042Bf Données de base trav.'!M60)</f>
        <v/>
      </c>
      <c r="K64" s="175"/>
      <c r="L64" s="143"/>
      <c r="M64" s="143"/>
      <c r="N64" s="75" t="str">
        <f t="shared" si="2"/>
        <v/>
      </c>
      <c r="O64" s="207"/>
      <c r="P64" s="208" t="str">
        <f>IF($C64="","",'1042Ef Décompte'!D64)</f>
        <v/>
      </c>
      <c r="Q64" s="208" t="str">
        <f>IF(OR($C64="",'1042Bf Données de base trav.'!M158=""),"",'1042Bf Données de base trav.'!M158)</f>
        <v/>
      </c>
      <c r="R64" s="207" t="str">
        <f t="shared" si="3"/>
        <v/>
      </c>
      <c r="S64" s="207" t="str">
        <f t="shared" si="4"/>
        <v/>
      </c>
      <c r="T64" s="209">
        <f t="shared" si="5"/>
        <v>0</v>
      </c>
      <c r="U64" s="209">
        <f t="shared" si="6"/>
        <v>0</v>
      </c>
      <c r="V64" s="209">
        <f t="shared" si="7"/>
        <v>0</v>
      </c>
      <c r="W64" s="209">
        <f t="shared" si="8"/>
        <v>0</v>
      </c>
      <c r="X64" s="209">
        <f t="shared" si="9"/>
        <v>0</v>
      </c>
      <c r="Y64" s="209">
        <f t="shared" si="10"/>
        <v>0</v>
      </c>
      <c r="Z64" s="200">
        <f t="shared" si="11"/>
        <v>0</v>
      </c>
    </row>
    <row r="65" spans="1:26" s="201" customFormat="1" ht="16.899999999999999" customHeight="1">
      <c r="A65" s="335" t="str">
        <f>IF('1042Bf Données de base trav.'!A61="","",'1042Bf Données de base trav.'!A61)</f>
        <v/>
      </c>
      <c r="B65" s="469" t="str">
        <f>IF('1042Bf Données de base trav.'!B61="","",'1042Bf Données de base trav.'!B61)</f>
        <v/>
      </c>
      <c r="C65" s="583" t="str">
        <f>IF('1042Bf Données de base trav.'!C61="","",'1042Bf Données de base trav.'!C61)</f>
        <v/>
      </c>
      <c r="D65" s="583"/>
      <c r="E65" s="467" t="str">
        <f>IF(A65="","",'1042Bf Données de base trav.'!M61)</f>
        <v/>
      </c>
      <c r="F65" s="175"/>
      <c r="G65" s="143"/>
      <c r="H65" s="143"/>
      <c r="I65" s="75" t="str">
        <f t="shared" si="1"/>
        <v/>
      </c>
      <c r="J65" s="174" t="str">
        <f>IF(A65="","",'1042Bf Données de base trav.'!M61)</f>
        <v/>
      </c>
      <c r="K65" s="175"/>
      <c r="L65" s="143"/>
      <c r="M65" s="143"/>
      <c r="N65" s="75" t="str">
        <f t="shared" si="2"/>
        <v/>
      </c>
      <c r="O65" s="207"/>
      <c r="P65" s="208" t="str">
        <f>IF($C65="","",'1042Ef Décompte'!D65)</f>
        <v/>
      </c>
      <c r="Q65" s="208" t="str">
        <f>IF(OR($C65="",'1042Bf Données de base trav.'!M159=""),"",'1042Bf Données de base trav.'!M159)</f>
        <v/>
      </c>
      <c r="R65" s="207" t="str">
        <f t="shared" si="3"/>
        <v/>
      </c>
      <c r="S65" s="207" t="str">
        <f t="shared" si="4"/>
        <v/>
      </c>
      <c r="T65" s="209">
        <f t="shared" si="5"/>
        <v>0</v>
      </c>
      <c r="U65" s="209">
        <f t="shared" si="6"/>
        <v>0</v>
      </c>
      <c r="V65" s="209">
        <f t="shared" si="7"/>
        <v>0</v>
      </c>
      <c r="W65" s="209">
        <f t="shared" si="8"/>
        <v>0</v>
      </c>
      <c r="X65" s="209">
        <f t="shared" si="9"/>
        <v>0</v>
      </c>
      <c r="Y65" s="209">
        <f t="shared" si="10"/>
        <v>0</v>
      </c>
      <c r="Z65" s="200">
        <f t="shared" si="11"/>
        <v>0</v>
      </c>
    </row>
    <row r="66" spans="1:26" s="201" customFormat="1" ht="16.899999999999999" customHeight="1">
      <c r="A66" s="335" t="str">
        <f>IF('1042Bf Données de base trav.'!A62="","",'1042Bf Données de base trav.'!A62)</f>
        <v/>
      </c>
      <c r="B66" s="469" t="str">
        <f>IF('1042Bf Données de base trav.'!B62="","",'1042Bf Données de base trav.'!B62)</f>
        <v/>
      </c>
      <c r="C66" s="583" t="str">
        <f>IF('1042Bf Données de base trav.'!C62="","",'1042Bf Données de base trav.'!C62)</f>
        <v/>
      </c>
      <c r="D66" s="583"/>
      <c r="E66" s="467" t="str">
        <f>IF(A66="","",'1042Bf Données de base trav.'!M62)</f>
        <v/>
      </c>
      <c r="F66" s="175"/>
      <c r="G66" s="143"/>
      <c r="H66" s="143"/>
      <c r="I66" s="75" t="str">
        <f t="shared" si="1"/>
        <v/>
      </c>
      <c r="J66" s="174" t="str">
        <f>IF(A66="","",'1042Bf Données de base trav.'!M62)</f>
        <v/>
      </c>
      <c r="K66" s="175"/>
      <c r="L66" s="143"/>
      <c r="M66" s="143"/>
      <c r="N66" s="75" t="str">
        <f t="shared" si="2"/>
        <v/>
      </c>
      <c r="O66" s="207"/>
      <c r="P66" s="208" t="str">
        <f>IF($C66="","",'1042Ef Décompte'!D66)</f>
        <v/>
      </c>
      <c r="Q66" s="208" t="str">
        <f>IF(OR($C66="",'1042Bf Données de base trav.'!M160=""),"",'1042Bf Données de base trav.'!M160)</f>
        <v/>
      </c>
      <c r="R66" s="207" t="str">
        <f t="shared" si="3"/>
        <v/>
      </c>
      <c r="S66" s="207" t="str">
        <f t="shared" si="4"/>
        <v/>
      </c>
      <c r="T66" s="209">
        <f t="shared" si="5"/>
        <v>0</v>
      </c>
      <c r="U66" s="209">
        <f t="shared" si="6"/>
        <v>0</v>
      </c>
      <c r="V66" s="209">
        <f t="shared" si="7"/>
        <v>0</v>
      </c>
      <c r="W66" s="209">
        <f t="shared" si="8"/>
        <v>0</v>
      </c>
      <c r="X66" s="209">
        <f t="shared" si="9"/>
        <v>0</v>
      </c>
      <c r="Y66" s="209">
        <f t="shared" si="10"/>
        <v>0</v>
      </c>
      <c r="Z66" s="200">
        <f t="shared" si="11"/>
        <v>0</v>
      </c>
    </row>
    <row r="67" spans="1:26" s="201" customFormat="1" ht="16.899999999999999" customHeight="1">
      <c r="A67" s="335" t="str">
        <f>IF('1042Bf Données de base trav.'!A63="","",'1042Bf Données de base trav.'!A63)</f>
        <v/>
      </c>
      <c r="B67" s="469" t="str">
        <f>IF('1042Bf Données de base trav.'!B63="","",'1042Bf Données de base trav.'!B63)</f>
        <v/>
      </c>
      <c r="C67" s="583" t="str">
        <f>IF('1042Bf Données de base trav.'!C63="","",'1042Bf Données de base trav.'!C63)</f>
        <v/>
      </c>
      <c r="D67" s="583"/>
      <c r="E67" s="467" t="str">
        <f>IF(A67="","",'1042Bf Données de base trav.'!M63)</f>
        <v/>
      </c>
      <c r="F67" s="175"/>
      <c r="G67" s="143"/>
      <c r="H67" s="143"/>
      <c r="I67" s="75" t="str">
        <f t="shared" si="1"/>
        <v/>
      </c>
      <c r="J67" s="174" t="str">
        <f>IF(A67="","",'1042Bf Données de base trav.'!M63)</f>
        <v/>
      </c>
      <c r="K67" s="175"/>
      <c r="L67" s="143"/>
      <c r="M67" s="143"/>
      <c r="N67" s="75" t="str">
        <f t="shared" si="2"/>
        <v/>
      </c>
      <c r="O67" s="207"/>
      <c r="P67" s="208" t="str">
        <f>IF($C67="","",'1042Ef Décompte'!D67)</f>
        <v/>
      </c>
      <c r="Q67" s="208" t="str">
        <f>IF(OR($C67="",'1042Bf Données de base trav.'!M161=""),"",'1042Bf Données de base trav.'!M161)</f>
        <v/>
      </c>
      <c r="R67" s="207" t="str">
        <f t="shared" si="3"/>
        <v/>
      </c>
      <c r="S67" s="207" t="str">
        <f t="shared" si="4"/>
        <v/>
      </c>
      <c r="T67" s="209">
        <f t="shared" si="5"/>
        <v>0</v>
      </c>
      <c r="U67" s="209">
        <f t="shared" si="6"/>
        <v>0</v>
      </c>
      <c r="V67" s="209">
        <f t="shared" si="7"/>
        <v>0</v>
      </c>
      <c r="W67" s="209">
        <f t="shared" si="8"/>
        <v>0</v>
      </c>
      <c r="X67" s="209">
        <f t="shared" si="9"/>
        <v>0</v>
      </c>
      <c r="Y67" s="209">
        <f t="shared" si="10"/>
        <v>0</v>
      </c>
      <c r="Z67" s="200">
        <f t="shared" si="11"/>
        <v>0</v>
      </c>
    </row>
    <row r="68" spans="1:26" s="201" customFormat="1" ht="16.899999999999999" customHeight="1">
      <c r="A68" s="335" t="str">
        <f>IF('1042Bf Données de base trav.'!A64="","",'1042Bf Données de base trav.'!A64)</f>
        <v/>
      </c>
      <c r="B68" s="469" t="str">
        <f>IF('1042Bf Données de base trav.'!B64="","",'1042Bf Données de base trav.'!B64)</f>
        <v/>
      </c>
      <c r="C68" s="583" t="str">
        <f>IF('1042Bf Données de base trav.'!C64="","",'1042Bf Données de base trav.'!C64)</f>
        <v/>
      </c>
      <c r="D68" s="583"/>
      <c r="E68" s="467" t="str">
        <f>IF(A68="","",'1042Bf Données de base trav.'!M64)</f>
        <v/>
      </c>
      <c r="F68" s="175"/>
      <c r="G68" s="143"/>
      <c r="H68" s="143"/>
      <c r="I68" s="75" t="str">
        <f t="shared" si="1"/>
        <v/>
      </c>
      <c r="J68" s="174" t="str">
        <f>IF(A68="","",'1042Bf Données de base trav.'!M64)</f>
        <v/>
      </c>
      <c r="K68" s="175"/>
      <c r="L68" s="143"/>
      <c r="M68" s="143"/>
      <c r="N68" s="75" t="str">
        <f t="shared" si="2"/>
        <v/>
      </c>
      <c r="O68" s="207"/>
      <c r="P68" s="208" t="str">
        <f>IF($C68="","",'1042Ef Décompte'!D68)</f>
        <v/>
      </c>
      <c r="Q68" s="208" t="str">
        <f>IF(OR($C68="",'1042Bf Données de base trav.'!M162=""),"",'1042Bf Données de base trav.'!M162)</f>
        <v/>
      </c>
      <c r="R68" s="207" t="str">
        <f t="shared" si="3"/>
        <v/>
      </c>
      <c r="S68" s="207" t="str">
        <f t="shared" si="4"/>
        <v/>
      </c>
      <c r="T68" s="209">
        <f t="shared" si="5"/>
        <v>0</v>
      </c>
      <c r="U68" s="209">
        <f t="shared" si="6"/>
        <v>0</v>
      </c>
      <c r="V68" s="209">
        <f t="shared" si="7"/>
        <v>0</v>
      </c>
      <c r="W68" s="209">
        <f t="shared" si="8"/>
        <v>0</v>
      </c>
      <c r="X68" s="209">
        <f t="shared" si="9"/>
        <v>0</v>
      </c>
      <c r="Y68" s="209">
        <f t="shared" si="10"/>
        <v>0</v>
      </c>
      <c r="Z68" s="200">
        <f t="shared" si="11"/>
        <v>0</v>
      </c>
    </row>
    <row r="69" spans="1:26" s="201" customFormat="1" ht="16.899999999999999" customHeight="1">
      <c r="A69" s="335" t="str">
        <f>IF('1042Bf Données de base trav.'!A65="","",'1042Bf Données de base trav.'!A65)</f>
        <v/>
      </c>
      <c r="B69" s="469" t="str">
        <f>IF('1042Bf Données de base trav.'!B65="","",'1042Bf Données de base trav.'!B65)</f>
        <v/>
      </c>
      <c r="C69" s="583" t="str">
        <f>IF('1042Bf Données de base trav.'!C65="","",'1042Bf Données de base trav.'!C65)</f>
        <v/>
      </c>
      <c r="D69" s="583"/>
      <c r="E69" s="467" t="str">
        <f>IF(A69="","",'1042Bf Données de base trav.'!M65)</f>
        <v/>
      </c>
      <c r="F69" s="175"/>
      <c r="G69" s="143"/>
      <c r="H69" s="143"/>
      <c r="I69" s="75" t="str">
        <f t="shared" si="1"/>
        <v/>
      </c>
      <c r="J69" s="174" t="str">
        <f>IF(A69="","",'1042Bf Données de base trav.'!M65)</f>
        <v/>
      </c>
      <c r="K69" s="175"/>
      <c r="L69" s="143"/>
      <c r="M69" s="143"/>
      <c r="N69" s="75" t="str">
        <f t="shared" si="2"/>
        <v/>
      </c>
      <c r="O69" s="207"/>
      <c r="P69" s="208" t="str">
        <f>IF($C69="","",'1042Ef Décompte'!D69)</f>
        <v/>
      </c>
      <c r="Q69" s="208" t="str">
        <f>IF(OR($C69="",'1042Bf Données de base trav.'!M163=""),"",'1042Bf Données de base trav.'!M163)</f>
        <v/>
      </c>
      <c r="R69" s="207" t="str">
        <f t="shared" si="3"/>
        <v/>
      </c>
      <c r="S69" s="207" t="str">
        <f t="shared" si="4"/>
        <v/>
      </c>
      <c r="T69" s="209">
        <f t="shared" si="5"/>
        <v>0</v>
      </c>
      <c r="U69" s="209">
        <f t="shared" si="6"/>
        <v>0</v>
      </c>
      <c r="V69" s="209">
        <f t="shared" si="7"/>
        <v>0</v>
      </c>
      <c r="W69" s="209">
        <f t="shared" si="8"/>
        <v>0</v>
      </c>
      <c r="X69" s="209">
        <f t="shared" si="9"/>
        <v>0</v>
      </c>
      <c r="Y69" s="209">
        <f t="shared" si="10"/>
        <v>0</v>
      </c>
      <c r="Z69" s="200">
        <f t="shared" si="11"/>
        <v>0</v>
      </c>
    </row>
    <row r="70" spans="1:26" s="201" customFormat="1" ht="16.899999999999999" customHeight="1">
      <c r="A70" s="335" t="str">
        <f>IF('1042Bf Données de base trav.'!A66="","",'1042Bf Données de base trav.'!A66)</f>
        <v/>
      </c>
      <c r="B70" s="469" t="str">
        <f>IF('1042Bf Données de base trav.'!B66="","",'1042Bf Données de base trav.'!B66)</f>
        <v/>
      </c>
      <c r="C70" s="583" t="str">
        <f>IF('1042Bf Données de base trav.'!C66="","",'1042Bf Données de base trav.'!C66)</f>
        <v/>
      </c>
      <c r="D70" s="583"/>
      <c r="E70" s="467" t="str">
        <f>IF(A70="","",'1042Bf Données de base trav.'!M66)</f>
        <v/>
      </c>
      <c r="F70" s="175"/>
      <c r="G70" s="143"/>
      <c r="H70" s="143"/>
      <c r="I70" s="75" t="str">
        <f t="shared" si="1"/>
        <v/>
      </c>
      <c r="J70" s="174" t="str">
        <f>IF(A70="","",'1042Bf Données de base trav.'!M66)</f>
        <v/>
      </c>
      <c r="K70" s="175"/>
      <c r="L70" s="143"/>
      <c r="M70" s="143"/>
      <c r="N70" s="75" t="str">
        <f t="shared" si="2"/>
        <v/>
      </c>
      <c r="O70" s="207"/>
      <c r="P70" s="208" t="str">
        <f>IF($C70="","",'1042Ef Décompte'!D70)</f>
        <v/>
      </c>
      <c r="Q70" s="208" t="str">
        <f>IF(OR($C70="",'1042Bf Données de base trav.'!M164=""),"",'1042Bf Données de base trav.'!M164)</f>
        <v/>
      </c>
      <c r="R70" s="207" t="str">
        <f t="shared" si="3"/>
        <v/>
      </c>
      <c r="S70" s="207" t="str">
        <f t="shared" si="4"/>
        <v/>
      </c>
      <c r="T70" s="209">
        <f t="shared" si="5"/>
        <v>0</v>
      </c>
      <c r="U70" s="209">
        <f t="shared" si="6"/>
        <v>0</v>
      </c>
      <c r="V70" s="209">
        <f t="shared" si="7"/>
        <v>0</v>
      </c>
      <c r="W70" s="209">
        <f t="shared" si="8"/>
        <v>0</v>
      </c>
      <c r="X70" s="209">
        <f t="shared" si="9"/>
        <v>0</v>
      </c>
      <c r="Y70" s="209">
        <f t="shared" si="10"/>
        <v>0</v>
      </c>
      <c r="Z70" s="200">
        <f t="shared" si="11"/>
        <v>0</v>
      </c>
    </row>
    <row r="71" spans="1:26" s="201" customFormat="1" ht="16.899999999999999" customHeight="1">
      <c r="A71" s="335" t="str">
        <f>IF('1042Bf Données de base trav.'!A67="","",'1042Bf Données de base trav.'!A67)</f>
        <v/>
      </c>
      <c r="B71" s="469" t="str">
        <f>IF('1042Bf Données de base trav.'!B67="","",'1042Bf Données de base trav.'!B67)</f>
        <v/>
      </c>
      <c r="C71" s="583" t="str">
        <f>IF('1042Bf Données de base trav.'!C67="","",'1042Bf Données de base trav.'!C67)</f>
        <v/>
      </c>
      <c r="D71" s="583"/>
      <c r="E71" s="467" t="str">
        <f>IF(A71="","",'1042Bf Données de base trav.'!M67)</f>
        <v/>
      </c>
      <c r="F71" s="175"/>
      <c r="G71" s="143"/>
      <c r="H71" s="143"/>
      <c r="I71" s="75" t="str">
        <f t="shared" si="1"/>
        <v/>
      </c>
      <c r="J71" s="174" t="str">
        <f>IF(A71="","",'1042Bf Données de base trav.'!M67)</f>
        <v/>
      </c>
      <c r="K71" s="175"/>
      <c r="L71" s="143"/>
      <c r="M71" s="143"/>
      <c r="N71" s="75" t="str">
        <f t="shared" si="2"/>
        <v/>
      </c>
      <c r="O71" s="207"/>
      <c r="P71" s="208" t="str">
        <f>IF($C71="","",'1042Ef Décompte'!D71)</f>
        <v/>
      </c>
      <c r="Q71" s="208" t="str">
        <f>IF(OR($C71="",'1042Bf Données de base trav.'!M165=""),"",'1042Bf Données de base trav.'!M165)</f>
        <v/>
      </c>
      <c r="R71" s="207" t="str">
        <f t="shared" si="3"/>
        <v/>
      </c>
      <c r="S71" s="207" t="str">
        <f t="shared" si="4"/>
        <v/>
      </c>
      <c r="T71" s="209">
        <f t="shared" si="5"/>
        <v>0</v>
      </c>
      <c r="U71" s="209">
        <f t="shared" si="6"/>
        <v>0</v>
      </c>
      <c r="V71" s="209">
        <f t="shared" si="7"/>
        <v>0</v>
      </c>
      <c r="W71" s="209">
        <f t="shared" si="8"/>
        <v>0</v>
      </c>
      <c r="X71" s="209">
        <f t="shared" si="9"/>
        <v>0</v>
      </c>
      <c r="Y71" s="209">
        <f t="shared" si="10"/>
        <v>0</v>
      </c>
      <c r="Z71" s="200">
        <f t="shared" si="11"/>
        <v>0</v>
      </c>
    </row>
    <row r="72" spans="1:26" s="201" customFormat="1" ht="16.899999999999999" customHeight="1">
      <c r="A72" s="335" t="str">
        <f>IF('1042Bf Données de base trav.'!A68="","",'1042Bf Données de base trav.'!A68)</f>
        <v/>
      </c>
      <c r="B72" s="469" t="str">
        <f>IF('1042Bf Données de base trav.'!B68="","",'1042Bf Données de base trav.'!B68)</f>
        <v/>
      </c>
      <c r="C72" s="583" t="str">
        <f>IF('1042Bf Données de base trav.'!C68="","",'1042Bf Données de base trav.'!C68)</f>
        <v/>
      </c>
      <c r="D72" s="583"/>
      <c r="E72" s="467" t="str">
        <f>IF(A72="","",'1042Bf Données de base trav.'!M68)</f>
        <v/>
      </c>
      <c r="F72" s="175"/>
      <c r="G72" s="143"/>
      <c r="H72" s="143"/>
      <c r="I72" s="75" t="str">
        <f t="shared" si="1"/>
        <v/>
      </c>
      <c r="J72" s="174" t="str">
        <f>IF(A72="","",'1042Bf Données de base trav.'!M68)</f>
        <v/>
      </c>
      <c r="K72" s="175"/>
      <c r="L72" s="143"/>
      <c r="M72" s="143"/>
      <c r="N72" s="75" t="str">
        <f t="shared" si="2"/>
        <v/>
      </c>
      <c r="O72" s="207"/>
      <c r="P72" s="208" t="str">
        <f>IF($C72="","",'1042Ef Décompte'!D72)</f>
        <v/>
      </c>
      <c r="Q72" s="208" t="str">
        <f>IF(OR($C72="",'1042Bf Données de base trav.'!M166=""),"",'1042Bf Données de base trav.'!M166)</f>
        <v/>
      </c>
      <c r="R72" s="207" t="str">
        <f t="shared" si="3"/>
        <v/>
      </c>
      <c r="S72" s="207" t="str">
        <f t="shared" si="4"/>
        <v/>
      </c>
      <c r="T72" s="209">
        <f t="shared" si="5"/>
        <v>0</v>
      </c>
      <c r="U72" s="209">
        <f t="shared" si="6"/>
        <v>0</v>
      </c>
      <c r="V72" s="209">
        <f t="shared" si="7"/>
        <v>0</v>
      </c>
      <c r="W72" s="209">
        <f t="shared" si="8"/>
        <v>0</v>
      </c>
      <c r="X72" s="209">
        <f t="shared" si="9"/>
        <v>0</v>
      </c>
      <c r="Y72" s="209">
        <f t="shared" si="10"/>
        <v>0</v>
      </c>
      <c r="Z72" s="200">
        <f t="shared" si="11"/>
        <v>0</v>
      </c>
    </row>
    <row r="73" spans="1:26" s="201" customFormat="1" ht="16.899999999999999" customHeight="1">
      <c r="A73" s="335" t="str">
        <f>IF('1042Bf Données de base trav.'!A69="","",'1042Bf Données de base trav.'!A69)</f>
        <v/>
      </c>
      <c r="B73" s="469" t="str">
        <f>IF('1042Bf Données de base trav.'!B69="","",'1042Bf Données de base trav.'!B69)</f>
        <v/>
      </c>
      <c r="C73" s="583" t="str">
        <f>IF('1042Bf Données de base trav.'!C69="","",'1042Bf Données de base trav.'!C69)</f>
        <v/>
      </c>
      <c r="D73" s="583"/>
      <c r="E73" s="467" t="str">
        <f>IF(A73="","",'1042Bf Données de base trav.'!M69)</f>
        <v/>
      </c>
      <c r="F73" s="175"/>
      <c r="G73" s="143"/>
      <c r="H73" s="143"/>
      <c r="I73" s="75" t="str">
        <f t="shared" si="1"/>
        <v/>
      </c>
      <c r="J73" s="174" t="str">
        <f>IF(A73="","",'1042Bf Données de base trav.'!M69)</f>
        <v/>
      </c>
      <c r="K73" s="175"/>
      <c r="L73" s="143"/>
      <c r="M73" s="143"/>
      <c r="N73" s="75" t="str">
        <f t="shared" si="2"/>
        <v/>
      </c>
      <c r="O73" s="207"/>
      <c r="P73" s="208" t="str">
        <f>IF($C73="","",'1042Ef Décompte'!D73)</f>
        <v/>
      </c>
      <c r="Q73" s="208" t="str">
        <f>IF(OR($C73="",'1042Bf Données de base trav.'!M167=""),"",'1042Bf Données de base trav.'!M167)</f>
        <v/>
      </c>
      <c r="R73" s="207" t="str">
        <f t="shared" si="3"/>
        <v/>
      </c>
      <c r="S73" s="207" t="str">
        <f t="shared" si="4"/>
        <v/>
      </c>
      <c r="T73" s="209">
        <f t="shared" si="5"/>
        <v>0</v>
      </c>
      <c r="U73" s="209">
        <f t="shared" si="6"/>
        <v>0</v>
      </c>
      <c r="V73" s="209">
        <f t="shared" si="7"/>
        <v>0</v>
      </c>
      <c r="W73" s="209">
        <f t="shared" si="8"/>
        <v>0</v>
      </c>
      <c r="X73" s="209">
        <f t="shared" si="9"/>
        <v>0</v>
      </c>
      <c r="Y73" s="209">
        <f t="shared" si="10"/>
        <v>0</v>
      </c>
      <c r="Z73" s="200">
        <f t="shared" si="11"/>
        <v>0</v>
      </c>
    </row>
    <row r="74" spans="1:26" s="201" customFormat="1" ht="16.899999999999999" customHeight="1">
      <c r="A74" s="335" t="str">
        <f>IF('1042Bf Données de base trav.'!A70="","",'1042Bf Données de base trav.'!A70)</f>
        <v/>
      </c>
      <c r="B74" s="469" t="str">
        <f>IF('1042Bf Données de base trav.'!B70="","",'1042Bf Données de base trav.'!B70)</f>
        <v/>
      </c>
      <c r="C74" s="583" t="str">
        <f>IF('1042Bf Données de base trav.'!C70="","",'1042Bf Données de base trav.'!C70)</f>
        <v/>
      </c>
      <c r="D74" s="583"/>
      <c r="E74" s="467" t="str">
        <f>IF(A74="","",'1042Bf Données de base trav.'!M70)</f>
        <v/>
      </c>
      <c r="F74" s="175"/>
      <c r="G74" s="143"/>
      <c r="H74" s="143"/>
      <c r="I74" s="75" t="str">
        <f t="shared" si="1"/>
        <v/>
      </c>
      <c r="J74" s="174" t="str">
        <f>IF(A74="","",'1042Bf Données de base trav.'!M70)</f>
        <v/>
      </c>
      <c r="K74" s="175"/>
      <c r="L74" s="143"/>
      <c r="M74" s="143"/>
      <c r="N74" s="75" t="str">
        <f t="shared" si="2"/>
        <v/>
      </c>
      <c r="O74" s="207"/>
      <c r="P74" s="208" t="str">
        <f>IF($C74="","",'1042Ef Décompte'!D74)</f>
        <v/>
      </c>
      <c r="Q74" s="208" t="str">
        <f>IF(OR($C74="",'1042Bf Données de base trav.'!M168=""),"",'1042Bf Données de base trav.'!M168)</f>
        <v/>
      </c>
      <c r="R74" s="207" t="str">
        <f t="shared" si="3"/>
        <v/>
      </c>
      <c r="S74" s="207" t="str">
        <f t="shared" si="4"/>
        <v/>
      </c>
      <c r="T74" s="209">
        <f t="shared" si="5"/>
        <v>0</v>
      </c>
      <c r="U74" s="209">
        <f t="shared" si="6"/>
        <v>0</v>
      </c>
      <c r="V74" s="209">
        <f t="shared" si="7"/>
        <v>0</v>
      </c>
      <c r="W74" s="209">
        <f t="shared" si="8"/>
        <v>0</v>
      </c>
      <c r="X74" s="209">
        <f t="shared" si="9"/>
        <v>0</v>
      </c>
      <c r="Y74" s="209">
        <f t="shared" si="10"/>
        <v>0</v>
      </c>
      <c r="Z74" s="200">
        <f t="shared" si="11"/>
        <v>0</v>
      </c>
    </row>
    <row r="75" spans="1:26" s="201" customFormat="1" ht="16.899999999999999" customHeight="1">
      <c r="A75" s="335" t="str">
        <f>IF('1042Bf Données de base trav.'!A71="","",'1042Bf Données de base trav.'!A71)</f>
        <v/>
      </c>
      <c r="B75" s="469" t="str">
        <f>IF('1042Bf Données de base trav.'!B71="","",'1042Bf Données de base trav.'!B71)</f>
        <v/>
      </c>
      <c r="C75" s="583" t="str">
        <f>IF('1042Bf Données de base trav.'!C71="","",'1042Bf Données de base trav.'!C71)</f>
        <v/>
      </c>
      <c r="D75" s="583"/>
      <c r="E75" s="467" t="str">
        <f>IF(A75="","",'1042Bf Données de base trav.'!M71)</f>
        <v/>
      </c>
      <c r="F75" s="175"/>
      <c r="G75" s="143"/>
      <c r="H75" s="143"/>
      <c r="I75" s="75" t="str">
        <f t="shared" si="1"/>
        <v/>
      </c>
      <c r="J75" s="174" t="str">
        <f>IF(A75="","",'1042Bf Données de base trav.'!M71)</f>
        <v/>
      </c>
      <c r="K75" s="175"/>
      <c r="L75" s="143"/>
      <c r="M75" s="143"/>
      <c r="N75" s="75" t="str">
        <f t="shared" si="2"/>
        <v/>
      </c>
      <c r="O75" s="207"/>
      <c r="P75" s="208" t="str">
        <f>IF($C75="","",'1042Ef Décompte'!D75)</f>
        <v/>
      </c>
      <c r="Q75" s="208" t="str">
        <f>IF(OR($C75="",'1042Bf Données de base trav.'!M169=""),"",'1042Bf Données de base trav.'!M169)</f>
        <v/>
      </c>
      <c r="R75" s="207" t="str">
        <f t="shared" si="3"/>
        <v/>
      </c>
      <c r="S75" s="207" t="str">
        <f t="shared" si="4"/>
        <v/>
      </c>
      <c r="T75" s="209">
        <f t="shared" si="5"/>
        <v>0</v>
      </c>
      <c r="U75" s="209">
        <f t="shared" si="6"/>
        <v>0</v>
      </c>
      <c r="V75" s="209">
        <f t="shared" si="7"/>
        <v>0</v>
      </c>
      <c r="W75" s="209">
        <f t="shared" si="8"/>
        <v>0</v>
      </c>
      <c r="X75" s="209">
        <f t="shared" si="9"/>
        <v>0</v>
      </c>
      <c r="Y75" s="209">
        <f t="shared" si="10"/>
        <v>0</v>
      </c>
      <c r="Z75" s="200">
        <f t="shared" si="11"/>
        <v>0</v>
      </c>
    </row>
    <row r="76" spans="1:26" s="201" customFormat="1" ht="16.899999999999999" customHeight="1">
      <c r="A76" s="335" t="str">
        <f>IF('1042Bf Données de base trav.'!A72="","",'1042Bf Données de base trav.'!A72)</f>
        <v/>
      </c>
      <c r="B76" s="469" t="str">
        <f>IF('1042Bf Données de base trav.'!B72="","",'1042Bf Données de base trav.'!B72)</f>
        <v/>
      </c>
      <c r="C76" s="583" t="str">
        <f>IF('1042Bf Données de base trav.'!C72="","",'1042Bf Données de base trav.'!C72)</f>
        <v/>
      </c>
      <c r="D76" s="583"/>
      <c r="E76" s="467" t="str">
        <f>IF(A76="","",'1042Bf Données de base trav.'!M72)</f>
        <v/>
      </c>
      <c r="F76" s="175"/>
      <c r="G76" s="143"/>
      <c r="H76" s="143"/>
      <c r="I76" s="75" t="str">
        <f t="shared" si="1"/>
        <v/>
      </c>
      <c r="J76" s="174" t="str">
        <f>IF(A76="","",'1042Bf Données de base trav.'!M72)</f>
        <v/>
      </c>
      <c r="K76" s="175"/>
      <c r="L76" s="143"/>
      <c r="M76" s="143"/>
      <c r="N76" s="75" t="str">
        <f t="shared" si="2"/>
        <v/>
      </c>
      <c r="O76" s="207"/>
      <c r="P76" s="208" t="str">
        <f>IF($C76="","",'1042Ef Décompte'!D76)</f>
        <v/>
      </c>
      <c r="Q76" s="208" t="str">
        <f>IF(OR($C76="",'1042Bf Données de base trav.'!M170=""),"",'1042Bf Données de base trav.'!M170)</f>
        <v/>
      </c>
      <c r="R76" s="207" t="str">
        <f t="shared" si="3"/>
        <v/>
      </c>
      <c r="S76" s="207" t="str">
        <f t="shared" si="4"/>
        <v/>
      </c>
      <c r="T76" s="209">
        <f t="shared" si="5"/>
        <v>0</v>
      </c>
      <c r="U76" s="209">
        <f t="shared" si="6"/>
        <v>0</v>
      </c>
      <c r="V76" s="209">
        <f t="shared" si="7"/>
        <v>0</v>
      </c>
      <c r="W76" s="209">
        <f t="shared" si="8"/>
        <v>0</v>
      </c>
      <c r="X76" s="209">
        <f t="shared" si="9"/>
        <v>0</v>
      </c>
      <c r="Y76" s="209">
        <f t="shared" si="10"/>
        <v>0</v>
      </c>
      <c r="Z76" s="200">
        <f t="shared" si="11"/>
        <v>0</v>
      </c>
    </row>
    <row r="77" spans="1:26" s="201" customFormat="1" ht="16.899999999999999" customHeight="1">
      <c r="A77" s="335" t="str">
        <f>IF('1042Bf Données de base trav.'!A73="","",'1042Bf Données de base trav.'!A73)</f>
        <v/>
      </c>
      <c r="B77" s="469" t="str">
        <f>IF('1042Bf Données de base trav.'!B73="","",'1042Bf Données de base trav.'!B73)</f>
        <v/>
      </c>
      <c r="C77" s="583" t="str">
        <f>IF('1042Bf Données de base trav.'!C73="","",'1042Bf Données de base trav.'!C73)</f>
        <v/>
      </c>
      <c r="D77" s="583"/>
      <c r="E77" s="467" t="str">
        <f>IF(A77="","",'1042Bf Données de base trav.'!M73)</f>
        <v/>
      </c>
      <c r="F77" s="175"/>
      <c r="G77" s="143"/>
      <c r="H77" s="143"/>
      <c r="I77" s="75" t="str">
        <f t="shared" si="1"/>
        <v/>
      </c>
      <c r="J77" s="174" t="str">
        <f>IF(A77="","",'1042Bf Données de base trav.'!M73)</f>
        <v/>
      </c>
      <c r="K77" s="175"/>
      <c r="L77" s="143"/>
      <c r="M77" s="143"/>
      <c r="N77" s="75" t="str">
        <f t="shared" si="2"/>
        <v/>
      </c>
      <c r="O77" s="207"/>
      <c r="P77" s="208" t="str">
        <f>IF($C77="","",'1042Ef Décompte'!D77)</f>
        <v/>
      </c>
      <c r="Q77" s="208" t="str">
        <f>IF(OR($C77="",'1042Bf Données de base trav.'!M171=""),"",'1042Bf Données de base trav.'!M171)</f>
        <v/>
      </c>
      <c r="R77" s="207" t="str">
        <f t="shared" si="3"/>
        <v/>
      </c>
      <c r="S77" s="207" t="str">
        <f t="shared" si="4"/>
        <v/>
      </c>
      <c r="T77" s="209">
        <f t="shared" si="5"/>
        <v>0</v>
      </c>
      <c r="U77" s="209">
        <f t="shared" si="6"/>
        <v>0</v>
      </c>
      <c r="V77" s="209">
        <f t="shared" si="7"/>
        <v>0</v>
      </c>
      <c r="W77" s="209">
        <f t="shared" si="8"/>
        <v>0</v>
      </c>
      <c r="X77" s="209">
        <f t="shared" si="9"/>
        <v>0</v>
      </c>
      <c r="Y77" s="209">
        <f t="shared" si="10"/>
        <v>0</v>
      </c>
      <c r="Z77" s="200">
        <f t="shared" si="11"/>
        <v>0</v>
      </c>
    </row>
    <row r="78" spans="1:26" s="201" customFormat="1" ht="16.899999999999999" customHeight="1">
      <c r="A78" s="335" t="str">
        <f>IF('1042Bf Données de base trav.'!A74="","",'1042Bf Données de base trav.'!A74)</f>
        <v/>
      </c>
      <c r="B78" s="469" t="str">
        <f>IF('1042Bf Données de base trav.'!B74="","",'1042Bf Données de base trav.'!B74)</f>
        <v/>
      </c>
      <c r="C78" s="583" t="str">
        <f>IF('1042Bf Données de base trav.'!C74="","",'1042Bf Données de base trav.'!C74)</f>
        <v/>
      </c>
      <c r="D78" s="583"/>
      <c r="E78" s="467" t="str">
        <f>IF(A78="","",'1042Bf Données de base trav.'!M74)</f>
        <v/>
      </c>
      <c r="F78" s="175"/>
      <c r="G78" s="143"/>
      <c r="H78" s="143"/>
      <c r="I78" s="75" t="str">
        <f t="shared" ref="I78:I141" si="12">R78</f>
        <v/>
      </c>
      <c r="J78" s="174" t="str">
        <f>IF(A78="","",'1042Bf Données de base trav.'!M74)</f>
        <v/>
      </c>
      <c r="K78" s="175"/>
      <c r="L78" s="143"/>
      <c r="M78" s="143"/>
      <c r="N78" s="75" t="str">
        <f t="shared" ref="N78:N141" si="13">S78</f>
        <v/>
      </c>
      <c r="O78" s="207"/>
      <c r="P78" s="208" t="str">
        <f>IF($C78="","",'1042Ef Décompte'!D78)</f>
        <v/>
      </c>
      <c r="Q78" s="208" t="str">
        <f>IF(OR($C78="",'1042Bf Données de base trav.'!M172=""),"",'1042Bf Données de base trav.'!M172)</f>
        <v/>
      </c>
      <c r="R78" s="207" t="str">
        <f t="shared" ref="R78:R141" si="14">IF(OR($C78="",F78="",G78="",H78=""),"",MAX(F78-G78-H78,0))</f>
        <v/>
      </c>
      <c r="S78" s="207" t="str">
        <f t="shared" ref="S78:S141" si="15">IF(OR(K78="",L78="",M78=""),"",MAX(K78-L78-M78,0))</f>
        <v/>
      </c>
      <c r="T78" s="209">
        <f t="shared" ref="T78:T141" si="16">IF(OR(I78=""),0,F78)</f>
        <v>0</v>
      </c>
      <c r="U78" s="209">
        <f t="shared" ref="U78:U141" si="17">IF(OR(I78=""),0,H78)</f>
        <v>0</v>
      </c>
      <c r="V78" s="209">
        <f t="shared" ref="V78:V141" si="18">IF(OR(I78&lt;=0,I78=""),0,R78)</f>
        <v>0</v>
      </c>
      <c r="W78" s="209">
        <f t="shared" ref="W78:W141" si="19">IF(OR(N78=""),0,K78)</f>
        <v>0</v>
      </c>
      <c r="X78" s="209">
        <f t="shared" ref="X78:X141" si="20">IF(OR(N78=""),0,M78)</f>
        <v>0</v>
      </c>
      <c r="Y78" s="209">
        <f t="shared" ref="Y78:Y141" si="21">IF(OR(N78&lt;=0,N78=""),0,S78)</f>
        <v>0</v>
      </c>
      <c r="Z78" s="200">
        <f t="shared" ref="Z78:Z141" si="22">MAX(P78:Y78)</f>
        <v>0</v>
      </c>
    </row>
    <row r="79" spans="1:26" s="201" customFormat="1" ht="16.899999999999999" customHeight="1">
      <c r="A79" s="335" t="str">
        <f>IF('1042Bf Données de base trav.'!A75="","",'1042Bf Données de base trav.'!A75)</f>
        <v/>
      </c>
      <c r="B79" s="469" t="str">
        <f>IF('1042Bf Données de base trav.'!B75="","",'1042Bf Données de base trav.'!B75)</f>
        <v/>
      </c>
      <c r="C79" s="583" t="str">
        <f>IF('1042Bf Données de base trav.'!C75="","",'1042Bf Données de base trav.'!C75)</f>
        <v/>
      </c>
      <c r="D79" s="583"/>
      <c r="E79" s="467" t="str">
        <f>IF(A79="","",'1042Bf Données de base trav.'!M75)</f>
        <v/>
      </c>
      <c r="F79" s="175"/>
      <c r="G79" s="143"/>
      <c r="H79" s="143"/>
      <c r="I79" s="75" t="str">
        <f t="shared" si="12"/>
        <v/>
      </c>
      <c r="J79" s="174" t="str">
        <f>IF(A79="","",'1042Bf Données de base trav.'!M75)</f>
        <v/>
      </c>
      <c r="K79" s="175"/>
      <c r="L79" s="143"/>
      <c r="M79" s="143"/>
      <c r="N79" s="75" t="str">
        <f t="shared" si="13"/>
        <v/>
      </c>
      <c r="O79" s="207"/>
      <c r="P79" s="208" t="str">
        <f>IF($C79="","",'1042Ef Décompte'!D79)</f>
        <v/>
      </c>
      <c r="Q79" s="208" t="str">
        <f>IF(OR($C79="",'1042Bf Données de base trav.'!M173=""),"",'1042Bf Données de base trav.'!M173)</f>
        <v/>
      </c>
      <c r="R79" s="207" t="str">
        <f t="shared" si="14"/>
        <v/>
      </c>
      <c r="S79" s="207" t="str">
        <f t="shared" si="15"/>
        <v/>
      </c>
      <c r="T79" s="209">
        <f t="shared" si="16"/>
        <v>0</v>
      </c>
      <c r="U79" s="209">
        <f t="shared" si="17"/>
        <v>0</v>
      </c>
      <c r="V79" s="209">
        <f t="shared" si="18"/>
        <v>0</v>
      </c>
      <c r="W79" s="209">
        <f t="shared" si="19"/>
        <v>0</v>
      </c>
      <c r="X79" s="209">
        <f t="shared" si="20"/>
        <v>0</v>
      </c>
      <c r="Y79" s="209">
        <f t="shared" si="21"/>
        <v>0</v>
      </c>
      <c r="Z79" s="200">
        <f t="shared" si="22"/>
        <v>0</v>
      </c>
    </row>
    <row r="80" spans="1:26" s="201" customFormat="1" ht="16.899999999999999" customHeight="1">
      <c r="A80" s="335" t="str">
        <f>IF('1042Bf Données de base trav.'!A76="","",'1042Bf Données de base trav.'!A76)</f>
        <v/>
      </c>
      <c r="B80" s="469" t="str">
        <f>IF('1042Bf Données de base trav.'!B76="","",'1042Bf Données de base trav.'!B76)</f>
        <v/>
      </c>
      <c r="C80" s="583" t="str">
        <f>IF('1042Bf Données de base trav.'!C76="","",'1042Bf Données de base trav.'!C76)</f>
        <v/>
      </c>
      <c r="D80" s="583"/>
      <c r="E80" s="467" t="str">
        <f>IF(A80="","",'1042Bf Données de base trav.'!M76)</f>
        <v/>
      </c>
      <c r="F80" s="175"/>
      <c r="G80" s="143"/>
      <c r="H80" s="143"/>
      <c r="I80" s="75" t="str">
        <f t="shared" si="12"/>
        <v/>
      </c>
      <c r="J80" s="174" t="str">
        <f>IF(A80="","",'1042Bf Données de base trav.'!M76)</f>
        <v/>
      </c>
      <c r="K80" s="175"/>
      <c r="L80" s="143"/>
      <c r="M80" s="143"/>
      <c r="N80" s="75" t="str">
        <f t="shared" si="13"/>
        <v/>
      </c>
      <c r="O80" s="207"/>
      <c r="P80" s="208" t="str">
        <f>IF($C80="","",'1042Ef Décompte'!D80)</f>
        <v/>
      </c>
      <c r="Q80" s="208" t="str">
        <f>IF(OR($C80="",'1042Bf Données de base trav.'!M174=""),"",'1042Bf Données de base trav.'!M174)</f>
        <v/>
      </c>
      <c r="R80" s="207" t="str">
        <f t="shared" si="14"/>
        <v/>
      </c>
      <c r="S80" s="207" t="str">
        <f t="shared" si="15"/>
        <v/>
      </c>
      <c r="T80" s="209">
        <f t="shared" si="16"/>
        <v>0</v>
      </c>
      <c r="U80" s="209">
        <f t="shared" si="17"/>
        <v>0</v>
      </c>
      <c r="V80" s="209">
        <f t="shared" si="18"/>
        <v>0</v>
      </c>
      <c r="W80" s="209">
        <f t="shared" si="19"/>
        <v>0</v>
      </c>
      <c r="X80" s="209">
        <f t="shared" si="20"/>
        <v>0</v>
      </c>
      <c r="Y80" s="209">
        <f t="shared" si="21"/>
        <v>0</v>
      </c>
      <c r="Z80" s="200">
        <f t="shared" si="22"/>
        <v>0</v>
      </c>
    </row>
    <row r="81" spans="1:26" s="201" customFormat="1" ht="16.899999999999999" customHeight="1">
      <c r="A81" s="335" t="str">
        <f>IF('1042Bf Données de base trav.'!A77="","",'1042Bf Données de base trav.'!A77)</f>
        <v/>
      </c>
      <c r="B81" s="469" t="str">
        <f>IF('1042Bf Données de base trav.'!B77="","",'1042Bf Données de base trav.'!B77)</f>
        <v/>
      </c>
      <c r="C81" s="583" t="str">
        <f>IF('1042Bf Données de base trav.'!C77="","",'1042Bf Données de base trav.'!C77)</f>
        <v/>
      </c>
      <c r="D81" s="583"/>
      <c r="E81" s="467" t="str">
        <f>IF(A81="","",'1042Bf Données de base trav.'!M77)</f>
        <v/>
      </c>
      <c r="F81" s="175"/>
      <c r="G81" s="143"/>
      <c r="H81" s="143"/>
      <c r="I81" s="75" t="str">
        <f t="shared" si="12"/>
        <v/>
      </c>
      <c r="J81" s="174" t="str">
        <f>IF(A81="","",'1042Bf Données de base trav.'!M77)</f>
        <v/>
      </c>
      <c r="K81" s="175"/>
      <c r="L81" s="143"/>
      <c r="M81" s="143"/>
      <c r="N81" s="75" t="str">
        <f t="shared" si="13"/>
        <v/>
      </c>
      <c r="O81" s="207"/>
      <c r="P81" s="208" t="str">
        <f>IF($C81="","",'1042Ef Décompte'!D81)</f>
        <v/>
      </c>
      <c r="Q81" s="208" t="str">
        <f>IF(OR($C81="",'1042Bf Données de base trav.'!M175=""),"",'1042Bf Données de base trav.'!M175)</f>
        <v/>
      </c>
      <c r="R81" s="207" t="str">
        <f t="shared" si="14"/>
        <v/>
      </c>
      <c r="S81" s="207" t="str">
        <f t="shared" si="15"/>
        <v/>
      </c>
      <c r="T81" s="209">
        <f t="shared" si="16"/>
        <v>0</v>
      </c>
      <c r="U81" s="209">
        <f t="shared" si="17"/>
        <v>0</v>
      </c>
      <c r="V81" s="209">
        <f t="shared" si="18"/>
        <v>0</v>
      </c>
      <c r="W81" s="209">
        <f t="shared" si="19"/>
        <v>0</v>
      </c>
      <c r="X81" s="209">
        <f t="shared" si="20"/>
        <v>0</v>
      </c>
      <c r="Y81" s="209">
        <f t="shared" si="21"/>
        <v>0</v>
      </c>
      <c r="Z81" s="200">
        <f t="shared" si="22"/>
        <v>0</v>
      </c>
    </row>
    <row r="82" spans="1:26" s="201" customFormat="1" ht="16.899999999999999" customHeight="1">
      <c r="A82" s="335" t="str">
        <f>IF('1042Bf Données de base trav.'!A78="","",'1042Bf Données de base trav.'!A78)</f>
        <v/>
      </c>
      <c r="B82" s="469" t="str">
        <f>IF('1042Bf Données de base trav.'!B78="","",'1042Bf Données de base trav.'!B78)</f>
        <v/>
      </c>
      <c r="C82" s="583" t="str">
        <f>IF('1042Bf Données de base trav.'!C78="","",'1042Bf Données de base trav.'!C78)</f>
        <v/>
      </c>
      <c r="D82" s="583"/>
      <c r="E82" s="467" t="str">
        <f>IF(A82="","",'1042Bf Données de base trav.'!M78)</f>
        <v/>
      </c>
      <c r="F82" s="175"/>
      <c r="G82" s="143"/>
      <c r="H82" s="143"/>
      <c r="I82" s="75" t="str">
        <f t="shared" si="12"/>
        <v/>
      </c>
      <c r="J82" s="174" t="str">
        <f>IF(A82="","",'1042Bf Données de base trav.'!M78)</f>
        <v/>
      </c>
      <c r="K82" s="175"/>
      <c r="L82" s="143"/>
      <c r="M82" s="143"/>
      <c r="N82" s="75" t="str">
        <f t="shared" si="13"/>
        <v/>
      </c>
      <c r="O82" s="207"/>
      <c r="P82" s="208" t="str">
        <f>IF($C82="","",'1042Ef Décompte'!D82)</f>
        <v/>
      </c>
      <c r="Q82" s="208" t="str">
        <f>IF(OR($C82="",'1042Bf Données de base trav.'!M176=""),"",'1042Bf Données de base trav.'!M176)</f>
        <v/>
      </c>
      <c r="R82" s="207" t="str">
        <f t="shared" si="14"/>
        <v/>
      </c>
      <c r="S82" s="207" t="str">
        <f t="shared" si="15"/>
        <v/>
      </c>
      <c r="T82" s="209">
        <f t="shared" si="16"/>
        <v>0</v>
      </c>
      <c r="U82" s="209">
        <f t="shared" si="17"/>
        <v>0</v>
      </c>
      <c r="V82" s="209">
        <f t="shared" si="18"/>
        <v>0</v>
      </c>
      <c r="W82" s="209">
        <f t="shared" si="19"/>
        <v>0</v>
      </c>
      <c r="X82" s="209">
        <f t="shared" si="20"/>
        <v>0</v>
      </c>
      <c r="Y82" s="209">
        <f t="shared" si="21"/>
        <v>0</v>
      </c>
      <c r="Z82" s="200">
        <f t="shared" si="22"/>
        <v>0</v>
      </c>
    </row>
    <row r="83" spans="1:26" s="201" customFormat="1" ht="16.899999999999999" customHeight="1">
      <c r="A83" s="335" t="str">
        <f>IF('1042Bf Données de base trav.'!A79="","",'1042Bf Données de base trav.'!A79)</f>
        <v/>
      </c>
      <c r="B83" s="469" t="str">
        <f>IF('1042Bf Données de base trav.'!B79="","",'1042Bf Données de base trav.'!B79)</f>
        <v/>
      </c>
      <c r="C83" s="583" t="str">
        <f>IF('1042Bf Données de base trav.'!C79="","",'1042Bf Données de base trav.'!C79)</f>
        <v/>
      </c>
      <c r="D83" s="583"/>
      <c r="E83" s="467" t="str">
        <f>IF(A83="","",'1042Bf Données de base trav.'!M79)</f>
        <v/>
      </c>
      <c r="F83" s="175"/>
      <c r="G83" s="143"/>
      <c r="H83" s="143"/>
      <c r="I83" s="75" t="str">
        <f t="shared" si="12"/>
        <v/>
      </c>
      <c r="J83" s="174" t="str">
        <f>IF(A83="","",'1042Bf Données de base trav.'!M79)</f>
        <v/>
      </c>
      <c r="K83" s="175"/>
      <c r="L83" s="143"/>
      <c r="M83" s="143"/>
      <c r="N83" s="75" t="str">
        <f t="shared" si="13"/>
        <v/>
      </c>
      <c r="O83" s="207"/>
      <c r="P83" s="208" t="str">
        <f>IF($C83="","",'1042Ef Décompte'!D83)</f>
        <v/>
      </c>
      <c r="Q83" s="208" t="str">
        <f>IF(OR($C83="",'1042Bf Données de base trav.'!M177=""),"",'1042Bf Données de base trav.'!M177)</f>
        <v/>
      </c>
      <c r="R83" s="207" t="str">
        <f t="shared" si="14"/>
        <v/>
      </c>
      <c r="S83" s="207" t="str">
        <f t="shared" si="15"/>
        <v/>
      </c>
      <c r="T83" s="209">
        <f t="shared" si="16"/>
        <v>0</v>
      </c>
      <c r="U83" s="209">
        <f t="shared" si="17"/>
        <v>0</v>
      </c>
      <c r="V83" s="209">
        <f t="shared" si="18"/>
        <v>0</v>
      </c>
      <c r="W83" s="209">
        <f t="shared" si="19"/>
        <v>0</v>
      </c>
      <c r="X83" s="209">
        <f t="shared" si="20"/>
        <v>0</v>
      </c>
      <c r="Y83" s="209">
        <f t="shared" si="21"/>
        <v>0</v>
      </c>
      <c r="Z83" s="200">
        <f t="shared" si="22"/>
        <v>0</v>
      </c>
    </row>
    <row r="84" spans="1:26" s="201" customFormat="1" ht="16.899999999999999" customHeight="1">
      <c r="A84" s="335" t="str">
        <f>IF('1042Bf Données de base trav.'!A80="","",'1042Bf Données de base trav.'!A80)</f>
        <v/>
      </c>
      <c r="B84" s="469" t="str">
        <f>IF('1042Bf Données de base trav.'!B80="","",'1042Bf Données de base trav.'!B80)</f>
        <v/>
      </c>
      <c r="C84" s="583" t="str">
        <f>IF('1042Bf Données de base trav.'!C80="","",'1042Bf Données de base trav.'!C80)</f>
        <v/>
      </c>
      <c r="D84" s="583"/>
      <c r="E84" s="467" t="str">
        <f>IF(A84="","",'1042Bf Données de base trav.'!M80)</f>
        <v/>
      </c>
      <c r="F84" s="175"/>
      <c r="G84" s="143"/>
      <c r="H84" s="143"/>
      <c r="I84" s="75" t="str">
        <f t="shared" si="12"/>
        <v/>
      </c>
      <c r="J84" s="174" t="str">
        <f>IF(A84="","",'1042Bf Données de base trav.'!M80)</f>
        <v/>
      </c>
      <c r="K84" s="175"/>
      <c r="L84" s="143"/>
      <c r="M84" s="143"/>
      <c r="N84" s="75" t="str">
        <f t="shared" si="13"/>
        <v/>
      </c>
      <c r="O84" s="207"/>
      <c r="P84" s="208" t="str">
        <f>IF($C84="","",'1042Ef Décompte'!D84)</f>
        <v/>
      </c>
      <c r="Q84" s="208" t="str">
        <f>IF(OR($C84="",'1042Bf Données de base trav.'!M178=""),"",'1042Bf Données de base trav.'!M178)</f>
        <v/>
      </c>
      <c r="R84" s="207" t="str">
        <f t="shared" si="14"/>
        <v/>
      </c>
      <c r="S84" s="207" t="str">
        <f t="shared" si="15"/>
        <v/>
      </c>
      <c r="T84" s="209">
        <f t="shared" si="16"/>
        <v>0</v>
      </c>
      <c r="U84" s="209">
        <f t="shared" si="17"/>
        <v>0</v>
      </c>
      <c r="V84" s="209">
        <f t="shared" si="18"/>
        <v>0</v>
      </c>
      <c r="W84" s="209">
        <f t="shared" si="19"/>
        <v>0</v>
      </c>
      <c r="X84" s="209">
        <f t="shared" si="20"/>
        <v>0</v>
      </c>
      <c r="Y84" s="209">
        <f t="shared" si="21"/>
        <v>0</v>
      </c>
      <c r="Z84" s="200">
        <f t="shared" si="22"/>
        <v>0</v>
      </c>
    </row>
    <row r="85" spans="1:26" s="201" customFormat="1" ht="16.899999999999999" customHeight="1">
      <c r="A85" s="335" t="str">
        <f>IF('1042Bf Données de base trav.'!A81="","",'1042Bf Données de base trav.'!A81)</f>
        <v/>
      </c>
      <c r="B85" s="469" t="str">
        <f>IF('1042Bf Données de base trav.'!B81="","",'1042Bf Données de base trav.'!B81)</f>
        <v/>
      </c>
      <c r="C85" s="583" t="str">
        <f>IF('1042Bf Données de base trav.'!C81="","",'1042Bf Données de base trav.'!C81)</f>
        <v/>
      </c>
      <c r="D85" s="583"/>
      <c r="E85" s="467" t="str">
        <f>IF(A85="","",'1042Bf Données de base trav.'!M81)</f>
        <v/>
      </c>
      <c r="F85" s="175"/>
      <c r="G85" s="143"/>
      <c r="H85" s="143"/>
      <c r="I85" s="75" t="str">
        <f t="shared" si="12"/>
        <v/>
      </c>
      <c r="J85" s="174" t="str">
        <f>IF(A85="","",'1042Bf Données de base trav.'!M81)</f>
        <v/>
      </c>
      <c r="K85" s="175"/>
      <c r="L85" s="143"/>
      <c r="M85" s="143"/>
      <c r="N85" s="75" t="str">
        <f t="shared" si="13"/>
        <v/>
      </c>
      <c r="O85" s="207"/>
      <c r="P85" s="208" t="str">
        <f>IF($C85="","",'1042Ef Décompte'!D85)</f>
        <v/>
      </c>
      <c r="Q85" s="208" t="str">
        <f>IF(OR($C85="",'1042Bf Données de base trav.'!M179=""),"",'1042Bf Données de base trav.'!M179)</f>
        <v/>
      </c>
      <c r="R85" s="207" t="str">
        <f t="shared" si="14"/>
        <v/>
      </c>
      <c r="S85" s="207" t="str">
        <f t="shared" si="15"/>
        <v/>
      </c>
      <c r="T85" s="209">
        <f t="shared" si="16"/>
        <v>0</v>
      </c>
      <c r="U85" s="209">
        <f t="shared" si="17"/>
        <v>0</v>
      </c>
      <c r="V85" s="209">
        <f t="shared" si="18"/>
        <v>0</v>
      </c>
      <c r="W85" s="209">
        <f t="shared" si="19"/>
        <v>0</v>
      </c>
      <c r="X85" s="209">
        <f t="shared" si="20"/>
        <v>0</v>
      </c>
      <c r="Y85" s="209">
        <f t="shared" si="21"/>
        <v>0</v>
      </c>
      <c r="Z85" s="200">
        <f t="shared" si="22"/>
        <v>0</v>
      </c>
    </row>
    <row r="86" spans="1:26" s="201" customFormat="1" ht="16.899999999999999" customHeight="1">
      <c r="A86" s="335" t="str">
        <f>IF('1042Bf Données de base trav.'!A82="","",'1042Bf Données de base trav.'!A82)</f>
        <v/>
      </c>
      <c r="B86" s="469" t="str">
        <f>IF('1042Bf Données de base trav.'!B82="","",'1042Bf Données de base trav.'!B82)</f>
        <v/>
      </c>
      <c r="C86" s="583" t="str">
        <f>IF('1042Bf Données de base trav.'!C82="","",'1042Bf Données de base trav.'!C82)</f>
        <v/>
      </c>
      <c r="D86" s="583"/>
      <c r="E86" s="467" t="str">
        <f>IF(A86="","",'1042Bf Données de base trav.'!M82)</f>
        <v/>
      </c>
      <c r="F86" s="175"/>
      <c r="G86" s="143"/>
      <c r="H86" s="143"/>
      <c r="I86" s="75" t="str">
        <f t="shared" si="12"/>
        <v/>
      </c>
      <c r="J86" s="174" t="str">
        <f>IF(A86="","",'1042Bf Données de base trav.'!M82)</f>
        <v/>
      </c>
      <c r="K86" s="175"/>
      <c r="L86" s="143"/>
      <c r="M86" s="143"/>
      <c r="N86" s="75" t="str">
        <f t="shared" si="13"/>
        <v/>
      </c>
      <c r="O86" s="207"/>
      <c r="P86" s="208" t="str">
        <f>IF($C86="","",'1042Ef Décompte'!D86)</f>
        <v/>
      </c>
      <c r="Q86" s="208" t="str">
        <f>IF(OR($C86="",'1042Bf Données de base trav.'!M180=""),"",'1042Bf Données de base trav.'!M180)</f>
        <v/>
      </c>
      <c r="R86" s="207" t="str">
        <f t="shared" si="14"/>
        <v/>
      </c>
      <c r="S86" s="207" t="str">
        <f t="shared" si="15"/>
        <v/>
      </c>
      <c r="T86" s="209">
        <f t="shared" si="16"/>
        <v>0</v>
      </c>
      <c r="U86" s="209">
        <f t="shared" si="17"/>
        <v>0</v>
      </c>
      <c r="V86" s="209">
        <f t="shared" si="18"/>
        <v>0</v>
      </c>
      <c r="W86" s="209">
        <f t="shared" si="19"/>
        <v>0</v>
      </c>
      <c r="X86" s="209">
        <f t="shared" si="20"/>
        <v>0</v>
      </c>
      <c r="Y86" s="209">
        <f t="shared" si="21"/>
        <v>0</v>
      </c>
      <c r="Z86" s="200">
        <f t="shared" si="22"/>
        <v>0</v>
      </c>
    </row>
    <row r="87" spans="1:26" s="201" customFormat="1" ht="16.899999999999999" customHeight="1">
      <c r="A87" s="335" t="str">
        <f>IF('1042Bf Données de base trav.'!A83="","",'1042Bf Données de base trav.'!A83)</f>
        <v/>
      </c>
      <c r="B87" s="469" t="str">
        <f>IF('1042Bf Données de base trav.'!B83="","",'1042Bf Données de base trav.'!B83)</f>
        <v/>
      </c>
      <c r="C87" s="583" t="str">
        <f>IF('1042Bf Données de base trav.'!C83="","",'1042Bf Données de base trav.'!C83)</f>
        <v/>
      </c>
      <c r="D87" s="583"/>
      <c r="E87" s="467" t="str">
        <f>IF(A87="","",'1042Bf Données de base trav.'!M83)</f>
        <v/>
      </c>
      <c r="F87" s="175"/>
      <c r="G87" s="143"/>
      <c r="H87" s="143"/>
      <c r="I87" s="75" t="str">
        <f t="shared" si="12"/>
        <v/>
      </c>
      <c r="J87" s="174" t="str">
        <f>IF(A87="","",'1042Bf Données de base trav.'!M83)</f>
        <v/>
      </c>
      <c r="K87" s="175"/>
      <c r="L87" s="143"/>
      <c r="M87" s="143"/>
      <c r="N87" s="75" t="str">
        <f t="shared" si="13"/>
        <v/>
      </c>
      <c r="O87" s="207"/>
      <c r="P87" s="208" t="str">
        <f>IF($C87="","",'1042Ef Décompte'!D87)</f>
        <v/>
      </c>
      <c r="Q87" s="208" t="str">
        <f>IF(OR($C87="",'1042Bf Données de base trav.'!M181=""),"",'1042Bf Données de base trav.'!M181)</f>
        <v/>
      </c>
      <c r="R87" s="207" t="str">
        <f t="shared" si="14"/>
        <v/>
      </c>
      <c r="S87" s="207" t="str">
        <f t="shared" si="15"/>
        <v/>
      </c>
      <c r="T87" s="209">
        <f t="shared" si="16"/>
        <v>0</v>
      </c>
      <c r="U87" s="209">
        <f t="shared" si="17"/>
        <v>0</v>
      </c>
      <c r="V87" s="209">
        <f t="shared" si="18"/>
        <v>0</v>
      </c>
      <c r="W87" s="209">
        <f t="shared" si="19"/>
        <v>0</v>
      </c>
      <c r="X87" s="209">
        <f t="shared" si="20"/>
        <v>0</v>
      </c>
      <c r="Y87" s="209">
        <f t="shared" si="21"/>
        <v>0</v>
      </c>
      <c r="Z87" s="200">
        <f t="shared" si="22"/>
        <v>0</v>
      </c>
    </row>
    <row r="88" spans="1:26" s="201" customFormat="1" ht="16.899999999999999" customHeight="1">
      <c r="A88" s="335" t="str">
        <f>IF('1042Bf Données de base trav.'!A84="","",'1042Bf Données de base trav.'!A84)</f>
        <v/>
      </c>
      <c r="B88" s="469" t="str">
        <f>IF('1042Bf Données de base trav.'!B84="","",'1042Bf Données de base trav.'!B84)</f>
        <v/>
      </c>
      <c r="C88" s="583" t="str">
        <f>IF('1042Bf Données de base trav.'!C84="","",'1042Bf Données de base trav.'!C84)</f>
        <v/>
      </c>
      <c r="D88" s="583"/>
      <c r="E88" s="467" t="str">
        <f>IF(A88="","",'1042Bf Données de base trav.'!M84)</f>
        <v/>
      </c>
      <c r="F88" s="175"/>
      <c r="G88" s="143"/>
      <c r="H88" s="143"/>
      <c r="I88" s="75" t="str">
        <f t="shared" si="12"/>
        <v/>
      </c>
      <c r="J88" s="174" t="str">
        <f>IF(A88="","",'1042Bf Données de base trav.'!M84)</f>
        <v/>
      </c>
      <c r="K88" s="175"/>
      <c r="L88" s="143"/>
      <c r="M88" s="143"/>
      <c r="N88" s="75" t="str">
        <f t="shared" si="13"/>
        <v/>
      </c>
      <c r="O88" s="207"/>
      <c r="P88" s="208" t="str">
        <f>IF($C88="","",'1042Ef Décompte'!D88)</f>
        <v/>
      </c>
      <c r="Q88" s="208" t="str">
        <f>IF(OR($C88="",'1042Bf Données de base trav.'!M182=""),"",'1042Bf Données de base trav.'!M182)</f>
        <v/>
      </c>
      <c r="R88" s="207" t="str">
        <f t="shared" si="14"/>
        <v/>
      </c>
      <c r="S88" s="207" t="str">
        <f t="shared" si="15"/>
        <v/>
      </c>
      <c r="T88" s="209">
        <f t="shared" si="16"/>
        <v>0</v>
      </c>
      <c r="U88" s="209">
        <f t="shared" si="17"/>
        <v>0</v>
      </c>
      <c r="V88" s="209">
        <f t="shared" si="18"/>
        <v>0</v>
      </c>
      <c r="W88" s="209">
        <f t="shared" si="19"/>
        <v>0</v>
      </c>
      <c r="X88" s="209">
        <f t="shared" si="20"/>
        <v>0</v>
      </c>
      <c r="Y88" s="209">
        <f t="shared" si="21"/>
        <v>0</v>
      </c>
      <c r="Z88" s="200">
        <f t="shared" si="22"/>
        <v>0</v>
      </c>
    </row>
    <row r="89" spans="1:26" s="201" customFormat="1" ht="16.899999999999999" customHeight="1">
      <c r="A89" s="335" t="str">
        <f>IF('1042Bf Données de base trav.'!A85="","",'1042Bf Données de base trav.'!A85)</f>
        <v/>
      </c>
      <c r="B89" s="469" t="str">
        <f>IF('1042Bf Données de base trav.'!B85="","",'1042Bf Données de base trav.'!B85)</f>
        <v/>
      </c>
      <c r="C89" s="583" t="str">
        <f>IF('1042Bf Données de base trav.'!C85="","",'1042Bf Données de base trav.'!C85)</f>
        <v/>
      </c>
      <c r="D89" s="583"/>
      <c r="E89" s="467" t="str">
        <f>IF(A89="","",'1042Bf Données de base trav.'!M85)</f>
        <v/>
      </c>
      <c r="F89" s="175"/>
      <c r="G89" s="143"/>
      <c r="H89" s="143"/>
      <c r="I89" s="75" t="str">
        <f t="shared" si="12"/>
        <v/>
      </c>
      <c r="J89" s="174" t="str">
        <f>IF(A89="","",'1042Bf Données de base trav.'!M85)</f>
        <v/>
      </c>
      <c r="K89" s="175"/>
      <c r="L89" s="143"/>
      <c r="M89" s="143"/>
      <c r="N89" s="75" t="str">
        <f t="shared" si="13"/>
        <v/>
      </c>
      <c r="O89" s="207"/>
      <c r="P89" s="208" t="str">
        <f>IF($C89="","",'1042Ef Décompte'!D89)</f>
        <v/>
      </c>
      <c r="Q89" s="208" t="str">
        <f>IF(OR($C89="",'1042Bf Données de base trav.'!M183=""),"",'1042Bf Données de base trav.'!M183)</f>
        <v/>
      </c>
      <c r="R89" s="207" t="str">
        <f t="shared" si="14"/>
        <v/>
      </c>
      <c r="S89" s="207" t="str">
        <f t="shared" si="15"/>
        <v/>
      </c>
      <c r="T89" s="209">
        <f t="shared" si="16"/>
        <v>0</v>
      </c>
      <c r="U89" s="209">
        <f t="shared" si="17"/>
        <v>0</v>
      </c>
      <c r="V89" s="209">
        <f t="shared" si="18"/>
        <v>0</v>
      </c>
      <c r="W89" s="209">
        <f t="shared" si="19"/>
        <v>0</v>
      </c>
      <c r="X89" s="209">
        <f t="shared" si="20"/>
        <v>0</v>
      </c>
      <c r="Y89" s="209">
        <f t="shared" si="21"/>
        <v>0</v>
      </c>
      <c r="Z89" s="200">
        <f t="shared" si="22"/>
        <v>0</v>
      </c>
    </row>
    <row r="90" spans="1:26" s="201" customFormat="1" ht="16.899999999999999" customHeight="1">
      <c r="A90" s="335" t="str">
        <f>IF('1042Bf Données de base trav.'!A86="","",'1042Bf Données de base trav.'!A86)</f>
        <v/>
      </c>
      <c r="B90" s="469" t="str">
        <f>IF('1042Bf Données de base trav.'!B86="","",'1042Bf Données de base trav.'!B86)</f>
        <v/>
      </c>
      <c r="C90" s="583" t="str">
        <f>IF('1042Bf Données de base trav.'!C86="","",'1042Bf Données de base trav.'!C86)</f>
        <v/>
      </c>
      <c r="D90" s="583"/>
      <c r="E90" s="467" t="str">
        <f>IF(A90="","",'1042Bf Données de base trav.'!M86)</f>
        <v/>
      </c>
      <c r="F90" s="175"/>
      <c r="G90" s="143"/>
      <c r="H90" s="143"/>
      <c r="I90" s="75" t="str">
        <f t="shared" si="12"/>
        <v/>
      </c>
      <c r="J90" s="174" t="str">
        <f>IF(A90="","",'1042Bf Données de base trav.'!M86)</f>
        <v/>
      </c>
      <c r="K90" s="175"/>
      <c r="L90" s="143"/>
      <c r="M90" s="143"/>
      <c r="N90" s="75" t="str">
        <f t="shared" si="13"/>
        <v/>
      </c>
      <c r="O90" s="207"/>
      <c r="P90" s="208" t="str">
        <f>IF($C90="","",'1042Ef Décompte'!D90)</f>
        <v/>
      </c>
      <c r="Q90" s="208" t="str">
        <f>IF(OR($C90="",'1042Bf Données de base trav.'!M184=""),"",'1042Bf Données de base trav.'!M184)</f>
        <v/>
      </c>
      <c r="R90" s="207" t="str">
        <f t="shared" si="14"/>
        <v/>
      </c>
      <c r="S90" s="207" t="str">
        <f t="shared" si="15"/>
        <v/>
      </c>
      <c r="T90" s="209">
        <f t="shared" si="16"/>
        <v>0</v>
      </c>
      <c r="U90" s="209">
        <f t="shared" si="17"/>
        <v>0</v>
      </c>
      <c r="V90" s="209">
        <f t="shared" si="18"/>
        <v>0</v>
      </c>
      <c r="W90" s="209">
        <f t="shared" si="19"/>
        <v>0</v>
      </c>
      <c r="X90" s="209">
        <f t="shared" si="20"/>
        <v>0</v>
      </c>
      <c r="Y90" s="209">
        <f t="shared" si="21"/>
        <v>0</v>
      </c>
      <c r="Z90" s="200">
        <f t="shared" si="22"/>
        <v>0</v>
      </c>
    </row>
    <row r="91" spans="1:26" s="201" customFormat="1" ht="16.899999999999999" customHeight="1">
      <c r="A91" s="335" t="str">
        <f>IF('1042Bf Données de base trav.'!A87="","",'1042Bf Données de base trav.'!A87)</f>
        <v/>
      </c>
      <c r="B91" s="469" t="str">
        <f>IF('1042Bf Données de base trav.'!B87="","",'1042Bf Données de base trav.'!B87)</f>
        <v/>
      </c>
      <c r="C91" s="583" t="str">
        <f>IF('1042Bf Données de base trav.'!C87="","",'1042Bf Données de base trav.'!C87)</f>
        <v/>
      </c>
      <c r="D91" s="583"/>
      <c r="E91" s="467" t="str">
        <f>IF(A91="","",'1042Bf Données de base trav.'!M87)</f>
        <v/>
      </c>
      <c r="F91" s="175"/>
      <c r="G91" s="143"/>
      <c r="H91" s="143"/>
      <c r="I91" s="75" t="str">
        <f t="shared" si="12"/>
        <v/>
      </c>
      <c r="J91" s="174" t="str">
        <f>IF(A91="","",'1042Bf Données de base trav.'!M87)</f>
        <v/>
      </c>
      <c r="K91" s="175"/>
      <c r="L91" s="143"/>
      <c r="M91" s="143"/>
      <c r="N91" s="75" t="str">
        <f t="shared" si="13"/>
        <v/>
      </c>
      <c r="O91" s="207"/>
      <c r="P91" s="208" t="str">
        <f>IF($C91="","",'1042Ef Décompte'!D91)</f>
        <v/>
      </c>
      <c r="Q91" s="208" t="str">
        <f>IF(OR($C91="",'1042Bf Données de base trav.'!M185=""),"",'1042Bf Données de base trav.'!M185)</f>
        <v/>
      </c>
      <c r="R91" s="207" t="str">
        <f t="shared" si="14"/>
        <v/>
      </c>
      <c r="S91" s="207" t="str">
        <f t="shared" si="15"/>
        <v/>
      </c>
      <c r="T91" s="209">
        <f t="shared" si="16"/>
        <v>0</v>
      </c>
      <c r="U91" s="209">
        <f t="shared" si="17"/>
        <v>0</v>
      </c>
      <c r="V91" s="209">
        <f t="shared" si="18"/>
        <v>0</v>
      </c>
      <c r="W91" s="209">
        <f t="shared" si="19"/>
        <v>0</v>
      </c>
      <c r="X91" s="209">
        <f t="shared" si="20"/>
        <v>0</v>
      </c>
      <c r="Y91" s="209">
        <f t="shared" si="21"/>
        <v>0</v>
      </c>
      <c r="Z91" s="200">
        <f t="shared" si="22"/>
        <v>0</v>
      </c>
    </row>
    <row r="92" spans="1:26" s="201" customFormat="1" ht="16.899999999999999" customHeight="1">
      <c r="A92" s="335" t="str">
        <f>IF('1042Bf Données de base trav.'!A88="","",'1042Bf Données de base trav.'!A88)</f>
        <v/>
      </c>
      <c r="B92" s="469" t="str">
        <f>IF('1042Bf Données de base trav.'!B88="","",'1042Bf Données de base trav.'!B88)</f>
        <v/>
      </c>
      <c r="C92" s="583" t="str">
        <f>IF('1042Bf Données de base trav.'!C88="","",'1042Bf Données de base trav.'!C88)</f>
        <v/>
      </c>
      <c r="D92" s="583"/>
      <c r="E92" s="467" t="str">
        <f>IF(A92="","",'1042Bf Données de base trav.'!M88)</f>
        <v/>
      </c>
      <c r="F92" s="175"/>
      <c r="G92" s="143"/>
      <c r="H92" s="143"/>
      <c r="I92" s="75" t="str">
        <f t="shared" si="12"/>
        <v/>
      </c>
      <c r="J92" s="174" t="str">
        <f>IF(A92="","",'1042Bf Données de base trav.'!M88)</f>
        <v/>
      </c>
      <c r="K92" s="175"/>
      <c r="L92" s="143"/>
      <c r="M92" s="143"/>
      <c r="N92" s="75" t="str">
        <f t="shared" si="13"/>
        <v/>
      </c>
      <c r="O92" s="207"/>
      <c r="P92" s="208" t="str">
        <f>IF($C92="","",'1042Ef Décompte'!D92)</f>
        <v/>
      </c>
      <c r="Q92" s="208" t="str">
        <f>IF(OR($C92="",'1042Bf Données de base trav.'!M186=""),"",'1042Bf Données de base trav.'!M186)</f>
        <v/>
      </c>
      <c r="R92" s="207" t="str">
        <f t="shared" si="14"/>
        <v/>
      </c>
      <c r="S92" s="207" t="str">
        <f t="shared" si="15"/>
        <v/>
      </c>
      <c r="T92" s="209">
        <f t="shared" si="16"/>
        <v>0</v>
      </c>
      <c r="U92" s="209">
        <f t="shared" si="17"/>
        <v>0</v>
      </c>
      <c r="V92" s="209">
        <f t="shared" si="18"/>
        <v>0</v>
      </c>
      <c r="W92" s="209">
        <f t="shared" si="19"/>
        <v>0</v>
      </c>
      <c r="X92" s="209">
        <f t="shared" si="20"/>
        <v>0</v>
      </c>
      <c r="Y92" s="209">
        <f t="shared" si="21"/>
        <v>0</v>
      </c>
      <c r="Z92" s="200">
        <f t="shared" si="22"/>
        <v>0</v>
      </c>
    </row>
    <row r="93" spans="1:26" s="201" customFormat="1" ht="16.899999999999999" customHeight="1">
      <c r="A93" s="335" t="str">
        <f>IF('1042Bf Données de base trav.'!A89="","",'1042Bf Données de base trav.'!A89)</f>
        <v/>
      </c>
      <c r="B93" s="469" t="str">
        <f>IF('1042Bf Données de base trav.'!B89="","",'1042Bf Données de base trav.'!B89)</f>
        <v/>
      </c>
      <c r="C93" s="583" t="str">
        <f>IF('1042Bf Données de base trav.'!C89="","",'1042Bf Données de base trav.'!C89)</f>
        <v/>
      </c>
      <c r="D93" s="583"/>
      <c r="E93" s="467" t="str">
        <f>IF(A93="","",'1042Bf Données de base trav.'!M89)</f>
        <v/>
      </c>
      <c r="F93" s="175"/>
      <c r="G93" s="143"/>
      <c r="H93" s="143"/>
      <c r="I93" s="75" t="str">
        <f t="shared" si="12"/>
        <v/>
      </c>
      <c r="J93" s="174" t="str">
        <f>IF(A93="","",'1042Bf Données de base trav.'!M89)</f>
        <v/>
      </c>
      <c r="K93" s="175"/>
      <c r="L93" s="143"/>
      <c r="M93" s="143"/>
      <c r="N93" s="75" t="str">
        <f t="shared" si="13"/>
        <v/>
      </c>
      <c r="O93" s="207"/>
      <c r="P93" s="208" t="str">
        <f>IF($C93="","",'1042Ef Décompte'!D93)</f>
        <v/>
      </c>
      <c r="Q93" s="208" t="str">
        <f>IF(OR($C93="",'1042Bf Données de base trav.'!M187=""),"",'1042Bf Données de base trav.'!M187)</f>
        <v/>
      </c>
      <c r="R93" s="207" t="str">
        <f t="shared" si="14"/>
        <v/>
      </c>
      <c r="S93" s="207" t="str">
        <f t="shared" si="15"/>
        <v/>
      </c>
      <c r="T93" s="209">
        <f t="shared" si="16"/>
        <v>0</v>
      </c>
      <c r="U93" s="209">
        <f t="shared" si="17"/>
        <v>0</v>
      </c>
      <c r="V93" s="209">
        <f t="shared" si="18"/>
        <v>0</v>
      </c>
      <c r="W93" s="209">
        <f t="shared" si="19"/>
        <v>0</v>
      </c>
      <c r="X93" s="209">
        <f t="shared" si="20"/>
        <v>0</v>
      </c>
      <c r="Y93" s="209">
        <f t="shared" si="21"/>
        <v>0</v>
      </c>
      <c r="Z93" s="200">
        <f t="shared" si="22"/>
        <v>0</v>
      </c>
    </row>
    <row r="94" spans="1:26" s="201" customFormat="1" ht="16.899999999999999" customHeight="1">
      <c r="A94" s="335" t="str">
        <f>IF('1042Bf Données de base trav.'!A90="","",'1042Bf Données de base trav.'!A90)</f>
        <v/>
      </c>
      <c r="B94" s="469" t="str">
        <f>IF('1042Bf Données de base trav.'!B90="","",'1042Bf Données de base trav.'!B90)</f>
        <v/>
      </c>
      <c r="C94" s="583" t="str">
        <f>IF('1042Bf Données de base trav.'!C90="","",'1042Bf Données de base trav.'!C90)</f>
        <v/>
      </c>
      <c r="D94" s="583"/>
      <c r="E94" s="467" t="str">
        <f>IF(A94="","",'1042Bf Données de base trav.'!M90)</f>
        <v/>
      </c>
      <c r="F94" s="175"/>
      <c r="G94" s="143"/>
      <c r="H94" s="143"/>
      <c r="I94" s="75" t="str">
        <f t="shared" si="12"/>
        <v/>
      </c>
      <c r="J94" s="174" t="str">
        <f>IF(A94="","",'1042Bf Données de base trav.'!M90)</f>
        <v/>
      </c>
      <c r="K94" s="175"/>
      <c r="L94" s="143"/>
      <c r="M94" s="143"/>
      <c r="N94" s="75" t="str">
        <f t="shared" si="13"/>
        <v/>
      </c>
      <c r="O94" s="207"/>
      <c r="P94" s="208" t="str">
        <f>IF($C94="","",'1042Ef Décompte'!D94)</f>
        <v/>
      </c>
      <c r="Q94" s="208" t="str">
        <f>IF(OR($C94="",'1042Bf Données de base trav.'!M188=""),"",'1042Bf Données de base trav.'!M188)</f>
        <v/>
      </c>
      <c r="R94" s="207" t="str">
        <f t="shared" si="14"/>
        <v/>
      </c>
      <c r="S94" s="207" t="str">
        <f t="shared" si="15"/>
        <v/>
      </c>
      <c r="T94" s="209">
        <f t="shared" si="16"/>
        <v>0</v>
      </c>
      <c r="U94" s="209">
        <f t="shared" si="17"/>
        <v>0</v>
      </c>
      <c r="V94" s="209">
        <f t="shared" si="18"/>
        <v>0</v>
      </c>
      <c r="W94" s="209">
        <f t="shared" si="19"/>
        <v>0</v>
      </c>
      <c r="X94" s="209">
        <f t="shared" si="20"/>
        <v>0</v>
      </c>
      <c r="Y94" s="209">
        <f t="shared" si="21"/>
        <v>0</v>
      </c>
      <c r="Z94" s="200">
        <f t="shared" si="22"/>
        <v>0</v>
      </c>
    </row>
    <row r="95" spans="1:26" s="201" customFormat="1" ht="16.899999999999999" customHeight="1">
      <c r="A95" s="335" t="str">
        <f>IF('1042Bf Données de base trav.'!A91="","",'1042Bf Données de base trav.'!A91)</f>
        <v/>
      </c>
      <c r="B95" s="469" t="str">
        <f>IF('1042Bf Données de base trav.'!B91="","",'1042Bf Données de base trav.'!B91)</f>
        <v/>
      </c>
      <c r="C95" s="583" t="str">
        <f>IF('1042Bf Données de base trav.'!C91="","",'1042Bf Données de base trav.'!C91)</f>
        <v/>
      </c>
      <c r="D95" s="583"/>
      <c r="E95" s="467" t="str">
        <f>IF(A95="","",'1042Bf Données de base trav.'!M91)</f>
        <v/>
      </c>
      <c r="F95" s="175"/>
      <c r="G95" s="143"/>
      <c r="H95" s="143"/>
      <c r="I95" s="75" t="str">
        <f t="shared" si="12"/>
        <v/>
      </c>
      <c r="J95" s="174" t="str">
        <f>IF(A95="","",'1042Bf Données de base trav.'!M91)</f>
        <v/>
      </c>
      <c r="K95" s="175"/>
      <c r="L95" s="143"/>
      <c r="M95" s="143"/>
      <c r="N95" s="75" t="str">
        <f t="shared" si="13"/>
        <v/>
      </c>
      <c r="O95" s="207"/>
      <c r="P95" s="208" t="str">
        <f>IF($C95="","",'1042Ef Décompte'!D95)</f>
        <v/>
      </c>
      <c r="Q95" s="208" t="str">
        <f>IF(OR($C95="",'1042Bf Données de base trav.'!M189=""),"",'1042Bf Données de base trav.'!M189)</f>
        <v/>
      </c>
      <c r="R95" s="207" t="str">
        <f t="shared" si="14"/>
        <v/>
      </c>
      <c r="S95" s="207" t="str">
        <f t="shared" si="15"/>
        <v/>
      </c>
      <c r="T95" s="209">
        <f t="shared" si="16"/>
        <v>0</v>
      </c>
      <c r="U95" s="209">
        <f t="shared" si="17"/>
        <v>0</v>
      </c>
      <c r="V95" s="209">
        <f t="shared" si="18"/>
        <v>0</v>
      </c>
      <c r="W95" s="209">
        <f t="shared" si="19"/>
        <v>0</v>
      </c>
      <c r="X95" s="209">
        <f t="shared" si="20"/>
        <v>0</v>
      </c>
      <c r="Y95" s="209">
        <f t="shared" si="21"/>
        <v>0</v>
      </c>
      <c r="Z95" s="200">
        <f t="shared" si="22"/>
        <v>0</v>
      </c>
    </row>
    <row r="96" spans="1:26" s="201" customFormat="1" ht="16.899999999999999" customHeight="1">
      <c r="A96" s="335" t="str">
        <f>IF('1042Bf Données de base trav.'!A92="","",'1042Bf Données de base trav.'!A92)</f>
        <v/>
      </c>
      <c r="B96" s="469" t="str">
        <f>IF('1042Bf Données de base trav.'!B92="","",'1042Bf Données de base trav.'!B92)</f>
        <v/>
      </c>
      <c r="C96" s="583" t="str">
        <f>IF('1042Bf Données de base trav.'!C92="","",'1042Bf Données de base trav.'!C92)</f>
        <v/>
      </c>
      <c r="D96" s="583"/>
      <c r="E96" s="467" t="str">
        <f>IF(A96="","",'1042Bf Données de base trav.'!M92)</f>
        <v/>
      </c>
      <c r="F96" s="175"/>
      <c r="G96" s="143"/>
      <c r="H96" s="143"/>
      <c r="I96" s="75" t="str">
        <f t="shared" si="12"/>
        <v/>
      </c>
      <c r="J96" s="174" t="str">
        <f>IF(A96="","",'1042Bf Données de base trav.'!M92)</f>
        <v/>
      </c>
      <c r="K96" s="175"/>
      <c r="L96" s="143"/>
      <c r="M96" s="143"/>
      <c r="N96" s="75" t="str">
        <f t="shared" si="13"/>
        <v/>
      </c>
      <c r="O96" s="207"/>
      <c r="P96" s="208" t="str">
        <f>IF($C96="","",'1042Ef Décompte'!D96)</f>
        <v/>
      </c>
      <c r="Q96" s="208" t="str">
        <f>IF(OR($C96="",'1042Bf Données de base trav.'!M190=""),"",'1042Bf Données de base trav.'!M190)</f>
        <v/>
      </c>
      <c r="R96" s="207" t="str">
        <f t="shared" si="14"/>
        <v/>
      </c>
      <c r="S96" s="207" t="str">
        <f t="shared" si="15"/>
        <v/>
      </c>
      <c r="T96" s="209">
        <f t="shared" si="16"/>
        <v>0</v>
      </c>
      <c r="U96" s="209">
        <f t="shared" si="17"/>
        <v>0</v>
      </c>
      <c r="V96" s="209">
        <f t="shared" si="18"/>
        <v>0</v>
      </c>
      <c r="W96" s="209">
        <f t="shared" si="19"/>
        <v>0</v>
      </c>
      <c r="X96" s="209">
        <f t="shared" si="20"/>
        <v>0</v>
      </c>
      <c r="Y96" s="209">
        <f t="shared" si="21"/>
        <v>0</v>
      </c>
      <c r="Z96" s="200">
        <f t="shared" si="22"/>
        <v>0</v>
      </c>
    </row>
    <row r="97" spans="1:26" s="201" customFormat="1" ht="16.899999999999999" customHeight="1">
      <c r="A97" s="335" t="str">
        <f>IF('1042Bf Données de base trav.'!A93="","",'1042Bf Données de base trav.'!A93)</f>
        <v/>
      </c>
      <c r="B97" s="469" t="str">
        <f>IF('1042Bf Données de base trav.'!B93="","",'1042Bf Données de base trav.'!B93)</f>
        <v/>
      </c>
      <c r="C97" s="583" t="str">
        <f>IF('1042Bf Données de base trav.'!C93="","",'1042Bf Données de base trav.'!C93)</f>
        <v/>
      </c>
      <c r="D97" s="583"/>
      <c r="E97" s="467" t="str">
        <f>IF(A97="","",'1042Bf Données de base trav.'!M93)</f>
        <v/>
      </c>
      <c r="F97" s="175"/>
      <c r="G97" s="143"/>
      <c r="H97" s="143"/>
      <c r="I97" s="75" t="str">
        <f t="shared" si="12"/>
        <v/>
      </c>
      <c r="J97" s="174" t="str">
        <f>IF(A97="","",'1042Bf Données de base trav.'!M93)</f>
        <v/>
      </c>
      <c r="K97" s="175"/>
      <c r="L97" s="143"/>
      <c r="M97" s="143"/>
      <c r="N97" s="75" t="str">
        <f t="shared" si="13"/>
        <v/>
      </c>
      <c r="O97" s="207"/>
      <c r="P97" s="208" t="str">
        <f>IF($C97="","",'1042Ef Décompte'!D97)</f>
        <v/>
      </c>
      <c r="Q97" s="208" t="str">
        <f>IF(OR($C97="",'1042Bf Données de base trav.'!M191=""),"",'1042Bf Données de base trav.'!M191)</f>
        <v/>
      </c>
      <c r="R97" s="207" t="str">
        <f t="shared" si="14"/>
        <v/>
      </c>
      <c r="S97" s="207" t="str">
        <f t="shared" si="15"/>
        <v/>
      </c>
      <c r="T97" s="209">
        <f t="shared" si="16"/>
        <v>0</v>
      </c>
      <c r="U97" s="209">
        <f t="shared" si="17"/>
        <v>0</v>
      </c>
      <c r="V97" s="209">
        <f t="shared" si="18"/>
        <v>0</v>
      </c>
      <c r="W97" s="209">
        <f t="shared" si="19"/>
        <v>0</v>
      </c>
      <c r="X97" s="209">
        <f t="shared" si="20"/>
        <v>0</v>
      </c>
      <c r="Y97" s="209">
        <f t="shared" si="21"/>
        <v>0</v>
      </c>
      <c r="Z97" s="200">
        <f t="shared" si="22"/>
        <v>0</v>
      </c>
    </row>
    <row r="98" spans="1:26" s="201" customFormat="1" ht="16.899999999999999" customHeight="1">
      <c r="A98" s="335" t="str">
        <f>IF('1042Bf Données de base trav.'!A94="","",'1042Bf Données de base trav.'!A94)</f>
        <v/>
      </c>
      <c r="B98" s="469" t="str">
        <f>IF('1042Bf Données de base trav.'!B94="","",'1042Bf Données de base trav.'!B94)</f>
        <v/>
      </c>
      <c r="C98" s="583" t="str">
        <f>IF('1042Bf Données de base trav.'!C94="","",'1042Bf Données de base trav.'!C94)</f>
        <v/>
      </c>
      <c r="D98" s="583"/>
      <c r="E98" s="467" t="str">
        <f>IF(A98="","",'1042Bf Données de base trav.'!M94)</f>
        <v/>
      </c>
      <c r="F98" s="175"/>
      <c r="G98" s="143"/>
      <c r="H98" s="143"/>
      <c r="I98" s="75" t="str">
        <f t="shared" si="12"/>
        <v/>
      </c>
      <c r="J98" s="174" t="str">
        <f>IF(A98="","",'1042Bf Données de base trav.'!M94)</f>
        <v/>
      </c>
      <c r="K98" s="175"/>
      <c r="L98" s="143"/>
      <c r="M98" s="143"/>
      <c r="N98" s="75" t="str">
        <f t="shared" si="13"/>
        <v/>
      </c>
      <c r="O98" s="207"/>
      <c r="P98" s="208" t="str">
        <f>IF($C98="","",'1042Ef Décompte'!D98)</f>
        <v/>
      </c>
      <c r="Q98" s="208" t="str">
        <f>IF(OR($C98="",'1042Bf Données de base trav.'!M192=""),"",'1042Bf Données de base trav.'!M192)</f>
        <v/>
      </c>
      <c r="R98" s="207" t="str">
        <f t="shared" si="14"/>
        <v/>
      </c>
      <c r="S98" s="207" t="str">
        <f t="shared" si="15"/>
        <v/>
      </c>
      <c r="T98" s="209">
        <f t="shared" si="16"/>
        <v>0</v>
      </c>
      <c r="U98" s="209">
        <f t="shared" si="17"/>
        <v>0</v>
      </c>
      <c r="V98" s="209">
        <f t="shared" si="18"/>
        <v>0</v>
      </c>
      <c r="W98" s="209">
        <f t="shared" si="19"/>
        <v>0</v>
      </c>
      <c r="X98" s="209">
        <f t="shared" si="20"/>
        <v>0</v>
      </c>
      <c r="Y98" s="209">
        <f t="shared" si="21"/>
        <v>0</v>
      </c>
      <c r="Z98" s="200">
        <f t="shared" si="22"/>
        <v>0</v>
      </c>
    </row>
    <row r="99" spans="1:26" s="201" customFormat="1" ht="16.899999999999999" customHeight="1">
      <c r="A99" s="335" t="str">
        <f>IF('1042Bf Données de base trav.'!A95="","",'1042Bf Données de base trav.'!A95)</f>
        <v/>
      </c>
      <c r="B99" s="469" t="str">
        <f>IF('1042Bf Données de base trav.'!B95="","",'1042Bf Données de base trav.'!B95)</f>
        <v/>
      </c>
      <c r="C99" s="583" t="str">
        <f>IF('1042Bf Données de base trav.'!C95="","",'1042Bf Données de base trav.'!C95)</f>
        <v/>
      </c>
      <c r="D99" s="583"/>
      <c r="E99" s="467" t="str">
        <f>IF(A99="","",'1042Bf Données de base trav.'!M95)</f>
        <v/>
      </c>
      <c r="F99" s="175"/>
      <c r="G99" s="143"/>
      <c r="H99" s="143"/>
      <c r="I99" s="75" t="str">
        <f t="shared" si="12"/>
        <v/>
      </c>
      <c r="J99" s="174" t="str">
        <f>IF(A99="","",'1042Bf Données de base trav.'!M95)</f>
        <v/>
      </c>
      <c r="K99" s="175"/>
      <c r="L99" s="143"/>
      <c r="M99" s="143"/>
      <c r="N99" s="75" t="str">
        <f t="shared" si="13"/>
        <v/>
      </c>
      <c r="O99" s="207"/>
      <c r="P99" s="208" t="str">
        <f>IF($C99="","",'1042Ef Décompte'!D99)</f>
        <v/>
      </c>
      <c r="Q99" s="208" t="str">
        <f>IF(OR($C99="",'1042Bf Données de base trav.'!M193=""),"",'1042Bf Données de base trav.'!M193)</f>
        <v/>
      </c>
      <c r="R99" s="207" t="str">
        <f t="shared" si="14"/>
        <v/>
      </c>
      <c r="S99" s="207" t="str">
        <f t="shared" si="15"/>
        <v/>
      </c>
      <c r="T99" s="209">
        <f t="shared" si="16"/>
        <v>0</v>
      </c>
      <c r="U99" s="209">
        <f t="shared" si="17"/>
        <v>0</v>
      </c>
      <c r="V99" s="209">
        <f t="shared" si="18"/>
        <v>0</v>
      </c>
      <c r="W99" s="209">
        <f t="shared" si="19"/>
        <v>0</v>
      </c>
      <c r="X99" s="209">
        <f t="shared" si="20"/>
        <v>0</v>
      </c>
      <c r="Y99" s="209">
        <f t="shared" si="21"/>
        <v>0</v>
      </c>
      <c r="Z99" s="200">
        <f t="shared" si="22"/>
        <v>0</v>
      </c>
    </row>
    <row r="100" spans="1:26" s="201" customFormat="1" ht="16.899999999999999" customHeight="1">
      <c r="A100" s="335" t="str">
        <f>IF('1042Bf Données de base trav.'!A96="","",'1042Bf Données de base trav.'!A96)</f>
        <v/>
      </c>
      <c r="B100" s="469" t="str">
        <f>IF('1042Bf Données de base trav.'!B96="","",'1042Bf Données de base trav.'!B96)</f>
        <v/>
      </c>
      <c r="C100" s="583" t="str">
        <f>IF('1042Bf Données de base trav.'!C96="","",'1042Bf Données de base trav.'!C96)</f>
        <v/>
      </c>
      <c r="D100" s="583"/>
      <c r="E100" s="467" t="str">
        <f>IF(A100="","",'1042Bf Données de base trav.'!M96)</f>
        <v/>
      </c>
      <c r="F100" s="175"/>
      <c r="G100" s="143"/>
      <c r="H100" s="143"/>
      <c r="I100" s="75" t="str">
        <f t="shared" si="12"/>
        <v/>
      </c>
      <c r="J100" s="174" t="str">
        <f>IF(A100="","",'1042Bf Données de base trav.'!M96)</f>
        <v/>
      </c>
      <c r="K100" s="175"/>
      <c r="L100" s="143"/>
      <c r="M100" s="143"/>
      <c r="N100" s="75" t="str">
        <f t="shared" si="13"/>
        <v/>
      </c>
      <c r="O100" s="207"/>
      <c r="P100" s="208" t="str">
        <f>IF($C100="","",'1042Ef Décompte'!D100)</f>
        <v/>
      </c>
      <c r="Q100" s="208" t="str">
        <f>IF(OR($C100="",'1042Bf Données de base trav.'!M194=""),"",'1042Bf Données de base trav.'!M194)</f>
        <v/>
      </c>
      <c r="R100" s="207" t="str">
        <f t="shared" si="14"/>
        <v/>
      </c>
      <c r="S100" s="207" t="str">
        <f t="shared" si="15"/>
        <v/>
      </c>
      <c r="T100" s="209">
        <f t="shared" si="16"/>
        <v>0</v>
      </c>
      <c r="U100" s="209">
        <f t="shared" si="17"/>
        <v>0</v>
      </c>
      <c r="V100" s="209">
        <f t="shared" si="18"/>
        <v>0</v>
      </c>
      <c r="W100" s="209">
        <f t="shared" si="19"/>
        <v>0</v>
      </c>
      <c r="X100" s="209">
        <f t="shared" si="20"/>
        <v>0</v>
      </c>
      <c r="Y100" s="209">
        <f t="shared" si="21"/>
        <v>0</v>
      </c>
      <c r="Z100" s="200">
        <f t="shared" si="22"/>
        <v>0</v>
      </c>
    </row>
    <row r="101" spans="1:26" s="201" customFormat="1" ht="16.899999999999999" customHeight="1">
      <c r="A101" s="335" t="str">
        <f>IF('1042Bf Données de base trav.'!A97="","",'1042Bf Données de base trav.'!A97)</f>
        <v/>
      </c>
      <c r="B101" s="469" t="str">
        <f>IF('1042Bf Données de base trav.'!B97="","",'1042Bf Données de base trav.'!B97)</f>
        <v/>
      </c>
      <c r="C101" s="583" t="str">
        <f>IF('1042Bf Données de base trav.'!C97="","",'1042Bf Données de base trav.'!C97)</f>
        <v/>
      </c>
      <c r="D101" s="583"/>
      <c r="E101" s="467" t="str">
        <f>IF(A101="","",'1042Bf Données de base trav.'!M97)</f>
        <v/>
      </c>
      <c r="F101" s="175"/>
      <c r="G101" s="143"/>
      <c r="H101" s="143"/>
      <c r="I101" s="75" t="str">
        <f t="shared" si="12"/>
        <v/>
      </c>
      <c r="J101" s="174" t="str">
        <f>IF(A101="","",'1042Bf Données de base trav.'!M97)</f>
        <v/>
      </c>
      <c r="K101" s="175"/>
      <c r="L101" s="143"/>
      <c r="M101" s="143"/>
      <c r="N101" s="75" t="str">
        <f t="shared" si="13"/>
        <v/>
      </c>
      <c r="O101" s="207"/>
      <c r="P101" s="208" t="str">
        <f>IF($C101="","",'1042Ef Décompte'!D101)</f>
        <v/>
      </c>
      <c r="Q101" s="208" t="str">
        <f>IF(OR($C101="",'1042Bf Données de base trav.'!M195=""),"",'1042Bf Données de base trav.'!M195)</f>
        <v/>
      </c>
      <c r="R101" s="207" t="str">
        <f t="shared" si="14"/>
        <v/>
      </c>
      <c r="S101" s="207" t="str">
        <f t="shared" si="15"/>
        <v/>
      </c>
      <c r="T101" s="209">
        <f t="shared" si="16"/>
        <v>0</v>
      </c>
      <c r="U101" s="209">
        <f t="shared" si="17"/>
        <v>0</v>
      </c>
      <c r="V101" s="209">
        <f t="shared" si="18"/>
        <v>0</v>
      </c>
      <c r="W101" s="209">
        <f t="shared" si="19"/>
        <v>0</v>
      </c>
      <c r="X101" s="209">
        <f t="shared" si="20"/>
        <v>0</v>
      </c>
      <c r="Y101" s="209">
        <f t="shared" si="21"/>
        <v>0</v>
      </c>
      <c r="Z101" s="200">
        <f t="shared" si="22"/>
        <v>0</v>
      </c>
    </row>
    <row r="102" spans="1:26" s="201" customFormat="1" ht="16.899999999999999" customHeight="1">
      <c r="A102" s="335" t="str">
        <f>IF('1042Bf Données de base trav.'!A98="","",'1042Bf Données de base trav.'!A98)</f>
        <v/>
      </c>
      <c r="B102" s="469" t="str">
        <f>IF('1042Bf Données de base trav.'!B98="","",'1042Bf Données de base trav.'!B98)</f>
        <v/>
      </c>
      <c r="C102" s="583" t="str">
        <f>IF('1042Bf Données de base trav.'!C98="","",'1042Bf Données de base trav.'!C98)</f>
        <v/>
      </c>
      <c r="D102" s="583"/>
      <c r="E102" s="467" t="str">
        <f>IF(A102="","",'1042Bf Données de base trav.'!M98)</f>
        <v/>
      </c>
      <c r="F102" s="175"/>
      <c r="G102" s="143"/>
      <c r="H102" s="143"/>
      <c r="I102" s="75" t="str">
        <f t="shared" si="12"/>
        <v/>
      </c>
      <c r="J102" s="174" t="str">
        <f>IF(A102="","",'1042Bf Données de base trav.'!M98)</f>
        <v/>
      </c>
      <c r="K102" s="175"/>
      <c r="L102" s="143"/>
      <c r="M102" s="143"/>
      <c r="N102" s="75" t="str">
        <f t="shared" si="13"/>
        <v/>
      </c>
      <c r="O102" s="207"/>
      <c r="P102" s="208" t="str">
        <f>IF($C102="","",'1042Ef Décompte'!D102)</f>
        <v/>
      </c>
      <c r="Q102" s="208" t="str">
        <f>IF(OR($C102="",'1042Bf Données de base trav.'!M196=""),"",'1042Bf Données de base trav.'!M196)</f>
        <v/>
      </c>
      <c r="R102" s="207" t="str">
        <f t="shared" si="14"/>
        <v/>
      </c>
      <c r="S102" s="207" t="str">
        <f t="shared" si="15"/>
        <v/>
      </c>
      <c r="T102" s="209">
        <f t="shared" si="16"/>
        <v>0</v>
      </c>
      <c r="U102" s="209">
        <f t="shared" si="17"/>
        <v>0</v>
      </c>
      <c r="V102" s="209">
        <f t="shared" si="18"/>
        <v>0</v>
      </c>
      <c r="W102" s="209">
        <f t="shared" si="19"/>
        <v>0</v>
      </c>
      <c r="X102" s="209">
        <f t="shared" si="20"/>
        <v>0</v>
      </c>
      <c r="Y102" s="209">
        <f t="shared" si="21"/>
        <v>0</v>
      </c>
      <c r="Z102" s="200">
        <f t="shared" si="22"/>
        <v>0</v>
      </c>
    </row>
    <row r="103" spans="1:26" s="201" customFormat="1" ht="16.899999999999999" customHeight="1">
      <c r="A103" s="335" t="str">
        <f>IF('1042Bf Données de base trav.'!A99="","",'1042Bf Données de base trav.'!A99)</f>
        <v/>
      </c>
      <c r="B103" s="469" t="str">
        <f>IF('1042Bf Données de base trav.'!B99="","",'1042Bf Données de base trav.'!B99)</f>
        <v/>
      </c>
      <c r="C103" s="583" t="str">
        <f>IF('1042Bf Données de base trav.'!C99="","",'1042Bf Données de base trav.'!C99)</f>
        <v/>
      </c>
      <c r="D103" s="583"/>
      <c r="E103" s="467" t="str">
        <f>IF(A103="","",'1042Bf Données de base trav.'!M99)</f>
        <v/>
      </c>
      <c r="F103" s="175"/>
      <c r="G103" s="143"/>
      <c r="H103" s="143"/>
      <c r="I103" s="75" t="str">
        <f t="shared" si="12"/>
        <v/>
      </c>
      <c r="J103" s="174" t="str">
        <f>IF(A103="","",'1042Bf Données de base trav.'!M99)</f>
        <v/>
      </c>
      <c r="K103" s="175"/>
      <c r="L103" s="143"/>
      <c r="M103" s="143"/>
      <c r="N103" s="75" t="str">
        <f t="shared" si="13"/>
        <v/>
      </c>
      <c r="O103" s="207"/>
      <c r="P103" s="208" t="str">
        <f>IF($C103="","",'1042Ef Décompte'!D103)</f>
        <v/>
      </c>
      <c r="Q103" s="208" t="str">
        <f>IF(OR($C103="",'1042Bf Données de base trav.'!M197=""),"",'1042Bf Données de base trav.'!M197)</f>
        <v/>
      </c>
      <c r="R103" s="207" t="str">
        <f t="shared" si="14"/>
        <v/>
      </c>
      <c r="S103" s="207" t="str">
        <f t="shared" si="15"/>
        <v/>
      </c>
      <c r="T103" s="209">
        <f t="shared" si="16"/>
        <v>0</v>
      </c>
      <c r="U103" s="209">
        <f t="shared" si="17"/>
        <v>0</v>
      </c>
      <c r="V103" s="209">
        <f t="shared" si="18"/>
        <v>0</v>
      </c>
      <c r="W103" s="209">
        <f t="shared" si="19"/>
        <v>0</v>
      </c>
      <c r="X103" s="209">
        <f t="shared" si="20"/>
        <v>0</v>
      </c>
      <c r="Y103" s="209">
        <f t="shared" si="21"/>
        <v>0</v>
      </c>
      <c r="Z103" s="200">
        <f t="shared" si="22"/>
        <v>0</v>
      </c>
    </row>
    <row r="104" spans="1:26" s="201" customFormat="1" ht="16.899999999999999" customHeight="1">
      <c r="A104" s="335" t="str">
        <f>IF('1042Bf Données de base trav.'!A100="","",'1042Bf Données de base trav.'!A100)</f>
        <v/>
      </c>
      <c r="B104" s="469" t="str">
        <f>IF('1042Bf Données de base trav.'!B100="","",'1042Bf Données de base trav.'!B100)</f>
        <v/>
      </c>
      <c r="C104" s="583" t="str">
        <f>IF('1042Bf Données de base trav.'!C100="","",'1042Bf Données de base trav.'!C100)</f>
        <v/>
      </c>
      <c r="D104" s="583"/>
      <c r="E104" s="467" t="str">
        <f>IF(A104="","",'1042Bf Données de base trav.'!M100)</f>
        <v/>
      </c>
      <c r="F104" s="175"/>
      <c r="G104" s="143"/>
      <c r="H104" s="143"/>
      <c r="I104" s="75" t="str">
        <f t="shared" si="12"/>
        <v/>
      </c>
      <c r="J104" s="174" t="str">
        <f>IF(A104="","",'1042Bf Données de base trav.'!M100)</f>
        <v/>
      </c>
      <c r="K104" s="175"/>
      <c r="L104" s="143"/>
      <c r="M104" s="143"/>
      <c r="N104" s="75" t="str">
        <f t="shared" si="13"/>
        <v/>
      </c>
      <c r="O104" s="207"/>
      <c r="P104" s="208" t="str">
        <f>IF($C104="","",'1042Ef Décompte'!D104)</f>
        <v/>
      </c>
      <c r="Q104" s="208" t="str">
        <f>IF(OR($C104="",'1042Bf Données de base trav.'!M198=""),"",'1042Bf Données de base trav.'!M198)</f>
        <v/>
      </c>
      <c r="R104" s="207" t="str">
        <f t="shared" si="14"/>
        <v/>
      </c>
      <c r="S104" s="207" t="str">
        <f t="shared" si="15"/>
        <v/>
      </c>
      <c r="T104" s="209">
        <f t="shared" si="16"/>
        <v>0</v>
      </c>
      <c r="U104" s="209">
        <f t="shared" si="17"/>
        <v>0</v>
      </c>
      <c r="V104" s="209">
        <f t="shared" si="18"/>
        <v>0</v>
      </c>
      <c r="W104" s="209">
        <f t="shared" si="19"/>
        <v>0</v>
      </c>
      <c r="X104" s="209">
        <f t="shared" si="20"/>
        <v>0</v>
      </c>
      <c r="Y104" s="209">
        <f t="shared" si="21"/>
        <v>0</v>
      </c>
      <c r="Z104" s="200">
        <f t="shared" si="22"/>
        <v>0</v>
      </c>
    </row>
    <row r="105" spans="1:26" s="201" customFormat="1" ht="16.899999999999999" customHeight="1">
      <c r="A105" s="335" t="str">
        <f>IF('1042Bf Données de base trav.'!A101="","",'1042Bf Données de base trav.'!A101)</f>
        <v/>
      </c>
      <c r="B105" s="469" t="str">
        <f>IF('1042Bf Données de base trav.'!B101="","",'1042Bf Données de base trav.'!B101)</f>
        <v/>
      </c>
      <c r="C105" s="583" t="str">
        <f>IF('1042Bf Données de base trav.'!C101="","",'1042Bf Données de base trav.'!C101)</f>
        <v/>
      </c>
      <c r="D105" s="583"/>
      <c r="E105" s="467" t="str">
        <f>IF(A105="","",'1042Bf Données de base trav.'!M101)</f>
        <v/>
      </c>
      <c r="F105" s="175"/>
      <c r="G105" s="143"/>
      <c r="H105" s="143"/>
      <c r="I105" s="75" t="str">
        <f t="shared" si="12"/>
        <v/>
      </c>
      <c r="J105" s="174" t="str">
        <f>IF(A105="","",'1042Bf Données de base trav.'!M101)</f>
        <v/>
      </c>
      <c r="K105" s="175"/>
      <c r="L105" s="143"/>
      <c r="M105" s="143"/>
      <c r="N105" s="75" t="str">
        <f t="shared" si="13"/>
        <v/>
      </c>
      <c r="O105" s="207"/>
      <c r="P105" s="208" t="str">
        <f>IF($C105="","",'1042Ef Décompte'!D105)</f>
        <v/>
      </c>
      <c r="Q105" s="208" t="str">
        <f>IF(OR($C105="",'1042Bf Données de base trav.'!M199=""),"",'1042Bf Données de base trav.'!M199)</f>
        <v/>
      </c>
      <c r="R105" s="207" t="str">
        <f t="shared" si="14"/>
        <v/>
      </c>
      <c r="S105" s="207" t="str">
        <f t="shared" si="15"/>
        <v/>
      </c>
      <c r="T105" s="209">
        <f t="shared" si="16"/>
        <v>0</v>
      </c>
      <c r="U105" s="209">
        <f t="shared" si="17"/>
        <v>0</v>
      </c>
      <c r="V105" s="209">
        <f t="shared" si="18"/>
        <v>0</v>
      </c>
      <c r="W105" s="209">
        <f t="shared" si="19"/>
        <v>0</v>
      </c>
      <c r="X105" s="209">
        <f t="shared" si="20"/>
        <v>0</v>
      </c>
      <c r="Y105" s="209">
        <f t="shared" si="21"/>
        <v>0</v>
      </c>
      <c r="Z105" s="200">
        <f t="shared" si="22"/>
        <v>0</v>
      </c>
    </row>
    <row r="106" spans="1:26" s="201" customFormat="1" ht="16.899999999999999" customHeight="1">
      <c r="A106" s="335" t="str">
        <f>IF('1042Bf Données de base trav.'!A102="","",'1042Bf Données de base trav.'!A102)</f>
        <v/>
      </c>
      <c r="B106" s="469" t="str">
        <f>IF('1042Bf Données de base trav.'!B102="","",'1042Bf Données de base trav.'!B102)</f>
        <v/>
      </c>
      <c r="C106" s="583" t="str">
        <f>IF('1042Bf Données de base trav.'!C102="","",'1042Bf Données de base trav.'!C102)</f>
        <v/>
      </c>
      <c r="D106" s="583"/>
      <c r="E106" s="467" t="str">
        <f>IF(A106="","",'1042Bf Données de base trav.'!M102)</f>
        <v/>
      </c>
      <c r="F106" s="175"/>
      <c r="G106" s="143"/>
      <c r="H106" s="143"/>
      <c r="I106" s="75" t="str">
        <f t="shared" si="12"/>
        <v/>
      </c>
      <c r="J106" s="174" t="str">
        <f>IF(A106="","",'1042Bf Données de base trav.'!M102)</f>
        <v/>
      </c>
      <c r="K106" s="175"/>
      <c r="L106" s="143"/>
      <c r="M106" s="143"/>
      <c r="N106" s="75" t="str">
        <f t="shared" si="13"/>
        <v/>
      </c>
      <c r="O106" s="207"/>
      <c r="P106" s="208" t="str">
        <f>IF($C106="","",'1042Ef Décompte'!D106)</f>
        <v/>
      </c>
      <c r="Q106" s="208" t="str">
        <f>IF(OR($C106="",'1042Bf Données de base trav.'!M200=""),"",'1042Bf Données de base trav.'!M200)</f>
        <v/>
      </c>
      <c r="R106" s="207" t="str">
        <f t="shared" si="14"/>
        <v/>
      </c>
      <c r="S106" s="207" t="str">
        <f t="shared" si="15"/>
        <v/>
      </c>
      <c r="T106" s="209">
        <f t="shared" si="16"/>
        <v>0</v>
      </c>
      <c r="U106" s="209">
        <f t="shared" si="17"/>
        <v>0</v>
      </c>
      <c r="V106" s="209">
        <f t="shared" si="18"/>
        <v>0</v>
      </c>
      <c r="W106" s="209">
        <f t="shared" si="19"/>
        <v>0</v>
      </c>
      <c r="X106" s="209">
        <f t="shared" si="20"/>
        <v>0</v>
      </c>
      <c r="Y106" s="209">
        <f t="shared" si="21"/>
        <v>0</v>
      </c>
      <c r="Z106" s="200">
        <f t="shared" si="22"/>
        <v>0</v>
      </c>
    </row>
    <row r="107" spans="1:26" s="201" customFormat="1" ht="16.899999999999999" customHeight="1">
      <c r="A107" s="335" t="str">
        <f>IF('1042Bf Données de base trav.'!A103="","",'1042Bf Données de base trav.'!A103)</f>
        <v/>
      </c>
      <c r="B107" s="469" t="str">
        <f>IF('1042Bf Données de base trav.'!B103="","",'1042Bf Données de base trav.'!B103)</f>
        <v/>
      </c>
      <c r="C107" s="583" t="str">
        <f>IF('1042Bf Données de base trav.'!C103="","",'1042Bf Données de base trav.'!C103)</f>
        <v/>
      </c>
      <c r="D107" s="583"/>
      <c r="E107" s="467" t="str">
        <f>IF(A107="","",'1042Bf Données de base trav.'!M103)</f>
        <v/>
      </c>
      <c r="F107" s="175"/>
      <c r="G107" s="143"/>
      <c r="H107" s="143"/>
      <c r="I107" s="75" t="str">
        <f t="shared" si="12"/>
        <v/>
      </c>
      <c r="J107" s="174" t="str">
        <f>IF(A107="","",'1042Bf Données de base trav.'!M103)</f>
        <v/>
      </c>
      <c r="K107" s="175"/>
      <c r="L107" s="143"/>
      <c r="M107" s="143"/>
      <c r="N107" s="75" t="str">
        <f t="shared" si="13"/>
        <v/>
      </c>
      <c r="O107" s="207"/>
      <c r="P107" s="208" t="str">
        <f>IF($C107="","",'1042Ef Décompte'!D107)</f>
        <v/>
      </c>
      <c r="Q107" s="208" t="str">
        <f>IF(OR($C107="",'1042Bf Données de base trav.'!M201=""),"",'1042Bf Données de base trav.'!M201)</f>
        <v/>
      </c>
      <c r="R107" s="207" t="str">
        <f t="shared" si="14"/>
        <v/>
      </c>
      <c r="S107" s="207" t="str">
        <f t="shared" si="15"/>
        <v/>
      </c>
      <c r="T107" s="209">
        <f t="shared" si="16"/>
        <v>0</v>
      </c>
      <c r="U107" s="209">
        <f t="shared" si="17"/>
        <v>0</v>
      </c>
      <c r="V107" s="209">
        <f t="shared" si="18"/>
        <v>0</v>
      </c>
      <c r="W107" s="209">
        <f t="shared" si="19"/>
        <v>0</v>
      </c>
      <c r="X107" s="209">
        <f t="shared" si="20"/>
        <v>0</v>
      </c>
      <c r="Y107" s="209">
        <f t="shared" si="21"/>
        <v>0</v>
      </c>
      <c r="Z107" s="200">
        <f t="shared" si="22"/>
        <v>0</v>
      </c>
    </row>
    <row r="108" spans="1:26" s="201" customFormat="1" ht="16.899999999999999" customHeight="1">
      <c r="A108" s="335" t="str">
        <f>IF('1042Bf Données de base trav.'!A104="","",'1042Bf Données de base trav.'!A104)</f>
        <v/>
      </c>
      <c r="B108" s="469" t="str">
        <f>IF('1042Bf Données de base trav.'!B104="","",'1042Bf Données de base trav.'!B104)</f>
        <v/>
      </c>
      <c r="C108" s="583" t="str">
        <f>IF('1042Bf Données de base trav.'!C104="","",'1042Bf Données de base trav.'!C104)</f>
        <v/>
      </c>
      <c r="D108" s="583"/>
      <c r="E108" s="467" t="str">
        <f>IF(A108="","",'1042Bf Données de base trav.'!M104)</f>
        <v/>
      </c>
      <c r="F108" s="175"/>
      <c r="G108" s="143"/>
      <c r="H108" s="143"/>
      <c r="I108" s="75" t="str">
        <f t="shared" si="12"/>
        <v/>
      </c>
      <c r="J108" s="174" t="str">
        <f>IF(A108="","",'1042Bf Données de base trav.'!M104)</f>
        <v/>
      </c>
      <c r="K108" s="175"/>
      <c r="L108" s="143"/>
      <c r="M108" s="143"/>
      <c r="N108" s="75" t="str">
        <f t="shared" si="13"/>
        <v/>
      </c>
      <c r="O108" s="207"/>
      <c r="P108" s="208" t="str">
        <f>IF($C108="","",'1042Ef Décompte'!D108)</f>
        <v/>
      </c>
      <c r="Q108" s="208" t="str">
        <f>IF(OR($C108="",'1042Bf Données de base trav.'!M202=""),"",'1042Bf Données de base trav.'!M202)</f>
        <v/>
      </c>
      <c r="R108" s="207" t="str">
        <f t="shared" si="14"/>
        <v/>
      </c>
      <c r="S108" s="207" t="str">
        <f t="shared" si="15"/>
        <v/>
      </c>
      <c r="T108" s="209">
        <f t="shared" si="16"/>
        <v>0</v>
      </c>
      <c r="U108" s="209">
        <f t="shared" si="17"/>
        <v>0</v>
      </c>
      <c r="V108" s="209">
        <f t="shared" si="18"/>
        <v>0</v>
      </c>
      <c r="W108" s="209">
        <f t="shared" si="19"/>
        <v>0</v>
      </c>
      <c r="X108" s="209">
        <f t="shared" si="20"/>
        <v>0</v>
      </c>
      <c r="Y108" s="209">
        <f t="shared" si="21"/>
        <v>0</v>
      </c>
      <c r="Z108" s="200">
        <f t="shared" si="22"/>
        <v>0</v>
      </c>
    </row>
    <row r="109" spans="1:26" s="201" customFormat="1" ht="16.899999999999999" customHeight="1">
      <c r="A109" s="335" t="str">
        <f>IF('1042Bf Données de base trav.'!A105="","",'1042Bf Données de base trav.'!A105)</f>
        <v/>
      </c>
      <c r="B109" s="469" t="str">
        <f>IF('1042Bf Données de base trav.'!B105="","",'1042Bf Données de base trav.'!B105)</f>
        <v/>
      </c>
      <c r="C109" s="583" t="str">
        <f>IF('1042Bf Données de base trav.'!C105="","",'1042Bf Données de base trav.'!C105)</f>
        <v/>
      </c>
      <c r="D109" s="583"/>
      <c r="E109" s="467" t="str">
        <f>IF(A109="","",'1042Bf Données de base trav.'!M105)</f>
        <v/>
      </c>
      <c r="F109" s="175"/>
      <c r="G109" s="143"/>
      <c r="H109" s="143"/>
      <c r="I109" s="75" t="str">
        <f t="shared" si="12"/>
        <v/>
      </c>
      <c r="J109" s="174" t="str">
        <f>IF(A109="","",'1042Bf Données de base trav.'!M105)</f>
        <v/>
      </c>
      <c r="K109" s="175"/>
      <c r="L109" s="143"/>
      <c r="M109" s="143"/>
      <c r="N109" s="75" t="str">
        <f t="shared" si="13"/>
        <v/>
      </c>
      <c r="O109" s="207"/>
      <c r="P109" s="208" t="str">
        <f>IF($C109="","",'1042Ef Décompte'!D109)</f>
        <v/>
      </c>
      <c r="Q109" s="208" t="str">
        <f>IF(OR($C109="",'1042Bf Données de base trav.'!M203=""),"",'1042Bf Données de base trav.'!M203)</f>
        <v/>
      </c>
      <c r="R109" s="207" t="str">
        <f t="shared" si="14"/>
        <v/>
      </c>
      <c r="S109" s="207" t="str">
        <f t="shared" si="15"/>
        <v/>
      </c>
      <c r="T109" s="209">
        <f t="shared" si="16"/>
        <v>0</v>
      </c>
      <c r="U109" s="209">
        <f t="shared" si="17"/>
        <v>0</v>
      </c>
      <c r="V109" s="209">
        <f t="shared" si="18"/>
        <v>0</v>
      </c>
      <c r="W109" s="209">
        <f t="shared" si="19"/>
        <v>0</v>
      </c>
      <c r="X109" s="209">
        <f t="shared" si="20"/>
        <v>0</v>
      </c>
      <c r="Y109" s="209">
        <f t="shared" si="21"/>
        <v>0</v>
      </c>
      <c r="Z109" s="200">
        <f t="shared" si="22"/>
        <v>0</v>
      </c>
    </row>
    <row r="110" spans="1:26" s="201" customFormat="1" ht="16.899999999999999" customHeight="1">
      <c r="A110" s="335" t="str">
        <f>IF('1042Bf Données de base trav.'!A106="","",'1042Bf Données de base trav.'!A106)</f>
        <v/>
      </c>
      <c r="B110" s="469" t="str">
        <f>IF('1042Bf Données de base trav.'!B106="","",'1042Bf Données de base trav.'!B106)</f>
        <v/>
      </c>
      <c r="C110" s="583" t="str">
        <f>IF('1042Bf Données de base trav.'!C106="","",'1042Bf Données de base trav.'!C106)</f>
        <v/>
      </c>
      <c r="D110" s="583"/>
      <c r="E110" s="467" t="str">
        <f>IF(A110="","",'1042Bf Données de base trav.'!M106)</f>
        <v/>
      </c>
      <c r="F110" s="175"/>
      <c r="G110" s="143"/>
      <c r="H110" s="143"/>
      <c r="I110" s="75" t="str">
        <f t="shared" si="12"/>
        <v/>
      </c>
      <c r="J110" s="174" t="str">
        <f>IF(A110="","",'1042Bf Données de base trav.'!M106)</f>
        <v/>
      </c>
      <c r="K110" s="175"/>
      <c r="L110" s="143"/>
      <c r="M110" s="143"/>
      <c r="N110" s="75" t="str">
        <f t="shared" si="13"/>
        <v/>
      </c>
      <c r="O110" s="207"/>
      <c r="P110" s="208" t="str">
        <f>IF($C110="","",'1042Ef Décompte'!D110)</f>
        <v/>
      </c>
      <c r="Q110" s="208" t="str">
        <f>IF(OR($C110="",'1042Bf Données de base trav.'!M204=""),"",'1042Bf Données de base trav.'!M204)</f>
        <v/>
      </c>
      <c r="R110" s="207" t="str">
        <f t="shared" si="14"/>
        <v/>
      </c>
      <c r="S110" s="207" t="str">
        <f t="shared" si="15"/>
        <v/>
      </c>
      <c r="T110" s="209">
        <f t="shared" si="16"/>
        <v>0</v>
      </c>
      <c r="U110" s="209">
        <f t="shared" si="17"/>
        <v>0</v>
      </c>
      <c r="V110" s="209">
        <f t="shared" si="18"/>
        <v>0</v>
      </c>
      <c r="W110" s="209">
        <f t="shared" si="19"/>
        <v>0</v>
      </c>
      <c r="X110" s="209">
        <f t="shared" si="20"/>
        <v>0</v>
      </c>
      <c r="Y110" s="209">
        <f t="shared" si="21"/>
        <v>0</v>
      </c>
      <c r="Z110" s="200">
        <f t="shared" si="22"/>
        <v>0</v>
      </c>
    </row>
    <row r="111" spans="1:26" s="201" customFormat="1" ht="16.899999999999999" customHeight="1">
      <c r="A111" s="335" t="str">
        <f>IF('1042Bf Données de base trav.'!A107="","",'1042Bf Données de base trav.'!A107)</f>
        <v/>
      </c>
      <c r="B111" s="469" t="str">
        <f>IF('1042Bf Données de base trav.'!B107="","",'1042Bf Données de base trav.'!B107)</f>
        <v/>
      </c>
      <c r="C111" s="583" t="str">
        <f>IF('1042Bf Données de base trav.'!C107="","",'1042Bf Données de base trav.'!C107)</f>
        <v/>
      </c>
      <c r="D111" s="583"/>
      <c r="E111" s="467" t="str">
        <f>IF(A111="","",'1042Bf Données de base trav.'!M107)</f>
        <v/>
      </c>
      <c r="F111" s="175"/>
      <c r="G111" s="143"/>
      <c r="H111" s="143"/>
      <c r="I111" s="75" t="str">
        <f t="shared" si="12"/>
        <v/>
      </c>
      <c r="J111" s="174" t="str">
        <f>IF(A111="","",'1042Bf Données de base trav.'!M107)</f>
        <v/>
      </c>
      <c r="K111" s="175"/>
      <c r="L111" s="143"/>
      <c r="M111" s="143"/>
      <c r="N111" s="75" t="str">
        <f t="shared" si="13"/>
        <v/>
      </c>
      <c r="O111" s="207"/>
      <c r="P111" s="208" t="str">
        <f>IF($C111="","",'1042Ef Décompte'!D111)</f>
        <v/>
      </c>
      <c r="Q111" s="208" t="str">
        <f>IF(OR($C111="",'1042Bf Données de base trav.'!M205=""),"",'1042Bf Données de base trav.'!M205)</f>
        <v/>
      </c>
      <c r="R111" s="207" t="str">
        <f t="shared" si="14"/>
        <v/>
      </c>
      <c r="S111" s="207" t="str">
        <f t="shared" si="15"/>
        <v/>
      </c>
      <c r="T111" s="209">
        <f t="shared" si="16"/>
        <v>0</v>
      </c>
      <c r="U111" s="209">
        <f t="shared" si="17"/>
        <v>0</v>
      </c>
      <c r="V111" s="209">
        <f t="shared" si="18"/>
        <v>0</v>
      </c>
      <c r="W111" s="209">
        <f t="shared" si="19"/>
        <v>0</v>
      </c>
      <c r="X111" s="209">
        <f t="shared" si="20"/>
        <v>0</v>
      </c>
      <c r="Y111" s="209">
        <f t="shared" si="21"/>
        <v>0</v>
      </c>
      <c r="Z111" s="200">
        <f t="shared" si="22"/>
        <v>0</v>
      </c>
    </row>
    <row r="112" spans="1:26" s="201" customFormat="1" ht="16.899999999999999" customHeight="1">
      <c r="A112" s="335" t="str">
        <f>IF('1042Bf Données de base trav.'!A108="","",'1042Bf Données de base trav.'!A108)</f>
        <v/>
      </c>
      <c r="B112" s="469" t="str">
        <f>IF('1042Bf Données de base trav.'!B108="","",'1042Bf Données de base trav.'!B108)</f>
        <v/>
      </c>
      <c r="C112" s="583" t="str">
        <f>IF('1042Bf Données de base trav.'!C108="","",'1042Bf Données de base trav.'!C108)</f>
        <v/>
      </c>
      <c r="D112" s="583"/>
      <c r="E112" s="467" t="str">
        <f>IF(A112="","",'1042Bf Données de base trav.'!M108)</f>
        <v/>
      </c>
      <c r="F112" s="175"/>
      <c r="G112" s="143"/>
      <c r="H112" s="143"/>
      <c r="I112" s="75" t="str">
        <f t="shared" si="12"/>
        <v/>
      </c>
      <c r="J112" s="174" t="str">
        <f>IF(A112="","",'1042Bf Données de base trav.'!M108)</f>
        <v/>
      </c>
      <c r="K112" s="175"/>
      <c r="L112" s="143"/>
      <c r="M112" s="143"/>
      <c r="N112" s="75" t="str">
        <f t="shared" si="13"/>
        <v/>
      </c>
      <c r="O112" s="207"/>
      <c r="P112" s="208" t="str">
        <f>IF($C112="","",'1042Ef Décompte'!D112)</f>
        <v/>
      </c>
      <c r="Q112" s="208" t="str">
        <f>IF(OR($C112="",'1042Bf Données de base trav.'!M206=""),"",'1042Bf Données de base trav.'!M206)</f>
        <v/>
      </c>
      <c r="R112" s="207" t="str">
        <f t="shared" si="14"/>
        <v/>
      </c>
      <c r="S112" s="207" t="str">
        <f t="shared" si="15"/>
        <v/>
      </c>
      <c r="T112" s="209">
        <f t="shared" si="16"/>
        <v>0</v>
      </c>
      <c r="U112" s="209">
        <f t="shared" si="17"/>
        <v>0</v>
      </c>
      <c r="V112" s="209">
        <f t="shared" si="18"/>
        <v>0</v>
      </c>
      <c r="W112" s="209">
        <f t="shared" si="19"/>
        <v>0</v>
      </c>
      <c r="X112" s="209">
        <f t="shared" si="20"/>
        <v>0</v>
      </c>
      <c r="Y112" s="209">
        <f t="shared" si="21"/>
        <v>0</v>
      </c>
      <c r="Z112" s="200">
        <f t="shared" si="22"/>
        <v>0</v>
      </c>
    </row>
    <row r="113" spans="1:26" s="201" customFormat="1" ht="16.899999999999999" customHeight="1">
      <c r="A113" s="335" t="str">
        <f>IF('1042Bf Données de base trav.'!A109="","",'1042Bf Données de base trav.'!A109)</f>
        <v/>
      </c>
      <c r="B113" s="469" t="str">
        <f>IF('1042Bf Données de base trav.'!B109="","",'1042Bf Données de base trav.'!B109)</f>
        <v/>
      </c>
      <c r="C113" s="583" t="str">
        <f>IF('1042Bf Données de base trav.'!C109="","",'1042Bf Données de base trav.'!C109)</f>
        <v/>
      </c>
      <c r="D113" s="583"/>
      <c r="E113" s="467" t="str">
        <f>IF(A113="","",'1042Bf Données de base trav.'!M109)</f>
        <v/>
      </c>
      <c r="F113" s="175"/>
      <c r="G113" s="143"/>
      <c r="H113" s="143"/>
      <c r="I113" s="75" t="str">
        <f t="shared" si="12"/>
        <v/>
      </c>
      <c r="J113" s="174" t="str">
        <f>IF(A113="","",'1042Bf Données de base trav.'!M109)</f>
        <v/>
      </c>
      <c r="K113" s="175"/>
      <c r="L113" s="143"/>
      <c r="M113" s="143"/>
      <c r="N113" s="75" t="str">
        <f t="shared" si="13"/>
        <v/>
      </c>
      <c r="O113" s="207"/>
      <c r="P113" s="208" t="str">
        <f>IF($C113="","",'1042Ef Décompte'!D113)</f>
        <v/>
      </c>
      <c r="Q113" s="208" t="str">
        <f>IF(OR($C113="",'1042Bf Données de base trav.'!M207=""),"",'1042Bf Données de base trav.'!M207)</f>
        <v/>
      </c>
      <c r="R113" s="207" t="str">
        <f t="shared" si="14"/>
        <v/>
      </c>
      <c r="S113" s="207" t="str">
        <f t="shared" si="15"/>
        <v/>
      </c>
      <c r="T113" s="209">
        <f t="shared" si="16"/>
        <v>0</v>
      </c>
      <c r="U113" s="209">
        <f t="shared" si="17"/>
        <v>0</v>
      </c>
      <c r="V113" s="209">
        <f t="shared" si="18"/>
        <v>0</v>
      </c>
      <c r="W113" s="209">
        <f t="shared" si="19"/>
        <v>0</v>
      </c>
      <c r="X113" s="209">
        <f t="shared" si="20"/>
        <v>0</v>
      </c>
      <c r="Y113" s="209">
        <f t="shared" si="21"/>
        <v>0</v>
      </c>
      <c r="Z113" s="200">
        <f t="shared" si="22"/>
        <v>0</v>
      </c>
    </row>
    <row r="114" spans="1:26" s="201" customFormat="1" ht="16.899999999999999" customHeight="1">
      <c r="A114" s="335" t="str">
        <f>IF('1042Bf Données de base trav.'!A110="","",'1042Bf Données de base trav.'!A110)</f>
        <v/>
      </c>
      <c r="B114" s="469" t="str">
        <f>IF('1042Bf Données de base trav.'!B110="","",'1042Bf Données de base trav.'!B110)</f>
        <v/>
      </c>
      <c r="C114" s="583" t="str">
        <f>IF('1042Bf Données de base trav.'!C110="","",'1042Bf Données de base trav.'!C110)</f>
        <v/>
      </c>
      <c r="D114" s="583"/>
      <c r="E114" s="467" t="str">
        <f>IF(A114="","",'1042Bf Données de base trav.'!M110)</f>
        <v/>
      </c>
      <c r="F114" s="175"/>
      <c r="G114" s="143"/>
      <c r="H114" s="143"/>
      <c r="I114" s="75" t="str">
        <f t="shared" si="12"/>
        <v/>
      </c>
      <c r="J114" s="174" t="str">
        <f>IF(A114="","",'1042Bf Données de base trav.'!M110)</f>
        <v/>
      </c>
      <c r="K114" s="175"/>
      <c r="L114" s="143"/>
      <c r="M114" s="143"/>
      <c r="N114" s="75" t="str">
        <f t="shared" si="13"/>
        <v/>
      </c>
      <c r="O114" s="207"/>
      <c r="P114" s="208" t="str">
        <f>IF($C114="","",'1042Ef Décompte'!D114)</f>
        <v/>
      </c>
      <c r="Q114" s="208" t="str">
        <f>IF(OR($C114="",'1042Bf Données de base trav.'!M208=""),"",'1042Bf Données de base trav.'!M208)</f>
        <v/>
      </c>
      <c r="R114" s="207" t="str">
        <f t="shared" si="14"/>
        <v/>
      </c>
      <c r="S114" s="207" t="str">
        <f t="shared" si="15"/>
        <v/>
      </c>
      <c r="T114" s="209">
        <f t="shared" si="16"/>
        <v>0</v>
      </c>
      <c r="U114" s="209">
        <f t="shared" si="17"/>
        <v>0</v>
      </c>
      <c r="V114" s="209">
        <f t="shared" si="18"/>
        <v>0</v>
      </c>
      <c r="W114" s="209">
        <f t="shared" si="19"/>
        <v>0</v>
      </c>
      <c r="X114" s="209">
        <f t="shared" si="20"/>
        <v>0</v>
      </c>
      <c r="Y114" s="209">
        <f t="shared" si="21"/>
        <v>0</v>
      </c>
      <c r="Z114" s="200">
        <f t="shared" si="22"/>
        <v>0</v>
      </c>
    </row>
    <row r="115" spans="1:26" s="201" customFormat="1" ht="16.899999999999999" customHeight="1">
      <c r="A115" s="335" t="str">
        <f>IF('1042Bf Données de base trav.'!A111="","",'1042Bf Données de base trav.'!A111)</f>
        <v/>
      </c>
      <c r="B115" s="469" t="str">
        <f>IF('1042Bf Données de base trav.'!B111="","",'1042Bf Données de base trav.'!B111)</f>
        <v/>
      </c>
      <c r="C115" s="583" t="str">
        <f>IF('1042Bf Données de base trav.'!C111="","",'1042Bf Données de base trav.'!C111)</f>
        <v/>
      </c>
      <c r="D115" s="583"/>
      <c r="E115" s="467" t="str">
        <f>IF(A115="","",'1042Bf Données de base trav.'!M111)</f>
        <v/>
      </c>
      <c r="F115" s="175"/>
      <c r="G115" s="143"/>
      <c r="H115" s="143"/>
      <c r="I115" s="75" t="str">
        <f t="shared" si="12"/>
        <v/>
      </c>
      <c r="J115" s="174" t="str">
        <f>IF(A115="","",'1042Bf Données de base trav.'!M111)</f>
        <v/>
      </c>
      <c r="K115" s="175"/>
      <c r="L115" s="143"/>
      <c r="M115" s="143"/>
      <c r="N115" s="75" t="str">
        <f t="shared" si="13"/>
        <v/>
      </c>
      <c r="O115" s="207"/>
      <c r="P115" s="208" t="str">
        <f>IF($C115="","",'1042Ef Décompte'!D115)</f>
        <v/>
      </c>
      <c r="Q115" s="208" t="str">
        <f>IF(OR($C115="",'1042Bf Données de base trav.'!M209=""),"",'1042Bf Données de base trav.'!M209)</f>
        <v/>
      </c>
      <c r="R115" s="207" t="str">
        <f t="shared" si="14"/>
        <v/>
      </c>
      <c r="S115" s="207" t="str">
        <f t="shared" si="15"/>
        <v/>
      </c>
      <c r="T115" s="209">
        <f t="shared" si="16"/>
        <v>0</v>
      </c>
      <c r="U115" s="209">
        <f t="shared" si="17"/>
        <v>0</v>
      </c>
      <c r="V115" s="209">
        <f t="shared" si="18"/>
        <v>0</v>
      </c>
      <c r="W115" s="209">
        <f t="shared" si="19"/>
        <v>0</v>
      </c>
      <c r="X115" s="209">
        <f t="shared" si="20"/>
        <v>0</v>
      </c>
      <c r="Y115" s="209">
        <f t="shared" si="21"/>
        <v>0</v>
      </c>
      <c r="Z115" s="200">
        <f t="shared" si="22"/>
        <v>0</v>
      </c>
    </row>
    <row r="116" spans="1:26" s="201" customFormat="1" ht="16.899999999999999" customHeight="1">
      <c r="A116" s="335" t="str">
        <f>IF('1042Bf Données de base trav.'!A112="","",'1042Bf Données de base trav.'!A112)</f>
        <v/>
      </c>
      <c r="B116" s="469" t="str">
        <f>IF('1042Bf Données de base trav.'!B112="","",'1042Bf Données de base trav.'!B112)</f>
        <v/>
      </c>
      <c r="C116" s="583" t="str">
        <f>IF('1042Bf Données de base trav.'!C112="","",'1042Bf Données de base trav.'!C112)</f>
        <v/>
      </c>
      <c r="D116" s="583"/>
      <c r="E116" s="467" t="str">
        <f>IF(A116="","",'1042Bf Données de base trav.'!M112)</f>
        <v/>
      </c>
      <c r="F116" s="175"/>
      <c r="G116" s="143"/>
      <c r="H116" s="143"/>
      <c r="I116" s="75" t="str">
        <f t="shared" si="12"/>
        <v/>
      </c>
      <c r="J116" s="174" t="str">
        <f>IF(A116="","",'1042Bf Données de base trav.'!M112)</f>
        <v/>
      </c>
      <c r="K116" s="175"/>
      <c r="L116" s="143"/>
      <c r="M116" s="143"/>
      <c r="N116" s="75" t="str">
        <f t="shared" si="13"/>
        <v/>
      </c>
      <c r="O116" s="207"/>
      <c r="P116" s="208" t="str">
        <f>IF($C116="","",'1042Ef Décompte'!D116)</f>
        <v/>
      </c>
      <c r="Q116" s="208" t="str">
        <f>IF(OR($C116="",'1042Bf Données de base trav.'!M210=""),"",'1042Bf Données de base trav.'!M210)</f>
        <v/>
      </c>
      <c r="R116" s="207" t="str">
        <f t="shared" si="14"/>
        <v/>
      </c>
      <c r="S116" s="207" t="str">
        <f t="shared" si="15"/>
        <v/>
      </c>
      <c r="T116" s="209">
        <f t="shared" si="16"/>
        <v>0</v>
      </c>
      <c r="U116" s="209">
        <f t="shared" si="17"/>
        <v>0</v>
      </c>
      <c r="V116" s="209">
        <f t="shared" si="18"/>
        <v>0</v>
      </c>
      <c r="W116" s="209">
        <f t="shared" si="19"/>
        <v>0</v>
      </c>
      <c r="X116" s="209">
        <f t="shared" si="20"/>
        <v>0</v>
      </c>
      <c r="Y116" s="209">
        <f t="shared" si="21"/>
        <v>0</v>
      </c>
      <c r="Z116" s="200">
        <f t="shared" si="22"/>
        <v>0</v>
      </c>
    </row>
    <row r="117" spans="1:26" s="201" customFormat="1" ht="16.899999999999999" customHeight="1">
      <c r="A117" s="335" t="str">
        <f>IF('1042Bf Données de base trav.'!A113="","",'1042Bf Données de base trav.'!A113)</f>
        <v/>
      </c>
      <c r="B117" s="469" t="str">
        <f>IF('1042Bf Données de base trav.'!B113="","",'1042Bf Données de base trav.'!B113)</f>
        <v/>
      </c>
      <c r="C117" s="583" t="str">
        <f>IF('1042Bf Données de base trav.'!C113="","",'1042Bf Données de base trav.'!C113)</f>
        <v/>
      </c>
      <c r="D117" s="583"/>
      <c r="E117" s="467" t="str">
        <f>IF(A117="","",'1042Bf Données de base trav.'!M113)</f>
        <v/>
      </c>
      <c r="F117" s="175"/>
      <c r="G117" s="143"/>
      <c r="H117" s="143"/>
      <c r="I117" s="75" t="str">
        <f t="shared" si="12"/>
        <v/>
      </c>
      <c r="J117" s="174" t="str">
        <f>IF(A117="","",'1042Bf Données de base trav.'!M113)</f>
        <v/>
      </c>
      <c r="K117" s="175"/>
      <c r="L117" s="143"/>
      <c r="M117" s="143"/>
      <c r="N117" s="75" t="str">
        <f t="shared" si="13"/>
        <v/>
      </c>
      <c r="O117" s="207"/>
      <c r="P117" s="208" t="str">
        <f>IF($C117="","",'1042Ef Décompte'!D117)</f>
        <v/>
      </c>
      <c r="Q117" s="208" t="str">
        <f>IF(OR($C117="",'1042Bf Données de base trav.'!M211=""),"",'1042Bf Données de base trav.'!M211)</f>
        <v/>
      </c>
      <c r="R117" s="207" t="str">
        <f t="shared" si="14"/>
        <v/>
      </c>
      <c r="S117" s="207" t="str">
        <f t="shared" si="15"/>
        <v/>
      </c>
      <c r="T117" s="209">
        <f t="shared" si="16"/>
        <v>0</v>
      </c>
      <c r="U117" s="209">
        <f t="shared" si="17"/>
        <v>0</v>
      </c>
      <c r="V117" s="209">
        <f t="shared" si="18"/>
        <v>0</v>
      </c>
      <c r="W117" s="209">
        <f t="shared" si="19"/>
        <v>0</v>
      </c>
      <c r="X117" s="209">
        <f t="shared" si="20"/>
        <v>0</v>
      </c>
      <c r="Y117" s="209">
        <f t="shared" si="21"/>
        <v>0</v>
      </c>
      <c r="Z117" s="200">
        <f t="shared" si="22"/>
        <v>0</v>
      </c>
    </row>
    <row r="118" spans="1:26" s="201" customFormat="1" ht="16.899999999999999" customHeight="1">
      <c r="A118" s="335" t="str">
        <f>IF('1042Bf Données de base trav.'!A114="","",'1042Bf Données de base trav.'!A114)</f>
        <v/>
      </c>
      <c r="B118" s="469" t="str">
        <f>IF('1042Bf Données de base trav.'!B114="","",'1042Bf Données de base trav.'!B114)</f>
        <v/>
      </c>
      <c r="C118" s="583" t="str">
        <f>IF('1042Bf Données de base trav.'!C114="","",'1042Bf Données de base trav.'!C114)</f>
        <v/>
      </c>
      <c r="D118" s="583"/>
      <c r="E118" s="467" t="str">
        <f>IF(A118="","",'1042Bf Données de base trav.'!M114)</f>
        <v/>
      </c>
      <c r="F118" s="175"/>
      <c r="G118" s="143"/>
      <c r="H118" s="143"/>
      <c r="I118" s="75" t="str">
        <f t="shared" si="12"/>
        <v/>
      </c>
      <c r="J118" s="174" t="str">
        <f>IF(A118="","",'1042Bf Données de base trav.'!M114)</f>
        <v/>
      </c>
      <c r="K118" s="175"/>
      <c r="L118" s="143"/>
      <c r="M118" s="143"/>
      <c r="N118" s="75" t="str">
        <f t="shared" si="13"/>
        <v/>
      </c>
      <c r="O118" s="207"/>
      <c r="P118" s="208" t="str">
        <f>IF($C118="","",'1042Ef Décompte'!D118)</f>
        <v/>
      </c>
      <c r="Q118" s="208" t="str">
        <f>IF(OR($C118="",'1042Bf Données de base trav.'!M212=""),"",'1042Bf Données de base trav.'!M212)</f>
        <v/>
      </c>
      <c r="R118" s="207" t="str">
        <f t="shared" si="14"/>
        <v/>
      </c>
      <c r="S118" s="207" t="str">
        <f t="shared" si="15"/>
        <v/>
      </c>
      <c r="T118" s="209">
        <f t="shared" si="16"/>
        <v>0</v>
      </c>
      <c r="U118" s="209">
        <f t="shared" si="17"/>
        <v>0</v>
      </c>
      <c r="V118" s="209">
        <f t="shared" si="18"/>
        <v>0</v>
      </c>
      <c r="W118" s="209">
        <f t="shared" si="19"/>
        <v>0</v>
      </c>
      <c r="X118" s="209">
        <f t="shared" si="20"/>
        <v>0</v>
      </c>
      <c r="Y118" s="209">
        <f t="shared" si="21"/>
        <v>0</v>
      </c>
      <c r="Z118" s="200">
        <f t="shared" si="22"/>
        <v>0</v>
      </c>
    </row>
    <row r="119" spans="1:26" s="201" customFormat="1" ht="16.899999999999999" customHeight="1">
      <c r="A119" s="335" t="str">
        <f>IF('1042Bf Données de base trav.'!A115="","",'1042Bf Données de base trav.'!A115)</f>
        <v/>
      </c>
      <c r="B119" s="469" t="str">
        <f>IF('1042Bf Données de base trav.'!B115="","",'1042Bf Données de base trav.'!B115)</f>
        <v/>
      </c>
      <c r="C119" s="583" t="str">
        <f>IF('1042Bf Données de base trav.'!C115="","",'1042Bf Données de base trav.'!C115)</f>
        <v/>
      </c>
      <c r="D119" s="583"/>
      <c r="E119" s="467" t="str">
        <f>IF(A119="","",'1042Bf Données de base trav.'!M115)</f>
        <v/>
      </c>
      <c r="F119" s="175"/>
      <c r="G119" s="143"/>
      <c r="H119" s="143"/>
      <c r="I119" s="75" t="str">
        <f t="shared" si="12"/>
        <v/>
      </c>
      <c r="J119" s="174" t="str">
        <f>IF(A119="","",'1042Bf Données de base trav.'!M115)</f>
        <v/>
      </c>
      <c r="K119" s="175"/>
      <c r="L119" s="143"/>
      <c r="M119" s="143"/>
      <c r="N119" s="75" t="str">
        <f t="shared" si="13"/>
        <v/>
      </c>
      <c r="O119" s="207"/>
      <c r="P119" s="208" t="str">
        <f>IF($C119="","",'1042Ef Décompte'!D119)</f>
        <v/>
      </c>
      <c r="Q119" s="208" t="str">
        <f>IF(OR($C119="",'1042Bf Données de base trav.'!M213=""),"",'1042Bf Données de base trav.'!M213)</f>
        <v/>
      </c>
      <c r="R119" s="207" t="str">
        <f t="shared" si="14"/>
        <v/>
      </c>
      <c r="S119" s="207" t="str">
        <f t="shared" si="15"/>
        <v/>
      </c>
      <c r="T119" s="209">
        <f t="shared" si="16"/>
        <v>0</v>
      </c>
      <c r="U119" s="209">
        <f t="shared" si="17"/>
        <v>0</v>
      </c>
      <c r="V119" s="209">
        <f t="shared" si="18"/>
        <v>0</v>
      </c>
      <c r="W119" s="209">
        <f t="shared" si="19"/>
        <v>0</v>
      </c>
      <c r="X119" s="209">
        <f t="shared" si="20"/>
        <v>0</v>
      </c>
      <c r="Y119" s="209">
        <f t="shared" si="21"/>
        <v>0</v>
      </c>
      <c r="Z119" s="200">
        <f t="shared" si="22"/>
        <v>0</v>
      </c>
    </row>
    <row r="120" spans="1:26" s="201" customFormat="1" ht="16.899999999999999" customHeight="1">
      <c r="A120" s="335" t="str">
        <f>IF('1042Bf Données de base trav.'!A116="","",'1042Bf Données de base trav.'!A116)</f>
        <v/>
      </c>
      <c r="B120" s="469" t="str">
        <f>IF('1042Bf Données de base trav.'!B116="","",'1042Bf Données de base trav.'!B116)</f>
        <v/>
      </c>
      <c r="C120" s="583" t="str">
        <f>IF('1042Bf Données de base trav.'!C116="","",'1042Bf Données de base trav.'!C116)</f>
        <v/>
      </c>
      <c r="D120" s="583"/>
      <c r="E120" s="467" t="str">
        <f>IF(A120="","",'1042Bf Données de base trav.'!M116)</f>
        <v/>
      </c>
      <c r="F120" s="175"/>
      <c r="G120" s="143"/>
      <c r="H120" s="143"/>
      <c r="I120" s="75" t="str">
        <f t="shared" si="12"/>
        <v/>
      </c>
      <c r="J120" s="174" t="str">
        <f>IF(A120="","",'1042Bf Données de base trav.'!M116)</f>
        <v/>
      </c>
      <c r="K120" s="175"/>
      <c r="L120" s="143"/>
      <c r="M120" s="143"/>
      <c r="N120" s="75" t="str">
        <f t="shared" si="13"/>
        <v/>
      </c>
      <c r="O120" s="207"/>
      <c r="P120" s="208" t="str">
        <f>IF($C120="","",'1042Ef Décompte'!D120)</f>
        <v/>
      </c>
      <c r="Q120" s="208" t="str">
        <f>IF(OR($C120="",'1042Bf Données de base trav.'!M214=""),"",'1042Bf Données de base trav.'!M214)</f>
        <v/>
      </c>
      <c r="R120" s="207" t="str">
        <f t="shared" si="14"/>
        <v/>
      </c>
      <c r="S120" s="207" t="str">
        <f t="shared" si="15"/>
        <v/>
      </c>
      <c r="T120" s="209">
        <f t="shared" si="16"/>
        <v>0</v>
      </c>
      <c r="U120" s="209">
        <f t="shared" si="17"/>
        <v>0</v>
      </c>
      <c r="V120" s="209">
        <f t="shared" si="18"/>
        <v>0</v>
      </c>
      <c r="W120" s="209">
        <f t="shared" si="19"/>
        <v>0</v>
      </c>
      <c r="X120" s="209">
        <f t="shared" si="20"/>
        <v>0</v>
      </c>
      <c r="Y120" s="209">
        <f t="shared" si="21"/>
        <v>0</v>
      </c>
      <c r="Z120" s="200">
        <f t="shared" si="22"/>
        <v>0</v>
      </c>
    </row>
    <row r="121" spans="1:26" s="201" customFormat="1" ht="16.899999999999999" customHeight="1">
      <c r="A121" s="335" t="str">
        <f>IF('1042Bf Données de base trav.'!A117="","",'1042Bf Données de base trav.'!A117)</f>
        <v/>
      </c>
      <c r="B121" s="469" t="str">
        <f>IF('1042Bf Données de base trav.'!B117="","",'1042Bf Données de base trav.'!B117)</f>
        <v/>
      </c>
      <c r="C121" s="583" t="str">
        <f>IF('1042Bf Données de base trav.'!C117="","",'1042Bf Données de base trav.'!C117)</f>
        <v/>
      </c>
      <c r="D121" s="583"/>
      <c r="E121" s="467" t="str">
        <f>IF(A121="","",'1042Bf Données de base trav.'!M117)</f>
        <v/>
      </c>
      <c r="F121" s="175"/>
      <c r="G121" s="143"/>
      <c r="H121" s="143"/>
      <c r="I121" s="75" t="str">
        <f t="shared" si="12"/>
        <v/>
      </c>
      <c r="J121" s="174" t="str">
        <f>IF(A121="","",'1042Bf Données de base trav.'!M117)</f>
        <v/>
      </c>
      <c r="K121" s="175"/>
      <c r="L121" s="143"/>
      <c r="M121" s="143"/>
      <c r="N121" s="75" t="str">
        <f t="shared" si="13"/>
        <v/>
      </c>
      <c r="O121" s="207"/>
      <c r="P121" s="208" t="str">
        <f>IF($C121="","",'1042Ef Décompte'!D121)</f>
        <v/>
      </c>
      <c r="Q121" s="208" t="str">
        <f>IF(OR($C121="",'1042Bf Données de base trav.'!M215=""),"",'1042Bf Données de base trav.'!M215)</f>
        <v/>
      </c>
      <c r="R121" s="207" t="str">
        <f t="shared" si="14"/>
        <v/>
      </c>
      <c r="S121" s="207" t="str">
        <f t="shared" si="15"/>
        <v/>
      </c>
      <c r="T121" s="209">
        <f t="shared" si="16"/>
        <v>0</v>
      </c>
      <c r="U121" s="209">
        <f t="shared" si="17"/>
        <v>0</v>
      </c>
      <c r="V121" s="209">
        <f t="shared" si="18"/>
        <v>0</v>
      </c>
      <c r="W121" s="209">
        <f t="shared" si="19"/>
        <v>0</v>
      </c>
      <c r="X121" s="209">
        <f t="shared" si="20"/>
        <v>0</v>
      </c>
      <c r="Y121" s="209">
        <f t="shared" si="21"/>
        <v>0</v>
      </c>
      <c r="Z121" s="200">
        <f t="shared" si="22"/>
        <v>0</v>
      </c>
    </row>
    <row r="122" spans="1:26" s="201" customFormat="1" ht="16.899999999999999" customHeight="1">
      <c r="A122" s="335" t="str">
        <f>IF('1042Bf Données de base trav.'!A118="","",'1042Bf Données de base trav.'!A118)</f>
        <v/>
      </c>
      <c r="B122" s="469" t="str">
        <f>IF('1042Bf Données de base trav.'!B118="","",'1042Bf Données de base trav.'!B118)</f>
        <v/>
      </c>
      <c r="C122" s="583" t="str">
        <f>IF('1042Bf Données de base trav.'!C118="","",'1042Bf Données de base trav.'!C118)</f>
        <v/>
      </c>
      <c r="D122" s="583"/>
      <c r="E122" s="467" t="str">
        <f>IF(A122="","",'1042Bf Données de base trav.'!M118)</f>
        <v/>
      </c>
      <c r="F122" s="175"/>
      <c r="G122" s="143"/>
      <c r="H122" s="143"/>
      <c r="I122" s="75" t="str">
        <f t="shared" si="12"/>
        <v/>
      </c>
      <c r="J122" s="174" t="str">
        <f>IF(A122="","",'1042Bf Données de base trav.'!M118)</f>
        <v/>
      </c>
      <c r="K122" s="175"/>
      <c r="L122" s="143"/>
      <c r="M122" s="143"/>
      <c r="N122" s="75" t="str">
        <f t="shared" si="13"/>
        <v/>
      </c>
      <c r="O122" s="207"/>
      <c r="P122" s="208" t="str">
        <f>IF($C122="","",'1042Ef Décompte'!D122)</f>
        <v/>
      </c>
      <c r="Q122" s="208" t="str">
        <f>IF(OR($C122="",'1042Bf Données de base trav.'!M216=""),"",'1042Bf Données de base trav.'!M216)</f>
        <v/>
      </c>
      <c r="R122" s="207" t="str">
        <f t="shared" si="14"/>
        <v/>
      </c>
      <c r="S122" s="207" t="str">
        <f t="shared" si="15"/>
        <v/>
      </c>
      <c r="T122" s="209">
        <f t="shared" si="16"/>
        <v>0</v>
      </c>
      <c r="U122" s="209">
        <f t="shared" si="17"/>
        <v>0</v>
      </c>
      <c r="V122" s="209">
        <f t="shared" si="18"/>
        <v>0</v>
      </c>
      <c r="W122" s="209">
        <f t="shared" si="19"/>
        <v>0</v>
      </c>
      <c r="X122" s="209">
        <f t="shared" si="20"/>
        <v>0</v>
      </c>
      <c r="Y122" s="209">
        <f t="shared" si="21"/>
        <v>0</v>
      </c>
      <c r="Z122" s="200">
        <f t="shared" si="22"/>
        <v>0</v>
      </c>
    </row>
    <row r="123" spans="1:26" s="201" customFormat="1" ht="16.899999999999999" customHeight="1">
      <c r="A123" s="335" t="str">
        <f>IF('1042Bf Données de base trav.'!A119="","",'1042Bf Données de base trav.'!A119)</f>
        <v/>
      </c>
      <c r="B123" s="469" t="str">
        <f>IF('1042Bf Données de base trav.'!B119="","",'1042Bf Données de base trav.'!B119)</f>
        <v/>
      </c>
      <c r="C123" s="583" t="str">
        <f>IF('1042Bf Données de base trav.'!C119="","",'1042Bf Données de base trav.'!C119)</f>
        <v/>
      </c>
      <c r="D123" s="583"/>
      <c r="E123" s="467" t="str">
        <f>IF(A123="","",'1042Bf Données de base trav.'!M119)</f>
        <v/>
      </c>
      <c r="F123" s="175"/>
      <c r="G123" s="143"/>
      <c r="H123" s="143"/>
      <c r="I123" s="75" t="str">
        <f t="shared" si="12"/>
        <v/>
      </c>
      <c r="J123" s="174" t="str">
        <f>IF(A123="","",'1042Bf Données de base trav.'!M119)</f>
        <v/>
      </c>
      <c r="K123" s="175"/>
      <c r="L123" s="143"/>
      <c r="M123" s="143"/>
      <c r="N123" s="75" t="str">
        <f t="shared" si="13"/>
        <v/>
      </c>
      <c r="O123" s="207"/>
      <c r="P123" s="208" t="str">
        <f>IF($C123="","",'1042Ef Décompte'!D123)</f>
        <v/>
      </c>
      <c r="Q123" s="208" t="str">
        <f>IF(OR($C123="",'1042Bf Données de base trav.'!M217=""),"",'1042Bf Données de base trav.'!M217)</f>
        <v/>
      </c>
      <c r="R123" s="207" t="str">
        <f t="shared" si="14"/>
        <v/>
      </c>
      <c r="S123" s="207" t="str">
        <f t="shared" si="15"/>
        <v/>
      </c>
      <c r="T123" s="209">
        <f t="shared" si="16"/>
        <v>0</v>
      </c>
      <c r="U123" s="209">
        <f t="shared" si="17"/>
        <v>0</v>
      </c>
      <c r="V123" s="209">
        <f t="shared" si="18"/>
        <v>0</v>
      </c>
      <c r="W123" s="209">
        <f t="shared" si="19"/>
        <v>0</v>
      </c>
      <c r="X123" s="209">
        <f t="shared" si="20"/>
        <v>0</v>
      </c>
      <c r="Y123" s="209">
        <f t="shared" si="21"/>
        <v>0</v>
      </c>
      <c r="Z123" s="200">
        <f t="shared" si="22"/>
        <v>0</v>
      </c>
    </row>
    <row r="124" spans="1:26" s="201" customFormat="1" ht="16.899999999999999" customHeight="1">
      <c r="A124" s="335" t="str">
        <f>IF('1042Bf Données de base trav.'!A120="","",'1042Bf Données de base trav.'!A120)</f>
        <v/>
      </c>
      <c r="B124" s="469" t="str">
        <f>IF('1042Bf Données de base trav.'!B120="","",'1042Bf Données de base trav.'!B120)</f>
        <v/>
      </c>
      <c r="C124" s="583" t="str">
        <f>IF('1042Bf Données de base trav.'!C120="","",'1042Bf Données de base trav.'!C120)</f>
        <v/>
      </c>
      <c r="D124" s="583"/>
      <c r="E124" s="467" t="str">
        <f>IF(A124="","",'1042Bf Données de base trav.'!M120)</f>
        <v/>
      </c>
      <c r="F124" s="175"/>
      <c r="G124" s="143"/>
      <c r="H124" s="143"/>
      <c r="I124" s="75" t="str">
        <f t="shared" si="12"/>
        <v/>
      </c>
      <c r="J124" s="174" t="str">
        <f>IF(A124="","",'1042Bf Données de base trav.'!M120)</f>
        <v/>
      </c>
      <c r="K124" s="175"/>
      <c r="L124" s="143"/>
      <c r="M124" s="143"/>
      <c r="N124" s="75" t="str">
        <f t="shared" si="13"/>
        <v/>
      </c>
      <c r="O124" s="207"/>
      <c r="P124" s="208" t="str">
        <f>IF($C124="","",'1042Ef Décompte'!D124)</f>
        <v/>
      </c>
      <c r="Q124" s="208" t="str">
        <f>IF(OR($C124="",'1042Bf Données de base trav.'!M218=""),"",'1042Bf Données de base trav.'!M218)</f>
        <v/>
      </c>
      <c r="R124" s="207" t="str">
        <f t="shared" si="14"/>
        <v/>
      </c>
      <c r="S124" s="207" t="str">
        <f t="shared" si="15"/>
        <v/>
      </c>
      <c r="T124" s="209">
        <f t="shared" si="16"/>
        <v>0</v>
      </c>
      <c r="U124" s="209">
        <f t="shared" si="17"/>
        <v>0</v>
      </c>
      <c r="V124" s="209">
        <f t="shared" si="18"/>
        <v>0</v>
      </c>
      <c r="W124" s="209">
        <f t="shared" si="19"/>
        <v>0</v>
      </c>
      <c r="X124" s="209">
        <f t="shared" si="20"/>
        <v>0</v>
      </c>
      <c r="Y124" s="209">
        <f t="shared" si="21"/>
        <v>0</v>
      </c>
      <c r="Z124" s="200">
        <f t="shared" si="22"/>
        <v>0</v>
      </c>
    </row>
    <row r="125" spans="1:26" s="201" customFormat="1" ht="16.899999999999999" customHeight="1">
      <c r="A125" s="335" t="str">
        <f>IF('1042Bf Données de base trav.'!A121="","",'1042Bf Données de base trav.'!A121)</f>
        <v/>
      </c>
      <c r="B125" s="469" t="str">
        <f>IF('1042Bf Données de base trav.'!B121="","",'1042Bf Données de base trav.'!B121)</f>
        <v/>
      </c>
      <c r="C125" s="583" t="str">
        <f>IF('1042Bf Données de base trav.'!C121="","",'1042Bf Données de base trav.'!C121)</f>
        <v/>
      </c>
      <c r="D125" s="583"/>
      <c r="E125" s="467" t="str">
        <f>IF(A125="","",'1042Bf Données de base trav.'!M121)</f>
        <v/>
      </c>
      <c r="F125" s="175"/>
      <c r="G125" s="143"/>
      <c r="H125" s="143"/>
      <c r="I125" s="75" t="str">
        <f t="shared" si="12"/>
        <v/>
      </c>
      <c r="J125" s="174" t="str">
        <f>IF(A125="","",'1042Bf Données de base trav.'!M121)</f>
        <v/>
      </c>
      <c r="K125" s="175"/>
      <c r="L125" s="143"/>
      <c r="M125" s="143"/>
      <c r="N125" s="75" t="str">
        <f t="shared" si="13"/>
        <v/>
      </c>
      <c r="O125" s="207"/>
      <c r="P125" s="208" t="str">
        <f>IF($C125="","",'1042Ef Décompte'!D125)</f>
        <v/>
      </c>
      <c r="Q125" s="208" t="str">
        <f>IF(OR($C125="",'1042Bf Données de base trav.'!M219=""),"",'1042Bf Données de base trav.'!M219)</f>
        <v/>
      </c>
      <c r="R125" s="207" t="str">
        <f t="shared" si="14"/>
        <v/>
      </c>
      <c r="S125" s="207" t="str">
        <f t="shared" si="15"/>
        <v/>
      </c>
      <c r="T125" s="209">
        <f t="shared" si="16"/>
        <v>0</v>
      </c>
      <c r="U125" s="209">
        <f t="shared" si="17"/>
        <v>0</v>
      </c>
      <c r="V125" s="209">
        <f t="shared" si="18"/>
        <v>0</v>
      </c>
      <c r="W125" s="209">
        <f t="shared" si="19"/>
        <v>0</v>
      </c>
      <c r="X125" s="209">
        <f t="shared" si="20"/>
        <v>0</v>
      </c>
      <c r="Y125" s="209">
        <f t="shared" si="21"/>
        <v>0</v>
      </c>
      <c r="Z125" s="200">
        <f t="shared" si="22"/>
        <v>0</v>
      </c>
    </row>
    <row r="126" spans="1:26" s="201" customFormat="1" ht="16.899999999999999" customHeight="1">
      <c r="A126" s="335" t="str">
        <f>IF('1042Bf Données de base trav.'!A122="","",'1042Bf Données de base trav.'!A122)</f>
        <v/>
      </c>
      <c r="B126" s="469" t="str">
        <f>IF('1042Bf Données de base trav.'!B122="","",'1042Bf Données de base trav.'!B122)</f>
        <v/>
      </c>
      <c r="C126" s="583" t="str">
        <f>IF('1042Bf Données de base trav.'!C122="","",'1042Bf Données de base trav.'!C122)</f>
        <v/>
      </c>
      <c r="D126" s="583"/>
      <c r="E126" s="467" t="str">
        <f>IF(A126="","",'1042Bf Données de base trav.'!M122)</f>
        <v/>
      </c>
      <c r="F126" s="175"/>
      <c r="G126" s="143"/>
      <c r="H126" s="143"/>
      <c r="I126" s="75" t="str">
        <f t="shared" si="12"/>
        <v/>
      </c>
      <c r="J126" s="174" t="str">
        <f>IF(A126="","",'1042Bf Données de base trav.'!M122)</f>
        <v/>
      </c>
      <c r="K126" s="175"/>
      <c r="L126" s="143"/>
      <c r="M126" s="143"/>
      <c r="N126" s="75" t="str">
        <f t="shared" si="13"/>
        <v/>
      </c>
      <c r="O126" s="207"/>
      <c r="P126" s="208" t="str">
        <f>IF($C126="","",'1042Ef Décompte'!D126)</f>
        <v/>
      </c>
      <c r="Q126" s="208" t="str">
        <f>IF(OR($C126="",'1042Bf Données de base trav.'!M220=""),"",'1042Bf Données de base trav.'!M220)</f>
        <v/>
      </c>
      <c r="R126" s="207" t="str">
        <f t="shared" si="14"/>
        <v/>
      </c>
      <c r="S126" s="207" t="str">
        <f t="shared" si="15"/>
        <v/>
      </c>
      <c r="T126" s="209">
        <f t="shared" si="16"/>
        <v>0</v>
      </c>
      <c r="U126" s="209">
        <f t="shared" si="17"/>
        <v>0</v>
      </c>
      <c r="V126" s="209">
        <f t="shared" si="18"/>
        <v>0</v>
      </c>
      <c r="W126" s="209">
        <f t="shared" si="19"/>
        <v>0</v>
      </c>
      <c r="X126" s="209">
        <f t="shared" si="20"/>
        <v>0</v>
      </c>
      <c r="Y126" s="209">
        <f t="shared" si="21"/>
        <v>0</v>
      </c>
      <c r="Z126" s="200">
        <f t="shared" si="22"/>
        <v>0</v>
      </c>
    </row>
    <row r="127" spans="1:26" s="201" customFormat="1" ht="16.899999999999999" customHeight="1">
      <c r="A127" s="335" t="str">
        <f>IF('1042Bf Données de base trav.'!A123="","",'1042Bf Données de base trav.'!A123)</f>
        <v/>
      </c>
      <c r="B127" s="469" t="str">
        <f>IF('1042Bf Données de base trav.'!B123="","",'1042Bf Données de base trav.'!B123)</f>
        <v/>
      </c>
      <c r="C127" s="583" t="str">
        <f>IF('1042Bf Données de base trav.'!C123="","",'1042Bf Données de base trav.'!C123)</f>
        <v/>
      </c>
      <c r="D127" s="583"/>
      <c r="E127" s="467" t="str">
        <f>IF(A127="","",'1042Bf Données de base trav.'!M123)</f>
        <v/>
      </c>
      <c r="F127" s="175"/>
      <c r="G127" s="143"/>
      <c r="H127" s="143"/>
      <c r="I127" s="75" t="str">
        <f t="shared" si="12"/>
        <v/>
      </c>
      <c r="J127" s="174" t="str">
        <f>IF(A127="","",'1042Bf Données de base trav.'!M123)</f>
        <v/>
      </c>
      <c r="K127" s="175"/>
      <c r="L127" s="143"/>
      <c r="M127" s="143"/>
      <c r="N127" s="75" t="str">
        <f t="shared" si="13"/>
        <v/>
      </c>
      <c r="O127" s="207"/>
      <c r="P127" s="208" t="str">
        <f>IF($C127="","",'1042Ef Décompte'!D127)</f>
        <v/>
      </c>
      <c r="Q127" s="208" t="str">
        <f>IF(OR($C127="",'1042Bf Données de base trav.'!M221=""),"",'1042Bf Données de base trav.'!M221)</f>
        <v/>
      </c>
      <c r="R127" s="207" t="str">
        <f t="shared" si="14"/>
        <v/>
      </c>
      <c r="S127" s="207" t="str">
        <f t="shared" si="15"/>
        <v/>
      </c>
      <c r="T127" s="209">
        <f t="shared" si="16"/>
        <v>0</v>
      </c>
      <c r="U127" s="209">
        <f t="shared" si="17"/>
        <v>0</v>
      </c>
      <c r="V127" s="209">
        <f t="shared" si="18"/>
        <v>0</v>
      </c>
      <c r="W127" s="209">
        <f t="shared" si="19"/>
        <v>0</v>
      </c>
      <c r="X127" s="209">
        <f t="shared" si="20"/>
        <v>0</v>
      </c>
      <c r="Y127" s="209">
        <f t="shared" si="21"/>
        <v>0</v>
      </c>
      <c r="Z127" s="200">
        <f t="shared" si="22"/>
        <v>0</v>
      </c>
    </row>
    <row r="128" spans="1:26" s="201" customFormat="1" ht="16.899999999999999" customHeight="1">
      <c r="A128" s="335" t="str">
        <f>IF('1042Bf Données de base trav.'!A124="","",'1042Bf Données de base trav.'!A124)</f>
        <v/>
      </c>
      <c r="B128" s="469" t="str">
        <f>IF('1042Bf Données de base trav.'!B124="","",'1042Bf Données de base trav.'!B124)</f>
        <v/>
      </c>
      <c r="C128" s="583" t="str">
        <f>IF('1042Bf Données de base trav.'!C124="","",'1042Bf Données de base trav.'!C124)</f>
        <v/>
      </c>
      <c r="D128" s="583"/>
      <c r="E128" s="467" t="str">
        <f>IF(A128="","",'1042Bf Données de base trav.'!M124)</f>
        <v/>
      </c>
      <c r="F128" s="175"/>
      <c r="G128" s="143"/>
      <c r="H128" s="143"/>
      <c r="I128" s="75" t="str">
        <f t="shared" si="12"/>
        <v/>
      </c>
      <c r="J128" s="174" t="str">
        <f>IF(A128="","",'1042Bf Données de base trav.'!M124)</f>
        <v/>
      </c>
      <c r="K128" s="175"/>
      <c r="L128" s="143"/>
      <c r="M128" s="143"/>
      <c r="N128" s="75" t="str">
        <f t="shared" si="13"/>
        <v/>
      </c>
      <c r="O128" s="207"/>
      <c r="P128" s="208" t="str">
        <f>IF($C128="","",'1042Ef Décompte'!D128)</f>
        <v/>
      </c>
      <c r="Q128" s="208" t="str">
        <f>IF(OR($C128="",'1042Bf Données de base trav.'!M222=""),"",'1042Bf Données de base trav.'!M222)</f>
        <v/>
      </c>
      <c r="R128" s="207" t="str">
        <f t="shared" si="14"/>
        <v/>
      </c>
      <c r="S128" s="207" t="str">
        <f t="shared" si="15"/>
        <v/>
      </c>
      <c r="T128" s="209">
        <f t="shared" si="16"/>
        <v>0</v>
      </c>
      <c r="U128" s="209">
        <f t="shared" si="17"/>
        <v>0</v>
      </c>
      <c r="V128" s="209">
        <f t="shared" si="18"/>
        <v>0</v>
      </c>
      <c r="W128" s="209">
        <f t="shared" si="19"/>
        <v>0</v>
      </c>
      <c r="X128" s="209">
        <f t="shared" si="20"/>
        <v>0</v>
      </c>
      <c r="Y128" s="209">
        <f t="shared" si="21"/>
        <v>0</v>
      </c>
      <c r="Z128" s="200">
        <f t="shared" si="22"/>
        <v>0</v>
      </c>
    </row>
    <row r="129" spans="1:26" s="201" customFormat="1" ht="16.899999999999999" customHeight="1">
      <c r="A129" s="335" t="str">
        <f>IF('1042Bf Données de base trav.'!A125="","",'1042Bf Données de base trav.'!A125)</f>
        <v/>
      </c>
      <c r="B129" s="469" t="str">
        <f>IF('1042Bf Données de base trav.'!B125="","",'1042Bf Données de base trav.'!B125)</f>
        <v/>
      </c>
      <c r="C129" s="583" t="str">
        <f>IF('1042Bf Données de base trav.'!C125="","",'1042Bf Données de base trav.'!C125)</f>
        <v/>
      </c>
      <c r="D129" s="583"/>
      <c r="E129" s="467" t="str">
        <f>IF(A129="","",'1042Bf Données de base trav.'!M125)</f>
        <v/>
      </c>
      <c r="F129" s="175"/>
      <c r="G129" s="143"/>
      <c r="H129" s="143"/>
      <c r="I129" s="75" t="str">
        <f t="shared" si="12"/>
        <v/>
      </c>
      <c r="J129" s="174" t="str">
        <f>IF(A129="","",'1042Bf Données de base trav.'!M125)</f>
        <v/>
      </c>
      <c r="K129" s="175"/>
      <c r="L129" s="143"/>
      <c r="M129" s="143"/>
      <c r="N129" s="75" t="str">
        <f t="shared" si="13"/>
        <v/>
      </c>
      <c r="O129" s="207"/>
      <c r="P129" s="208" t="str">
        <f>IF($C129="","",'1042Ef Décompte'!D129)</f>
        <v/>
      </c>
      <c r="Q129" s="208" t="str">
        <f>IF(OR($C129="",'1042Bf Données de base trav.'!M223=""),"",'1042Bf Données de base trav.'!M223)</f>
        <v/>
      </c>
      <c r="R129" s="207" t="str">
        <f t="shared" si="14"/>
        <v/>
      </c>
      <c r="S129" s="207" t="str">
        <f t="shared" si="15"/>
        <v/>
      </c>
      <c r="T129" s="209">
        <f t="shared" si="16"/>
        <v>0</v>
      </c>
      <c r="U129" s="209">
        <f t="shared" si="17"/>
        <v>0</v>
      </c>
      <c r="V129" s="209">
        <f t="shared" si="18"/>
        <v>0</v>
      </c>
      <c r="W129" s="209">
        <f t="shared" si="19"/>
        <v>0</v>
      </c>
      <c r="X129" s="209">
        <f t="shared" si="20"/>
        <v>0</v>
      </c>
      <c r="Y129" s="209">
        <f t="shared" si="21"/>
        <v>0</v>
      </c>
      <c r="Z129" s="200">
        <f t="shared" si="22"/>
        <v>0</v>
      </c>
    </row>
    <row r="130" spans="1:26" s="201" customFormat="1" ht="16.899999999999999" customHeight="1">
      <c r="A130" s="335" t="str">
        <f>IF('1042Bf Données de base trav.'!A126="","",'1042Bf Données de base trav.'!A126)</f>
        <v/>
      </c>
      <c r="B130" s="469" t="str">
        <f>IF('1042Bf Données de base trav.'!B126="","",'1042Bf Données de base trav.'!B126)</f>
        <v/>
      </c>
      <c r="C130" s="583" t="str">
        <f>IF('1042Bf Données de base trav.'!C126="","",'1042Bf Données de base trav.'!C126)</f>
        <v/>
      </c>
      <c r="D130" s="583"/>
      <c r="E130" s="467" t="str">
        <f>IF(A130="","",'1042Bf Données de base trav.'!M126)</f>
        <v/>
      </c>
      <c r="F130" s="175"/>
      <c r="G130" s="143"/>
      <c r="H130" s="143"/>
      <c r="I130" s="75" t="str">
        <f t="shared" si="12"/>
        <v/>
      </c>
      <c r="J130" s="174" t="str">
        <f>IF(A130="","",'1042Bf Données de base trav.'!M126)</f>
        <v/>
      </c>
      <c r="K130" s="175"/>
      <c r="L130" s="143"/>
      <c r="M130" s="143"/>
      <c r="N130" s="75" t="str">
        <f t="shared" si="13"/>
        <v/>
      </c>
      <c r="O130" s="207"/>
      <c r="P130" s="208" t="str">
        <f>IF($C130="","",'1042Ef Décompte'!D130)</f>
        <v/>
      </c>
      <c r="Q130" s="208" t="str">
        <f>IF(OR($C130="",'1042Bf Données de base trav.'!M224=""),"",'1042Bf Données de base trav.'!M224)</f>
        <v/>
      </c>
      <c r="R130" s="207" t="str">
        <f t="shared" si="14"/>
        <v/>
      </c>
      <c r="S130" s="207" t="str">
        <f t="shared" si="15"/>
        <v/>
      </c>
      <c r="T130" s="209">
        <f t="shared" si="16"/>
        <v>0</v>
      </c>
      <c r="U130" s="209">
        <f t="shared" si="17"/>
        <v>0</v>
      </c>
      <c r="V130" s="209">
        <f t="shared" si="18"/>
        <v>0</v>
      </c>
      <c r="W130" s="209">
        <f t="shared" si="19"/>
        <v>0</v>
      </c>
      <c r="X130" s="209">
        <f t="shared" si="20"/>
        <v>0</v>
      </c>
      <c r="Y130" s="209">
        <f t="shared" si="21"/>
        <v>0</v>
      </c>
      <c r="Z130" s="200">
        <f t="shared" si="22"/>
        <v>0</v>
      </c>
    </row>
    <row r="131" spans="1:26" s="201" customFormat="1" ht="16.899999999999999" customHeight="1">
      <c r="A131" s="335" t="str">
        <f>IF('1042Bf Données de base trav.'!A127="","",'1042Bf Données de base trav.'!A127)</f>
        <v/>
      </c>
      <c r="B131" s="469" t="str">
        <f>IF('1042Bf Données de base trav.'!B127="","",'1042Bf Données de base trav.'!B127)</f>
        <v/>
      </c>
      <c r="C131" s="583" t="str">
        <f>IF('1042Bf Données de base trav.'!C127="","",'1042Bf Données de base trav.'!C127)</f>
        <v/>
      </c>
      <c r="D131" s="583"/>
      <c r="E131" s="467" t="str">
        <f>IF(A131="","",'1042Bf Données de base trav.'!M127)</f>
        <v/>
      </c>
      <c r="F131" s="175"/>
      <c r="G131" s="143"/>
      <c r="H131" s="143"/>
      <c r="I131" s="75" t="str">
        <f t="shared" si="12"/>
        <v/>
      </c>
      <c r="J131" s="174" t="str">
        <f>IF(A131="","",'1042Bf Données de base trav.'!M127)</f>
        <v/>
      </c>
      <c r="K131" s="175"/>
      <c r="L131" s="143"/>
      <c r="M131" s="143"/>
      <c r="N131" s="75" t="str">
        <f t="shared" si="13"/>
        <v/>
      </c>
      <c r="O131" s="207"/>
      <c r="P131" s="208" t="str">
        <f>IF($C131="","",'1042Ef Décompte'!D131)</f>
        <v/>
      </c>
      <c r="Q131" s="208" t="str">
        <f>IF(OR($C131="",'1042Bf Données de base trav.'!M225=""),"",'1042Bf Données de base trav.'!M225)</f>
        <v/>
      </c>
      <c r="R131" s="207" t="str">
        <f t="shared" si="14"/>
        <v/>
      </c>
      <c r="S131" s="207" t="str">
        <f t="shared" si="15"/>
        <v/>
      </c>
      <c r="T131" s="209">
        <f t="shared" si="16"/>
        <v>0</v>
      </c>
      <c r="U131" s="209">
        <f t="shared" si="17"/>
        <v>0</v>
      </c>
      <c r="V131" s="209">
        <f t="shared" si="18"/>
        <v>0</v>
      </c>
      <c r="W131" s="209">
        <f t="shared" si="19"/>
        <v>0</v>
      </c>
      <c r="X131" s="209">
        <f t="shared" si="20"/>
        <v>0</v>
      </c>
      <c r="Y131" s="209">
        <f t="shared" si="21"/>
        <v>0</v>
      </c>
      <c r="Z131" s="200">
        <f t="shared" si="22"/>
        <v>0</v>
      </c>
    </row>
    <row r="132" spans="1:26" s="201" customFormat="1" ht="16.899999999999999" customHeight="1">
      <c r="A132" s="335" t="str">
        <f>IF('1042Bf Données de base trav.'!A128="","",'1042Bf Données de base trav.'!A128)</f>
        <v/>
      </c>
      <c r="B132" s="469" t="str">
        <f>IF('1042Bf Données de base trav.'!B128="","",'1042Bf Données de base trav.'!B128)</f>
        <v/>
      </c>
      <c r="C132" s="583" t="str">
        <f>IF('1042Bf Données de base trav.'!C128="","",'1042Bf Données de base trav.'!C128)</f>
        <v/>
      </c>
      <c r="D132" s="583"/>
      <c r="E132" s="467" t="str">
        <f>IF(A132="","",'1042Bf Données de base trav.'!M128)</f>
        <v/>
      </c>
      <c r="F132" s="175"/>
      <c r="G132" s="143"/>
      <c r="H132" s="143"/>
      <c r="I132" s="75" t="str">
        <f t="shared" si="12"/>
        <v/>
      </c>
      <c r="J132" s="174" t="str">
        <f>IF(A132="","",'1042Bf Données de base trav.'!M128)</f>
        <v/>
      </c>
      <c r="K132" s="175"/>
      <c r="L132" s="143"/>
      <c r="M132" s="143"/>
      <c r="N132" s="75" t="str">
        <f t="shared" si="13"/>
        <v/>
      </c>
      <c r="O132" s="207"/>
      <c r="P132" s="208" t="str">
        <f>IF($C132="","",'1042Ef Décompte'!D132)</f>
        <v/>
      </c>
      <c r="Q132" s="208" t="str">
        <f>IF(OR($C132="",'1042Bf Données de base trav.'!M226=""),"",'1042Bf Données de base trav.'!M226)</f>
        <v/>
      </c>
      <c r="R132" s="207" t="str">
        <f t="shared" si="14"/>
        <v/>
      </c>
      <c r="S132" s="207" t="str">
        <f t="shared" si="15"/>
        <v/>
      </c>
      <c r="T132" s="209">
        <f t="shared" si="16"/>
        <v>0</v>
      </c>
      <c r="U132" s="209">
        <f t="shared" si="17"/>
        <v>0</v>
      </c>
      <c r="V132" s="209">
        <f t="shared" si="18"/>
        <v>0</v>
      </c>
      <c r="W132" s="209">
        <f t="shared" si="19"/>
        <v>0</v>
      </c>
      <c r="X132" s="209">
        <f t="shared" si="20"/>
        <v>0</v>
      </c>
      <c r="Y132" s="209">
        <f t="shared" si="21"/>
        <v>0</v>
      </c>
      <c r="Z132" s="200">
        <f t="shared" si="22"/>
        <v>0</v>
      </c>
    </row>
    <row r="133" spans="1:26" s="201" customFormat="1" ht="16.899999999999999" customHeight="1">
      <c r="A133" s="335" t="str">
        <f>IF('1042Bf Données de base trav.'!A129="","",'1042Bf Données de base trav.'!A129)</f>
        <v/>
      </c>
      <c r="B133" s="469" t="str">
        <f>IF('1042Bf Données de base trav.'!B129="","",'1042Bf Données de base trav.'!B129)</f>
        <v/>
      </c>
      <c r="C133" s="583" t="str">
        <f>IF('1042Bf Données de base trav.'!C129="","",'1042Bf Données de base trav.'!C129)</f>
        <v/>
      </c>
      <c r="D133" s="583"/>
      <c r="E133" s="467" t="str">
        <f>IF(A133="","",'1042Bf Données de base trav.'!M129)</f>
        <v/>
      </c>
      <c r="F133" s="175"/>
      <c r="G133" s="143"/>
      <c r="H133" s="143"/>
      <c r="I133" s="75" t="str">
        <f t="shared" si="12"/>
        <v/>
      </c>
      <c r="J133" s="174" t="str">
        <f>IF(A133="","",'1042Bf Données de base trav.'!M129)</f>
        <v/>
      </c>
      <c r="K133" s="175"/>
      <c r="L133" s="143"/>
      <c r="M133" s="143"/>
      <c r="N133" s="75" t="str">
        <f t="shared" si="13"/>
        <v/>
      </c>
      <c r="O133" s="207"/>
      <c r="P133" s="208" t="str">
        <f>IF($C133="","",'1042Ef Décompte'!D133)</f>
        <v/>
      </c>
      <c r="Q133" s="208" t="str">
        <f>IF(OR($C133="",'1042Bf Données de base trav.'!M227=""),"",'1042Bf Données de base trav.'!M227)</f>
        <v/>
      </c>
      <c r="R133" s="207" t="str">
        <f t="shared" si="14"/>
        <v/>
      </c>
      <c r="S133" s="207" t="str">
        <f t="shared" si="15"/>
        <v/>
      </c>
      <c r="T133" s="209">
        <f t="shared" si="16"/>
        <v>0</v>
      </c>
      <c r="U133" s="209">
        <f t="shared" si="17"/>
        <v>0</v>
      </c>
      <c r="V133" s="209">
        <f t="shared" si="18"/>
        <v>0</v>
      </c>
      <c r="W133" s="209">
        <f t="shared" si="19"/>
        <v>0</v>
      </c>
      <c r="X133" s="209">
        <f t="shared" si="20"/>
        <v>0</v>
      </c>
      <c r="Y133" s="209">
        <f t="shared" si="21"/>
        <v>0</v>
      </c>
      <c r="Z133" s="200">
        <f t="shared" si="22"/>
        <v>0</v>
      </c>
    </row>
    <row r="134" spans="1:26" s="201" customFormat="1" ht="16.899999999999999" customHeight="1">
      <c r="A134" s="335" t="str">
        <f>IF('1042Bf Données de base trav.'!A130="","",'1042Bf Données de base trav.'!A130)</f>
        <v/>
      </c>
      <c r="B134" s="469" t="str">
        <f>IF('1042Bf Données de base trav.'!B130="","",'1042Bf Données de base trav.'!B130)</f>
        <v/>
      </c>
      <c r="C134" s="583" t="str">
        <f>IF('1042Bf Données de base trav.'!C130="","",'1042Bf Données de base trav.'!C130)</f>
        <v/>
      </c>
      <c r="D134" s="583"/>
      <c r="E134" s="467" t="str">
        <f>IF(A134="","",'1042Bf Données de base trav.'!M130)</f>
        <v/>
      </c>
      <c r="F134" s="175"/>
      <c r="G134" s="143"/>
      <c r="H134" s="143"/>
      <c r="I134" s="75" t="str">
        <f t="shared" si="12"/>
        <v/>
      </c>
      <c r="J134" s="174" t="str">
        <f>IF(A134="","",'1042Bf Données de base trav.'!M130)</f>
        <v/>
      </c>
      <c r="K134" s="175"/>
      <c r="L134" s="143"/>
      <c r="M134" s="143"/>
      <c r="N134" s="75" t="str">
        <f t="shared" si="13"/>
        <v/>
      </c>
      <c r="O134" s="207"/>
      <c r="P134" s="208" t="str">
        <f>IF($C134="","",'1042Ef Décompte'!D134)</f>
        <v/>
      </c>
      <c r="Q134" s="208" t="str">
        <f>IF(OR($C134="",'1042Bf Données de base trav.'!M228=""),"",'1042Bf Données de base trav.'!M228)</f>
        <v/>
      </c>
      <c r="R134" s="207" t="str">
        <f t="shared" si="14"/>
        <v/>
      </c>
      <c r="S134" s="207" t="str">
        <f t="shared" si="15"/>
        <v/>
      </c>
      <c r="T134" s="209">
        <f t="shared" si="16"/>
        <v>0</v>
      </c>
      <c r="U134" s="209">
        <f t="shared" si="17"/>
        <v>0</v>
      </c>
      <c r="V134" s="209">
        <f t="shared" si="18"/>
        <v>0</v>
      </c>
      <c r="W134" s="209">
        <f t="shared" si="19"/>
        <v>0</v>
      </c>
      <c r="X134" s="209">
        <f t="shared" si="20"/>
        <v>0</v>
      </c>
      <c r="Y134" s="209">
        <f t="shared" si="21"/>
        <v>0</v>
      </c>
      <c r="Z134" s="200">
        <f t="shared" si="22"/>
        <v>0</v>
      </c>
    </row>
    <row r="135" spans="1:26" s="201" customFormat="1" ht="16.899999999999999" customHeight="1">
      <c r="A135" s="335" t="str">
        <f>IF('1042Bf Données de base trav.'!A131="","",'1042Bf Données de base trav.'!A131)</f>
        <v/>
      </c>
      <c r="B135" s="469" t="str">
        <f>IF('1042Bf Données de base trav.'!B131="","",'1042Bf Données de base trav.'!B131)</f>
        <v/>
      </c>
      <c r="C135" s="583" t="str">
        <f>IF('1042Bf Données de base trav.'!C131="","",'1042Bf Données de base trav.'!C131)</f>
        <v/>
      </c>
      <c r="D135" s="583"/>
      <c r="E135" s="467" t="str">
        <f>IF(A135="","",'1042Bf Données de base trav.'!M131)</f>
        <v/>
      </c>
      <c r="F135" s="175"/>
      <c r="G135" s="143"/>
      <c r="H135" s="143"/>
      <c r="I135" s="75" t="str">
        <f t="shared" si="12"/>
        <v/>
      </c>
      <c r="J135" s="174" t="str">
        <f>IF(A135="","",'1042Bf Données de base trav.'!M131)</f>
        <v/>
      </c>
      <c r="K135" s="175"/>
      <c r="L135" s="143"/>
      <c r="M135" s="143"/>
      <c r="N135" s="75" t="str">
        <f t="shared" si="13"/>
        <v/>
      </c>
      <c r="O135" s="207"/>
      <c r="P135" s="208" t="str">
        <f>IF($C135="","",'1042Ef Décompte'!D135)</f>
        <v/>
      </c>
      <c r="Q135" s="208" t="str">
        <f>IF(OR($C135="",'1042Bf Données de base trav.'!M229=""),"",'1042Bf Données de base trav.'!M229)</f>
        <v/>
      </c>
      <c r="R135" s="207" t="str">
        <f t="shared" si="14"/>
        <v/>
      </c>
      <c r="S135" s="207" t="str">
        <f t="shared" si="15"/>
        <v/>
      </c>
      <c r="T135" s="209">
        <f t="shared" si="16"/>
        <v>0</v>
      </c>
      <c r="U135" s="209">
        <f t="shared" si="17"/>
        <v>0</v>
      </c>
      <c r="V135" s="209">
        <f t="shared" si="18"/>
        <v>0</v>
      </c>
      <c r="W135" s="209">
        <f t="shared" si="19"/>
        <v>0</v>
      </c>
      <c r="X135" s="209">
        <f t="shared" si="20"/>
        <v>0</v>
      </c>
      <c r="Y135" s="209">
        <f t="shared" si="21"/>
        <v>0</v>
      </c>
      <c r="Z135" s="200">
        <f t="shared" si="22"/>
        <v>0</v>
      </c>
    </row>
    <row r="136" spans="1:26" s="201" customFormat="1" ht="16.899999999999999" customHeight="1">
      <c r="A136" s="335" t="str">
        <f>IF('1042Bf Données de base trav.'!A132="","",'1042Bf Données de base trav.'!A132)</f>
        <v/>
      </c>
      <c r="B136" s="469" t="str">
        <f>IF('1042Bf Données de base trav.'!B132="","",'1042Bf Données de base trav.'!B132)</f>
        <v/>
      </c>
      <c r="C136" s="583" t="str">
        <f>IF('1042Bf Données de base trav.'!C132="","",'1042Bf Données de base trav.'!C132)</f>
        <v/>
      </c>
      <c r="D136" s="583"/>
      <c r="E136" s="467" t="str">
        <f>IF(A136="","",'1042Bf Données de base trav.'!M132)</f>
        <v/>
      </c>
      <c r="F136" s="175"/>
      <c r="G136" s="143"/>
      <c r="H136" s="143"/>
      <c r="I136" s="75" t="str">
        <f t="shared" si="12"/>
        <v/>
      </c>
      <c r="J136" s="174" t="str">
        <f>IF(A136="","",'1042Bf Données de base trav.'!M132)</f>
        <v/>
      </c>
      <c r="K136" s="175"/>
      <c r="L136" s="143"/>
      <c r="M136" s="143"/>
      <c r="N136" s="75" t="str">
        <f t="shared" si="13"/>
        <v/>
      </c>
      <c r="O136" s="207"/>
      <c r="P136" s="208" t="str">
        <f>IF($C136="","",'1042Ef Décompte'!D136)</f>
        <v/>
      </c>
      <c r="Q136" s="208" t="str">
        <f>IF(OR($C136="",'1042Bf Données de base trav.'!M230=""),"",'1042Bf Données de base trav.'!M230)</f>
        <v/>
      </c>
      <c r="R136" s="207" t="str">
        <f t="shared" si="14"/>
        <v/>
      </c>
      <c r="S136" s="207" t="str">
        <f t="shared" si="15"/>
        <v/>
      </c>
      <c r="T136" s="209">
        <f t="shared" si="16"/>
        <v>0</v>
      </c>
      <c r="U136" s="209">
        <f t="shared" si="17"/>
        <v>0</v>
      </c>
      <c r="V136" s="209">
        <f t="shared" si="18"/>
        <v>0</v>
      </c>
      <c r="W136" s="209">
        <f t="shared" si="19"/>
        <v>0</v>
      </c>
      <c r="X136" s="209">
        <f t="shared" si="20"/>
        <v>0</v>
      </c>
      <c r="Y136" s="209">
        <f t="shared" si="21"/>
        <v>0</v>
      </c>
      <c r="Z136" s="200">
        <f t="shared" si="22"/>
        <v>0</v>
      </c>
    </row>
    <row r="137" spans="1:26" s="201" customFormat="1" ht="16.899999999999999" customHeight="1">
      <c r="A137" s="335" t="str">
        <f>IF('1042Bf Données de base trav.'!A133="","",'1042Bf Données de base trav.'!A133)</f>
        <v/>
      </c>
      <c r="B137" s="469" t="str">
        <f>IF('1042Bf Données de base trav.'!B133="","",'1042Bf Données de base trav.'!B133)</f>
        <v/>
      </c>
      <c r="C137" s="583" t="str">
        <f>IF('1042Bf Données de base trav.'!C133="","",'1042Bf Données de base trav.'!C133)</f>
        <v/>
      </c>
      <c r="D137" s="583"/>
      <c r="E137" s="467" t="str">
        <f>IF(A137="","",'1042Bf Données de base trav.'!M133)</f>
        <v/>
      </c>
      <c r="F137" s="175"/>
      <c r="G137" s="143"/>
      <c r="H137" s="143"/>
      <c r="I137" s="75" t="str">
        <f t="shared" si="12"/>
        <v/>
      </c>
      <c r="J137" s="174" t="str">
        <f>IF(A137="","",'1042Bf Données de base trav.'!M133)</f>
        <v/>
      </c>
      <c r="K137" s="175"/>
      <c r="L137" s="143"/>
      <c r="M137" s="143"/>
      <c r="N137" s="75" t="str">
        <f t="shared" si="13"/>
        <v/>
      </c>
      <c r="O137" s="207"/>
      <c r="P137" s="208" t="str">
        <f>IF($C137="","",'1042Ef Décompte'!D137)</f>
        <v/>
      </c>
      <c r="Q137" s="208" t="str">
        <f>IF(OR($C137="",'1042Bf Données de base trav.'!M231=""),"",'1042Bf Données de base trav.'!M231)</f>
        <v/>
      </c>
      <c r="R137" s="207" t="str">
        <f t="shared" si="14"/>
        <v/>
      </c>
      <c r="S137" s="207" t="str">
        <f t="shared" si="15"/>
        <v/>
      </c>
      <c r="T137" s="209">
        <f t="shared" si="16"/>
        <v>0</v>
      </c>
      <c r="U137" s="209">
        <f t="shared" si="17"/>
        <v>0</v>
      </c>
      <c r="V137" s="209">
        <f t="shared" si="18"/>
        <v>0</v>
      </c>
      <c r="W137" s="209">
        <f t="shared" si="19"/>
        <v>0</v>
      </c>
      <c r="X137" s="209">
        <f t="shared" si="20"/>
        <v>0</v>
      </c>
      <c r="Y137" s="209">
        <f t="shared" si="21"/>
        <v>0</v>
      </c>
      <c r="Z137" s="200">
        <f t="shared" si="22"/>
        <v>0</v>
      </c>
    </row>
    <row r="138" spans="1:26" s="201" customFormat="1" ht="16.899999999999999" customHeight="1">
      <c r="A138" s="335" t="str">
        <f>IF('1042Bf Données de base trav.'!A134="","",'1042Bf Données de base trav.'!A134)</f>
        <v/>
      </c>
      <c r="B138" s="469" t="str">
        <f>IF('1042Bf Données de base trav.'!B134="","",'1042Bf Données de base trav.'!B134)</f>
        <v/>
      </c>
      <c r="C138" s="583" t="str">
        <f>IF('1042Bf Données de base trav.'!C134="","",'1042Bf Données de base trav.'!C134)</f>
        <v/>
      </c>
      <c r="D138" s="583"/>
      <c r="E138" s="467" t="str">
        <f>IF(A138="","",'1042Bf Données de base trav.'!M134)</f>
        <v/>
      </c>
      <c r="F138" s="175"/>
      <c r="G138" s="143"/>
      <c r="H138" s="143"/>
      <c r="I138" s="75" t="str">
        <f t="shared" si="12"/>
        <v/>
      </c>
      <c r="J138" s="174" t="str">
        <f>IF(A138="","",'1042Bf Données de base trav.'!M134)</f>
        <v/>
      </c>
      <c r="K138" s="175"/>
      <c r="L138" s="143"/>
      <c r="M138" s="143"/>
      <c r="N138" s="75" t="str">
        <f t="shared" si="13"/>
        <v/>
      </c>
      <c r="O138" s="207"/>
      <c r="P138" s="208" t="str">
        <f>IF($C138="","",'1042Ef Décompte'!D138)</f>
        <v/>
      </c>
      <c r="Q138" s="208" t="str">
        <f>IF(OR($C138="",'1042Bf Données de base trav.'!M232=""),"",'1042Bf Données de base trav.'!M232)</f>
        <v/>
      </c>
      <c r="R138" s="207" t="str">
        <f t="shared" si="14"/>
        <v/>
      </c>
      <c r="S138" s="207" t="str">
        <f t="shared" si="15"/>
        <v/>
      </c>
      <c r="T138" s="209">
        <f t="shared" si="16"/>
        <v>0</v>
      </c>
      <c r="U138" s="209">
        <f t="shared" si="17"/>
        <v>0</v>
      </c>
      <c r="V138" s="209">
        <f t="shared" si="18"/>
        <v>0</v>
      </c>
      <c r="W138" s="209">
        <f t="shared" si="19"/>
        <v>0</v>
      </c>
      <c r="X138" s="209">
        <f t="shared" si="20"/>
        <v>0</v>
      </c>
      <c r="Y138" s="209">
        <f t="shared" si="21"/>
        <v>0</v>
      </c>
      <c r="Z138" s="200">
        <f t="shared" si="22"/>
        <v>0</v>
      </c>
    </row>
    <row r="139" spans="1:26" s="201" customFormat="1" ht="16.899999999999999" customHeight="1">
      <c r="A139" s="335" t="str">
        <f>IF('1042Bf Données de base trav.'!A135="","",'1042Bf Données de base trav.'!A135)</f>
        <v/>
      </c>
      <c r="B139" s="469" t="str">
        <f>IF('1042Bf Données de base trav.'!B135="","",'1042Bf Données de base trav.'!B135)</f>
        <v/>
      </c>
      <c r="C139" s="583" t="str">
        <f>IF('1042Bf Données de base trav.'!C135="","",'1042Bf Données de base trav.'!C135)</f>
        <v/>
      </c>
      <c r="D139" s="583"/>
      <c r="E139" s="467" t="str">
        <f>IF(A139="","",'1042Bf Données de base trav.'!M135)</f>
        <v/>
      </c>
      <c r="F139" s="175"/>
      <c r="G139" s="143"/>
      <c r="H139" s="143"/>
      <c r="I139" s="75" t="str">
        <f t="shared" si="12"/>
        <v/>
      </c>
      <c r="J139" s="174" t="str">
        <f>IF(A139="","",'1042Bf Données de base trav.'!M135)</f>
        <v/>
      </c>
      <c r="K139" s="175"/>
      <c r="L139" s="143"/>
      <c r="M139" s="143"/>
      <c r="N139" s="75" t="str">
        <f t="shared" si="13"/>
        <v/>
      </c>
      <c r="O139" s="207"/>
      <c r="P139" s="208" t="str">
        <f>IF($C139="","",'1042Ef Décompte'!D139)</f>
        <v/>
      </c>
      <c r="Q139" s="208" t="str">
        <f>IF(OR($C139="",'1042Bf Données de base trav.'!M233=""),"",'1042Bf Données de base trav.'!M233)</f>
        <v/>
      </c>
      <c r="R139" s="207" t="str">
        <f t="shared" si="14"/>
        <v/>
      </c>
      <c r="S139" s="207" t="str">
        <f t="shared" si="15"/>
        <v/>
      </c>
      <c r="T139" s="209">
        <f t="shared" si="16"/>
        <v>0</v>
      </c>
      <c r="U139" s="209">
        <f t="shared" si="17"/>
        <v>0</v>
      </c>
      <c r="V139" s="209">
        <f t="shared" si="18"/>
        <v>0</v>
      </c>
      <c r="W139" s="209">
        <f t="shared" si="19"/>
        <v>0</v>
      </c>
      <c r="X139" s="209">
        <f t="shared" si="20"/>
        <v>0</v>
      </c>
      <c r="Y139" s="209">
        <f t="shared" si="21"/>
        <v>0</v>
      </c>
      <c r="Z139" s="200">
        <f t="shared" si="22"/>
        <v>0</v>
      </c>
    </row>
    <row r="140" spans="1:26" s="201" customFormat="1" ht="16.899999999999999" customHeight="1">
      <c r="A140" s="335" t="str">
        <f>IF('1042Bf Données de base trav.'!A136="","",'1042Bf Données de base trav.'!A136)</f>
        <v/>
      </c>
      <c r="B140" s="469" t="str">
        <f>IF('1042Bf Données de base trav.'!B136="","",'1042Bf Données de base trav.'!B136)</f>
        <v/>
      </c>
      <c r="C140" s="583" t="str">
        <f>IF('1042Bf Données de base trav.'!C136="","",'1042Bf Données de base trav.'!C136)</f>
        <v/>
      </c>
      <c r="D140" s="583"/>
      <c r="E140" s="467" t="str">
        <f>IF(A140="","",'1042Bf Données de base trav.'!M136)</f>
        <v/>
      </c>
      <c r="F140" s="175"/>
      <c r="G140" s="143"/>
      <c r="H140" s="143"/>
      <c r="I140" s="75" t="str">
        <f t="shared" si="12"/>
        <v/>
      </c>
      <c r="J140" s="174" t="str">
        <f>IF(A140="","",'1042Bf Données de base trav.'!M136)</f>
        <v/>
      </c>
      <c r="K140" s="175"/>
      <c r="L140" s="143"/>
      <c r="M140" s="143"/>
      <c r="N140" s="75" t="str">
        <f t="shared" si="13"/>
        <v/>
      </c>
      <c r="O140" s="207"/>
      <c r="P140" s="208" t="str">
        <f>IF($C140="","",'1042Ef Décompte'!D140)</f>
        <v/>
      </c>
      <c r="Q140" s="208" t="str">
        <f>IF(OR($C140="",'1042Bf Données de base trav.'!M234=""),"",'1042Bf Données de base trav.'!M234)</f>
        <v/>
      </c>
      <c r="R140" s="207" t="str">
        <f t="shared" si="14"/>
        <v/>
      </c>
      <c r="S140" s="207" t="str">
        <f t="shared" si="15"/>
        <v/>
      </c>
      <c r="T140" s="209">
        <f t="shared" si="16"/>
        <v>0</v>
      </c>
      <c r="U140" s="209">
        <f t="shared" si="17"/>
        <v>0</v>
      </c>
      <c r="V140" s="209">
        <f t="shared" si="18"/>
        <v>0</v>
      </c>
      <c r="W140" s="209">
        <f t="shared" si="19"/>
        <v>0</v>
      </c>
      <c r="X140" s="209">
        <f t="shared" si="20"/>
        <v>0</v>
      </c>
      <c r="Y140" s="209">
        <f t="shared" si="21"/>
        <v>0</v>
      </c>
      <c r="Z140" s="200">
        <f t="shared" si="22"/>
        <v>0</v>
      </c>
    </row>
    <row r="141" spans="1:26" s="201" customFormat="1" ht="16.899999999999999" customHeight="1">
      <c r="A141" s="335" t="str">
        <f>IF('1042Bf Données de base trav.'!A137="","",'1042Bf Données de base trav.'!A137)</f>
        <v/>
      </c>
      <c r="B141" s="469" t="str">
        <f>IF('1042Bf Données de base trav.'!B137="","",'1042Bf Données de base trav.'!B137)</f>
        <v/>
      </c>
      <c r="C141" s="583" t="str">
        <f>IF('1042Bf Données de base trav.'!C137="","",'1042Bf Données de base trav.'!C137)</f>
        <v/>
      </c>
      <c r="D141" s="583"/>
      <c r="E141" s="467" t="str">
        <f>IF(A141="","",'1042Bf Données de base trav.'!M137)</f>
        <v/>
      </c>
      <c r="F141" s="175"/>
      <c r="G141" s="143"/>
      <c r="H141" s="143"/>
      <c r="I141" s="75" t="str">
        <f t="shared" si="12"/>
        <v/>
      </c>
      <c r="J141" s="174" t="str">
        <f>IF(A141="","",'1042Bf Données de base trav.'!M137)</f>
        <v/>
      </c>
      <c r="K141" s="175"/>
      <c r="L141" s="143"/>
      <c r="M141" s="143"/>
      <c r="N141" s="75" t="str">
        <f t="shared" si="13"/>
        <v/>
      </c>
      <c r="O141" s="207"/>
      <c r="P141" s="208" t="str">
        <f>IF($C141="","",'1042Ef Décompte'!D141)</f>
        <v/>
      </c>
      <c r="Q141" s="208" t="str">
        <f>IF(OR($C141="",'1042Bf Données de base trav.'!M235=""),"",'1042Bf Données de base trav.'!M235)</f>
        <v/>
      </c>
      <c r="R141" s="207" t="str">
        <f t="shared" si="14"/>
        <v/>
      </c>
      <c r="S141" s="207" t="str">
        <f t="shared" si="15"/>
        <v/>
      </c>
      <c r="T141" s="209">
        <f t="shared" si="16"/>
        <v>0</v>
      </c>
      <c r="U141" s="209">
        <f t="shared" si="17"/>
        <v>0</v>
      </c>
      <c r="V141" s="209">
        <f t="shared" si="18"/>
        <v>0</v>
      </c>
      <c r="W141" s="209">
        <f t="shared" si="19"/>
        <v>0</v>
      </c>
      <c r="X141" s="209">
        <f t="shared" si="20"/>
        <v>0</v>
      </c>
      <c r="Y141" s="209">
        <f t="shared" si="21"/>
        <v>0</v>
      </c>
      <c r="Z141" s="200">
        <f t="shared" si="22"/>
        <v>0</v>
      </c>
    </row>
    <row r="142" spans="1:26" s="201" customFormat="1" ht="16.899999999999999" customHeight="1">
      <c r="A142" s="335" t="str">
        <f>IF('1042Bf Données de base trav.'!A138="","",'1042Bf Données de base trav.'!A138)</f>
        <v/>
      </c>
      <c r="B142" s="469" t="str">
        <f>IF('1042Bf Données de base trav.'!B138="","",'1042Bf Données de base trav.'!B138)</f>
        <v/>
      </c>
      <c r="C142" s="583" t="str">
        <f>IF('1042Bf Données de base trav.'!C138="","",'1042Bf Données de base trav.'!C138)</f>
        <v/>
      </c>
      <c r="D142" s="583"/>
      <c r="E142" s="467" t="str">
        <f>IF(A142="","",'1042Bf Données de base trav.'!M138)</f>
        <v/>
      </c>
      <c r="F142" s="175"/>
      <c r="G142" s="143"/>
      <c r="H142" s="143"/>
      <c r="I142" s="75" t="str">
        <f t="shared" ref="I142:I205" si="23">R142</f>
        <v/>
      </c>
      <c r="J142" s="174" t="str">
        <f>IF(A142="","",'1042Bf Données de base trav.'!M138)</f>
        <v/>
      </c>
      <c r="K142" s="175"/>
      <c r="L142" s="143"/>
      <c r="M142" s="143"/>
      <c r="N142" s="75" t="str">
        <f t="shared" ref="N142:N205" si="24">S142</f>
        <v/>
      </c>
      <c r="O142" s="207"/>
      <c r="P142" s="208" t="str">
        <f>IF($C142="","",'1042Ef Décompte'!D142)</f>
        <v/>
      </c>
      <c r="Q142" s="208" t="str">
        <f>IF(OR($C142="",'1042Bf Données de base trav.'!M236=""),"",'1042Bf Données de base trav.'!M236)</f>
        <v/>
      </c>
      <c r="R142" s="207" t="str">
        <f t="shared" ref="R142:R205" si="25">IF(OR($C142="",F142="",G142="",H142=""),"",MAX(F142-G142-H142,0))</f>
        <v/>
      </c>
      <c r="S142" s="207" t="str">
        <f t="shared" ref="S142:S205" si="26">IF(OR(K142="",L142="",M142=""),"",MAX(K142-L142-M142,0))</f>
        <v/>
      </c>
      <c r="T142" s="209">
        <f t="shared" ref="T142:T205" si="27">IF(OR(I142=""),0,F142)</f>
        <v>0</v>
      </c>
      <c r="U142" s="209">
        <f t="shared" ref="U142:U205" si="28">IF(OR(I142=""),0,H142)</f>
        <v>0</v>
      </c>
      <c r="V142" s="209">
        <f t="shared" ref="V142:V205" si="29">IF(OR(I142&lt;=0,I142=""),0,R142)</f>
        <v>0</v>
      </c>
      <c r="W142" s="209">
        <f t="shared" ref="W142:W205" si="30">IF(OR(N142=""),0,K142)</f>
        <v>0</v>
      </c>
      <c r="X142" s="209">
        <f t="shared" ref="X142:X205" si="31">IF(OR(N142=""),0,M142)</f>
        <v>0</v>
      </c>
      <c r="Y142" s="209">
        <f t="shared" ref="Y142:Y205" si="32">IF(OR(N142&lt;=0,N142=""),0,S142)</f>
        <v>0</v>
      </c>
      <c r="Z142" s="200">
        <f t="shared" ref="Z142:Z205" si="33">MAX(P142:Y142)</f>
        <v>0</v>
      </c>
    </row>
    <row r="143" spans="1:26" s="201" customFormat="1" ht="16.899999999999999" customHeight="1">
      <c r="A143" s="335" t="str">
        <f>IF('1042Bf Données de base trav.'!A139="","",'1042Bf Données de base trav.'!A139)</f>
        <v/>
      </c>
      <c r="B143" s="469" t="str">
        <f>IF('1042Bf Données de base trav.'!B139="","",'1042Bf Données de base trav.'!B139)</f>
        <v/>
      </c>
      <c r="C143" s="583" t="str">
        <f>IF('1042Bf Données de base trav.'!C139="","",'1042Bf Données de base trav.'!C139)</f>
        <v/>
      </c>
      <c r="D143" s="583"/>
      <c r="E143" s="467" t="str">
        <f>IF(A143="","",'1042Bf Données de base trav.'!M139)</f>
        <v/>
      </c>
      <c r="F143" s="175"/>
      <c r="G143" s="143"/>
      <c r="H143" s="143"/>
      <c r="I143" s="75" t="str">
        <f t="shared" si="23"/>
        <v/>
      </c>
      <c r="J143" s="174" t="str">
        <f>IF(A143="","",'1042Bf Données de base trav.'!M139)</f>
        <v/>
      </c>
      <c r="K143" s="175"/>
      <c r="L143" s="143"/>
      <c r="M143" s="143"/>
      <c r="N143" s="75" t="str">
        <f t="shared" si="24"/>
        <v/>
      </c>
      <c r="O143" s="207"/>
      <c r="P143" s="208" t="str">
        <f>IF($C143="","",'1042Ef Décompte'!D143)</f>
        <v/>
      </c>
      <c r="Q143" s="208" t="str">
        <f>IF(OR($C143="",'1042Bf Données de base trav.'!M237=""),"",'1042Bf Données de base trav.'!M237)</f>
        <v/>
      </c>
      <c r="R143" s="207" t="str">
        <f t="shared" si="25"/>
        <v/>
      </c>
      <c r="S143" s="207" t="str">
        <f t="shared" si="26"/>
        <v/>
      </c>
      <c r="T143" s="209">
        <f t="shared" si="27"/>
        <v>0</v>
      </c>
      <c r="U143" s="209">
        <f t="shared" si="28"/>
        <v>0</v>
      </c>
      <c r="V143" s="209">
        <f t="shared" si="29"/>
        <v>0</v>
      </c>
      <c r="W143" s="209">
        <f t="shared" si="30"/>
        <v>0</v>
      </c>
      <c r="X143" s="209">
        <f t="shared" si="31"/>
        <v>0</v>
      </c>
      <c r="Y143" s="209">
        <f t="shared" si="32"/>
        <v>0</v>
      </c>
      <c r="Z143" s="200">
        <f t="shared" si="33"/>
        <v>0</v>
      </c>
    </row>
    <row r="144" spans="1:26" s="201" customFormat="1" ht="16.899999999999999" customHeight="1">
      <c r="A144" s="335" t="str">
        <f>IF('1042Bf Données de base trav.'!A140="","",'1042Bf Données de base trav.'!A140)</f>
        <v/>
      </c>
      <c r="B144" s="469" t="str">
        <f>IF('1042Bf Données de base trav.'!B140="","",'1042Bf Données de base trav.'!B140)</f>
        <v/>
      </c>
      <c r="C144" s="583" t="str">
        <f>IF('1042Bf Données de base trav.'!C140="","",'1042Bf Données de base trav.'!C140)</f>
        <v/>
      </c>
      <c r="D144" s="583"/>
      <c r="E144" s="467" t="str">
        <f>IF(A144="","",'1042Bf Données de base trav.'!M140)</f>
        <v/>
      </c>
      <c r="F144" s="175"/>
      <c r="G144" s="143"/>
      <c r="H144" s="143"/>
      <c r="I144" s="75" t="str">
        <f t="shared" si="23"/>
        <v/>
      </c>
      <c r="J144" s="174" t="str">
        <f>IF(A144="","",'1042Bf Données de base trav.'!M140)</f>
        <v/>
      </c>
      <c r="K144" s="175"/>
      <c r="L144" s="143"/>
      <c r="M144" s="143"/>
      <c r="N144" s="75" t="str">
        <f t="shared" si="24"/>
        <v/>
      </c>
      <c r="O144" s="207"/>
      <c r="P144" s="208" t="str">
        <f>IF($C144="","",'1042Ef Décompte'!D144)</f>
        <v/>
      </c>
      <c r="Q144" s="208" t="str">
        <f>IF(OR($C144="",'1042Bf Données de base trav.'!M238=""),"",'1042Bf Données de base trav.'!M238)</f>
        <v/>
      </c>
      <c r="R144" s="207" t="str">
        <f t="shared" si="25"/>
        <v/>
      </c>
      <c r="S144" s="207" t="str">
        <f t="shared" si="26"/>
        <v/>
      </c>
      <c r="T144" s="209">
        <f t="shared" si="27"/>
        <v>0</v>
      </c>
      <c r="U144" s="209">
        <f t="shared" si="28"/>
        <v>0</v>
      </c>
      <c r="V144" s="209">
        <f t="shared" si="29"/>
        <v>0</v>
      </c>
      <c r="W144" s="209">
        <f t="shared" si="30"/>
        <v>0</v>
      </c>
      <c r="X144" s="209">
        <f t="shared" si="31"/>
        <v>0</v>
      </c>
      <c r="Y144" s="209">
        <f t="shared" si="32"/>
        <v>0</v>
      </c>
      <c r="Z144" s="200">
        <f t="shared" si="33"/>
        <v>0</v>
      </c>
    </row>
    <row r="145" spans="1:26" s="201" customFormat="1" ht="16.899999999999999" customHeight="1">
      <c r="A145" s="335" t="str">
        <f>IF('1042Bf Données de base trav.'!A141="","",'1042Bf Données de base trav.'!A141)</f>
        <v/>
      </c>
      <c r="B145" s="469" t="str">
        <f>IF('1042Bf Données de base trav.'!B141="","",'1042Bf Données de base trav.'!B141)</f>
        <v/>
      </c>
      <c r="C145" s="583" t="str">
        <f>IF('1042Bf Données de base trav.'!C141="","",'1042Bf Données de base trav.'!C141)</f>
        <v/>
      </c>
      <c r="D145" s="583"/>
      <c r="E145" s="467" t="str">
        <f>IF(A145="","",'1042Bf Données de base trav.'!M141)</f>
        <v/>
      </c>
      <c r="F145" s="175"/>
      <c r="G145" s="143"/>
      <c r="H145" s="143"/>
      <c r="I145" s="75" t="str">
        <f t="shared" si="23"/>
        <v/>
      </c>
      <c r="J145" s="174" t="str">
        <f>IF(A145="","",'1042Bf Données de base trav.'!M141)</f>
        <v/>
      </c>
      <c r="K145" s="175"/>
      <c r="L145" s="143"/>
      <c r="M145" s="143"/>
      <c r="N145" s="75" t="str">
        <f t="shared" si="24"/>
        <v/>
      </c>
      <c r="O145" s="207"/>
      <c r="P145" s="208" t="str">
        <f>IF($C145="","",'1042Ef Décompte'!D145)</f>
        <v/>
      </c>
      <c r="Q145" s="208" t="str">
        <f>IF(OR($C145="",'1042Bf Données de base trav.'!M239=""),"",'1042Bf Données de base trav.'!M239)</f>
        <v/>
      </c>
      <c r="R145" s="207" t="str">
        <f t="shared" si="25"/>
        <v/>
      </c>
      <c r="S145" s="207" t="str">
        <f t="shared" si="26"/>
        <v/>
      </c>
      <c r="T145" s="209">
        <f t="shared" si="27"/>
        <v>0</v>
      </c>
      <c r="U145" s="209">
        <f t="shared" si="28"/>
        <v>0</v>
      </c>
      <c r="V145" s="209">
        <f t="shared" si="29"/>
        <v>0</v>
      </c>
      <c r="W145" s="209">
        <f t="shared" si="30"/>
        <v>0</v>
      </c>
      <c r="X145" s="209">
        <f t="shared" si="31"/>
        <v>0</v>
      </c>
      <c r="Y145" s="209">
        <f t="shared" si="32"/>
        <v>0</v>
      </c>
      <c r="Z145" s="200">
        <f t="shared" si="33"/>
        <v>0</v>
      </c>
    </row>
    <row r="146" spans="1:26" s="201" customFormat="1" ht="16.899999999999999" customHeight="1">
      <c r="A146" s="335" t="str">
        <f>IF('1042Bf Données de base trav.'!A142="","",'1042Bf Données de base trav.'!A142)</f>
        <v/>
      </c>
      <c r="B146" s="469" t="str">
        <f>IF('1042Bf Données de base trav.'!B142="","",'1042Bf Données de base trav.'!B142)</f>
        <v/>
      </c>
      <c r="C146" s="583" t="str">
        <f>IF('1042Bf Données de base trav.'!C142="","",'1042Bf Données de base trav.'!C142)</f>
        <v/>
      </c>
      <c r="D146" s="583"/>
      <c r="E146" s="467" t="str">
        <f>IF(A146="","",'1042Bf Données de base trav.'!M142)</f>
        <v/>
      </c>
      <c r="F146" s="175"/>
      <c r="G146" s="143"/>
      <c r="H146" s="143"/>
      <c r="I146" s="75" t="str">
        <f t="shared" si="23"/>
        <v/>
      </c>
      <c r="J146" s="174" t="str">
        <f>IF(A146="","",'1042Bf Données de base trav.'!M142)</f>
        <v/>
      </c>
      <c r="K146" s="175"/>
      <c r="L146" s="143"/>
      <c r="M146" s="143"/>
      <c r="N146" s="75" t="str">
        <f t="shared" si="24"/>
        <v/>
      </c>
      <c r="O146" s="207"/>
      <c r="P146" s="208" t="str">
        <f>IF($C146="","",'1042Ef Décompte'!D146)</f>
        <v/>
      </c>
      <c r="Q146" s="208" t="str">
        <f>IF(OR($C146="",'1042Bf Données de base trav.'!M240=""),"",'1042Bf Données de base trav.'!M240)</f>
        <v/>
      </c>
      <c r="R146" s="207" t="str">
        <f t="shared" si="25"/>
        <v/>
      </c>
      <c r="S146" s="207" t="str">
        <f t="shared" si="26"/>
        <v/>
      </c>
      <c r="T146" s="209">
        <f t="shared" si="27"/>
        <v>0</v>
      </c>
      <c r="U146" s="209">
        <f t="shared" si="28"/>
        <v>0</v>
      </c>
      <c r="V146" s="209">
        <f t="shared" si="29"/>
        <v>0</v>
      </c>
      <c r="W146" s="209">
        <f t="shared" si="30"/>
        <v>0</v>
      </c>
      <c r="X146" s="209">
        <f t="shared" si="31"/>
        <v>0</v>
      </c>
      <c r="Y146" s="209">
        <f t="shared" si="32"/>
        <v>0</v>
      </c>
      <c r="Z146" s="200">
        <f t="shared" si="33"/>
        <v>0</v>
      </c>
    </row>
    <row r="147" spans="1:26" s="201" customFormat="1" ht="16.899999999999999" customHeight="1">
      <c r="A147" s="335" t="str">
        <f>IF('1042Bf Données de base trav.'!A143="","",'1042Bf Données de base trav.'!A143)</f>
        <v/>
      </c>
      <c r="B147" s="469" t="str">
        <f>IF('1042Bf Données de base trav.'!B143="","",'1042Bf Données de base trav.'!B143)</f>
        <v/>
      </c>
      <c r="C147" s="583" t="str">
        <f>IF('1042Bf Données de base trav.'!C143="","",'1042Bf Données de base trav.'!C143)</f>
        <v/>
      </c>
      <c r="D147" s="583"/>
      <c r="E147" s="467" t="str">
        <f>IF(A147="","",'1042Bf Données de base trav.'!M143)</f>
        <v/>
      </c>
      <c r="F147" s="175"/>
      <c r="G147" s="143"/>
      <c r="H147" s="143"/>
      <c r="I147" s="75" t="str">
        <f t="shared" si="23"/>
        <v/>
      </c>
      <c r="J147" s="174" t="str">
        <f>IF(A147="","",'1042Bf Données de base trav.'!M143)</f>
        <v/>
      </c>
      <c r="K147" s="175"/>
      <c r="L147" s="143"/>
      <c r="M147" s="143"/>
      <c r="N147" s="75" t="str">
        <f t="shared" si="24"/>
        <v/>
      </c>
      <c r="O147" s="207"/>
      <c r="P147" s="208" t="str">
        <f>IF($C147="","",'1042Ef Décompte'!D147)</f>
        <v/>
      </c>
      <c r="Q147" s="208" t="str">
        <f>IF(OR($C147="",'1042Bf Données de base trav.'!M241=""),"",'1042Bf Données de base trav.'!M241)</f>
        <v/>
      </c>
      <c r="R147" s="207" t="str">
        <f t="shared" si="25"/>
        <v/>
      </c>
      <c r="S147" s="207" t="str">
        <f t="shared" si="26"/>
        <v/>
      </c>
      <c r="T147" s="209">
        <f t="shared" si="27"/>
        <v>0</v>
      </c>
      <c r="U147" s="209">
        <f t="shared" si="28"/>
        <v>0</v>
      </c>
      <c r="V147" s="209">
        <f t="shared" si="29"/>
        <v>0</v>
      </c>
      <c r="W147" s="209">
        <f t="shared" si="30"/>
        <v>0</v>
      </c>
      <c r="X147" s="209">
        <f t="shared" si="31"/>
        <v>0</v>
      </c>
      <c r="Y147" s="209">
        <f t="shared" si="32"/>
        <v>0</v>
      </c>
      <c r="Z147" s="200">
        <f t="shared" si="33"/>
        <v>0</v>
      </c>
    </row>
    <row r="148" spans="1:26" s="201" customFormat="1" ht="16.899999999999999" customHeight="1">
      <c r="A148" s="335" t="str">
        <f>IF('1042Bf Données de base trav.'!A144="","",'1042Bf Données de base trav.'!A144)</f>
        <v/>
      </c>
      <c r="B148" s="469" t="str">
        <f>IF('1042Bf Données de base trav.'!B144="","",'1042Bf Données de base trav.'!B144)</f>
        <v/>
      </c>
      <c r="C148" s="583" t="str">
        <f>IF('1042Bf Données de base trav.'!C144="","",'1042Bf Données de base trav.'!C144)</f>
        <v/>
      </c>
      <c r="D148" s="583"/>
      <c r="E148" s="467" t="str">
        <f>IF(A148="","",'1042Bf Données de base trav.'!M144)</f>
        <v/>
      </c>
      <c r="F148" s="175"/>
      <c r="G148" s="143"/>
      <c r="H148" s="143"/>
      <c r="I148" s="75" t="str">
        <f t="shared" si="23"/>
        <v/>
      </c>
      <c r="J148" s="174" t="str">
        <f>IF(A148="","",'1042Bf Données de base trav.'!M144)</f>
        <v/>
      </c>
      <c r="K148" s="175"/>
      <c r="L148" s="143"/>
      <c r="M148" s="143"/>
      <c r="N148" s="75" t="str">
        <f t="shared" si="24"/>
        <v/>
      </c>
      <c r="O148" s="207"/>
      <c r="P148" s="208" t="str">
        <f>IF($C148="","",'1042Ef Décompte'!D148)</f>
        <v/>
      </c>
      <c r="Q148" s="208" t="str">
        <f>IF(OR($C148="",'1042Bf Données de base trav.'!M242=""),"",'1042Bf Données de base trav.'!M242)</f>
        <v/>
      </c>
      <c r="R148" s="207" t="str">
        <f t="shared" si="25"/>
        <v/>
      </c>
      <c r="S148" s="207" t="str">
        <f t="shared" si="26"/>
        <v/>
      </c>
      <c r="T148" s="209">
        <f t="shared" si="27"/>
        <v>0</v>
      </c>
      <c r="U148" s="209">
        <f t="shared" si="28"/>
        <v>0</v>
      </c>
      <c r="V148" s="209">
        <f t="shared" si="29"/>
        <v>0</v>
      </c>
      <c r="W148" s="209">
        <f t="shared" si="30"/>
        <v>0</v>
      </c>
      <c r="X148" s="209">
        <f t="shared" si="31"/>
        <v>0</v>
      </c>
      <c r="Y148" s="209">
        <f t="shared" si="32"/>
        <v>0</v>
      </c>
      <c r="Z148" s="200">
        <f t="shared" si="33"/>
        <v>0</v>
      </c>
    </row>
    <row r="149" spans="1:26" s="201" customFormat="1" ht="16.899999999999999" customHeight="1">
      <c r="A149" s="335" t="str">
        <f>IF('1042Bf Données de base trav.'!A145="","",'1042Bf Données de base trav.'!A145)</f>
        <v/>
      </c>
      <c r="B149" s="469" t="str">
        <f>IF('1042Bf Données de base trav.'!B145="","",'1042Bf Données de base trav.'!B145)</f>
        <v/>
      </c>
      <c r="C149" s="583" t="str">
        <f>IF('1042Bf Données de base trav.'!C145="","",'1042Bf Données de base trav.'!C145)</f>
        <v/>
      </c>
      <c r="D149" s="583"/>
      <c r="E149" s="467" t="str">
        <f>IF(A149="","",'1042Bf Données de base trav.'!M145)</f>
        <v/>
      </c>
      <c r="F149" s="175"/>
      <c r="G149" s="143"/>
      <c r="H149" s="143"/>
      <c r="I149" s="75" t="str">
        <f t="shared" si="23"/>
        <v/>
      </c>
      <c r="J149" s="174" t="str">
        <f>IF(A149="","",'1042Bf Données de base trav.'!M145)</f>
        <v/>
      </c>
      <c r="K149" s="175"/>
      <c r="L149" s="143"/>
      <c r="M149" s="143"/>
      <c r="N149" s="75" t="str">
        <f t="shared" si="24"/>
        <v/>
      </c>
      <c r="O149" s="207"/>
      <c r="P149" s="208" t="str">
        <f>IF($C149="","",'1042Ef Décompte'!D149)</f>
        <v/>
      </c>
      <c r="Q149" s="208" t="str">
        <f>IF(OR($C149="",'1042Bf Données de base trav.'!M243=""),"",'1042Bf Données de base trav.'!M243)</f>
        <v/>
      </c>
      <c r="R149" s="207" t="str">
        <f t="shared" si="25"/>
        <v/>
      </c>
      <c r="S149" s="207" t="str">
        <f t="shared" si="26"/>
        <v/>
      </c>
      <c r="T149" s="209">
        <f t="shared" si="27"/>
        <v>0</v>
      </c>
      <c r="U149" s="209">
        <f t="shared" si="28"/>
        <v>0</v>
      </c>
      <c r="V149" s="209">
        <f t="shared" si="29"/>
        <v>0</v>
      </c>
      <c r="W149" s="209">
        <f t="shared" si="30"/>
        <v>0</v>
      </c>
      <c r="X149" s="209">
        <f t="shared" si="31"/>
        <v>0</v>
      </c>
      <c r="Y149" s="209">
        <f t="shared" si="32"/>
        <v>0</v>
      </c>
      <c r="Z149" s="200">
        <f t="shared" si="33"/>
        <v>0</v>
      </c>
    </row>
    <row r="150" spans="1:26" s="201" customFormat="1" ht="16.899999999999999" customHeight="1">
      <c r="A150" s="335" t="str">
        <f>IF('1042Bf Données de base trav.'!A146="","",'1042Bf Données de base trav.'!A146)</f>
        <v/>
      </c>
      <c r="B150" s="469" t="str">
        <f>IF('1042Bf Données de base trav.'!B146="","",'1042Bf Données de base trav.'!B146)</f>
        <v/>
      </c>
      <c r="C150" s="583" t="str">
        <f>IF('1042Bf Données de base trav.'!C146="","",'1042Bf Données de base trav.'!C146)</f>
        <v/>
      </c>
      <c r="D150" s="583"/>
      <c r="E150" s="467" t="str">
        <f>IF(A150="","",'1042Bf Données de base trav.'!M146)</f>
        <v/>
      </c>
      <c r="F150" s="175"/>
      <c r="G150" s="143"/>
      <c r="H150" s="143"/>
      <c r="I150" s="75" t="str">
        <f t="shared" si="23"/>
        <v/>
      </c>
      <c r="J150" s="174" t="str">
        <f>IF(A150="","",'1042Bf Données de base trav.'!M146)</f>
        <v/>
      </c>
      <c r="K150" s="175"/>
      <c r="L150" s="143"/>
      <c r="M150" s="143"/>
      <c r="N150" s="75" t="str">
        <f t="shared" si="24"/>
        <v/>
      </c>
      <c r="O150" s="207"/>
      <c r="P150" s="208" t="str">
        <f>IF($C150="","",'1042Ef Décompte'!D150)</f>
        <v/>
      </c>
      <c r="Q150" s="208" t="str">
        <f>IF(OR($C150="",'1042Bf Données de base trav.'!M244=""),"",'1042Bf Données de base trav.'!M244)</f>
        <v/>
      </c>
      <c r="R150" s="207" t="str">
        <f t="shared" si="25"/>
        <v/>
      </c>
      <c r="S150" s="207" t="str">
        <f t="shared" si="26"/>
        <v/>
      </c>
      <c r="T150" s="209">
        <f t="shared" si="27"/>
        <v>0</v>
      </c>
      <c r="U150" s="209">
        <f t="shared" si="28"/>
        <v>0</v>
      </c>
      <c r="V150" s="209">
        <f t="shared" si="29"/>
        <v>0</v>
      </c>
      <c r="W150" s="209">
        <f t="shared" si="30"/>
        <v>0</v>
      </c>
      <c r="X150" s="209">
        <f t="shared" si="31"/>
        <v>0</v>
      </c>
      <c r="Y150" s="209">
        <f t="shared" si="32"/>
        <v>0</v>
      </c>
      <c r="Z150" s="200">
        <f t="shared" si="33"/>
        <v>0</v>
      </c>
    </row>
    <row r="151" spans="1:26" s="201" customFormat="1" ht="16.899999999999999" customHeight="1">
      <c r="A151" s="335" t="str">
        <f>IF('1042Bf Données de base trav.'!A147="","",'1042Bf Données de base trav.'!A147)</f>
        <v/>
      </c>
      <c r="B151" s="469" t="str">
        <f>IF('1042Bf Données de base trav.'!B147="","",'1042Bf Données de base trav.'!B147)</f>
        <v/>
      </c>
      <c r="C151" s="583" t="str">
        <f>IF('1042Bf Données de base trav.'!C147="","",'1042Bf Données de base trav.'!C147)</f>
        <v/>
      </c>
      <c r="D151" s="583"/>
      <c r="E151" s="467" t="str">
        <f>IF(A151="","",'1042Bf Données de base trav.'!M147)</f>
        <v/>
      </c>
      <c r="F151" s="175"/>
      <c r="G151" s="143"/>
      <c r="H151" s="143"/>
      <c r="I151" s="75" t="str">
        <f t="shared" si="23"/>
        <v/>
      </c>
      <c r="J151" s="174" t="str">
        <f>IF(A151="","",'1042Bf Données de base trav.'!M147)</f>
        <v/>
      </c>
      <c r="K151" s="175"/>
      <c r="L151" s="143"/>
      <c r="M151" s="143"/>
      <c r="N151" s="75" t="str">
        <f t="shared" si="24"/>
        <v/>
      </c>
      <c r="O151" s="207"/>
      <c r="P151" s="208" t="str">
        <f>IF($C151="","",'1042Ef Décompte'!D151)</f>
        <v/>
      </c>
      <c r="Q151" s="208" t="str">
        <f>IF(OR($C151="",'1042Bf Données de base trav.'!M245=""),"",'1042Bf Données de base trav.'!M245)</f>
        <v/>
      </c>
      <c r="R151" s="207" t="str">
        <f t="shared" si="25"/>
        <v/>
      </c>
      <c r="S151" s="207" t="str">
        <f t="shared" si="26"/>
        <v/>
      </c>
      <c r="T151" s="209">
        <f t="shared" si="27"/>
        <v>0</v>
      </c>
      <c r="U151" s="209">
        <f t="shared" si="28"/>
        <v>0</v>
      </c>
      <c r="V151" s="209">
        <f t="shared" si="29"/>
        <v>0</v>
      </c>
      <c r="W151" s="209">
        <f t="shared" si="30"/>
        <v>0</v>
      </c>
      <c r="X151" s="209">
        <f t="shared" si="31"/>
        <v>0</v>
      </c>
      <c r="Y151" s="209">
        <f t="shared" si="32"/>
        <v>0</v>
      </c>
      <c r="Z151" s="200">
        <f t="shared" si="33"/>
        <v>0</v>
      </c>
    </row>
    <row r="152" spans="1:26" s="201" customFormat="1" ht="16.899999999999999" customHeight="1">
      <c r="A152" s="335" t="str">
        <f>IF('1042Bf Données de base trav.'!A148="","",'1042Bf Données de base trav.'!A148)</f>
        <v/>
      </c>
      <c r="B152" s="469" t="str">
        <f>IF('1042Bf Données de base trav.'!B148="","",'1042Bf Données de base trav.'!B148)</f>
        <v/>
      </c>
      <c r="C152" s="583" t="str">
        <f>IF('1042Bf Données de base trav.'!C148="","",'1042Bf Données de base trav.'!C148)</f>
        <v/>
      </c>
      <c r="D152" s="583"/>
      <c r="E152" s="467" t="str">
        <f>IF(A152="","",'1042Bf Données de base trav.'!M148)</f>
        <v/>
      </c>
      <c r="F152" s="175"/>
      <c r="G152" s="143"/>
      <c r="H152" s="143"/>
      <c r="I152" s="75" t="str">
        <f t="shared" si="23"/>
        <v/>
      </c>
      <c r="J152" s="174" t="str">
        <f>IF(A152="","",'1042Bf Données de base trav.'!M148)</f>
        <v/>
      </c>
      <c r="K152" s="175"/>
      <c r="L152" s="143"/>
      <c r="M152" s="143"/>
      <c r="N152" s="75" t="str">
        <f t="shared" si="24"/>
        <v/>
      </c>
      <c r="O152" s="207"/>
      <c r="P152" s="208" t="str">
        <f>IF($C152="","",'1042Ef Décompte'!D152)</f>
        <v/>
      </c>
      <c r="Q152" s="208" t="str">
        <f>IF(OR($C152="",'1042Bf Données de base trav.'!M246=""),"",'1042Bf Données de base trav.'!M246)</f>
        <v/>
      </c>
      <c r="R152" s="207" t="str">
        <f t="shared" si="25"/>
        <v/>
      </c>
      <c r="S152" s="207" t="str">
        <f t="shared" si="26"/>
        <v/>
      </c>
      <c r="T152" s="209">
        <f t="shared" si="27"/>
        <v>0</v>
      </c>
      <c r="U152" s="209">
        <f t="shared" si="28"/>
        <v>0</v>
      </c>
      <c r="V152" s="209">
        <f t="shared" si="29"/>
        <v>0</v>
      </c>
      <c r="W152" s="209">
        <f t="shared" si="30"/>
        <v>0</v>
      </c>
      <c r="X152" s="209">
        <f t="shared" si="31"/>
        <v>0</v>
      </c>
      <c r="Y152" s="209">
        <f t="shared" si="32"/>
        <v>0</v>
      </c>
      <c r="Z152" s="200">
        <f t="shared" si="33"/>
        <v>0</v>
      </c>
    </row>
    <row r="153" spans="1:26" s="201" customFormat="1" ht="16.899999999999999" customHeight="1">
      <c r="A153" s="335" t="str">
        <f>IF('1042Bf Données de base trav.'!A149="","",'1042Bf Données de base trav.'!A149)</f>
        <v/>
      </c>
      <c r="B153" s="469" t="str">
        <f>IF('1042Bf Données de base trav.'!B149="","",'1042Bf Données de base trav.'!B149)</f>
        <v/>
      </c>
      <c r="C153" s="583" t="str">
        <f>IF('1042Bf Données de base trav.'!C149="","",'1042Bf Données de base trav.'!C149)</f>
        <v/>
      </c>
      <c r="D153" s="583"/>
      <c r="E153" s="467" t="str">
        <f>IF(A153="","",'1042Bf Données de base trav.'!M149)</f>
        <v/>
      </c>
      <c r="F153" s="175"/>
      <c r="G153" s="143"/>
      <c r="H153" s="143"/>
      <c r="I153" s="75" t="str">
        <f t="shared" si="23"/>
        <v/>
      </c>
      <c r="J153" s="174" t="str">
        <f>IF(A153="","",'1042Bf Données de base trav.'!M149)</f>
        <v/>
      </c>
      <c r="K153" s="175"/>
      <c r="L153" s="143"/>
      <c r="M153" s="143"/>
      <c r="N153" s="75" t="str">
        <f t="shared" si="24"/>
        <v/>
      </c>
      <c r="O153" s="207"/>
      <c r="P153" s="208" t="str">
        <f>IF($C153="","",'1042Ef Décompte'!D153)</f>
        <v/>
      </c>
      <c r="Q153" s="208" t="str">
        <f>IF(OR($C153="",'1042Bf Données de base trav.'!M247=""),"",'1042Bf Données de base trav.'!M247)</f>
        <v/>
      </c>
      <c r="R153" s="207" t="str">
        <f t="shared" si="25"/>
        <v/>
      </c>
      <c r="S153" s="207" t="str">
        <f t="shared" si="26"/>
        <v/>
      </c>
      <c r="T153" s="209">
        <f t="shared" si="27"/>
        <v>0</v>
      </c>
      <c r="U153" s="209">
        <f t="shared" si="28"/>
        <v>0</v>
      </c>
      <c r="V153" s="209">
        <f t="shared" si="29"/>
        <v>0</v>
      </c>
      <c r="W153" s="209">
        <f t="shared" si="30"/>
        <v>0</v>
      </c>
      <c r="X153" s="209">
        <f t="shared" si="31"/>
        <v>0</v>
      </c>
      <c r="Y153" s="209">
        <f t="shared" si="32"/>
        <v>0</v>
      </c>
      <c r="Z153" s="200">
        <f t="shared" si="33"/>
        <v>0</v>
      </c>
    </row>
    <row r="154" spans="1:26" s="201" customFormat="1" ht="16.899999999999999" customHeight="1">
      <c r="A154" s="335" t="str">
        <f>IF('1042Bf Données de base trav.'!A150="","",'1042Bf Données de base trav.'!A150)</f>
        <v/>
      </c>
      <c r="B154" s="469" t="str">
        <f>IF('1042Bf Données de base trav.'!B150="","",'1042Bf Données de base trav.'!B150)</f>
        <v/>
      </c>
      <c r="C154" s="583" t="str">
        <f>IF('1042Bf Données de base trav.'!C150="","",'1042Bf Données de base trav.'!C150)</f>
        <v/>
      </c>
      <c r="D154" s="583"/>
      <c r="E154" s="467" t="str">
        <f>IF(A154="","",'1042Bf Données de base trav.'!M150)</f>
        <v/>
      </c>
      <c r="F154" s="175"/>
      <c r="G154" s="143"/>
      <c r="H154" s="143"/>
      <c r="I154" s="75" t="str">
        <f t="shared" si="23"/>
        <v/>
      </c>
      <c r="J154" s="174" t="str">
        <f>IF(A154="","",'1042Bf Données de base trav.'!M150)</f>
        <v/>
      </c>
      <c r="K154" s="175"/>
      <c r="L154" s="143"/>
      <c r="M154" s="143"/>
      <c r="N154" s="75" t="str">
        <f t="shared" si="24"/>
        <v/>
      </c>
      <c r="O154" s="207"/>
      <c r="P154" s="208" t="str">
        <f>IF($C154="","",'1042Ef Décompte'!D154)</f>
        <v/>
      </c>
      <c r="Q154" s="208" t="str">
        <f>IF(OR($C154="",'1042Bf Données de base trav.'!M248=""),"",'1042Bf Données de base trav.'!M248)</f>
        <v/>
      </c>
      <c r="R154" s="207" t="str">
        <f t="shared" si="25"/>
        <v/>
      </c>
      <c r="S154" s="207" t="str">
        <f t="shared" si="26"/>
        <v/>
      </c>
      <c r="T154" s="209">
        <f t="shared" si="27"/>
        <v>0</v>
      </c>
      <c r="U154" s="209">
        <f t="shared" si="28"/>
        <v>0</v>
      </c>
      <c r="V154" s="209">
        <f t="shared" si="29"/>
        <v>0</v>
      </c>
      <c r="W154" s="209">
        <f t="shared" si="30"/>
        <v>0</v>
      </c>
      <c r="X154" s="209">
        <f t="shared" si="31"/>
        <v>0</v>
      </c>
      <c r="Y154" s="209">
        <f t="shared" si="32"/>
        <v>0</v>
      </c>
      <c r="Z154" s="200">
        <f t="shared" si="33"/>
        <v>0</v>
      </c>
    </row>
    <row r="155" spans="1:26" s="201" customFormat="1" ht="16.899999999999999" customHeight="1">
      <c r="A155" s="335" t="str">
        <f>IF('1042Bf Données de base trav.'!A151="","",'1042Bf Données de base trav.'!A151)</f>
        <v/>
      </c>
      <c r="B155" s="469" t="str">
        <f>IF('1042Bf Données de base trav.'!B151="","",'1042Bf Données de base trav.'!B151)</f>
        <v/>
      </c>
      <c r="C155" s="583" t="str">
        <f>IF('1042Bf Données de base trav.'!C151="","",'1042Bf Données de base trav.'!C151)</f>
        <v/>
      </c>
      <c r="D155" s="583"/>
      <c r="E155" s="467" t="str">
        <f>IF(A155="","",'1042Bf Données de base trav.'!M151)</f>
        <v/>
      </c>
      <c r="F155" s="175"/>
      <c r="G155" s="143"/>
      <c r="H155" s="143"/>
      <c r="I155" s="75" t="str">
        <f t="shared" si="23"/>
        <v/>
      </c>
      <c r="J155" s="174" t="str">
        <f>IF(A155="","",'1042Bf Données de base trav.'!M151)</f>
        <v/>
      </c>
      <c r="K155" s="175"/>
      <c r="L155" s="143"/>
      <c r="M155" s="143"/>
      <c r="N155" s="75" t="str">
        <f t="shared" si="24"/>
        <v/>
      </c>
      <c r="O155" s="207"/>
      <c r="P155" s="208" t="str">
        <f>IF($C155="","",'1042Ef Décompte'!D155)</f>
        <v/>
      </c>
      <c r="Q155" s="208" t="str">
        <f>IF(OR($C155="",'1042Bf Données de base trav.'!M249=""),"",'1042Bf Données de base trav.'!M249)</f>
        <v/>
      </c>
      <c r="R155" s="207" t="str">
        <f t="shared" si="25"/>
        <v/>
      </c>
      <c r="S155" s="207" t="str">
        <f t="shared" si="26"/>
        <v/>
      </c>
      <c r="T155" s="209">
        <f t="shared" si="27"/>
        <v>0</v>
      </c>
      <c r="U155" s="209">
        <f t="shared" si="28"/>
        <v>0</v>
      </c>
      <c r="V155" s="209">
        <f t="shared" si="29"/>
        <v>0</v>
      </c>
      <c r="W155" s="209">
        <f t="shared" si="30"/>
        <v>0</v>
      </c>
      <c r="X155" s="209">
        <f t="shared" si="31"/>
        <v>0</v>
      </c>
      <c r="Y155" s="209">
        <f t="shared" si="32"/>
        <v>0</v>
      </c>
      <c r="Z155" s="200">
        <f t="shared" si="33"/>
        <v>0</v>
      </c>
    </row>
    <row r="156" spans="1:26" s="201" customFormat="1" ht="16.899999999999999" customHeight="1">
      <c r="A156" s="335" t="str">
        <f>IF('1042Bf Données de base trav.'!A152="","",'1042Bf Données de base trav.'!A152)</f>
        <v/>
      </c>
      <c r="B156" s="469" t="str">
        <f>IF('1042Bf Données de base trav.'!B152="","",'1042Bf Données de base trav.'!B152)</f>
        <v/>
      </c>
      <c r="C156" s="583" t="str">
        <f>IF('1042Bf Données de base trav.'!C152="","",'1042Bf Données de base trav.'!C152)</f>
        <v/>
      </c>
      <c r="D156" s="583"/>
      <c r="E156" s="467" t="str">
        <f>IF(A156="","",'1042Bf Données de base trav.'!M152)</f>
        <v/>
      </c>
      <c r="F156" s="175"/>
      <c r="G156" s="143"/>
      <c r="H156" s="143"/>
      <c r="I156" s="75" t="str">
        <f t="shared" si="23"/>
        <v/>
      </c>
      <c r="J156" s="174" t="str">
        <f>IF(A156="","",'1042Bf Données de base trav.'!M152)</f>
        <v/>
      </c>
      <c r="K156" s="175"/>
      <c r="L156" s="143"/>
      <c r="M156" s="143"/>
      <c r="N156" s="75" t="str">
        <f t="shared" si="24"/>
        <v/>
      </c>
      <c r="O156" s="207"/>
      <c r="P156" s="208" t="str">
        <f>IF($C156="","",'1042Ef Décompte'!D156)</f>
        <v/>
      </c>
      <c r="Q156" s="208" t="str">
        <f>IF(OR($C156="",'1042Bf Données de base trav.'!M250=""),"",'1042Bf Données de base trav.'!M250)</f>
        <v/>
      </c>
      <c r="R156" s="207" t="str">
        <f t="shared" si="25"/>
        <v/>
      </c>
      <c r="S156" s="207" t="str">
        <f t="shared" si="26"/>
        <v/>
      </c>
      <c r="T156" s="209">
        <f t="shared" si="27"/>
        <v>0</v>
      </c>
      <c r="U156" s="209">
        <f t="shared" si="28"/>
        <v>0</v>
      </c>
      <c r="V156" s="209">
        <f t="shared" si="29"/>
        <v>0</v>
      </c>
      <c r="W156" s="209">
        <f t="shared" si="30"/>
        <v>0</v>
      </c>
      <c r="X156" s="209">
        <f t="shared" si="31"/>
        <v>0</v>
      </c>
      <c r="Y156" s="209">
        <f t="shared" si="32"/>
        <v>0</v>
      </c>
      <c r="Z156" s="200">
        <f t="shared" si="33"/>
        <v>0</v>
      </c>
    </row>
    <row r="157" spans="1:26" s="201" customFormat="1" ht="16.899999999999999" customHeight="1">
      <c r="A157" s="335" t="str">
        <f>IF('1042Bf Données de base trav.'!A153="","",'1042Bf Données de base trav.'!A153)</f>
        <v/>
      </c>
      <c r="B157" s="469" t="str">
        <f>IF('1042Bf Données de base trav.'!B153="","",'1042Bf Données de base trav.'!B153)</f>
        <v/>
      </c>
      <c r="C157" s="583" t="str">
        <f>IF('1042Bf Données de base trav.'!C153="","",'1042Bf Données de base trav.'!C153)</f>
        <v/>
      </c>
      <c r="D157" s="583"/>
      <c r="E157" s="467" t="str">
        <f>IF(A157="","",'1042Bf Données de base trav.'!M153)</f>
        <v/>
      </c>
      <c r="F157" s="175"/>
      <c r="G157" s="143"/>
      <c r="H157" s="143"/>
      <c r="I157" s="75" t="str">
        <f t="shared" si="23"/>
        <v/>
      </c>
      <c r="J157" s="174" t="str">
        <f>IF(A157="","",'1042Bf Données de base trav.'!M153)</f>
        <v/>
      </c>
      <c r="K157" s="175"/>
      <c r="L157" s="143"/>
      <c r="M157" s="143"/>
      <c r="N157" s="75" t="str">
        <f t="shared" si="24"/>
        <v/>
      </c>
      <c r="O157" s="207"/>
      <c r="P157" s="208" t="str">
        <f>IF($C157="","",'1042Ef Décompte'!D157)</f>
        <v/>
      </c>
      <c r="Q157" s="208" t="str">
        <f>IF(OR($C157="",'1042Bf Données de base trav.'!M251=""),"",'1042Bf Données de base trav.'!M251)</f>
        <v/>
      </c>
      <c r="R157" s="207" t="str">
        <f t="shared" si="25"/>
        <v/>
      </c>
      <c r="S157" s="207" t="str">
        <f t="shared" si="26"/>
        <v/>
      </c>
      <c r="T157" s="209">
        <f t="shared" si="27"/>
        <v>0</v>
      </c>
      <c r="U157" s="209">
        <f t="shared" si="28"/>
        <v>0</v>
      </c>
      <c r="V157" s="209">
        <f t="shared" si="29"/>
        <v>0</v>
      </c>
      <c r="W157" s="209">
        <f t="shared" si="30"/>
        <v>0</v>
      </c>
      <c r="X157" s="209">
        <f t="shared" si="31"/>
        <v>0</v>
      </c>
      <c r="Y157" s="209">
        <f t="shared" si="32"/>
        <v>0</v>
      </c>
      <c r="Z157" s="200">
        <f t="shared" si="33"/>
        <v>0</v>
      </c>
    </row>
    <row r="158" spans="1:26" s="201" customFormat="1" ht="16.899999999999999" customHeight="1">
      <c r="A158" s="335" t="str">
        <f>IF('1042Bf Données de base trav.'!A154="","",'1042Bf Données de base trav.'!A154)</f>
        <v/>
      </c>
      <c r="B158" s="469" t="str">
        <f>IF('1042Bf Données de base trav.'!B154="","",'1042Bf Données de base trav.'!B154)</f>
        <v/>
      </c>
      <c r="C158" s="583" t="str">
        <f>IF('1042Bf Données de base trav.'!C154="","",'1042Bf Données de base trav.'!C154)</f>
        <v/>
      </c>
      <c r="D158" s="583"/>
      <c r="E158" s="467" t="str">
        <f>IF(A158="","",'1042Bf Données de base trav.'!M154)</f>
        <v/>
      </c>
      <c r="F158" s="175"/>
      <c r="G158" s="143"/>
      <c r="H158" s="143"/>
      <c r="I158" s="75" t="str">
        <f t="shared" si="23"/>
        <v/>
      </c>
      <c r="J158" s="174" t="str">
        <f>IF(A158="","",'1042Bf Données de base trav.'!M154)</f>
        <v/>
      </c>
      <c r="K158" s="175"/>
      <c r="L158" s="143"/>
      <c r="M158" s="143"/>
      <c r="N158" s="75" t="str">
        <f t="shared" si="24"/>
        <v/>
      </c>
      <c r="O158" s="207"/>
      <c r="P158" s="208" t="str">
        <f>IF($C158="","",'1042Ef Décompte'!D158)</f>
        <v/>
      </c>
      <c r="Q158" s="208" t="str">
        <f>IF(OR($C158="",'1042Bf Données de base trav.'!M252=""),"",'1042Bf Données de base trav.'!M252)</f>
        <v/>
      </c>
      <c r="R158" s="207" t="str">
        <f t="shared" si="25"/>
        <v/>
      </c>
      <c r="S158" s="207" t="str">
        <f t="shared" si="26"/>
        <v/>
      </c>
      <c r="T158" s="209">
        <f t="shared" si="27"/>
        <v>0</v>
      </c>
      <c r="U158" s="209">
        <f t="shared" si="28"/>
        <v>0</v>
      </c>
      <c r="V158" s="209">
        <f t="shared" si="29"/>
        <v>0</v>
      </c>
      <c r="W158" s="209">
        <f t="shared" si="30"/>
        <v>0</v>
      </c>
      <c r="X158" s="209">
        <f t="shared" si="31"/>
        <v>0</v>
      </c>
      <c r="Y158" s="209">
        <f t="shared" si="32"/>
        <v>0</v>
      </c>
      <c r="Z158" s="200">
        <f t="shared" si="33"/>
        <v>0</v>
      </c>
    </row>
    <row r="159" spans="1:26" s="201" customFormat="1" ht="16.899999999999999" customHeight="1">
      <c r="A159" s="335" t="str">
        <f>IF('1042Bf Données de base trav.'!A155="","",'1042Bf Données de base trav.'!A155)</f>
        <v/>
      </c>
      <c r="B159" s="469" t="str">
        <f>IF('1042Bf Données de base trav.'!B155="","",'1042Bf Données de base trav.'!B155)</f>
        <v/>
      </c>
      <c r="C159" s="583" t="str">
        <f>IF('1042Bf Données de base trav.'!C155="","",'1042Bf Données de base trav.'!C155)</f>
        <v/>
      </c>
      <c r="D159" s="583"/>
      <c r="E159" s="467" t="str">
        <f>IF(A159="","",'1042Bf Données de base trav.'!M155)</f>
        <v/>
      </c>
      <c r="F159" s="175"/>
      <c r="G159" s="143"/>
      <c r="H159" s="143"/>
      <c r="I159" s="75" t="str">
        <f t="shared" si="23"/>
        <v/>
      </c>
      <c r="J159" s="174" t="str">
        <f>IF(A159="","",'1042Bf Données de base trav.'!M155)</f>
        <v/>
      </c>
      <c r="K159" s="175"/>
      <c r="L159" s="143"/>
      <c r="M159" s="143"/>
      <c r="N159" s="75" t="str">
        <f t="shared" si="24"/>
        <v/>
      </c>
      <c r="O159" s="207"/>
      <c r="P159" s="208" t="str">
        <f>IF($C159="","",'1042Ef Décompte'!D159)</f>
        <v/>
      </c>
      <c r="Q159" s="208" t="str">
        <f>IF(OR($C159="",'1042Bf Données de base trav.'!M253=""),"",'1042Bf Données de base trav.'!M253)</f>
        <v/>
      </c>
      <c r="R159" s="207" t="str">
        <f t="shared" si="25"/>
        <v/>
      </c>
      <c r="S159" s="207" t="str">
        <f t="shared" si="26"/>
        <v/>
      </c>
      <c r="T159" s="209">
        <f t="shared" si="27"/>
        <v>0</v>
      </c>
      <c r="U159" s="209">
        <f t="shared" si="28"/>
        <v>0</v>
      </c>
      <c r="V159" s="209">
        <f t="shared" si="29"/>
        <v>0</v>
      </c>
      <c r="W159" s="209">
        <f t="shared" si="30"/>
        <v>0</v>
      </c>
      <c r="X159" s="209">
        <f t="shared" si="31"/>
        <v>0</v>
      </c>
      <c r="Y159" s="209">
        <f t="shared" si="32"/>
        <v>0</v>
      </c>
      <c r="Z159" s="200">
        <f t="shared" si="33"/>
        <v>0</v>
      </c>
    </row>
    <row r="160" spans="1:26" s="201" customFormat="1" ht="16.899999999999999" customHeight="1">
      <c r="A160" s="335" t="str">
        <f>IF('1042Bf Données de base trav.'!A156="","",'1042Bf Données de base trav.'!A156)</f>
        <v/>
      </c>
      <c r="B160" s="469" t="str">
        <f>IF('1042Bf Données de base trav.'!B156="","",'1042Bf Données de base trav.'!B156)</f>
        <v/>
      </c>
      <c r="C160" s="583" t="str">
        <f>IF('1042Bf Données de base trav.'!C156="","",'1042Bf Données de base trav.'!C156)</f>
        <v/>
      </c>
      <c r="D160" s="583"/>
      <c r="E160" s="467" t="str">
        <f>IF(A160="","",'1042Bf Données de base trav.'!M156)</f>
        <v/>
      </c>
      <c r="F160" s="175"/>
      <c r="G160" s="143"/>
      <c r="H160" s="143"/>
      <c r="I160" s="75" t="str">
        <f t="shared" si="23"/>
        <v/>
      </c>
      <c r="J160" s="174" t="str">
        <f>IF(A160="","",'1042Bf Données de base trav.'!M156)</f>
        <v/>
      </c>
      <c r="K160" s="175"/>
      <c r="L160" s="143"/>
      <c r="M160" s="143"/>
      <c r="N160" s="75" t="str">
        <f t="shared" si="24"/>
        <v/>
      </c>
      <c r="O160" s="207"/>
      <c r="P160" s="208" t="str">
        <f>IF($C160="","",'1042Ef Décompte'!D160)</f>
        <v/>
      </c>
      <c r="Q160" s="208" t="str">
        <f>IF(OR($C160="",'1042Bf Données de base trav.'!M254=""),"",'1042Bf Données de base trav.'!M254)</f>
        <v/>
      </c>
      <c r="R160" s="207" t="str">
        <f t="shared" si="25"/>
        <v/>
      </c>
      <c r="S160" s="207" t="str">
        <f t="shared" si="26"/>
        <v/>
      </c>
      <c r="T160" s="209">
        <f t="shared" si="27"/>
        <v>0</v>
      </c>
      <c r="U160" s="209">
        <f t="shared" si="28"/>
        <v>0</v>
      </c>
      <c r="V160" s="209">
        <f t="shared" si="29"/>
        <v>0</v>
      </c>
      <c r="W160" s="209">
        <f t="shared" si="30"/>
        <v>0</v>
      </c>
      <c r="X160" s="209">
        <f t="shared" si="31"/>
        <v>0</v>
      </c>
      <c r="Y160" s="209">
        <f t="shared" si="32"/>
        <v>0</v>
      </c>
      <c r="Z160" s="200">
        <f t="shared" si="33"/>
        <v>0</v>
      </c>
    </row>
    <row r="161" spans="1:26" s="201" customFormat="1" ht="16.899999999999999" customHeight="1">
      <c r="A161" s="335" t="str">
        <f>IF('1042Bf Données de base trav.'!A157="","",'1042Bf Données de base trav.'!A157)</f>
        <v/>
      </c>
      <c r="B161" s="469" t="str">
        <f>IF('1042Bf Données de base trav.'!B157="","",'1042Bf Données de base trav.'!B157)</f>
        <v/>
      </c>
      <c r="C161" s="583" t="str">
        <f>IF('1042Bf Données de base trav.'!C157="","",'1042Bf Données de base trav.'!C157)</f>
        <v/>
      </c>
      <c r="D161" s="583"/>
      <c r="E161" s="467" t="str">
        <f>IF(A161="","",'1042Bf Données de base trav.'!M157)</f>
        <v/>
      </c>
      <c r="F161" s="175"/>
      <c r="G161" s="143"/>
      <c r="H161" s="143"/>
      <c r="I161" s="75" t="str">
        <f t="shared" si="23"/>
        <v/>
      </c>
      <c r="J161" s="174" t="str">
        <f>IF(A161="","",'1042Bf Données de base trav.'!M157)</f>
        <v/>
      </c>
      <c r="K161" s="175"/>
      <c r="L161" s="143"/>
      <c r="M161" s="143"/>
      <c r="N161" s="75" t="str">
        <f t="shared" si="24"/>
        <v/>
      </c>
      <c r="O161" s="207"/>
      <c r="P161" s="208" t="str">
        <f>IF($C161="","",'1042Ef Décompte'!D161)</f>
        <v/>
      </c>
      <c r="Q161" s="208" t="str">
        <f>IF(OR($C161="",'1042Bf Données de base trav.'!M255=""),"",'1042Bf Données de base trav.'!M255)</f>
        <v/>
      </c>
      <c r="R161" s="207" t="str">
        <f t="shared" si="25"/>
        <v/>
      </c>
      <c r="S161" s="207" t="str">
        <f t="shared" si="26"/>
        <v/>
      </c>
      <c r="T161" s="209">
        <f t="shared" si="27"/>
        <v>0</v>
      </c>
      <c r="U161" s="209">
        <f t="shared" si="28"/>
        <v>0</v>
      </c>
      <c r="V161" s="209">
        <f t="shared" si="29"/>
        <v>0</v>
      </c>
      <c r="W161" s="209">
        <f t="shared" si="30"/>
        <v>0</v>
      </c>
      <c r="X161" s="209">
        <f t="shared" si="31"/>
        <v>0</v>
      </c>
      <c r="Y161" s="209">
        <f t="shared" si="32"/>
        <v>0</v>
      </c>
      <c r="Z161" s="200">
        <f t="shared" si="33"/>
        <v>0</v>
      </c>
    </row>
    <row r="162" spans="1:26" s="201" customFormat="1" ht="16.899999999999999" customHeight="1">
      <c r="A162" s="335" t="str">
        <f>IF('1042Bf Données de base trav.'!A158="","",'1042Bf Données de base trav.'!A158)</f>
        <v/>
      </c>
      <c r="B162" s="469" t="str">
        <f>IF('1042Bf Données de base trav.'!B158="","",'1042Bf Données de base trav.'!B158)</f>
        <v/>
      </c>
      <c r="C162" s="583" t="str">
        <f>IF('1042Bf Données de base trav.'!C158="","",'1042Bf Données de base trav.'!C158)</f>
        <v/>
      </c>
      <c r="D162" s="583"/>
      <c r="E162" s="467" t="str">
        <f>IF(A162="","",'1042Bf Données de base trav.'!M158)</f>
        <v/>
      </c>
      <c r="F162" s="175"/>
      <c r="G162" s="143"/>
      <c r="H162" s="143"/>
      <c r="I162" s="75" t="str">
        <f t="shared" si="23"/>
        <v/>
      </c>
      <c r="J162" s="174" t="str">
        <f>IF(A162="","",'1042Bf Données de base trav.'!M158)</f>
        <v/>
      </c>
      <c r="K162" s="175"/>
      <c r="L162" s="143"/>
      <c r="M162" s="143"/>
      <c r="N162" s="75" t="str">
        <f t="shared" si="24"/>
        <v/>
      </c>
      <c r="O162" s="207"/>
      <c r="P162" s="208" t="str">
        <f>IF($C162="","",'1042Ef Décompte'!D162)</f>
        <v/>
      </c>
      <c r="Q162" s="208" t="str">
        <f>IF(OR($C162="",'1042Bf Données de base trav.'!M256=""),"",'1042Bf Données de base trav.'!M256)</f>
        <v/>
      </c>
      <c r="R162" s="207" t="str">
        <f t="shared" si="25"/>
        <v/>
      </c>
      <c r="S162" s="207" t="str">
        <f t="shared" si="26"/>
        <v/>
      </c>
      <c r="T162" s="209">
        <f t="shared" si="27"/>
        <v>0</v>
      </c>
      <c r="U162" s="209">
        <f t="shared" si="28"/>
        <v>0</v>
      </c>
      <c r="V162" s="209">
        <f t="shared" si="29"/>
        <v>0</v>
      </c>
      <c r="W162" s="209">
        <f t="shared" si="30"/>
        <v>0</v>
      </c>
      <c r="X162" s="209">
        <f t="shared" si="31"/>
        <v>0</v>
      </c>
      <c r="Y162" s="209">
        <f t="shared" si="32"/>
        <v>0</v>
      </c>
      <c r="Z162" s="200">
        <f t="shared" si="33"/>
        <v>0</v>
      </c>
    </row>
    <row r="163" spans="1:26" s="201" customFormat="1" ht="16.899999999999999" customHeight="1">
      <c r="A163" s="335" t="str">
        <f>IF('1042Bf Données de base trav.'!A159="","",'1042Bf Données de base trav.'!A159)</f>
        <v/>
      </c>
      <c r="B163" s="469" t="str">
        <f>IF('1042Bf Données de base trav.'!B159="","",'1042Bf Données de base trav.'!B159)</f>
        <v/>
      </c>
      <c r="C163" s="583" t="str">
        <f>IF('1042Bf Données de base trav.'!C159="","",'1042Bf Données de base trav.'!C159)</f>
        <v/>
      </c>
      <c r="D163" s="583"/>
      <c r="E163" s="467" t="str">
        <f>IF(A163="","",'1042Bf Données de base trav.'!M159)</f>
        <v/>
      </c>
      <c r="F163" s="175"/>
      <c r="G163" s="143"/>
      <c r="H163" s="143"/>
      <c r="I163" s="75" t="str">
        <f t="shared" si="23"/>
        <v/>
      </c>
      <c r="J163" s="174" t="str">
        <f>IF(A163="","",'1042Bf Données de base trav.'!M159)</f>
        <v/>
      </c>
      <c r="K163" s="175"/>
      <c r="L163" s="143"/>
      <c r="M163" s="143"/>
      <c r="N163" s="75" t="str">
        <f t="shared" si="24"/>
        <v/>
      </c>
      <c r="O163" s="207"/>
      <c r="P163" s="208" t="str">
        <f>IF($C163="","",'1042Ef Décompte'!D163)</f>
        <v/>
      </c>
      <c r="Q163" s="208" t="str">
        <f>IF(OR($C163="",'1042Bf Données de base trav.'!M257=""),"",'1042Bf Données de base trav.'!M257)</f>
        <v/>
      </c>
      <c r="R163" s="207" t="str">
        <f t="shared" si="25"/>
        <v/>
      </c>
      <c r="S163" s="207" t="str">
        <f t="shared" si="26"/>
        <v/>
      </c>
      <c r="T163" s="209">
        <f t="shared" si="27"/>
        <v>0</v>
      </c>
      <c r="U163" s="209">
        <f t="shared" si="28"/>
        <v>0</v>
      </c>
      <c r="V163" s="209">
        <f t="shared" si="29"/>
        <v>0</v>
      </c>
      <c r="W163" s="209">
        <f t="shared" si="30"/>
        <v>0</v>
      </c>
      <c r="X163" s="209">
        <f t="shared" si="31"/>
        <v>0</v>
      </c>
      <c r="Y163" s="209">
        <f t="shared" si="32"/>
        <v>0</v>
      </c>
      <c r="Z163" s="200">
        <f t="shared" si="33"/>
        <v>0</v>
      </c>
    </row>
    <row r="164" spans="1:26" s="201" customFormat="1" ht="16.899999999999999" customHeight="1">
      <c r="A164" s="335" t="str">
        <f>IF('1042Bf Données de base trav.'!A160="","",'1042Bf Données de base trav.'!A160)</f>
        <v/>
      </c>
      <c r="B164" s="469" t="str">
        <f>IF('1042Bf Données de base trav.'!B160="","",'1042Bf Données de base trav.'!B160)</f>
        <v/>
      </c>
      <c r="C164" s="583" t="str">
        <f>IF('1042Bf Données de base trav.'!C160="","",'1042Bf Données de base trav.'!C160)</f>
        <v/>
      </c>
      <c r="D164" s="583"/>
      <c r="E164" s="467" t="str">
        <f>IF(A164="","",'1042Bf Données de base trav.'!M160)</f>
        <v/>
      </c>
      <c r="F164" s="175"/>
      <c r="G164" s="143"/>
      <c r="H164" s="143"/>
      <c r="I164" s="75" t="str">
        <f t="shared" si="23"/>
        <v/>
      </c>
      <c r="J164" s="174" t="str">
        <f>IF(A164="","",'1042Bf Données de base trav.'!M160)</f>
        <v/>
      </c>
      <c r="K164" s="175"/>
      <c r="L164" s="143"/>
      <c r="M164" s="143"/>
      <c r="N164" s="75" t="str">
        <f t="shared" si="24"/>
        <v/>
      </c>
      <c r="O164" s="207"/>
      <c r="P164" s="208" t="str">
        <f>IF($C164="","",'1042Ef Décompte'!D164)</f>
        <v/>
      </c>
      <c r="Q164" s="208" t="str">
        <f>IF(OR($C164="",'1042Bf Données de base trav.'!M258=""),"",'1042Bf Données de base trav.'!M258)</f>
        <v/>
      </c>
      <c r="R164" s="207" t="str">
        <f t="shared" si="25"/>
        <v/>
      </c>
      <c r="S164" s="207" t="str">
        <f t="shared" si="26"/>
        <v/>
      </c>
      <c r="T164" s="209">
        <f t="shared" si="27"/>
        <v>0</v>
      </c>
      <c r="U164" s="209">
        <f t="shared" si="28"/>
        <v>0</v>
      </c>
      <c r="V164" s="209">
        <f t="shared" si="29"/>
        <v>0</v>
      </c>
      <c r="W164" s="209">
        <f t="shared" si="30"/>
        <v>0</v>
      </c>
      <c r="X164" s="209">
        <f t="shared" si="31"/>
        <v>0</v>
      </c>
      <c r="Y164" s="209">
        <f t="shared" si="32"/>
        <v>0</v>
      </c>
      <c r="Z164" s="200">
        <f t="shared" si="33"/>
        <v>0</v>
      </c>
    </row>
    <row r="165" spans="1:26" s="201" customFormat="1" ht="16.899999999999999" customHeight="1">
      <c r="A165" s="335" t="str">
        <f>IF('1042Bf Données de base trav.'!A161="","",'1042Bf Données de base trav.'!A161)</f>
        <v/>
      </c>
      <c r="B165" s="469" t="str">
        <f>IF('1042Bf Données de base trav.'!B161="","",'1042Bf Données de base trav.'!B161)</f>
        <v/>
      </c>
      <c r="C165" s="583" t="str">
        <f>IF('1042Bf Données de base trav.'!C161="","",'1042Bf Données de base trav.'!C161)</f>
        <v/>
      </c>
      <c r="D165" s="583"/>
      <c r="E165" s="467" t="str">
        <f>IF(A165="","",'1042Bf Données de base trav.'!M161)</f>
        <v/>
      </c>
      <c r="F165" s="175"/>
      <c r="G165" s="143"/>
      <c r="H165" s="143"/>
      <c r="I165" s="75" t="str">
        <f t="shared" si="23"/>
        <v/>
      </c>
      <c r="J165" s="174" t="str">
        <f>IF(A165="","",'1042Bf Données de base trav.'!M161)</f>
        <v/>
      </c>
      <c r="K165" s="175"/>
      <c r="L165" s="143"/>
      <c r="M165" s="143"/>
      <c r="N165" s="75" t="str">
        <f t="shared" si="24"/>
        <v/>
      </c>
      <c r="O165" s="207"/>
      <c r="P165" s="208" t="str">
        <f>IF($C165="","",'1042Ef Décompte'!D165)</f>
        <v/>
      </c>
      <c r="Q165" s="208" t="str">
        <f>IF(OR($C165="",'1042Bf Données de base trav.'!M259=""),"",'1042Bf Données de base trav.'!M259)</f>
        <v/>
      </c>
      <c r="R165" s="207" t="str">
        <f t="shared" si="25"/>
        <v/>
      </c>
      <c r="S165" s="207" t="str">
        <f t="shared" si="26"/>
        <v/>
      </c>
      <c r="T165" s="209">
        <f t="shared" si="27"/>
        <v>0</v>
      </c>
      <c r="U165" s="209">
        <f t="shared" si="28"/>
        <v>0</v>
      </c>
      <c r="V165" s="209">
        <f t="shared" si="29"/>
        <v>0</v>
      </c>
      <c r="W165" s="209">
        <f t="shared" si="30"/>
        <v>0</v>
      </c>
      <c r="X165" s="209">
        <f t="shared" si="31"/>
        <v>0</v>
      </c>
      <c r="Y165" s="209">
        <f t="shared" si="32"/>
        <v>0</v>
      </c>
      <c r="Z165" s="200">
        <f t="shared" si="33"/>
        <v>0</v>
      </c>
    </row>
    <row r="166" spans="1:26" s="201" customFormat="1" ht="16.899999999999999" customHeight="1">
      <c r="A166" s="335" t="str">
        <f>IF('1042Bf Données de base trav.'!A162="","",'1042Bf Données de base trav.'!A162)</f>
        <v/>
      </c>
      <c r="B166" s="469" t="str">
        <f>IF('1042Bf Données de base trav.'!B162="","",'1042Bf Données de base trav.'!B162)</f>
        <v/>
      </c>
      <c r="C166" s="583" t="str">
        <f>IF('1042Bf Données de base trav.'!C162="","",'1042Bf Données de base trav.'!C162)</f>
        <v/>
      </c>
      <c r="D166" s="583"/>
      <c r="E166" s="467" t="str">
        <f>IF(A166="","",'1042Bf Données de base trav.'!M162)</f>
        <v/>
      </c>
      <c r="F166" s="175"/>
      <c r="G166" s="143"/>
      <c r="H166" s="143"/>
      <c r="I166" s="75" t="str">
        <f t="shared" si="23"/>
        <v/>
      </c>
      <c r="J166" s="174" t="str">
        <f>IF(A166="","",'1042Bf Données de base trav.'!M162)</f>
        <v/>
      </c>
      <c r="K166" s="175"/>
      <c r="L166" s="143"/>
      <c r="M166" s="143"/>
      <c r="N166" s="75" t="str">
        <f t="shared" si="24"/>
        <v/>
      </c>
      <c r="O166" s="207"/>
      <c r="P166" s="208" t="str">
        <f>IF($C166="","",'1042Ef Décompte'!D166)</f>
        <v/>
      </c>
      <c r="Q166" s="208" t="str">
        <f>IF(OR($C166="",'1042Bf Données de base trav.'!M260=""),"",'1042Bf Données de base trav.'!M260)</f>
        <v/>
      </c>
      <c r="R166" s="207" t="str">
        <f t="shared" si="25"/>
        <v/>
      </c>
      <c r="S166" s="207" t="str">
        <f t="shared" si="26"/>
        <v/>
      </c>
      <c r="T166" s="209">
        <f t="shared" si="27"/>
        <v>0</v>
      </c>
      <c r="U166" s="209">
        <f t="shared" si="28"/>
        <v>0</v>
      </c>
      <c r="V166" s="209">
        <f t="shared" si="29"/>
        <v>0</v>
      </c>
      <c r="W166" s="209">
        <f t="shared" si="30"/>
        <v>0</v>
      </c>
      <c r="X166" s="209">
        <f t="shared" si="31"/>
        <v>0</v>
      </c>
      <c r="Y166" s="209">
        <f t="shared" si="32"/>
        <v>0</v>
      </c>
      <c r="Z166" s="200">
        <f t="shared" si="33"/>
        <v>0</v>
      </c>
    </row>
    <row r="167" spans="1:26" s="201" customFormat="1" ht="16.899999999999999" customHeight="1">
      <c r="A167" s="335" t="str">
        <f>IF('1042Bf Données de base trav.'!A163="","",'1042Bf Données de base trav.'!A163)</f>
        <v/>
      </c>
      <c r="B167" s="469" t="str">
        <f>IF('1042Bf Données de base trav.'!B163="","",'1042Bf Données de base trav.'!B163)</f>
        <v/>
      </c>
      <c r="C167" s="583" t="str">
        <f>IF('1042Bf Données de base trav.'!C163="","",'1042Bf Données de base trav.'!C163)</f>
        <v/>
      </c>
      <c r="D167" s="583"/>
      <c r="E167" s="467" t="str">
        <f>IF(A167="","",'1042Bf Données de base trav.'!M163)</f>
        <v/>
      </c>
      <c r="F167" s="175"/>
      <c r="G167" s="143"/>
      <c r="H167" s="143"/>
      <c r="I167" s="75" t="str">
        <f t="shared" si="23"/>
        <v/>
      </c>
      <c r="J167" s="174" t="str">
        <f>IF(A167="","",'1042Bf Données de base trav.'!M163)</f>
        <v/>
      </c>
      <c r="K167" s="175"/>
      <c r="L167" s="143"/>
      <c r="M167" s="143"/>
      <c r="N167" s="75" t="str">
        <f t="shared" si="24"/>
        <v/>
      </c>
      <c r="O167" s="207"/>
      <c r="P167" s="208" t="str">
        <f>IF($C167="","",'1042Ef Décompte'!D167)</f>
        <v/>
      </c>
      <c r="Q167" s="208" t="str">
        <f>IF(OR($C167="",'1042Bf Données de base trav.'!M261=""),"",'1042Bf Données de base trav.'!M261)</f>
        <v/>
      </c>
      <c r="R167" s="207" t="str">
        <f t="shared" si="25"/>
        <v/>
      </c>
      <c r="S167" s="207" t="str">
        <f t="shared" si="26"/>
        <v/>
      </c>
      <c r="T167" s="209">
        <f t="shared" si="27"/>
        <v>0</v>
      </c>
      <c r="U167" s="209">
        <f t="shared" si="28"/>
        <v>0</v>
      </c>
      <c r="V167" s="209">
        <f t="shared" si="29"/>
        <v>0</v>
      </c>
      <c r="W167" s="209">
        <f t="shared" si="30"/>
        <v>0</v>
      </c>
      <c r="X167" s="209">
        <f t="shared" si="31"/>
        <v>0</v>
      </c>
      <c r="Y167" s="209">
        <f t="shared" si="32"/>
        <v>0</v>
      </c>
      <c r="Z167" s="200">
        <f t="shared" si="33"/>
        <v>0</v>
      </c>
    </row>
    <row r="168" spans="1:26" s="201" customFormat="1" ht="16.899999999999999" customHeight="1">
      <c r="A168" s="335" t="str">
        <f>IF('1042Bf Données de base trav.'!A164="","",'1042Bf Données de base trav.'!A164)</f>
        <v/>
      </c>
      <c r="B168" s="469" t="str">
        <f>IF('1042Bf Données de base trav.'!B164="","",'1042Bf Données de base trav.'!B164)</f>
        <v/>
      </c>
      <c r="C168" s="583" t="str">
        <f>IF('1042Bf Données de base trav.'!C164="","",'1042Bf Données de base trav.'!C164)</f>
        <v/>
      </c>
      <c r="D168" s="583"/>
      <c r="E168" s="467" t="str">
        <f>IF(A168="","",'1042Bf Données de base trav.'!M164)</f>
        <v/>
      </c>
      <c r="F168" s="175"/>
      <c r="G168" s="143"/>
      <c r="H168" s="143"/>
      <c r="I168" s="75" t="str">
        <f t="shared" si="23"/>
        <v/>
      </c>
      <c r="J168" s="174" t="str">
        <f>IF(A168="","",'1042Bf Données de base trav.'!M164)</f>
        <v/>
      </c>
      <c r="K168" s="175"/>
      <c r="L168" s="143"/>
      <c r="M168" s="143"/>
      <c r="N168" s="75" t="str">
        <f t="shared" si="24"/>
        <v/>
      </c>
      <c r="O168" s="207"/>
      <c r="P168" s="208" t="str">
        <f>IF($C168="","",'1042Ef Décompte'!D168)</f>
        <v/>
      </c>
      <c r="Q168" s="208" t="str">
        <f>IF(OR($C168="",'1042Bf Données de base trav.'!M262=""),"",'1042Bf Données de base trav.'!M262)</f>
        <v/>
      </c>
      <c r="R168" s="207" t="str">
        <f t="shared" si="25"/>
        <v/>
      </c>
      <c r="S168" s="207" t="str">
        <f t="shared" si="26"/>
        <v/>
      </c>
      <c r="T168" s="209">
        <f t="shared" si="27"/>
        <v>0</v>
      </c>
      <c r="U168" s="209">
        <f t="shared" si="28"/>
        <v>0</v>
      </c>
      <c r="V168" s="209">
        <f t="shared" si="29"/>
        <v>0</v>
      </c>
      <c r="W168" s="209">
        <f t="shared" si="30"/>
        <v>0</v>
      </c>
      <c r="X168" s="209">
        <f t="shared" si="31"/>
        <v>0</v>
      </c>
      <c r="Y168" s="209">
        <f t="shared" si="32"/>
        <v>0</v>
      </c>
      <c r="Z168" s="200">
        <f t="shared" si="33"/>
        <v>0</v>
      </c>
    </row>
    <row r="169" spans="1:26" s="201" customFormat="1" ht="16.899999999999999" customHeight="1">
      <c r="A169" s="335" t="str">
        <f>IF('1042Bf Données de base trav.'!A165="","",'1042Bf Données de base trav.'!A165)</f>
        <v/>
      </c>
      <c r="B169" s="469" t="str">
        <f>IF('1042Bf Données de base trav.'!B165="","",'1042Bf Données de base trav.'!B165)</f>
        <v/>
      </c>
      <c r="C169" s="583" t="str">
        <f>IF('1042Bf Données de base trav.'!C165="","",'1042Bf Données de base trav.'!C165)</f>
        <v/>
      </c>
      <c r="D169" s="583"/>
      <c r="E169" s="467" t="str">
        <f>IF(A169="","",'1042Bf Données de base trav.'!M165)</f>
        <v/>
      </c>
      <c r="F169" s="175"/>
      <c r="G169" s="143"/>
      <c r="H169" s="143"/>
      <c r="I169" s="75" t="str">
        <f t="shared" si="23"/>
        <v/>
      </c>
      <c r="J169" s="174" t="str">
        <f>IF(A169="","",'1042Bf Données de base trav.'!M165)</f>
        <v/>
      </c>
      <c r="K169" s="175"/>
      <c r="L169" s="143"/>
      <c r="M169" s="143"/>
      <c r="N169" s="75" t="str">
        <f t="shared" si="24"/>
        <v/>
      </c>
      <c r="O169" s="207"/>
      <c r="P169" s="208" t="str">
        <f>IF($C169="","",'1042Ef Décompte'!D169)</f>
        <v/>
      </c>
      <c r="Q169" s="208" t="str">
        <f>IF(OR($C169="",'1042Bf Données de base trav.'!M263=""),"",'1042Bf Données de base trav.'!M263)</f>
        <v/>
      </c>
      <c r="R169" s="207" t="str">
        <f t="shared" si="25"/>
        <v/>
      </c>
      <c r="S169" s="207" t="str">
        <f t="shared" si="26"/>
        <v/>
      </c>
      <c r="T169" s="209">
        <f t="shared" si="27"/>
        <v>0</v>
      </c>
      <c r="U169" s="209">
        <f t="shared" si="28"/>
        <v>0</v>
      </c>
      <c r="V169" s="209">
        <f t="shared" si="29"/>
        <v>0</v>
      </c>
      <c r="W169" s="209">
        <f t="shared" si="30"/>
        <v>0</v>
      </c>
      <c r="X169" s="209">
        <f t="shared" si="31"/>
        <v>0</v>
      </c>
      <c r="Y169" s="209">
        <f t="shared" si="32"/>
        <v>0</v>
      </c>
      <c r="Z169" s="200">
        <f t="shared" si="33"/>
        <v>0</v>
      </c>
    </row>
    <row r="170" spans="1:26" s="201" customFormat="1" ht="16.899999999999999" customHeight="1">
      <c r="A170" s="335" t="str">
        <f>IF('1042Bf Données de base trav.'!A166="","",'1042Bf Données de base trav.'!A166)</f>
        <v/>
      </c>
      <c r="B170" s="469" t="str">
        <f>IF('1042Bf Données de base trav.'!B166="","",'1042Bf Données de base trav.'!B166)</f>
        <v/>
      </c>
      <c r="C170" s="583" t="str">
        <f>IF('1042Bf Données de base trav.'!C166="","",'1042Bf Données de base trav.'!C166)</f>
        <v/>
      </c>
      <c r="D170" s="583"/>
      <c r="E170" s="467" t="str">
        <f>IF(A170="","",'1042Bf Données de base trav.'!M166)</f>
        <v/>
      </c>
      <c r="F170" s="175"/>
      <c r="G170" s="143"/>
      <c r="H170" s="143"/>
      <c r="I170" s="75" t="str">
        <f t="shared" si="23"/>
        <v/>
      </c>
      <c r="J170" s="174" t="str">
        <f>IF(A170="","",'1042Bf Données de base trav.'!M166)</f>
        <v/>
      </c>
      <c r="K170" s="175"/>
      <c r="L170" s="143"/>
      <c r="M170" s="143"/>
      <c r="N170" s="75" t="str">
        <f t="shared" si="24"/>
        <v/>
      </c>
      <c r="O170" s="207"/>
      <c r="P170" s="208" t="str">
        <f>IF($C170="","",'1042Ef Décompte'!D170)</f>
        <v/>
      </c>
      <c r="Q170" s="208" t="str">
        <f>IF(OR($C170="",'1042Bf Données de base trav.'!M264=""),"",'1042Bf Données de base trav.'!M264)</f>
        <v/>
      </c>
      <c r="R170" s="207" t="str">
        <f t="shared" si="25"/>
        <v/>
      </c>
      <c r="S170" s="207" t="str">
        <f t="shared" si="26"/>
        <v/>
      </c>
      <c r="T170" s="209">
        <f t="shared" si="27"/>
        <v>0</v>
      </c>
      <c r="U170" s="209">
        <f t="shared" si="28"/>
        <v>0</v>
      </c>
      <c r="V170" s="209">
        <f t="shared" si="29"/>
        <v>0</v>
      </c>
      <c r="W170" s="209">
        <f t="shared" si="30"/>
        <v>0</v>
      </c>
      <c r="X170" s="209">
        <f t="shared" si="31"/>
        <v>0</v>
      </c>
      <c r="Y170" s="209">
        <f t="shared" si="32"/>
        <v>0</v>
      </c>
      <c r="Z170" s="200">
        <f t="shared" si="33"/>
        <v>0</v>
      </c>
    </row>
    <row r="171" spans="1:26" s="201" customFormat="1" ht="16.899999999999999" customHeight="1">
      <c r="A171" s="335" t="str">
        <f>IF('1042Bf Données de base trav.'!A167="","",'1042Bf Données de base trav.'!A167)</f>
        <v/>
      </c>
      <c r="B171" s="469" t="str">
        <f>IF('1042Bf Données de base trav.'!B167="","",'1042Bf Données de base trav.'!B167)</f>
        <v/>
      </c>
      <c r="C171" s="583" t="str">
        <f>IF('1042Bf Données de base trav.'!C167="","",'1042Bf Données de base trav.'!C167)</f>
        <v/>
      </c>
      <c r="D171" s="583"/>
      <c r="E171" s="467" t="str">
        <f>IF(A171="","",'1042Bf Données de base trav.'!M167)</f>
        <v/>
      </c>
      <c r="F171" s="175"/>
      <c r="G171" s="143"/>
      <c r="H171" s="143"/>
      <c r="I171" s="75" t="str">
        <f t="shared" si="23"/>
        <v/>
      </c>
      <c r="J171" s="174" t="str">
        <f>IF(A171="","",'1042Bf Données de base trav.'!M167)</f>
        <v/>
      </c>
      <c r="K171" s="175"/>
      <c r="L171" s="143"/>
      <c r="M171" s="143"/>
      <c r="N171" s="75" t="str">
        <f t="shared" si="24"/>
        <v/>
      </c>
      <c r="O171" s="207"/>
      <c r="P171" s="208" t="str">
        <f>IF($C171="","",'1042Ef Décompte'!D171)</f>
        <v/>
      </c>
      <c r="Q171" s="208" t="str">
        <f>IF(OR($C171="",'1042Bf Données de base trav.'!M265=""),"",'1042Bf Données de base trav.'!M265)</f>
        <v/>
      </c>
      <c r="R171" s="207" t="str">
        <f t="shared" si="25"/>
        <v/>
      </c>
      <c r="S171" s="207" t="str">
        <f t="shared" si="26"/>
        <v/>
      </c>
      <c r="T171" s="209">
        <f t="shared" si="27"/>
        <v>0</v>
      </c>
      <c r="U171" s="209">
        <f t="shared" si="28"/>
        <v>0</v>
      </c>
      <c r="V171" s="209">
        <f t="shared" si="29"/>
        <v>0</v>
      </c>
      <c r="W171" s="209">
        <f t="shared" si="30"/>
        <v>0</v>
      </c>
      <c r="X171" s="209">
        <f t="shared" si="31"/>
        <v>0</v>
      </c>
      <c r="Y171" s="209">
        <f t="shared" si="32"/>
        <v>0</v>
      </c>
      <c r="Z171" s="200">
        <f t="shared" si="33"/>
        <v>0</v>
      </c>
    </row>
    <row r="172" spans="1:26" s="201" customFormat="1" ht="16.899999999999999" customHeight="1">
      <c r="A172" s="335" t="str">
        <f>IF('1042Bf Données de base trav.'!A168="","",'1042Bf Données de base trav.'!A168)</f>
        <v/>
      </c>
      <c r="B172" s="469" t="str">
        <f>IF('1042Bf Données de base trav.'!B168="","",'1042Bf Données de base trav.'!B168)</f>
        <v/>
      </c>
      <c r="C172" s="583" t="str">
        <f>IF('1042Bf Données de base trav.'!C168="","",'1042Bf Données de base trav.'!C168)</f>
        <v/>
      </c>
      <c r="D172" s="583"/>
      <c r="E172" s="467" t="str">
        <f>IF(A172="","",'1042Bf Données de base trav.'!M168)</f>
        <v/>
      </c>
      <c r="F172" s="175"/>
      <c r="G172" s="143"/>
      <c r="H172" s="143"/>
      <c r="I172" s="75" t="str">
        <f t="shared" si="23"/>
        <v/>
      </c>
      <c r="J172" s="174" t="str">
        <f>IF(A172="","",'1042Bf Données de base trav.'!M168)</f>
        <v/>
      </c>
      <c r="K172" s="175"/>
      <c r="L172" s="143"/>
      <c r="M172" s="143"/>
      <c r="N172" s="75" t="str">
        <f t="shared" si="24"/>
        <v/>
      </c>
      <c r="O172" s="207"/>
      <c r="P172" s="208" t="str">
        <f>IF($C172="","",'1042Ef Décompte'!D172)</f>
        <v/>
      </c>
      <c r="Q172" s="208" t="str">
        <f>IF(OR($C172="",'1042Bf Données de base trav.'!M266=""),"",'1042Bf Données de base trav.'!M266)</f>
        <v/>
      </c>
      <c r="R172" s="207" t="str">
        <f t="shared" si="25"/>
        <v/>
      </c>
      <c r="S172" s="207" t="str">
        <f t="shared" si="26"/>
        <v/>
      </c>
      <c r="T172" s="209">
        <f t="shared" si="27"/>
        <v>0</v>
      </c>
      <c r="U172" s="209">
        <f t="shared" si="28"/>
        <v>0</v>
      </c>
      <c r="V172" s="209">
        <f t="shared" si="29"/>
        <v>0</v>
      </c>
      <c r="W172" s="209">
        <f t="shared" si="30"/>
        <v>0</v>
      </c>
      <c r="X172" s="209">
        <f t="shared" si="31"/>
        <v>0</v>
      </c>
      <c r="Y172" s="209">
        <f t="shared" si="32"/>
        <v>0</v>
      </c>
      <c r="Z172" s="200">
        <f t="shared" si="33"/>
        <v>0</v>
      </c>
    </row>
    <row r="173" spans="1:26" s="201" customFormat="1" ht="16.899999999999999" customHeight="1">
      <c r="A173" s="335" t="str">
        <f>IF('1042Bf Données de base trav.'!A169="","",'1042Bf Données de base trav.'!A169)</f>
        <v/>
      </c>
      <c r="B173" s="469" t="str">
        <f>IF('1042Bf Données de base trav.'!B169="","",'1042Bf Données de base trav.'!B169)</f>
        <v/>
      </c>
      <c r="C173" s="583" t="str">
        <f>IF('1042Bf Données de base trav.'!C169="","",'1042Bf Données de base trav.'!C169)</f>
        <v/>
      </c>
      <c r="D173" s="583"/>
      <c r="E173" s="467" t="str">
        <f>IF(A173="","",'1042Bf Données de base trav.'!M169)</f>
        <v/>
      </c>
      <c r="F173" s="175"/>
      <c r="G173" s="143"/>
      <c r="H173" s="143"/>
      <c r="I173" s="75" t="str">
        <f t="shared" si="23"/>
        <v/>
      </c>
      <c r="J173" s="174" t="str">
        <f>IF(A173="","",'1042Bf Données de base trav.'!M169)</f>
        <v/>
      </c>
      <c r="K173" s="175"/>
      <c r="L173" s="143"/>
      <c r="M173" s="143"/>
      <c r="N173" s="75" t="str">
        <f t="shared" si="24"/>
        <v/>
      </c>
      <c r="O173" s="207"/>
      <c r="P173" s="208" t="str">
        <f>IF($C173="","",'1042Ef Décompte'!D173)</f>
        <v/>
      </c>
      <c r="Q173" s="208" t="str">
        <f>IF(OR($C173="",'1042Bf Données de base trav.'!M267=""),"",'1042Bf Données de base trav.'!M267)</f>
        <v/>
      </c>
      <c r="R173" s="207" t="str">
        <f t="shared" si="25"/>
        <v/>
      </c>
      <c r="S173" s="207" t="str">
        <f t="shared" si="26"/>
        <v/>
      </c>
      <c r="T173" s="209">
        <f t="shared" si="27"/>
        <v>0</v>
      </c>
      <c r="U173" s="209">
        <f t="shared" si="28"/>
        <v>0</v>
      </c>
      <c r="V173" s="209">
        <f t="shared" si="29"/>
        <v>0</v>
      </c>
      <c r="W173" s="209">
        <f t="shared" si="30"/>
        <v>0</v>
      </c>
      <c r="X173" s="209">
        <f t="shared" si="31"/>
        <v>0</v>
      </c>
      <c r="Y173" s="209">
        <f t="shared" si="32"/>
        <v>0</v>
      </c>
      <c r="Z173" s="200">
        <f t="shared" si="33"/>
        <v>0</v>
      </c>
    </row>
    <row r="174" spans="1:26" s="201" customFormat="1" ht="16.899999999999999" customHeight="1">
      <c r="A174" s="335" t="str">
        <f>IF('1042Bf Données de base trav.'!A170="","",'1042Bf Données de base trav.'!A170)</f>
        <v/>
      </c>
      <c r="B174" s="469" t="str">
        <f>IF('1042Bf Données de base trav.'!B170="","",'1042Bf Données de base trav.'!B170)</f>
        <v/>
      </c>
      <c r="C174" s="583" t="str">
        <f>IF('1042Bf Données de base trav.'!C170="","",'1042Bf Données de base trav.'!C170)</f>
        <v/>
      </c>
      <c r="D174" s="583"/>
      <c r="E174" s="467" t="str">
        <f>IF(A174="","",'1042Bf Données de base trav.'!M170)</f>
        <v/>
      </c>
      <c r="F174" s="175"/>
      <c r="G174" s="143"/>
      <c r="H174" s="143"/>
      <c r="I174" s="75" t="str">
        <f t="shared" si="23"/>
        <v/>
      </c>
      <c r="J174" s="174" t="str">
        <f>IF(A174="","",'1042Bf Données de base trav.'!M170)</f>
        <v/>
      </c>
      <c r="K174" s="175"/>
      <c r="L174" s="143"/>
      <c r="M174" s="143"/>
      <c r="N174" s="75" t="str">
        <f t="shared" si="24"/>
        <v/>
      </c>
      <c r="O174" s="207"/>
      <c r="P174" s="208" t="str">
        <f>IF($C174="","",'1042Ef Décompte'!D174)</f>
        <v/>
      </c>
      <c r="Q174" s="208" t="str">
        <f>IF(OR($C174="",'1042Bf Données de base trav.'!M268=""),"",'1042Bf Données de base trav.'!M268)</f>
        <v/>
      </c>
      <c r="R174" s="207" t="str">
        <f t="shared" si="25"/>
        <v/>
      </c>
      <c r="S174" s="207" t="str">
        <f t="shared" si="26"/>
        <v/>
      </c>
      <c r="T174" s="209">
        <f t="shared" si="27"/>
        <v>0</v>
      </c>
      <c r="U174" s="209">
        <f t="shared" si="28"/>
        <v>0</v>
      </c>
      <c r="V174" s="209">
        <f t="shared" si="29"/>
        <v>0</v>
      </c>
      <c r="W174" s="209">
        <f t="shared" si="30"/>
        <v>0</v>
      </c>
      <c r="X174" s="209">
        <f t="shared" si="31"/>
        <v>0</v>
      </c>
      <c r="Y174" s="209">
        <f t="shared" si="32"/>
        <v>0</v>
      </c>
      <c r="Z174" s="200">
        <f t="shared" si="33"/>
        <v>0</v>
      </c>
    </row>
    <row r="175" spans="1:26" s="201" customFormat="1" ht="16.899999999999999" customHeight="1">
      <c r="A175" s="335" t="str">
        <f>IF('1042Bf Données de base trav.'!A171="","",'1042Bf Données de base trav.'!A171)</f>
        <v/>
      </c>
      <c r="B175" s="469" t="str">
        <f>IF('1042Bf Données de base trav.'!B171="","",'1042Bf Données de base trav.'!B171)</f>
        <v/>
      </c>
      <c r="C175" s="583" t="str">
        <f>IF('1042Bf Données de base trav.'!C171="","",'1042Bf Données de base trav.'!C171)</f>
        <v/>
      </c>
      <c r="D175" s="583"/>
      <c r="E175" s="467" t="str">
        <f>IF(A175="","",'1042Bf Données de base trav.'!M171)</f>
        <v/>
      </c>
      <c r="F175" s="175"/>
      <c r="G175" s="143"/>
      <c r="H175" s="143"/>
      <c r="I175" s="75" t="str">
        <f t="shared" si="23"/>
        <v/>
      </c>
      <c r="J175" s="174" t="str">
        <f>IF(A175="","",'1042Bf Données de base trav.'!M171)</f>
        <v/>
      </c>
      <c r="K175" s="175"/>
      <c r="L175" s="143"/>
      <c r="M175" s="143"/>
      <c r="N175" s="75" t="str">
        <f t="shared" si="24"/>
        <v/>
      </c>
      <c r="O175" s="207"/>
      <c r="P175" s="208" t="str">
        <f>IF($C175="","",'1042Ef Décompte'!D175)</f>
        <v/>
      </c>
      <c r="Q175" s="208" t="str">
        <f>IF(OR($C175="",'1042Bf Données de base trav.'!M269=""),"",'1042Bf Données de base trav.'!M269)</f>
        <v/>
      </c>
      <c r="R175" s="207" t="str">
        <f t="shared" si="25"/>
        <v/>
      </c>
      <c r="S175" s="207" t="str">
        <f t="shared" si="26"/>
        <v/>
      </c>
      <c r="T175" s="209">
        <f t="shared" si="27"/>
        <v>0</v>
      </c>
      <c r="U175" s="209">
        <f t="shared" si="28"/>
        <v>0</v>
      </c>
      <c r="V175" s="209">
        <f t="shared" si="29"/>
        <v>0</v>
      </c>
      <c r="W175" s="209">
        <f t="shared" si="30"/>
        <v>0</v>
      </c>
      <c r="X175" s="209">
        <f t="shared" si="31"/>
        <v>0</v>
      </c>
      <c r="Y175" s="209">
        <f t="shared" si="32"/>
        <v>0</v>
      </c>
      <c r="Z175" s="200">
        <f t="shared" si="33"/>
        <v>0</v>
      </c>
    </row>
    <row r="176" spans="1:26" s="201" customFormat="1" ht="16.899999999999999" customHeight="1">
      <c r="A176" s="335" t="str">
        <f>IF('1042Bf Données de base trav.'!A172="","",'1042Bf Données de base trav.'!A172)</f>
        <v/>
      </c>
      <c r="B176" s="469" t="str">
        <f>IF('1042Bf Données de base trav.'!B172="","",'1042Bf Données de base trav.'!B172)</f>
        <v/>
      </c>
      <c r="C176" s="583" t="str">
        <f>IF('1042Bf Données de base trav.'!C172="","",'1042Bf Données de base trav.'!C172)</f>
        <v/>
      </c>
      <c r="D176" s="583"/>
      <c r="E176" s="467" t="str">
        <f>IF(A176="","",'1042Bf Données de base trav.'!M172)</f>
        <v/>
      </c>
      <c r="F176" s="175"/>
      <c r="G176" s="143"/>
      <c r="H176" s="143"/>
      <c r="I176" s="75" t="str">
        <f t="shared" si="23"/>
        <v/>
      </c>
      <c r="J176" s="174" t="str">
        <f>IF(A176="","",'1042Bf Données de base trav.'!M172)</f>
        <v/>
      </c>
      <c r="K176" s="175"/>
      <c r="L176" s="143"/>
      <c r="M176" s="143"/>
      <c r="N176" s="75" t="str">
        <f t="shared" si="24"/>
        <v/>
      </c>
      <c r="O176" s="207"/>
      <c r="P176" s="208" t="str">
        <f>IF($C176="","",'1042Ef Décompte'!D176)</f>
        <v/>
      </c>
      <c r="Q176" s="208" t="str">
        <f>IF(OR($C176="",'1042Bf Données de base trav.'!M270=""),"",'1042Bf Données de base trav.'!M270)</f>
        <v/>
      </c>
      <c r="R176" s="207" t="str">
        <f t="shared" si="25"/>
        <v/>
      </c>
      <c r="S176" s="207" t="str">
        <f t="shared" si="26"/>
        <v/>
      </c>
      <c r="T176" s="209">
        <f t="shared" si="27"/>
        <v>0</v>
      </c>
      <c r="U176" s="209">
        <f t="shared" si="28"/>
        <v>0</v>
      </c>
      <c r="V176" s="209">
        <f t="shared" si="29"/>
        <v>0</v>
      </c>
      <c r="W176" s="209">
        <f t="shared" si="30"/>
        <v>0</v>
      </c>
      <c r="X176" s="209">
        <f t="shared" si="31"/>
        <v>0</v>
      </c>
      <c r="Y176" s="209">
        <f t="shared" si="32"/>
        <v>0</v>
      </c>
      <c r="Z176" s="200">
        <f t="shared" si="33"/>
        <v>0</v>
      </c>
    </row>
    <row r="177" spans="1:26" s="201" customFormat="1" ht="16.899999999999999" customHeight="1">
      <c r="A177" s="335" t="str">
        <f>IF('1042Bf Données de base trav.'!A173="","",'1042Bf Données de base trav.'!A173)</f>
        <v/>
      </c>
      <c r="B177" s="469" t="str">
        <f>IF('1042Bf Données de base trav.'!B173="","",'1042Bf Données de base trav.'!B173)</f>
        <v/>
      </c>
      <c r="C177" s="583" t="str">
        <f>IF('1042Bf Données de base trav.'!C173="","",'1042Bf Données de base trav.'!C173)</f>
        <v/>
      </c>
      <c r="D177" s="583"/>
      <c r="E177" s="467" t="str">
        <f>IF(A177="","",'1042Bf Données de base trav.'!M173)</f>
        <v/>
      </c>
      <c r="F177" s="175"/>
      <c r="G177" s="143"/>
      <c r="H177" s="143"/>
      <c r="I177" s="75" t="str">
        <f t="shared" si="23"/>
        <v/>
      </c>
      <c r="J177" s="174" t="str">
        <f>IF(A177="","",'1042Bf Données de base trav.'!M173)</f>
        <v/>
      </c>
      <c r="K177" s="175"/>
      <c r="L177" s="143"/>
      <c r="M177" s="143"/>
      <c r="N177" s="75" t="str">
        <f t="shared" si="24"/>
        <v/>
      </c>
      <c r="O177" s="207"/>
      <c r="P177" s="208" t="str">
        <f>IF($C177="","",'1042Ef Décompte'!D177)</f>
        <v/>
      </c>
      <c r="Q177" s="208" t="str">
        <f>IF(OR($C177="",'1042Bf Données de base trav.'!M271=""),"",'1042Bf Données de base trav.'!M271)</f>
        <v/>
      </c>
      <c r="R177" s="207" t="str">
        <f t="shared" si="25"/>
        <v/>
      </c>
      <c r="S177" s="207" t="str">
        <f t="shared" si="26"/>
        <v/>
      </c>
      <c r="T177" s="209">
        <f t="shared" si="27"/>
        <v>0</v>
      </c>
      <c r="U177" s="209">
        <f t="shared" si="28"/>
        <v>0</v>
      </c>
      <c r="V177" s="209">
        <f t="shared" si="29"/>
        <v>0</v>
      </c>
      <c r="W177" s="209">
        <f t="shared" si="30"/>
        <v>0</v>
      </c>
      <c r="X177" s="209">
        <f t="shared" si="31"/>
        <v>0</v>
      </c>
      <c r="Y177" s="209">
        <f t="shared" si="32"/>
        <v>0</v>
      </c>
      <c r="Z177" s="200">
        <f t="shared" si="33"/>
        <v>0</v>
      </c>
    </row>
    <row r="178" spans="1:26" s="201" customFormat="1" ht="16.899999999999999" customHeight="1">
      <c r="A178" s="335" t="str">
        <f>IF('1042Bf Données de base trav.'!A174="","",'1042Bf Données de base trav.'!A174)</f>
        <v/>
      </c>
      <c r="B178" s="469" t="str">
        <f>IF('1042Bf Données de base trav.'!B174="","",'1042Bf Données de base trav.'!B174)</f>
        <v/>
      </c>
      <c r="C178" s="583" t="str">
        <f>IF('1042Bf Données de base trav.'!C174="","",'1042Bf Données de base trav.'!C174)</f>
        <v/>
      </c>
      <c r="D178" s="583"/>
      <c r="E178" s="467" t="str">
        <f>IF(A178="","",'1042Bf Données de base trav.'!M174)</f>
        <v/>
      </c>
      <c r="F178" s="175"/>
      <c r="G178" s="143"/>
      <c r="H178" s="143"/>
      <c r="I178" s="75" t="str">
        <f t="shared" si="23"/>
        <v/>
      </c>
      <c r="J178" s="174" t="str">
        <f>IF(A178="","",'1042Bf Données de base trav.'!M174)</f>
        <v/>
      </c>
      <c r="K178" s="175"/>
      <c r="L178" s="143"/>
      <c r="M178" s="143"/>
      <c r="N178" s="75" t="str">
        <f t="shared" si="24"/>
        <v/>
      </c>
      <c r="O178" s="207"/>
      <c r="P178" s="208" t="str">
        <f>IF($C178="","",'1042Ef Décompte'!D178)</f>
        <v/>
      </c>
      <c r="Q178" s="208" t="str">
        <f>IF(OR($C178="",'1042Bf Données de base trav.'!M272=""),"",'1042Bf Données de base trav.'!M272)</f>
        <v/>
      </c>
      <c r="R178" s="207" t="str">
        <f t="shared" si="25"/>
        <v/>
      </c>
      <c r="S178" s="207" t="str">
        <f t="shared" si="26"/>
        <v/>
      </c>
      <c r="T178" s="209">
        <f t="shared" si="27"/>
        <v>0</v>
      </c>
      <c r="U178" s="209">
        <f t="shared" si="28"/>
        <v>0</v>
      </c>
      <c r="V178" s="209">
        <f t="shared" si="29"/>
        <v>0</v>
      </c>
      <c r="W178" s="209">
        <f t="shared" si="30"/>
        <v>0</v>
      </c>
      <c r="X178" s="209">
        <f t="shared" si="31"/>
        <v>0</v>
      </c>
      <c r="Y178" s="209">
        <f t="shared" si="32"/>
        <v>0</v>
      </c>
      <c r="Z178" s="200">
        <f t="shared" si="33"/>
        <v>0</v>
      </c>
    </row>
    <row r="179" spans="1:26" s="201" customFormat="1" ht="16.899999999999999" customHeight="1">
      <c r="A179" s="335" t="str">
        <f>IF('1042Bf Données de base trav.'!A175="","",'1042Bf Données de base trav.'!A175)</f>
        <v/>
      </c>
      <c r="B179" s="469" t="str">
        <f>IF('1042Bf Données de base trav.'!B175="","",'1042Bf Données de base trav.'!B175)</f>
        <v/>
      </c>
      <c r="C179" s="583" t="str">
        <f>IF('1042Bf Données de base trav.'!C175="","",'1042Bf Données de base trav.'!C175)</f>
        <v/>
      </c>
      <c r="D179" s="583"/>
      <c r="E179" s="467" t="str">
        <f>IF(A179="","",'1042Bf Données de base trav.'!M175)</f>
        <v/>
      </c>
      <c r="F179" s="175"/>
      <c r="G179" s="143"/>
      <c r="H179" s="143"/>
      <c r="I179" s="75" t="str">
        <f t="shared" si="23"/>
        <v/>
      </c>
      <c r="J179" s="174" t="str">
        <f>IF(A179="","",'1042Bf Données de base trav.'!M175)</f>
        <v/>
      </c>
      <c r="K179" s="175"/>
      <c r="L179" s="143"/>
      <c r="M179" s="143"/>
      <c r="N179" s="75" t="str">
        <f t="shared" si="24"/>
        <v/>
      </c>
      <c r="O179" s="207"/>
      <c r="P179" s="208" t="str">
        <f>IF($C179="","",'1042Ef Décompte'!D179)</f>
        <v/>
      </c>
      <c r="Q179" s="208" t="str">
        <f>IF(OR($C179="",'1042Bf Données de base trav.'!M273=""),"",'1042Bf Données de base trav.'!M273)</f>
        <v/>
      </c>
      <c r="R179" s="207" t="str">
        <f t="shared" si="25"/>
        <v/>
      </c>
      <c r="S179" s="207" t="str">
        <f t="shared" si="26"/>
        <v/>
      </c>
      <c r="T179" s="209">
        <f t="shared" si="27"/>
        <v>0</v>
      </c>
      <c r="U179" s="209">
        <f t="shared" si="28"/>
        <v>0</v>
      </c>
      <c r="V179" s="209">
        <f t="shared" si="29"/>
        <v>0</v>
      </c>
      <c r="W179" s="209">
        <f t="shared" si="30"/>
        <v>0</v>
      </c>
      <c r="X179" s="209">
        <f t="shared" si="31"/>
        <v>0</v>
      </c>
      <c r="Y179" s="209">
        <f t="shared" si="32"/>
        <v>0</v>
      </c>
      <c r="Z179" s="200">
        <f t="shared" si="33"/>
        <v>0</v>
      </c>
    </row>
    <row r="180" spans="1:26" s="201" customFormat="1" ht="16.899999999999999" customHeight="1">
      <c r="A180" s="335" t="str">
        <f>IF('1042Bf Données de base trav.'!A176="","",'1042Bf Données de base trav.'!A176)</f>
        <v/>
      </c>
      <c r="B180" s="469" t="str">
        <f>IF('1042Bf Données de base trav.'!B176="","",'1042Bf Données de base trav.'!B176)</f>
        <v/>
      </c>
      <c r="C180" s="583" t="str">
        <f>IF('1042Bf Données de base trav.'!C176="","",'1042Bf Données de base trav.'!C176)</f>
        <v/>
      </c>
      <c r="D180" s="583"/>
      <c r="E180" s="467" t="str">
        <f>IF(A180="","",'1042Bf Données de base trav.'!M176)</f>
        <v/>
      </c>
      <c r="F180" s="175"/>
      <c r="G180" s="143"/>
      <c r="H180" s="143"/>
      <c r="I180" s="75" t="str">
        <f t="shared" si="23"/>
        <v/>
      </c>
      <c r="J180" s="174" t="str">
        <f>IF(A180="","",'1042Bf Données de base trav.'!M176)</f>
        <v/>
      </c>
      <c r="K180" s="175"/>
      <c r="L180" s="143"/>
      <c r="M180" s="143"/>
      <c r="N180" s="75" t="str">
        <f t="shared" si="24"/>
        <v/>
      </c>
      <c r="O180" s="207"/>
      <c r="P180" s="208" t="str">
        <f>IF($C180="","",'1042Ef Décompte'!D180)</f>
        <v/>
      </c>
      <c r="Q180" s="208" t="str">
        <f>IF(OR($C180="",'1042Bf Données de base trav.'!M274=""),"",'1042Bf Données de base trav.'!M274)</f>
        <v/>
      </c>
      <c r="R180" s="207" t="str">
        <f t="shared" si="25"/>
        <v/>
      </c>
      <c r="S180" s="207" t="str">
        <f t="shared" si="26"/>
        <v/>
      </c>
      <c r="T180" s="209">
        <f t="shared" si="27"/>
        <v>0</v>
      </c>
      <c r="U180" s="209">
        <f t="shared" si="28"/>
        <v>0</v>
      </c>
      <c r="V180" s="209">
        <f t="shared" si="29"/>
        <v>0</v>
      </c>
      <c r="W180" s="209">
        <f t="shared" si="30"/>
        <v>0</v>
      </c>
      <c r="X180" s="209">
        <f t="shared" si="31"/>
        <v>0</v>
      </c>
      <c r="Y180" s="209">
        <f t="shared" si="32"/>
        <v>0</v>
      </c>
      <c r="Z180" s="200">
        <f t="shared" si="33"/>
        <v>0</v>
      </c>
    </row>
    <row r="181" spans="1:26" s="201" customFormat="1" ht="16.899999999999999" customHeight="1">
      <c r="A181" s="335" t="str">
        <f>IF('1042Bf Données de base trav.'!A177="","",'1042Bf Données de base trav.'!A177)</f>
        <v/>
      </c>
      <c r="B181" s="469" t="str">
        <f>IF('1042Bf Données de base trav.'!B177="","",'1042Bf Données de base trav.'!B177)</f>
        <v/>
      </c>
      <c r="C181" s="583" t="str">
        <f>IF('1042Bf Données de base trav.'!C177="","",'1042Bf Données de base trav.'!C177)</f>
        <v/>
      </c>
      <c r="D181" s="583"/>
      <c r="E181" s="467" t="str">
        <f>IF(A181="","",'1042Bf Données de base trav.'!M177)</f>
        <v/>
      </c>
      <c r="F181" s="175"/>
      <c r="G181" s="143"/>
      <c r="H181" s="143"/>
      <c r="I181" s="75" t="str">
        <f t="shared" si="23"/>
        <v/>
      </c>
      <c r="J181" s="174" t="str">
        <f>IF(A181="","",'1042Bf Données de base trav.'!M177)</f>
        <v/>
      </c>
      <c r="K181" s="175"/>
      <c r="L181" s="143"/>
      <c r="M181" s="143"/>
      <c r="N181" s="75" t="str">
        <f t="shared" si="24"/>
        <v/>
      </c>
      <c r="O181" s="207"/>
      <c r="P181" s="208" t="str">
        <f>IF($C181="","",'1042Ef Décompte'!D181)</f>
        <v/>
      </c>
      <c r="Q181" s="208" t="str">
        <f>IF(OR($C181="",'1042Bf Données de base trav.'!M275=""),"",'1042Bf Données de base trav.'!M275)</f>
        <v/>
      </c>
      <c r="R181" s="207" t="str">
        <f t="shared" si="25"/>
        <v/>
      </c>
      <c r="S181" s="207" t="str">
        <f t="shared" si="26"/>
        <v/>
      </c>
      <c r="T181" s="209">
        <f t="shared" si="27"/>
        <v>0</v>
      </c>
      <c r="U181" s="209">
        <f t="shared" si="28"/>
        <v>0</v>
      </c>
      <c r="V181" s="209">
        <f t="shared" si="29"/>
        <v>0</v>
      </c>
      <c r="W181" s="209">
        <f t="shared" si="30"/>
        <v>0</v>
      </c>
      <c r="X181" s="209">
        <f t="shared" si="31"/>
        <v>0</v>
      </c>
      <c r="Y181" s="209">
        <f t="shared" si="32"/>
        <v>0</v>
      </c>
      <c r="Z181" s="200">
        <f t="shared" si="33"/>
        <v>0</v>
      </c>
    </row>
    <row r="182" spans="1:26" s="201" customFormat="1" ht="16.899999999999999" customHeight="1">
      <c r="A182" s="335" t="str">
        <f>IF('1042Bf Données de base trav.'!A178="","",'1042Bf Données de base trav.'!A178)</f>
        <v/>
      </c>
      <c r="B182" s="469" t="str">
        <f>IF('1042Bf Données de base trav.'!B178="","",'1042Bf Données de base trav.'!B178)</f>
        <v/>
      </c>
      <c r="C182" s="583" t="str">
        <f>IF('1042Bf Données de base trav.'!C178="","",'1042Bf Données de base trav.'!C178)</f>
        <v/>
      </c>
      <c r="D182" s="583"/>
      <c r="E182" s="467" t="str">
        <f>IF(A182="","",'1042Bf Données de base trav.'!M178)</f>
        <v/>
      </c>
      <c r="F182" s="175"/>
      <c r="G182" s="143"/>
      <c r="H182" s="143"/>
      <c r="I182" s="75" t="str">
        <f t="shared" si="23"/>
        <v/>
      </c>
      <c r="J182" s="174" t="str">
        <f>IF(A182="","",'1042Bf Données de base trav.'!M178)</f>
        <v/>
      </c>
      <c r="K182" s="175"/>
      <c r="L182" s="143"/>
      <c r="M182" s="143"/>
      <c r="N182" s="75" t="str">
        <f t="shared" si="24"/>
        <v/>
      </c>
      <c r="O182" s="207"/>
      <c r="P182" s="208" t="str">
        <f>IF($C182="","",'1042Ef Décompte'!D182)</f>
        <v/>
      </c>
      <c r="Q182" s="208" t="str">
        <f>IF(OR($C182="",'1042Bf Données de base trav.'!M276=""),"",'1042Bf Données de base trav.'!M276)</f>
        <v/>
      </c>
      <c r="R182" s="207" t="str">
        <f t="shared" si="25"/>
        <v/>
      </c>
      <c r="S182" s="207" t="str">
        <f t="shared" si="26"/>
        <v/>
      </c>
      <c r="T182" s="209">
        <f t="shared" si="27"/>
        <v>0</v>
      </c>
      <c r="U182" s="209">
        <f t="shared" si="28"/>
        <v>0</v>
      </c>
      <c r="V182" s="209">
        <f t="shared" si="29"/>
        <v>0</v>
      </c>
      <c r="W182" s="209">
        <f t="shared" si="30"/>
        <v>0</v>
      </c>
      <c r="X182" s="209">
        <f t="shared" si="31"/>
        <v>0</v>
      </c>
      <c r="Y182" s="209">
        <f t="shared" si="32"/>
        <v>0</v>
      </c>
      <c r="Z182" s="200">
        <f t="shared" si="33"/>
        <v>0</v>
      </c>
    </row>
    <row r="183" spans="1:26" s="201" customFormat="1" ht="16.899999999999999" customHeight="1">
      <c r="A183" s="335" t="str">
        <f>IF('1042Bf Données de base trav.'!A179="","",'1042Bf Données de base trav.'!A179)</f>
        <v/>
      </c>
      <c r="B183" s="469" t="str">
        <f>IF('1042Bf Données de base trav.'!B179="","",'1042Bf Données de base trav.'!B179)</f>
        <v/>
      </c>
      <c r="C183" s="583" t="str">
        <f>IF('1042Bf Données de base trav.'!C179="","",'1042Bf Données de base trav.'!C179)</f>
        <v/>
      </c>
      <c r="D183" s="583"/>
      <c r="E183" s="467" t="str">
        <f>IF(A183="","",'1042Bf Données de base trav.'!M179)</f>
        <v/>
      </c>
      <c r="F183" s="175"/>
      <c r="G183" s="143"/>
      <c r="H183" s="143"/>
      <c r="I183" s="75" t="str">
        <f t="shared" si="23"/>
        <v/>
      </c>
      <c r="J183" s="174" t="str">
        <f>IF(A183="","",'1042Bf Données de base trav.'!M179)</f>
        <v/>
      </c>
      <c r="K183" s="175"/>
      <c r="L183" s="143"/>
      <c r="M183" s="143"/>
      <c r="N183" s="75" t="str">
        <f t="shared" si="24"/>
        <v/>
      </c>
      <c r="O183" s="207"/>
      <c r="P183" s="208" t="str">
        <f>IF($C183="","",'1042Ef Décompte'!D183)</f>
        <v/>
      </c>
      <c r="Q183" s="208" t="str">
        <f>IF(OR($C183="",'1042Bf Données de base trav.'!M277=""),"",'1042Bf Données de base trav.'!M277)</f>
        <v/>
      </c>
      <c r="R183" s="207" t="str">
        <f t="shared" si="25"/>
        <v/>
      </c>
      <c r="S183" s="207" t="str">
        <f t="shared" si="26"/>
        <v/>
      </c>
      <c r="T183" s="209">
        <f t="shared" si="27"/>
        <v>0</v>
      </c>
      <c r="U183" s="209">
        <f t="shared" si="28"/>
        <v>0</v>
      </c>
      <c r="V183" s="209">
        <f t="shared" si="29"/>
        <v>0</v>
      </c>
      <c r="W183" s="209">
        <f t="shared" si="30"/>
        <v>0</v>
      </c>
      <c r="X183" s="209">
        <f t="shared" si="31"/>
        <v>0</v>
      </c>
      <c r="Y183" s="209">
        <f t="shared" si="32"/>
        <v>0</v>
      </c>
      <c r="Z183" s="200">
        <f t="shared" si="33"/>
        <v>0</v>
      </c>
    </row>
    <row r="184" spans="1:26" s="201" customFormat="1" ht="16.899999999999999" customHeight="1">
      <c r="A184" s="335" t="str">
        <f>IF('1042Bf Données de base trav.'!A180="","",'1042Bf Données de base trav.'!A180)</f>
        <v/>
      </c>
      <c r="B184" s="469" t="str">
        <f>IF('1042Bf Données de base trav.'!B180="","",'1042Bf Données de base trav.'!B180)</f>
        <v/>
      </c>
      <c r="C184" s="583" t="str">
        <f>IF('1042Bf Données de base trav.'!C180="","",'1042Bf Données de base trav.'!C180)</f>
        <v/>
      </c>
      <c r="D184" s="583"/>
      <c r="E184" s="467" t="str">
        <f>IF(A184="","",'1042Bf Données de base trav.'!M180)</f>
        <v/>
      </c>
      <c r="F184" s="175"/>
      <c r="G184" s="143"/>
      <c r="H184" s="143"/>
      <c r="I184" s="75" t="str">
        <f t="shared" si="23"/>
        <v/>
      </c>
      <c r="J184" s="174" t="str">
        <f>IF(A184="","",'1042Bf Données de base trav.'!M180)</f>
        <v/>
      </c>
      <c r="K184" s="175"/>
      <c r="L184" s="143"/>
      <c r="M184" s="143"/>
      <c r="N184" s="75" t="str">
        <f t="shared" si="24"/>
        <v/>
      </c>
      <c r="O184" s="207"/>
      <c r="P184" s="208" t="str">
        <f>IF($C184="","",'1042Ef Décompte'!D184)</f>
        <v/>
      </c>
      <c r="Q184" s="208" t="str">
        <f>IF(OR($C184="",'1042Bf Données de base trav.'!M278=""),"",'1042Bf Données de base trav.'!M278)</f>
        <v/>
      </c>
      <c r="R184" s="207" t="str">
        <f t="shared" si="25"/>
        <v/>
      </c>
      <c r="S184" s="207" t="str">
        <f t="shared" si="26"/>
        <v/>
      </c>
      <c r="T184" s="209">
        <f t="shared" si="27"/>
        <v>0</v>
      </c>
      <c r="U184" s="209">
        <f t="shared" si="28"/>
        <v>0</v>
      </c>
      <c r="V184" s="209">
        <f t="shared" si="29"/>
        <v>0</v>
      </c>
      <c r="W184" s="209">
        <f t="shared" si="30"/>
        <v>0</v>
      </c>
      <c r="X184" s="209">
        <f t="shared" si="31"/>
        <v>0</v>
      </c>
      <c r="Y184" s="209">
        <f t="shared" si="32"/>
        <v>0</v>
      </c>
      <c r="Z184" s="200">
        <f t="shared" si="33"/>
        <v>0</v>
      </c>
    </row>
    <row r="185" spans="1:26" s="201" customFormat="1" ht="16.899999999999999" customHeight="1">
      <c r="A185" s="335" t="str">
        <f>IF('1042Bf Données de base trav.'!A181="","",'1042Bf Données de base trav.'!A181)</f>
        <v/>
      </c>
      <c r="B185" s="469" t="str">
        <f>IF('1042Bf Données de base trav.'!B181="","",'1042Bf Données de base trav.'!B181)</f>
        <v/>
      </c>
      <c r="C185" s="583" t="str">
        <f>IF('1042Bf Données de base trav.'!C181="","",'1042Bf Données de base trav.'!C181)</f>
        <v/>
      </c>
      <c r="D185" s="583"/>
      <c r="E185" s="467" t="str">
        <f>IF(A185="","",'1042Bf Données de base trav.'!M181)</f>
        <v/>
      </c>
      <c r="F185" s="175"/>
      <c r="G185" s="143"/>
      <c r="H185" s="143"/>
      <c r="I185" s="75" t="str">
        <f t="shared" si="23"/>
        <v/>
      </c>
      <c r="J185" s="174" t="str">
        <f>IF(A185="","",'1042Bf Données de base trav.'!M181)</f>
        <v/>
      </c>
      <c r="K185" s="175"/>
      <c r="L185" s="143"/>
      <c r="M185" s="143"/>
      <c r="N185" s="75" t="str">
        <f t="shared" si="24"/>
        <v/>
      </c>
      <c r="O185" s="207"/>
      <c r="P185" s="208" t="str">
        <f>IF($C185="","",'1042Ef Décompte'!D185)</f>
        <v/>
      </c>
      <c r="Q185" s="208" t="str">
        <f>IF(OR($C185="",'1042Bf Données de base trav.'!M279=""),"",'1042Bf Données de base trav.'!M279)</f>
        <v/>
      </c>
      <c r="R185" s="207" t="str">
        <f t="shared" si="25"/>
        <v/>
      </c>
      <c r="S185" s="207" t="str">
        <f t="shared" si="26"/>
        <v/>
      </c>
      <c r="T185" s="209">
        <f t="shared" si="27"/>
        <v>0</v>
      </c>
      <c r="U185" s="209">
        <f t="shared" si="28"/>
        <v>0</v>
      </c>
      <c r="V185" s="209">
        <f t="shared" si="29"/>
        <v>0</v>
      </c>
      <c r="W185" s="209">
        <f t="shared" si="30"/>
        <v>0</v>
      </c>
      <c r="X185" s="209">
        <f t="shared" si="31"/>
        <v>0</v>
      </c>
      <c r="Y185" s="209">
        <f t="shared" si="32"/>
        <v>0</v>
      </c>
      <c r="Z185" s="200">
        <f t="shared" si="33"/>
        <v>0</v>
      </c>
    </row>
    <row r="186" spans="1:26" s="201" customFormat="1" ht="16.899999999999999" customHeight="1">
      <c r="A186" s="335" t="str">
        <f>IF('1042Bf Données de base trav.'!A182="","",'1042Bf Données de base trav.'!A182)</f>
        <v/>
      </c>
      <c r="B186" s="469" t="str">
        <f>IF('1042Bf Données de base trav.'!B182="","",'1042Bf Données de base trav.'!B182)</f>
        <v/>
      </c>
      <c r="C186" s="583" t="str">
        <f>IF('1042Bf Données de base trav.'!C182="","",'1042Bf Données de base trav.'!C182)</f>
        <v/>
      </c>
      <c r="D186" s="583"/>
      <c r="E186" s="467" t="str">
        <f>IF(A186="","",'1042Bf Données de base trav.'!M182)</f>
        <v/>
      </c>
      <c r="F186" s="175"/>
      <c r="G186" s="143"/>
      <c r="H186" s="143"/>
      <c r="I186" s="75" t="str">
        <f t="shared" si="23"/>
        <v/>
      </c>
      <c r="J186" s="174" t="str">
        <f>IF(A186="","",'1042Bf Données de base trav.'!M182)</f>
        <v/>
      </c>
      <c r="K186" s="175"/>
      <c r="L186" s="143"/>
      <c r="M186" s="143"/>
      <c r="N186" s="75" t="str">
        <f t="shared" si="24"/>
        <v/>
      </c>
      <c r="O186" s="207"/>
      <c r="P186" s="208" t="str">
        <f>IF($C186="","",'1042Ef Décompte'!D186)</f>
        <v/>
      </c>
      <c r="Q186" s="208" t="str">
        <f>IF(OR($C186="",'1042Bf Données de base trav.'!M280=""),"",'1042Bf Données de base trav.'!M280)</f>
        <v/>
      </c>
      <c r="R186" s="207" t="str">
        <f t="shared" si="25"/>
        <v/>
      </c>
      <c r="S186" s="207" t="str">
        <f t="shared" si="26"/>
        <v/>
      </c>
      <c r="T186" s="209">
        <f t="shared" si="27"/>
        <v>0</v>
      </c>
      <c r="U186" s="209">
        <f t="shared" si="28"/>
        <v>0</v>
      </c>
      <c r="V186" s="209">
        <f t="shared" si="29"/>
        <v>0</v>
      </c>
      <c r="W186" s="209">
        <f t="shared" si="30"/>
        <v>0</v>
      </c>
      <c r="X186" s="209">
        <f t="shared" si="31"/>
        <v>0</v>
      </c>
      <c r="Y186" s="209">
        <f t="shared" si="32"/>
        <v>0</v>
      </c>
      <c r="Z186" s="200">
        <f t="shared" si="33"/>
        <v>0</v>
      </c>
    </row>
    <row r="187" spans="1:26" s="201" customFormat="1" ht="16.899999999999999" customHeight="1">
      <c r="A187" s="335" t="str">
        <f>IF('1042Bf Données de base trav.'!A183="","",'1042Bf Données de base trav.'!A183)</f>
        <v/>
      </c>
      <c r="B187" s="469" t="str">
        <f>IF('1042Bf Données de base trav.'!B183="","",'1042Bf Données de base trav.'!B183)</f>
        <v/>
      </c>
      <c r="C187" s="583" t="str">
        <f>IF('1042Bf Données de base trav.'!C183="","",'1042Bf Données de base trav.'!C183)</f>
        <v/>
      </c>
      <c r="D187" s="583"/>
      <c r="E187" s="467" t="str">
        <f>IF(A187="","",'1042Bf Données de base trav.'!M183)</f>
        <v/>
      </c>
      <c r="F187" s="175"/>
      <c r="G187" s="143"/>
      <c r="H187" s="143"/>
      <c r="I187" s="75" t="str">
        <f t="shared" si="23"/>
        <v/>
      </c>
      <c r="J187" s="174" t="str">
        <f>IF(A187="","",'1042Bf Données de base trav.'!M183)</f>
        <v/>
      </c>
      <c r="K187" s="175"/>
      <c r="L187" s="143"/>
      <c r="M187" s="143"/>
      <c r="N187" s="75" t="str">
        <f t="shared" si="24"/>
        <v/>
      </c>
      <c r="O187" s="207"/>
      <c r="P187" s="208" t="str">
        <f>IF($C187="","",'1042Ef Décompte'!D187)</f>
        <v/>
      </c>
      <c r="Q187" s="208" t="str">
        <f>IF(OR($C187="",'1042Bf Données de base trav.'!M281=""),"",'1042Bf Données de base trav.'!M281)</f>
        <v/>
      </c>
      <c r="R187" s="207" t="str">
        <f t="shared" si="25"/>
        <v/>
      </c>
      <c r="S187" s="207" t="str">
        <f t="shared" si="26"/>
        <v/>
      </c>
      <c r="T187" s="209">
        <f t="shared" si="27"/>
        <v>0</v>
      </c>
      <c r="U187" s="209">
        <f t="shared" si="28"/>
        <v>0</v>
      </c>
      <c r="V187" s="209">
        <f t="shared" si="29"/>
        <v>0</v>
      </c>
      <c r="W187" s="209">
        <f t="shared" si="30"/>
        <v>0</v>
      </c>
      <c r="X187" s="209">
        <f t="shared" si="31"/>
        <v>0</v>
      </c>
      <c r="Y187" s="209">
        <f t="shared" si="32"/>
        <v>0</v>
      </c>
      <c r="Z187" s="200">
        <f t="shared" si="33"/>
        <v>0</v>
      </c>
    </row>
    <row r="188" spans="1:26" s="201" customFormat="1" ht="16.899999999999999" customHeight="1">
      <c r="A188" s="335" t="str">
        <f>IF('1042Bf Données de base trav.'!A184="","",'1042Bf Données de base trav.'!A184)</f>
        <v/>
      </c>
      <c r="B188" s="469" t="str">
        <f>IF('1042Bf Données de base trav.'!B184="","",'1042Bf Données de base trav.'!B184)</f>
        <v/>
      </c>
      <c r="C188" s="583" t="str">
        <f>IF('1042Bf Données de base trav.'!C184="","",'1042Bf Données de base trav.'!C184)</f>
        <v/>
      </c>
      <c r="D188" s="583"/>
      <c r="E188" s="467" t="str">
        <f>IF(A188="","",'1042Bf Données de base trav.'!M184)</f>
        <v/>
      </c>
      <c r="F188" s="175"/>
      <c r="G188" s="143"/>
      <c r="H188" s="143"/>
      <c r="I188" s="75" t="str">
        <f t="shared" si="23"/>
        <v/>
      </c>
      <c r="J188" s="174" t="str">
        <f>IF(A188="","",'1042Bf Données de base trav.'!M184)</f>
        <v/>
      </c>
      <c r="K188" s="175"/>
      <c r="L188" s="143"/>
      <c r="M188" s="143"/>
      <c r="N188" s="75" t="str">
        <f t="shared" si="24"/>
        <v/>
      </c>
      <c r="O188" s="207"/>
      <c r="P188" s="208" t="str">
        <f>IF($C188="","",'1042Ef Décompte'!D188)</f>
        <v/>
      </c>
      <c r="Q188" s="208" t="str">
        <f>IF(OR($C188="",'1042Bf Données de base trav.'!M282=""),"",'1042Bf Données de base trav.'!M282)</f>
        <v/>
      </c>
      <c r="R188" s="207" t="str">
        <f t="shared" si="25"/>
        <v/>
      </c>
      <c r="S188" s="207" t="str">
        <f t="shared" si="26"/>
        <v/>
      </c>
      <c r="T188" s="209">
        <f t="shared" si="27"/>
        <v>0</v>
      </c>
      <c r="U188" s="209">
        <f t="shared" si="28"/>
        <v>0</v>
      </c>
      <c r="V188" s="209">
        <f t="shared" si="29"/>
        <v>0</v>
      </c>
      <c r="W188" s="209">
        <f t="shared" si="30"/>
        <v>0</v>
      </c>
      <c r="X188" s="209">
        <f t="shared" si="31"/>
        <v>0</v>
      </c>
      <c r="Y188" s="209">
        <f t="shared" si="32"/>
        <v>0</v>
      </c>
      <c r="Z188" s="200">
        <f t="shared" si="33"/>
        <v>0</v>
      </c>
    </row>
    <row r="189" spans="1:26" s="201" customFormat="1" ht="16.899999999999999" customHeight="1">
      <c r="A189" s="335" t="str">
        <f>IF('1042Bf Données de base trav.'!A185="","",'1042Bf Données de base trav.'!A185)</f>
        <v/>
      </c>
      <c r="B189" s="469" t="str">
        <f>IF('1042Bf Données de base trav.'!B185="","",'1042Bf Données de base trav.'!B185)</f>
        <v/>
      </c>
      <c r="C189" s="583" t="str">
        <f>IF('1042Bf Données de base trav.'!C185="","",'1042Bf Données de base trav.'!C185)</f>
        <v/>
      </c>
      <c r="D189" s="583"/>
      <c r="E189" s="467" t="str">
        <f>IF(A189="","",'1042Bf Données de base trav.'!M185)</f>
        <v/>
      </c>
      <c r="F189" s="175"/>
      <c r="G189" s="143"/>
      <c r="H189" s="143"/>
      <c r="I189" s="75" t="str">
        <f t="shared" si="23"/>
        <v/>
      </c>
      <c r="J189" s="174" t="str">
        <f>IF(A189="","",'1042Bf Données de base trav.'!M185)</f>
        <v/>
      </c>
      <c r="K189" s="175"/>
      <c r="L189" s="143"/>
      <c r="M189" s="143"/>
      <c r="N189" s="75" t="str">
        <f t="shared" si="24"/>
        <v/>
      </c>
      <c r="O189" s="207"/>
      <c r="P189" s="208" t="str">
        <f>IF($C189="","",'1042Ef Décompte'!D189)</f>
        <v/>
      </c>
      <c r="Q189" s="208" t="str">
        <f>IF(OR($C189="",'1042Bf Données de base trav.'!M283=""),"",'1042Bf Données de base trav.'!M283)</f>
        <v/>
      </c>
      <c r="R189" s="207" t="str">
        <f t="shared" si="25"/>
        <v/>
      </c>
      <c r="S189" s="207" t="str">
        <f t="shared" si="26"/>
        <v/>
      </c>
      <c r="T189" s="209">
        <f t="shared" si="27"/>
        <v>0</v>
      </c>
      <c r="U189" s="209">
        <f t="shared" si="28"/>
        <v>0</v>
      </c>
      <c r="V189" s="209">
        <f t="shared" si="29"/>
        <v>0</v>
      </c>
      <c r="W189" s="209">
        <f t="shared" si="30"/>
        <v>0</v>
      </c>
      <c r="X189" s="209">
        <f t="shared" si="31"/>
        <v>0</v>
      </c>
      <c r="Y189" s="209">
        <f t="shared" si="32"/>
        <v>0</v>
      </c>
      <c r="Z189" s="200">
        <f t="shared" si="33"/>
        <v>0</v>
      </c>
    </row>
    <row r="190" spans="1:26" s="201" customFormat="1" ht="16.899999999999999" customHeight="1">
      <c r="A190" s="335" t="str">
        <f>IF('1042Bf Données de base trav.'!A186="","",'1042Bf Données de base trav.'!A186)</f>
        <v/>
      </c>
      <c r="B190" s="469" t="str">
        <f>IF('1042Bf Données de base trav.'!B186="","",'1042Bf Données de base trav.'!B186)</f>
        <v/>
      </c>
      <c r="C190" s="583" t="str">
        <f>IF('1042Bf Données de base trav.'!C186="","",'1042Bf Données de base trav.'!C186)</f>
        <v/>
      </c>
      <c r="D190" s="583"/>
      <c r="E190" s="467" t="str">
        <f>IF(A190="","",'1042Bf Données de base trav.'!M186)</f>
        <v/>
      </c>
      <c r="F190" s="175"/>
      <c r="G190" s="143"/>
      <c r="H190" s="143"/>
      <c r="I190" s="75" t="str">
        <f t="shared" si="23"/>
        <v/>
      </c>
      <c r="J190" s="174" t="str">
        <f>IF(A190="","",'1042Bf Données de base trav.'!M186)</f>
        <v/>
      </c>
      <c r="K190" s="175"/>
      <c r="L190" s="143"/>
      <c r="M190" s="143"/>
      <c r="N190" s="75" t="str">
        <f t="shared" si="24"/>
        <v/>
      </c>
      <c r="O190" s="207"/>
      <c r="P190" s="208" t="str">
        <f>IF($C190="","",'1042Ef Décompte'!D190)</f>
        <v/>
      </c>
      <c r="Q190" s="208" t="str">
        <f>IF(OR($C190="",'1042Bf Données de base trav.'!M284=""),"",'1042Bf Données de base trav.'!M284)</f>
        <v/>
      </c>
      <c r="R190" s="207" t="str">
        <f t="shared" si="25"/>
        <v/>
      </c>
      <c r="S190" s="207" t="str">
        <f t="shared" si="26"/>
        <v/>
      </c>
      <c r="T190" s="209">
        <f t="shared" si="27"/>
        <v>0</v>
      </c>
      <c r="U190" s="209">
        <f t="shared" si="28"/>
        <v>0</v>
      </c>
      <c r="V190" s="209">
        <f t="shared" si="29"/>
        <v>0</v>
      </c>
      <c r="W190" s="209">
        <f t="shared" si="30"/>
        <v>0</v>
      </c>
      <c r="X190" s="209">
        <f t="shared" si="31"/>
        <v>0</v>
      </c>
      <c r="Y190" s="209">
        <f t="shared" si="32"/>
        <v>0</v>
      </c>
      <c r="Z190" s="200">
        <f t="shared" si="33"/>
        <v>0</v>
      </c>
    </row>
    <row r="191" spans="1:26" s="201" customFormat="1" ht="16.899999999999999" customHeight="1">
      <c r="A191" s="335" t="str">
        <f>IF('1042Bf Données de base trav.'!A187="","",'1042Bf Données de base trav.'!A187)</f>
        <v/>
      </c>
      <c r="B191" s="469" t="str">
        <f>IF('1042Bf Données de base trav.'!B187="","",'1042Bf Données de base trav.'!B187)</f>
        <v/>
      </c>
      <c r="C191" s="583" t="str">
        <f>IF('1042Bf Données de base trav.'!C187="","",'1042Bf Données de base trav.'!C187)</f>
        <v/>
      </c>
      <c r="D191" s="583"/>
      <c r="E191" s="467" t="str">
        <f>IF(A191="","",'1042Bf Données de base trav.'!M187)</f>
        <v/>
      </c>
      <c r="F191" s="175"/>
      <c r="G191" s="143"/>
      <c r="H191" s="143"/>
      <c r="I191" s="75" t="str">
        <f t="shared" si="23"/>
        <v/>
      </c>
      <c r="J191" s="174" t="str">
        <f>IF(A191="","",'1042Bf Données de base trav.'!M187)</f>
        <v/>
      </c>
      <c r="K191" s="175"/>
      <c r="L191" s="143"/>
      <c r="M191" s="143"/>
      <c r="N191" s="75" t="str">
        <f t="shared" si="24"/>
        <v/>
      </c>
      <c r="O191" s="207"/>
      <c r="P191" s="208" t="str">
        <f>IF($C191="","",'1042Ef Décompte'!D191)</f>
        <v/>
      </c>
      <c r="Q191" s="208" t="str">
        <f>IF(OR($C191="",'1042Bf Données de base trav.'!M285=""),"",'1042Bf Données de base trav.'!M285)</f>
        <v/>
      </c>
      <c r="R191" s="207" t="str">
        <f t="shared" si="25"/>
        <v/>
      </c>
      <c r="S191" s="207" t="str">
        <f t="shared" si="26"/>
        <v/>
      </c>
      <c r="T191" s="209">
        <f t="shared" si="27"/>
        <v>0</v>
      </c>
      <c r="U191" s="209">
        <f t="shared" si="28"/>
        <v>0</v>
      </c>
      <c r="V191" s="209">
        <f t="shared" si="29"/>
        <v>0</v>
      </c>
      <c r="W191" s="209">
        <f t="shared" si="30"/>
        <v>0</v>
      </c>
      <c r="X191" s="209">
        <f t="shared" si="31"/>
        <v>0</v>
      </c>
      <c r="Y191" s="209">
        <f t="shared" si="32"/>
        <v>0</v>
      </c>
      <c r="Z191" s="200">
        <f t="shared" si="33"/>
        <v>0</v>
      </c>
    </row>
    <row r="192" spans="1:26" s="201" customFormat="1" ht="16.899999999999999" customHeight="1">
      <c r="A192" s="335" t="str">
        <f>IF('1042Bf Données de base trav.'!A188="","",'1042Bf Données de base trav.'!A188)</f>
        <v/>
      </c>
      <c r="B192" s="469" t="str">
        <f>IF('1042Bf Données de base trav.'!B188="","",'1042Bf Données de base trav.'!B188)</f>
        <v/>
      </c>
      <c r="C192" s="583" t="str">
        <f>IF('1042Bf Données de base trav.'!C188="","",'1042Bf Données de base trav.'!C188)</f>
        <v/>
      </c>
      <c r="D192" s="583"/>
      <c r="E192" s="467" t="str">
        <f>IF(A192="","",'1042Bf Données de base trav.'!M188)</f>
        <v/>
      </c>
      <c r="F192" s="175"/>
      <c r="G192" s="143"/>
      <c r="H192" s="143"/>
      <c r="I192" s="75" t="str">
        <f t="shared" si="23"/>
        <v/>
      </c>
      <c r="J192" s="174" t="str">
        <f>IF(A192="","",'1042Bf Données de base trav.'!M188)</f>
        <v/>
      </c>
      <c r="K192" s="175"/>
      <c r="L192" s="143"/>
      <c r="M192" s="143"/>
      <c r="N192" s="75" t="str">
        <f t="shared" si="24"/>
        <v/>
      </c>
      <c r="O192" s="207"/>
      <c r="P192" s="208" t="str">
        <f>IF($C192="","",'1042Ef Décompte'!D192)</f>
        <v/>
      </c>
      <c r="Q192" s="208" t="str">
        <f>IF(OR($C192="",'1042Bf Données de base trav.'!M286=""),"",'1042Bf Données de base trav.'!M286)</f>
        <v/>
      </c>
      <c r="R192" s="207" t="str">
        <f t="shared" si="25"/>
        <v/>
      </c>
      <c r="S192" s="207" t="str">
        <f t="shared" si="26"/>
        <v/>
      </c>
      <c r="T192" s="209">
        <f t="shared" si="27"/>
        <v>0</v>
      </c>
      <c r="U192" s="209">
        <f t="shared" si="28"/>
        <v>0</v>
      </c>
      <c r="V192" s="209">
        <f t="shared" si="29"/>
        <v>0</v>
      </c>
      <c r="W192" s="209">
        <f t="shared" si="30"/>
        <v>0</v>
      </c>
      <c r="X192" s="209">
        <f t="shared" si="31"/>
        <v>0</v>
      </c>
      <c r="Y192" s="209">
        <f t="shared" si="32"/>
        <v>0</v>
      </c>
      <c r="Z192" s="200">
        <f t="shared" si="33"/>
        <v>0</v>
      </c>
    </row>
    <row r="193" spans="1:26" s="201" customFormat="1" ht="16.899999999999999" customHeight="1">
      <c r="A193" s="335" t="str">
        <f>IF('1042Bf Données de base trav.'!A189="","",'1042Bf Données de base trav.'!A189)</f>
        <v/>
      </c>
      <c r="B193" s="469" t="str">
        <f>IF('1042Bf Données de base trav.'!B189="","",'1042Bf Données de base trav.'!B189)</f>
        <v/>
      </c>
      <c r="C193" s="583" t="str">
        <f>IF('1042Bf Données de base trav.'!C189="","",'1042Bf Données de base trav.'!C189)</f>
        <v/>
      </c>
      <c r="D193" s="583"/>
      <c r="E193" s="467" t="str">
        <f>IF(A193="","",'1042Bf Données de base trav.'!M189)</f>
        <v/>
      </c>
      <c r="F193" s="175"/>
      <c r="G193" s="143"/>
      <c r="H193" s="143"/>
      <c r="I193" s="75" t="str">
        <f t="shared" si="23"/>
        <v/>
      </c>
      <c r="J193" s="174" t="str">
        <f>IF(A193="","",'1042Bf Données de base trav.'!M189)</f>
        <v/>
      </c>
      <c r="K193" s="175"/>
      <c r="L193" s="143"/>
      <c r="M193" s="143"/>
      <c r="N193" s="75" t="str">
        <f t="shared" si="24"/>
        <v/>
      </c>
      <c r="O193" s="207"/>
      <c r="P193" s="208" t="str">
        <f>IF($C193="","",'1042Ef Décompte'!D193)</f>
        <v/>
      </c>
      <c r="Q193" s="208" t="str">
        <f>IF(OR($C193="",'1042Bf Données de base trav.'!M287=""),"",'1042Bf Données de base trav.'!M287)</f>
        <v/>
      </c>
      <c r="R193" s="207" t="str">
        <f t="shared" si="25"/>
        <v/>
      </c>
      <c r="S193" s="207" t="str">
        <f t="shared" si="26"/>
        <v/>
      </c>
      <c r="T193" s="209">
        <f t="shared" si="27"/>
        <v>0</v>
      </c>
      <c r="U193" s="209">
        <f t="shared" si="28"/>
        <v>0</v>
      </c>
      <c r="V193" s="209">
        <f t="shared" si="29"/>
        <v>0</v>
      </c>
      <c r="W193" s="209">
        <f t="shared" si="30"/>
        <v>0</v>
      </c>
      <c r="X193" s="209">
        <f t="shared" si="31"/>
        <v>0</v>
      </c>
      <c r="Y193" s="209">
        <f t="shared" si="32"/>
        <v>0</v>
      </c>
      <c r="Z193" s="200">
        <f t="shared" si="33"/>
        <v>0</v>
      </c>
    </row>
    <row r="194" spans="1:26" s="201" customFormat="1" ht="16.899999999999999" customHeight="1">
      <c r="A194" s="335" t="str">
        <f>IF('1042Bf Données de base trav.'!A190="","",'1042Bf Données de base trav.'!A190)</f>
        <v/>
      </c>
      <c r="B194" s="469" t="str">
        <f>IF('1042Bf Données de base trav.'!B190="","",'1042Bf Données de base trav.'!B190)</f>
        <v/>
      </c>
      <c r="C194" s="583" t="str">
        <f>IF('1042Bf Données de base trav.'!C190="","",'1042Bf Données de base trav.'!C190)</f>
        <v/>
      </c>
      <c r="D194" s="583"/>
      <c r="E194" s="467" t="str">
        <f>IF(A194="","",'1042Bf Données de base trav.'!M190)</f>
        <v/>
      </c>
      <c r="F194" s="175"/>
      <c r="G194" s="143"/>
      <c r="H194" s="143"/>
      <c r="I194" s="75" t="str">
        <f t="shared" si="23"/>
        <v/>
      </c>
      <c r="J194" s="174" t="str">
        <f>IF(A194="","",'1042Bf Données de base trav.'!M190)</f>
        <v/>
      </c>
      <c r="K194" s="175"/>
      <c r="L194" s="143"/>
      <c r="M194" s="143"/>
      <c r="N194" s="75" t="str">
        <f t="shared" si="24"/>
        <v/>
      </c>
      <c r="O194" s="207"/>
      <c r="P194" s="208" t="str">
        <f>IF($C194="","",'1042Ef Décompte'!D194)</f>
        <v/>
      </c>
      <c r="Q194" s="208" t="str">
        <f>IF(OR($C194="",'1042Bf Données de base trav.'!M288=""),"",'1042Bf Données de base trav.'!M288)</f>
        <v/>
      </c>
      <c r="R194" s="207" t="str">
        <f t="shared" si="25"/>
        <v/>
      </c>
      <c r="S194" s="207" t="str">
        <f t="shared" si="26"/>
        <v/>
      </c>
      <c r="T194" s="209">
        <f t="shared" si="27"/>
        <v>0</v>
      </c>
      <c r="U194" s="209">
        <f t="shared" si="28"/>
        <v>0</v>
      </c>
      <c r="V194" s="209">
        <f t="shared" si="29"/>
        <v>0</v>
      </c>
      <c r="W194" s="209">
        <f t="shared" si="30"/>
        <v>0</v>
      </c>
      <c r="X194" s="209">
        <f t="shared" si="31"/>
        <v>0</v>
      </c>
      <c r="Y194" s="209">
        <f t="shared" si="32"/>
        <v>0</v>
      </c>
      <c r="Z194" s="200">
        <f t="shared" si="33"/>
        <v>0</v>
      </c>
    </row>
    <row r="195" spans="1:26" s="201" customFormat="1" ht="16.899999999999999" customHeight="1">
      <c r="A195" s="335" t="str">
        <f>IF('1042Bf Données de base trav.'!A191="","",'1042Bf Données de base trav.'!A191)</f>
        <v/>
      </c>
      <c r="B195" s="469" t="str">
        <f>IF('1042Bf Données de base trav.'!B191="","",'1042Bf Données de base trav.'!B191)</f>
        <v/>
      </c>
      <c r="C195" s="583" t="str">
        <f>IF('1042Bf Données de base trav.'!C191="","",'1042Bf Données de base trav.'!C191)</f>
        <v/>
      </c>
      <c r="D195" s="583"/>
      <c r="E195" s="467" t="str">
        <f>IF(A195="","",'1042Bf Données de base trav.'!M191)</f>
        <v/>
      </c>
      <c r="F195" s="175"/>
      <c r="G195" s="143"/>
      <c r="H195" s="143"/>
      <c r="I195" s="75" t="str">
        <f t="shared" si="23"/>
        <v/>
      </c>
      <c r="J195" s="174" t="str">
        <f>IF(A195="","",'1042Bf Données de base trav.'!M191)</f>
        <v/>
      </c>
      <c r="K195" s="175"/>
      <c r="L195" s="143"/>
      <c r="M195" s="143"/>
      <c r="N195" s="75" t="str">
        <f t="shared" si="24"/>
        <v/>
      </c>
      <c r="O195" s="207"/>
      <c r="P195" s="208" t="str">
        <f>IF($C195="","",'1042Ef Décompte'!D195)</f>
        <v/>
      </c>
      <c r="Q195" s="208" t="str">
        <f>IF(OR($C195="",'1042Bf Données de base trav.'!M289=""),"",'1042Bf Données de base trav.'!M289)</f>
        <v/>
      </c>
      <c r="R195" s="207" t="str">
        <f t="shared" si="25"/>
        <v/>
      </c>
      <c r="S195" s="207" t="str">
        <f t="shared" si="26"/>
        <v/>
      </c>
      <c r="T195" s="209">
        <f t="shared" si="27"/>
        <v>0</v>
      </c>
      <c r="U195" s="209">
        <f t="shared" si="28"/>
        <v>0</v>
      </c>
      <c r="V195" s="209">
        <f t="shared" si="29"/>
        <v>0</v>
      </c>
      <c r="W195" s="209">
        <f t="shared" si="30"/>
        <v>0</v>
      </c>
      <c r="X195" s="209">
        <f t="shared" si="31"/>
        <v>0</v>
      </c>
      <c r="Y195" s="209">
        <f t="shared" si="32"/>
        <v>0</v>
      </c>
      <c r="Z195" s="200">
        <f t="shared" si="33"/>
        <v>0</v>
      </c>
    </row>
    <row r="196" spans="1:26" s="201" customFormat="1" ht="16.899999999999999" customHeight="1">
      <c r="A196" s="335" t="str">
        <f>IF('1042Bf Données de base trav.'!A192="","",'1042Bf Données de base trav.'!A192)</f>
        <v/>
      </c>
      <c r="B196" s="469" t="str">
        <f>IF('1042Bf Données de base trav.'!B192="","",'1042Bf Données de base trav.'!B192)</f>
        <v/>
      </c>
      <c r="C196" s="583" t="str">
        <f>IF('1042Bf Données de base trav.'!C192="","",'1042Bf Données de base trav.'!C192)</f>
        <v/>
      </c>
      <c r="D196" s="583"/>
      <c r="E196" s="467" t="str">
        <f>IF(A196="","",'1042Bf Données de base trav.'!M192)</f>
        <v/>
      </c>
      <c r="F196" s="175"/>
      <c r="G196" s="143"/>
      <c r="H196" s="143"/>
      <c r="I196" s="75" t="str">
        <f t="shared" si="23"/>
        <v/>
      </c>
      <c r="J196" s="174" t="str">
        <f>IF(A196="","",'1042Bf Données de base trav.'!M192)</f>
        <v/>
      </c>
      <c r="K196" s="175"/>
      <c r="L196" s="143"/>
      <c r="M196" s="143"/>
      <c r="N196" s="75" t="str">
        <f t="shared" si="24"/>
        <v/>
      </c>
      <c r="O196" s="207"/>
      <c r="P196" s="208" t="str">
        <f>IF($C196="","",'1042Ef Décompte'!D196)</f>
        <v/>
      </c>
      <c r="Q196" s="208" t="str">
        <f>IF(OR($C196="",'1042Bf Données de base trav.'!M290=""),"",'1042Bf Données de base trav.'!M290)</f>
        <v/>
      </c>
      <c r="R196" s="207" t="str">
        <f t="shared" si="25"/>
        <v/>
      </c>
      <c r="S196" s="207" t="str">
        <f t="shared" si="26"/>
        <v/>
      </c>
      <c r="T196" s="209">
        <f t="shared" si="27"/>
        <v>0</v>
      </c>
      <c r="U196" s="209">
        <f t="shared" si="28"/>
        <v>0</v>
      </c>
      <c r="V196" s="209">
        <f t="shared" si="29"/>
        <v>0</v>
      </c>
      <c r="W196" s="209">
        <f t="shared" si="30"/>
        <v>0</v>
      </c>
      <c r="X196" s="209">
        <f t="shared" si="31"/>
        <v>0</v>
      </c>
      <c r="Y196" s="209">
        <f t="shared" si="32"/>
        <v>0</v>
      </c>
      <c r="Z196" s="200">
        <f t="shared" si="33"/>
        <v>0</v>
      </c>
    </row>
    <row r="197" spans="1:26" s="201" customFormat="1" ht="16.899999999999999" customHeight="1">
      <c r="A197" s="335" t="str">
        <f>IF('1042Bf Données de base trav.'!A193="","",'1042Bf Données de base trav.'!A193)</f>
        <v/>
      </c>
      <c r="B197" s="469" t="str">
        <f>IF('1042Bf Données de base trav.'!B193="","",'1042Bf Données de base trav.'!B193)</f>
        <v/>
      </c>
      <c r="C197" s="583" t="str">
        <f>IF('1042Bf Données de base trav.'!C193="","",'1042Bf Données de base trav.'!C193)</f>
        <v/>
      </c>
      <c r="D197" s="583"/>
      <c r="E197" s="467" t="str">
        <f>IF(A197="","",'1042Bf Données de base trav.'!M193)</f>
        <v/>
      </c>
      <c r="F197" s="175"/>
      <c r="G197" s="143"/>
      <c r="H197" s="143"/>
      <c r="I197" s="75" t="str">
        <f t="shared" si="23"/>
        <v/>
      </c>
      <c r="J197" s="174" t="str">
        <f>IF(A197="","",'1042Bf Données de base trav.'!M193)</f>
        <v/>
      </c>
      <c r="K197" s="175"/>
      <c r="L197" s="143"/>
      <c r="M197" s="143"/>
      <c r="N197" s="75" t="str">
        <f t="shared" si="24"/>
        <v/>
      </c>
      <c r="O197" s="207"/>
      <c r="P197" s="208" t="str">
        <f>IF($C197="","",'1042Ef Décompte'!D197)</f>
        <v/>
      </c>
      <c r="Q197" s="208" t="str">
        <f>IF(OR($C197="",'1042Bf Données de base trav.'!M291=""),"",'1042Bf Données de base trav.'!M291)</f>
        <v/>
      </c>
      <c r="R197" s="207" t="str">
        <f t="shared" si="25"/>
        <v/>
      </c>
      <c r="S197" s="207" t="str">
        <f t="shared" si="26"/>
        <v/>
      </c>
      <c r="T197" s="209">
        <f t="shared" si="27"/>
        <v>0</v>
      </c>
      <c r="U197" s="209">
        <f t="shared" si="28"/>
        <v>0</v>
      </c>
      <c r="V197" s="209">
        <f t="shared" si="29"/>
        <v>0</v>
      </c>
      <c r="W197" s="209">
        <f t="shared" si="30"/>
        <v>0</v>
      </c>
      <c r="X197" s="209">
        <f t="shared" si="31"/>
        <v>0</v>
      </c>
      <c r="Y197" s="209">
        <f t="shared" si="32"/>
        <v>0</v>
      </c>
      <c r="Z197" s="200">
        <f t="shared" si="33"/>
        <v>0</v>
      </c>
    </row>
    <row r="198" spans="1:26" s="201" customFormat="1" ht="16.899999999999999" customHeight="1">
      <c r="A198" s="335" t="str">
        <f>IF('1042Bf Données de base trav.'!A194="","",'1042Bf Données de base trav.'!A194)</f>
        <v/>
      </c>
      <c r="B198" s="469" t="str">
        <f>IF('1042Bf Données de base trav.'!B194="","",'1042Bf Données de base trav.'!B194)</f>
        <v/>
      </c>
      <c r="C198" s="583" t="str">
        <f>IF('1042Bf Données de base trav.'!C194="","",'1042Bf Données de base trav.'!C194)</f>
        <v/>
      </c>
      <c r="D198" s="583"/>
      <c r="E198" s="467" t="str">
        <f>IF(A198="","",'1042Bf Données de base trav.'!M194)</f>
        <v/>
      </c>
      <c r="F198" s="175"/>
      <c r="G198" s="143"/>
      <c r="H198" s="143"/>
      <c r="I198" s="75" t="str">
        <f t="shared" si="23"/>
        <v/>
      </c>
      <c r="J198" s="174" t="str">
        <f>IF(A198="","",'1042Bf Données de base trav.'!M194)</f>
        <v/>
      </c>
      <c r="K198" s="175"/>
      <c r="L198" s="143"/>
      <c r="M198" s="143"/>
      <c r="N198" s="75" t="str">
        <f t="shared" si="24"/>
        <v/>
      </c>
      <c r="O198" s="207"/>
      <c r="P198" s="208" t="str">
        <f>IF($C198="","",'1042Ef Décompte'!D198)</f>
        <v/>
      </c>
      <c r="Q198" s="208" t="str">
        <f>IF(OR($C198="",'1042Bf Données de base trav.'!M292=""),"",'1042Bf Données de base trav.'!M292)</f>
        <v/>
      </c>
      <c r="R198" s="207" t="str">
        <f t="shared" si="25"/>
        <v/>
      </c>
      <c r="S198" s="207" t="str">
        <f t="shared" si="26"/>
        <v/>
      </c>
      <c r="T198" s="209">
        <f t="shared" si="27"/>
        <v>0</v>
      </c>
      <c r="U198" s="209">
        <f t="shared" si="28"/>
        <v>0</v>
      </c>
      <c r="V198" s="209">
        <f t="shared" si="29"/>
        <v>0</v>
      </c>
      <c r="W198" s="209">
        <f t="shared" si="30"/>
        <v>0</v>
      </c>
      <c r="X198" s="209">
        <f t="shared" si="31"/>
        <v>0</v>
      </c>
      <c r="Y198" s="209">
        <f t="shared" si="32"/>
        <v>0</v>
      </c>
      <c r="Z198" s="200">
        <f t="shared" si="33"/>
        <v>0</v>
      </c>
    </row>
    <row r="199" spans="1:26" s="201" customFormat="1" ht="16.899999999999999" customHeight="1">
      <c r="A199" s="335" t="str">
        <f>IF('1042Bf Données de base trav.'!A195="","",'1042Bf Données de base trav.'!A195)</f>
        <v/>
      </c>
      <c r="B199" s="469" t="str">
        <f>IF('1042Bf Données de base trav.'!B195="","",'1042Bf Données de base trav.'!B195)</f>
        <v/>
      </c>
      <c r="C199" s="583" t="str">
        <f>IF('1042Bf Données de base trav.'!C195="","",'1042Bf Données de base trav.'!C195)</f>
        <v/>
      </c>
      <c r="D199" s="583"/>
      <c r="E199" s="467" t="str">
        <f>IF(A199="","",'1042Bf Données de base trav.'!M195)</f>
        <v/>
      </c>
      <c r="F199" s="175"/>
      <c r="G199" s="143"/>
      <c r="H199" s="143"/>
      <c r="I199" s="75" t="str">
        <f t="shared" si="23"/>
        <v/>
      </c>
      <c r="J199" s="174" t="str">
        <f>IF(A199="","",'1042Bf Données de base trav.'!M195)</f>
        <v/>
      </c>
      <c r="K199" s="175"/>
      <c r="L199" s="143"/>
      <c r="M199" s="143"/>
      <c r="N199" s="75" t="str">
        <f t="shared" si="24"/>
        <v/>
      </c>
      <c r="O199" s="207"/>
      <c r="P199" s="208" t="str">
        <f>IF($C199="","",'1042Ef Décompte'!D199)</f>
        <v/>
      </c>
      <c r="Q199" s="208" t="str">
        <f>IF(OR($C199="",'1042Bf Données de base trav.'!M293=""),"",'1042Bf Données de base trav.'!M293)</f>
        <v/>
      </c>
      <c r="R199" s="207" t="str">
        <f t="shared" si="25"/>
        <v/>
      </c>
      <c r="S199" s="207" t="str">
        <f t="shared" si="26"/>
        <v/>
      </c>
      <c r="T199" s="209">
        <f t="shared" si="27"/>
        <v>0</v>
      </c>
      <c r="U199" s="209">
        <f t="shared" si="28"/>
        <v>0</v>
      </c>
      <c r="V199" s="209">
        <f t="shared" si="29"/>
        <v>0</v>
      </c>
      <c r="W199" s="209">
        <f t="shared" si="30"/>
        <v>0</v>
      </c>
      <c r="X199" s="209">
        <f t="shared" si="31"/>
        <v>0</v>
      </c>
      <c r="Y199" s="209">
        <f t="shared" si="32"/>
        <v>0</v>
      </c>
      <c r="Z199" s="200">
        <f t="shared" si="33"/>
        <v>0</v>
      </c>
    </row>
    <row r="200" spans="1:26" s="201" customFormat="1" ht="16.899999999999999" customHeight="1">
      <c r="A200" s="335" t="str">
        <f>IF('1042Bf Données de base trav.'!A196="","",'1042Bf Données de base trav.'!A196)</f>
        <v/>
      </c>
      <c r="B200" s="469" t="str">
        <f>IF('1042Bf Données de base trav.'!B196="","",'1042Bf Données de base trav.'!B196)</f>
        <v/>
      </c>
      <c r="C200" s="583" t="str">
        <f>IF('1042Bf Données de base trav.'!C196="","",'1042Bf Données de base trav.'!C196)</f>
        <v/>
      </c>
      <c r="D200" s="583"/>
      <c r="E200" s="467" t="str">
        <f>IF(A200="","",'1042Bf Données de base trav.'!M196)</f>
        <v/>
      </c>
      <c r="F200" s="175"/>
      <c r="G200" s="143"/>
      <c r="H200" s="143"/>
      <c r="I200" s="75" t="str">
        <f t="shared" si="23"/>
        <v/>
      </c>
      <c r="J200" s="174" t="str">
        <f>IF(A200="","",'1042Bf Données de base trav.'!M196)</f>
        <v/>
      </c>
      <c r="K200" s="175"/>
      <c r="L200" s="143"/>
      <c r="M200" s="143"/>
      <c r="N200" s="75" t="str">
        <f t="shared" si="24"/>
        <v/>
      </c>
      <c r="O200" s="207"/>
      <c r="P200" s="208" t="str">
        <f>IF($C200="","",'1042Ef Décompte'!D200)</f>
        <v/>
      </c>
      <c r="Q200" s="208" t="str">
        <f>IF(OR($C200="",'1042Bf Données de base trav.'!M294=""),"",'1042Bf Données de base trav.'!M294)</f>
        <v/>
      </c>
      <c r="R200" s="207" t="str">
        <f t="shared" si="25"/>
        <v/>
      </c>
      <c r="S200" s="207" t="str">
        <f t="shared" si="26"/>
        <v/>
      </c>
      <c r="T200" s="209">
        <f t="shared" si="27"/>
        <v>0</v>
      </c>
      <c r="U200" s="209">
        <f t="shared" si="28"/>
        <v>0</v>
      </c>
      <c r="V200" s="209">
        <f t="shared" si="29"/>
        <v>0</v>
      </c>
      <c r="W200" s="209">
        <f t="shared" si="30"/>
        <v>0</v>
      </c>
      <c r="X200" s="209">
        <f t="shared" si="31"/>
        <v>0</v>
      </c>
      <c r="Y200" s="209">
        <f t="shared" si="32"/>
        <v>0</v>
      </c>
      <c r="Z200" s="200">
        <f t="shared" si="33"/>
        <v>0</v>
      </c>
    </row>
    <row r="201" spans="1:26" s="201" customFormat="1" ht="16.899999999999999" customHeight="1">
      <c r="A201" s="335" t="str">
        <f>IF('1042Bf Données de base trav.'!A197="","",'1042Bf Données de base trav.'!A197)</f>
        <v/>
      </c>
      <c r="B201" s="469" t="str">
        <f>IF('1042Bf Données de base trav.'!B197="","",'1042Bf Données de base trav.'!B197)</f>
        <v/>
      </c>
      <c r="C201" s="583" t="str">
        <f>IF('1042Bf Données de base trav.'!C197="","",'1042Bf Données de base trav.'!C197)</f>
        <v/>
      </c>
      <c r="D201" s="583"/>
      <c r="E201" s="467" t="str">
        <f>IF(A201="","",'1042Bf Données de base trav.'!M197)</f>
        <v/>
      </c>
      <c r="F201" s="175"/>
      <c r="G201" s="143"/>
      <c r="H201" s="143"/>
      <c r="I201" s="75" t="str">
        <f t="shared" si="23"/>
        <v/>
      </c>
      <c r="J201" s="174" t="str">
        <f>IF(A201="","",'1042Bf Données de base trav.'!M197)</f>
        <v/>
      </c>
      <c r="K201" s="175"/>
      <c r="L201" s="143"/>
      <c r="M201" s="143"/>
      <c r="N201" s="75" t="str">
        <f t="shared" si="24"/>
        <v/>
      </c>
      <c r="O201" s="207"/>
      <c r="P201" s="208" t="str">
        <f>IF($C201="","",'1042Ef Décompte'!D201)</f>
        <v/>
      </c>
      <c r="Q201" s="208" t="str">
        <f>IF(OR($C201="",'1042Bf Données de base trav.'!M295=""),"",'1042Bf Données de base trav.'!M295)</f>
        <v/>
      </c>
      <c r="R201" s="207" t="str">
        <f t="shared" si="25"/>
        <v/>
      </c>
      <c r="S201" s="207" t="str">
        <f t="shared" si="26"/>
        <v/>
      </c>
      <c r="T201" s="209">
        <f t="shared" si="27"/>
        <v>0</v>
      </c>
      <c r="U201" s="209">
        <f t="shared" si="28"/>
        <v>0</v>
      </c>
      <c r="V201" s="209">
        <f t="shared" si="29"/>
        <v>0</v>
      </c>
      <c r="W201" s="209">
        <f t="shared" si="30"/>
        <v>0</v>
      </c>
      <c r="X201" s="209">
        <f t="shared" si="31"/>
        <v>0</v>
      </c>
      <c r="Y201" s="209">
        <f t="shared" si="32"/>
        <v>0</v>
      </c>
      <c r="Z201" s="200">
        <f t="shared" si="33"/>
        <v>0</v>
      </c>
    </row>
    <row r="202" spans="1:26" s="201" customFormat="1" ht="16.899999999999999" customHeight="1">
      <c r="A202" s="335" t="str">
        <f>IF('1042Bf Données de base trav.'!A198="","",'1042Bf Données de base trav.'!A198)</f>
        <v/>
      </c>
      <c r="B202" s="469" t="str">
        <f>IF('1042Bf Données de base trav.'!B198="","",'1042Bf Données de base trav.'!B198)</f>
        <v/>
      </c>
      <c r="C202" s="583" t="str">
        <f>IF('1042Bf Données de base trav.'!C198="","",'1042Bf Données de base trav.'!C198)</f>
        <v/>
      </c>
      <c r="D202" s="583"/>
      <c r="E202" s="467" t="str">
        <f>IF(A202="","",'1042Bf Données de base trav.'!M198)</f>
        <v/>
      </c>
      <c r="F202" s="175"/>
      <c r="G202" s="143"/>
      <c r="H202" s="143"/>
      <c r="I202" s="75" t="str">
        <f t="shared" si="23"/>
        <v/>
      </c>
      <c r="J202" s="174" t="str">
        <f>IF(A202="","",'1042Bf Données de base trav.'!M198)</f>
        <v/>
      </c>
      <c r="K202" s="175"/>
      <c r="L202" s="143"/>
      <c r="M202" s="143"/>
      <c r="N202" s="75" t="str">
        <f t="shared" si="24"/>
        <v/>
      </c>
      <c r="O202" s="207"/>
      <c r="P202" s="208" t="str">
        <f>IF($C202="","",'1042Ef Décompte'!D202)</f>
        <v/>
      </c>
      <c r="Q202" s="208" t="str">
        <f>IF(OR($C202="",'1042Bf Données de base trav.'!M296=""),"",'1042Bf Données de base trav.'!M296)</f>
        <v/>
      </c>
      <c r="R202" s="207" t="str">
        <f t="shared" si="25"/>
        <v/>
      </c>
      <c r="S202" s="207" t="str">
        <f t="shared" si="26"/>
        <v/>
      </c>
      <c r="T202" s="209">
        <f t="shared" si="27"/>
        <v>0</v>
      </c>
      <c r="U202" s="209">
        <f t="shared" si="28"/>
        <v>0</v>
      </c>
      <c r="V202" s="209">
        <f t="shared" si="29"/>
        <v>0</v>
      </c>
      <c r="W202" s="209">
        <f t="shared" si="30"/>
        <v>0</v>
      </c>
      <c r="X202" s="209">
        <f t="shared" si="31"/>
        <v>0</v>
      </c>
      <c r="Y202" s="209">
        <f t="shared" si="32"/>
        <v>0</v>
      </c>
      <c r="Z202" s="200">
        <f t="shared" si="33"/>
        <v>0</v>
      </c>
    </row>
    <row r="203" spans="1:26" s="201" customFormat="1" ht="16.899999999999999" customHeight="1">
      <c r="A203" s="335" t="str">
        <f>IF('1042Bf Données de base trav.'!A199="","",'1042Bf Données de base trav.'!A199)</f>
        <v/>
      </c>
      <c r="B203" s="469" t="str">
        <f>IF('1042Bf Données de base trav.'!B199="","",'1042Bf Données de base trav.'!B199)</f>
        <v/>
      </c>
      <c r="C203" s="583" t="str">
        <f>IF('1042Bf Données de base trav.'!C199="","",'1042Bf Données de base trav.'!C199)</f>
        <v/>
      </c>
      <c r="D203" s="583"/>
      <c r="E203" s="467" t="str">
        <f>IF(A203="","",'1042Bf Données de base trav.'!M199)</f>
        <v/>
      </c>
      <c r="F203" s="175"/>
      <c r="G203" s="143"/>
      <c r="H203" s="143"/>
      <c r="I203" s="75" t="str">
        <f t="shared" si="23"/>
        <v/>
      </c>
      <c r="J203" s="174" t="str">
        <f>IF(A203="","",'1042Bf Données de base trav.'!M199)</f>
        <v/>
      </c>
      <c r="K203" s="175"/>
      <c r="L203" s="143"/>
      <c r="M203" s="143"/>
      <c r="N203" s="75" t="str">
        <f t="shared" si="24"/>
        <v/>
      </c>
      <c r="O203" s="207"/>
      <c r="P203" s="208" t="str">
        <f>IF($C203="","",'1042Ef Décompte'!D203)</f>
        <v/>
      </c>
      <c r="Q203" s="208" t="str">
        <f>IF(OR($C203="",'1042Bf Données de base trav.'!M297=""),"",'1042Bf Données de base trav.'!M297)</f>
        <v/>
      </c>
      <c r="R203" s="207" t="str">
        <f t="shared" si="25"/>
        <v/>
      </c>
      <c r="S203" s="207" t="str">
        <f t="shared" si="26"/>
        <v/>
      </c>
      <c r="T203" s="209">
        <f t="shared" si="27"/>
        <v>0</v>
      </c>
      <c r="U203" s="209">
        <f t="shared" si="28"/>
        <v>0</v>
      </c>
      <c r="V203" s="209">
        <f t="shared" si="29"/>
        <v>0</v>
      </c>
      <c r="W203" s="209">
        <f t="shared" si="30"/>
        <v>0</v>
      </c>
      <c r="X203" s="209">
        <f t="shared" si="31"/>
        <v>0</v>
      </c>
      <c r="Y203" s="209">
        <f t="shared" si="32"/>
        <v>0</v>
      </c>
      <c r="Z203" s="200">
        <f t="shared" si="33"/>
        <v>0</v>
      </c>
    </row>
    <row r="204" spans="1:26" s="201" customFormat="1" ht="16.899999999999999" customHeight="1">
      <c r="A204" s="335" t="str">
        <f>IF('1042Bf Données de base trav.'!A200="","",'1042Bf Données de base trav.'!A200)</f>
        <v/>
      </c>
      <c r="B204" s="469" t="str">
        <f>IF('1042Bf Données de base trav.'!B200="","",'1042Bf Données de base trav.'!B200)</f>
        <v/>
      </c>
      <c r="C204" s="583" t="str">
        <f>IF('1042Bf Données de base trav.'!C200="","",'1042Bf Données de base trav.'!C200)</f>
        <v/>
      </c>
      <c r="D204" s="583"/>
      <c r="E204" s="467" t="str">
        <f>IF(A204="","",'1042Bf Données de base trav.'!M200)</f>
        <v/>
      </c>
      <c r="F204" s="175"/>
      <c r="G204" s="143"/>
      <c r="H204" s="143"/>
      <c r="I204" s="75" t="str">
        <f t="shared" si="23"/>
        <v/>
      </c>
      <c r="J204" s="174" t="str">
        <f>IF(A204="","",'1042Bf Données de base trav.'!M200)</f>
        <v/>
      </c>
      <c r="K204" s="175"/>
      <c r="L204" s="143"/>
      <c r="M204" s="143"/>
      <c r="N204" s="75" t="str">
        <f t="shared" si="24"/>
        <v/>
      </c>
      <c r="O204" s="207"/>
      <c r="P204" s="208" t="str">
        <f>IF($C204="","",'1042Ef Décompte'!D204)</f>
        <v/>
      </c>
      <c r="Q204" s="208" t="str">
        <f>IF(OR($C204="",'1042Bf Données de base trav.'!M298=""),"",'1042Bf Données de base trav.'!M298)</f>
        <v/>
      </c>
      <c r="R204" s="207" t="str">
        <f t="shared" si="25"/>
        <v/>
      </c>
      <c r="S204" s="207" t="str">
        <f t="shared" si="26"/>
        <v/>
      </c>
      <c r="T204" s="209">
        <f t="shared" si="27"/>
        <v>0</v>
      </c>
      <c r="U204" s="209">
        <f t="shared" si="28"/>
        <v>0</v>
      </c>
      <c r="V204" s="209">
        <f t="shared" si="29"/>
        <v>0</v>
      </c>
      <c r="W204" s="209">
        <f t="shared" si="30"/>
        <v>0</v>
      </c>
      <c r="X204" s="209">
        <f t="shared" si="31"/>
        <v>0</v>
      </c>
      <c r="Y204" s="209">
        <f t="shared" si="32"/>
        <v>0</v>
      </c>
      <c r="Z204" s="200">
        <f t="shared" si="33"/>
        <v>0</v>
      </c>
    </row>
    <row r="205" spans="1:26" s="201" customFormat="1" ht="16.899999999999999" customHeight="1">
      <c r="A205" s="335" t="str">
        <f>IF('1042Bf Données de base trav.'!A201="","",'1042Bf Données de base trav.'!A201)</f>
        <v/>
      </c>
      <c r="B205" s="469" t="str">
        <f>IF('1042Bf Données de base trav.'!B201="","",'1042Bf Données de base trav.'!B201)</f>
        <v/>
      </c>
      <c r="C205" s="583" t="str">
        <f>IF('1042Bf Données de base trav.'!C201="","",'1042Bf Données de base trav.'!C201)</f>
        <v/>
      </c>
      <c r="D205" s="583"/>
      <c r="E205" s="467" t="str">
        <f>IF(A205="","",'1042Bf Données de base trav.'!M201)</f>
        <v/>
      </c>
      <c r="F205" s="175"/>
      <c r="G205" s="143"/>
      <c r="H205" s="143"/>
      <c r="I205" s="75" t="str">
        <f t="shared" si="23"/>
        <v/>
      </c>
      <c r="J205" s="174" t="str">
        <f>IF(A205="","",'1042Bf Données de base trav.'!M201)</f>
        <v/>
      </c>
      <c r="K205" s="175"/>
      <c r="L205" s="143"/>
      <c r="M205" s="143"/>
      <c r="N205" s="75" t="str">
        <f t="shared" si="24"/>
        <v/>
      </c>
      <c r="O205" s="207"/>
      <c r="P205" s="208" t="str">
        <f>IF($C205="","",'1042Ef Décompte'!D205)</f>
        <v/>
      </c>
      <c r="Q205" s="208" t="str">
        <f>IF(OR($C205="",'1042Bf Données de base trav.'!M299=""),"",'1042Bf Données de base trav.'!M299)</f>
        <v/>
      </c>
      <c r="R205" s="207" t="str">
        <f t="shared" si="25"/>
        <v/>
      </c>
      <c r="S205" s="207" t="str">
        <f t="shared" si="26"/>
        <v/>
      </c>
      <c r="T205" s="209">
        <f t="shared" si="27"/>
        <v>0</v>
      </c>
      <c r="U205" s="209">
        <f t="shared" si="28"/>
        <v>0</v>
      </c>
      <c r="V205" s="209">
        <f t="shared" si="29"/>
        <v>0</v>
      </c>
      <c r="W205" s="209">
        <f t="shared" si="30"/>
        <v>0</v>
      </c>
      <c r="X205" s="209">
        <f t="shared" si="31"/>
        <v>0</v>
      </c>
      <c r="Y205" s="209">
        <f t="shared" si="32"/>
        <v>0</v>
      </c>
      <c r="Z205" s="200">
        <f t="shared" si="33"/>
        <v>0</v>
      </c>
    </row>
    <row r="206" spans="1:26" s="201" customFormat="1" ht="16.899999999999999" customHeight="1">
      <c r="A206" s="335" t="str">
        <f>IF('1042Bf Données de base trav.'!A202="","",'1042Bf Données de base trav.'!A202)</f>
        <v/>
      </c>
      <c r="B206" s="469" t="str">
        <f>IF('1042Bf Données de base trav.'!B202="","",'1042Bf Données de base trav.'!B202)</f>
        <v/>
      </c>
      <c r="C206" s="583" t="str">
        <f>IF('1042Bf Données de base trav.'!C202="","",'1042Bf Données de base trav.'!C202)</f>
        <v/>
      </c>
      <c r="D206" s="583"/>
      <c r="E206" s="467" t="str">
        <f>IF(A206="","",'1042Bf Données de base trav.'!M202)</f>
        <v/>
      </c>
      <c r="F206" s="175"/>
      <c r="G206" s="143"/>
      <c r="H206" s="143"/>
      <c r="I206" s="75" t="str">
        <f t="shared" ref="I206:I211" si="34">R206</f>
        <v/>
      </c>
      <c r="J206" s="174" t="str">
        <f>IF(A206="","",'1042Bf Données de base trav.'!M202)</f>
        <v/>
      </c>
      <c r="K206" s="175"/>
      <c r="L206" s="143"/>
      <c r="M206" s="143"/>
      <c r="N206" s="75" t="str">
        <f t="shared" ref="N206:N211" si="35">S206</f>
        <v/>
      </c>
      <c r="O206" s="207"/>
      <c r="P206" s="208" t="str">
        <f>IF($C206="","",'1042Ef Décompte'!D206)</f>
        <v/>
      </c>
      <c r="Q206" s="208" t="str">
        <f>IF(OR($C206="",'1042Bf Données de base trav.'!M300=""),"",'1042Bf Données de base trav.'!M300)</f>
        <v/>
      </c>
      <c r="R206" s="207" t="str">
        <f t="shared" ref="R206:R211" si="36">IF(OR($C206="",F206="",G206="",H206=""),"",MAX(F206-G206-H206,0))</f>
        <v/>
      </c>
      <c r="S206" s="207" t="str">
        <f t="shared" ref="S206:S211" si="37">IF(OR(K206="",L206="",M206=""),"",MAX(K206-L206-M206,0))</f>
        <v/>
      </c>
      <c r="T206" s="209">
        <f t="shared" ref="T206:T211" si="38">IF(OR(I206=""),0,F206)</f>
        <v>0</v>
      </c>
      <c r="U206" s="209">
        <f t="shared" ref="U206:U211" si="39">IF(OR(I206=""),0,H206)</f>
        <v>0</v>
      </c>
      <c r="V206" s="209">
        <f t="shared" ref="V206:V211" si="40">IF(OR(I206&lt;=0,I206=""),0,R206)</f>
        <v>0</v>
      </c>
      <c r="W206" s="209">
        <f t="shared" ref="W206:W211" si="41">IF(OR(N206=""),0,K206)</f>
        <v>0</v>
      </c>
      <c r="X206" s="209">
        <f t="shared" ref="X206:X211" si="42">IF(OR(N206=""),0,M206)</f>
        <v>0</v>
      </c>
      <c r="Y206" s="209">
        <f t="shared" ref="Y206:Y211" si="43">IF(OR(N206&lt;=0,N206=""),0,S206)</f>
        <v>0</v>
      </c>
      <c r="Z206" s="200">
        <f t="shared" ref="Z206:Z211" si="44">MAX(P206:Y206)</f>
        <v>0</v>
      </c>
    </row>
    <row r="207" spans="1:26" s="201" customFormat="1" ht="16.899999999999999" customHeight="1">
      <c r="A207" s="335" t="str">
        <f>IF('1042Bf Données de base trav.'!A203="","",'1042Bf Données de base trav.'!A203)</f>
        <v/>
      </c>
      <c r="B207" s="469" t="str">
        <f>IF('1042Bf Données de base trav.'!B203="","",'1042Bf Données de base trav.'!B203)</f>
        <v/>
      </c>
      <c r="C207" s="583" t="str">
        <f>IF('1042Bf Données de base trav.'!C203="","",'1042Bf Données de base trav.'!C203)</f>
        <v/>
      </c>
      <c r="D207" s="583"/>
      <c r="E207" s="467" t="str">
        <f>IF(A207="","",'1042Bf Données de base trav.'!M203)</f>
        <v/>
      </c>
      <c r="F207" s="175"/>
      <c r="G207" s="143"/>
      <c r="H207" s="143"/>
      <c r="I207" s="75" t="str">
        <f t="shared" si="34"/>
        <v/>
      </c>
      <c r="J207" s="174" t="str">
        <f>IF(A207="","",'1042Bf Données de base trav.'!M203)</f>
        <v/>
      </c>
      <c r="K207" s="175"/>
      <c r="L207" s="143"/>
      <c r="M207" s="143"/>
      <c r="N207" s="75" t="str">
        <f t="shared" si="35"/>
        <v/>
      </c>
      <c r="O207" s="207"/>
      <c r="P207" s="208" t="str">
        <f>IF($C207="","",'1042Ef Décompte'!D207)</f>
        <v/>
      </c>
      <c r="Q207" s="208" t="str">
        <f>IF(OR($C207="",'1042Bf Données de base trav.'!M301=""),"",'1042Bf Données de base trav.'!M301)</f>
        <v/>
      </c>
      <c r="R207" s="207" t="str">
        <f t="shared" si="36"/>
        <v/>
      </c>
      <c r="S207" s="207" t="str">
        <f t="shared" si="37"/>
        <v/>
      </c>
      <c r="T207" s="209">
        <f t="shared" si="38"/>
        <v>0</v>
      </c>
      <c r="U207" s="209">
        <f t="shared" si="39"/>
        <v>0</v>
      </c>
      <c r="V207" s="209">
        <f t="shared" si="40"/>
        <v>0</v>
      </c>
      <c r="W207" s="209">
        <f t="shared" si="41"/>
        <v>0</v>
      </c>
      <c r="X207" s="209">
        <f t="shared" si="42"/>
        <v>0</v>
      </c>
      <c r="Y207" s="209">
        <f t="shared" si="43"/>
        <v>0</v>
      </c>
      <c r="Z207" s="200">
        <f t="shared" si="44"/>
        <v>0</v>
      </c>
    </row>
    <row r="208" spans="1:26" s="201" customFormat="1" ht="16.899999999999999" customHeight="1">
      <c r="A208" s="335" t="str">
        <f>IF('1042Bf Données de base trav.'!A204="","",'1042Bf Données de base trav.'!A204)</f>
        <v/>
      </c>
      <c r="B208" s="469" t="str">
        <f>IF('1042Bf Données de base trav.'!B204="","",'1042Bf Données de base trav.'!B204)</f>
        <v/>
      </c>
      <c r="C208" s="583" t="str">
        <f>IF('1042Bf Données de base trav.'!C204="","",'1042Bf Données de base trav.'!C204)</f>
        <v/>
      </c>
      <c r="D208" s="583"/>
      <c r="E208" s="467" t="str">
        <f>IF(A208="","",'1042Bf Données de base trav.'!M204)</f>
        <v/>
      </c>
      <c r="F208" s="175"/>
      <c r="G208" s="143"/>
      <c r="H208" s="143"/>
      <c r="I208" s="75" t="str">
        <f t="shared" si="34"/>
        <v/>
      </c>
      <c r="J208" s="174" t="str">
        <f>IF(A208="","",'1042Bf Données de base trav.'!M204)</f>
        <v/>
      </c>
      <c r="K208" s="175"/>
      <c r="L208" s="143"/>
      <c r="M208" s="143"/>
      <c r="N208" s="75" t="str">
        <f t="shared" si="35"/>
        <v/>
      </c>
      <c r="O208" s="207"/>
      <c r="P208" s="208" t="str">
        <f>IF($C208="","",'1042Ef Décompte'!D208)</f>
        <v/>
      </c>
      <c r="Q208" s="208" t="str">
        <f>IF(OR($C208="",'1042Bf Données de base trav.'!M302=""),"",'1042Bf Données de base trav.'!M302)</f>
        <v/>
      </c>
      <c r="R208" s="207" t="str">
        <f t="shared" si="36"/>
        <v/>
      </c>
      <c r="S208" s="207" t="str">
        <f t="shared" si="37"/>
        <v/>
      </c>
      <c r="T208" s="209">
        <f t="shared" si="38"/>
        <v>0</v>
      </c>
      <c r="U208" s="209">
        <f t="shared" si="39"/>
        <v>0</v>
      </c>
      <c r="V208" s="209">
        <f t="shared" si="40"/>
        <v>0</v>
      </c>
      <c r="W208" s="209">
        <f t="shared" si="41"/>
        <v>0</v>
      </c>
      <c r="X208" s="209">
        <f t="shared" si="42"/>
        <v>0</v>
      </c>
      <c r="Y208" s="209">
        <f t="shared" si="43"/>
        <v>0</v>
      </c>
      <c r="Z208" s="200">
        <f t="shared" si="44"/>
        <v>0</v>
      </c>
    </row>
    <row r="209" spans="1:26" s="201" customFormat="1" ht="16.899999999999999" customHeight="1">
      <c r="A209" s="335" t="str">
        <f>IF('1042Bf Données de base trav.'!A205="","",'1042Bf Données de base trav.'!A205)</f>
        <v/>
      </c>
      <c r="B209" s="469" t="str">
        <f>IF('1042Bf Données de base trav.'!B205="","",'1042Bf Données de base trav.'!B205)</f>
        <v/>
      </c>
      <c r="C209" s="583" t="str">
        <f>IF('1042Bf Données de base trav.'!C205="","",'1042Bf Données de base trav.'!C205)</f>
        <v/>
      </c>
      <c r="D209" s="583"/>
      <c r="E209" s="467" t="str">
        <f>IF(A209="","",'1042Bf Données de base trav.'!M205)</f>
        <v/>
      </c>
      <c r="F209" s="175"/>
      <c r="G209" s="143"/>
      <c r="H209" s="143"/>
      <c r="I209" s="75" t="str">
        <f t="shared" si="34"/>
        <v/>
      </c>
      <c r="J209" s="174" t="str">
        <f>IF(A209="","",'1042Bf Données de base trav.'!M205)</f>
        <v/>
      </c>
      <c r="K209" s="175"/>
      <c r="L209" s="143"/>
      <c r="M209" s="143"/>
      <c r="N209" s="75" t="str">
        <f t="shared" si="35"/>
        <v/>
      </c>
      <c r="O209" s="207"/>
      <c r="P209" s="208" t="str">
        <f>IF($C209="","",'1042Ef Décompte'!D209)</f>
        <v/>
      </c>
      <c r="Q209" s="208" t="str">
        <f>IF(OR($C209="",'1042Bf Données de base trav.'!M303=""),"",'1042Bf Données de base trav.'!M303)</f>
        <v/>
      </c>
      <c r="R209" s="207" t="str">
        <f t="shared" si="36"/>
        <v/>
      </c>
      <c r="S209" s="207" t="str">
        <f t="shared" si="37"/>
        <v/>
      </c>
      <c r="T209" s="209">
        <f t="shared" si="38"/>
        <v>0</v>
      </c>
      <c r="U209" s="209">
        <f t="shared" si="39"/>
        <v>0</v>
      </c>
      <c r="V209" s="209">
        <f t="shared" si="40"/>
        <v>0</v>
      </c>
      <c r="W209" s="209">
        <f t="shared" si="41"/>
        <v>0</v>
      </c>
      <c r="X209" s="209">
        <f t="shared" si="42"/>
        <v>0</v>
      </c>
      <c r="Y209" s="209">
        <f t="shared" si="43"/>
        <v>0</v>
      </c>
      <c r="Z209" s="200">
        <f t="shared" si="44"/>
        <v>0</v>
      </c>
    </row>
    <row r="210" spans="1:26" s="201" customFormat="1" ht="16.899999999999999" customHeight="1">
      <c r="A210" s="335" t="str">
        <f>IF('1042Bf Données de base trav.'!A206="","",'1042Bf Données de base trav.'!A206)</f>
        <v/>
      </c>
      <c r="B210" s="469" t="str">
        <f>IF('1042Bf Données de base trav.'!B206="","",'1042Bf Données de base trav.'!B206)</f>
        <v/>
      </c>
      <c r="C210" s="583" t="str">
        <f>IF('1042Bf Données de base trav.'!C206="","",'1042Bf Données de base trav.'!C206)</f>
        <v/>
      </c>
      <c r="D210" s="583"/>
      <c r="E210" s="467" t="str">
        <f>IF(A210="","",'1042Bf Données de base trav.'!M206)</f>
        <v/>
      </c>
      <c r="F210" s="175"/>
      <c r="G210" s="143"/>
      <c r="H210" s="143"/>
      <c r="I210" s="75" t="str">
        <f t="shared" si="34"/>
        <v/>
      </c>
      <c r="J210" s="174" t="str">
        <f>IF(A210="","",'1042Bf Données de base trav.'!M206)</f>
        <v/>
      </c>
      <c r="K210" s="175"/>
      <c r="L210" s="143"/>
      <c r="M210" s="143"/>
      <c r="N210" s="75" t="str">
        <f t="shared" si="35"/>
        <v/>
      </c>
      <c r="O210" s="207"/>
      <c r="P210" s="208" t="str">
        <f>IF($C210="","",'1042Ef Décompte'!D210)</f>
        <v/>
      </c>
      <c r="Q210" s="208" t="str">
        <f>IF(OR($C210="",'1042Bf Données de base trav.'!M304=""),"",'1042Bf Données de base trav.'!M304)</f>
        <v/>
      </c>
      <c r="R210" s="207" t="str">
        <f t="shared" si="36"/>
        <v/>
      </c>
      <c r="S210" s="207" t="str">
        <f t="shared" si="37"/>
        <v/>
      </c>
      <c r="T210" s="209">
        <f t="shared" si="38"/>
        <v>0</v>
      </c>
      <c r="U210" s="209">
        <f t="shared" si="39"/>
        <v>0</v>
      </c>
      <c r="V210" s="209">
        <f t="shared" si="40"/>
        <v>0</v>
      </c>
      <c r="W210" s="209">
        <f t="shared" si="41"/>
        <v>0</v>
      </c>
      <c r="X210" s="209">
        <f t="shared" si="42"/>
        <v>0</v>
      </c>
      <c r="Y210" s="209">
        <f t="shared" si="43"/>
        <v>0</v>
      </c>
      <c r="Z210" s="200">
        <f t="shared" si="44"/>
        <v>0</v>
      </c>
    </row>
    <row r="211" spans="1:26" s="201" customFormat="1" ht="16.899999999999999" customHeight="1" thickBot="1">
      <c r="A211" s="366" t="str">
        <f>IF('1042Bf Données de base trav.'!A207="","",'1042Bf Données de base trav.'!A207)</f>
        <v/>
      </c>
      <c r="B211" s="470" t="str">
        <f>IF('1042Bf Données de base trav.'!B207="","",'1042Bf Données de base trav.'!B207)</f>
        <v/>
      </c>
      <c r="C211" s="586" t="str">
        <f>IF('1042Bf Données de base trav.'!C207="","",'1042Bf Données de base trav.'!C207)</f>
        <v/>
      </c>
      <c r="D211" s="586"/>
      <c r="E211" s="468" t="str">
        <f>IF(A211="","",'1042Bf Données de base trav.'!M207)</f>
        <v/>
      </c>
      <c r="F211" s="389"/>
      <c r="G211" s="390"/>
      <c r="H211" s="390"/>
      <c r="I211" s="391" t="str">
        <f t="shared" si="34"/>
        <v/>
      </c>
      <c r="J211" s="388" t="str">
        <f>IF(A211="","",'1042Bf Données de base trav.'!M207)</f>
        <v/>
      </c>
      <c r="K211" s="389"/>
      <c r="L211" s="390"/>
      <c r="M211" s="390"/>
      <c r="N211" s="391" t="str">
        <f t="shared" si="35"/>
        <v/>
      </c>
      <c r="O211" s="207"/>
      <c r="P211" s="208" t="str">
        <f>IF($C211="","",'1042Ef Décompte'!D211)</f>
        <v/>
      </c>
      <c r="Q211" s="208" t="str">
        <f>IF(OR($C211="",'1042Bf Données de base trav.'!M305=""),"",'1042Bf Données de base trav.'!M305)</f>
        <v/>
      </c>
      <c r="R211" s="207" t="str">
        <f t="shared" si="36"/>
        <v/>
      </c>
      <c r="S211" s="207" t="str">
        <f t="shared" si="37"/>
        <v/>
      </c>
      <c r="T211" s="209">
        <f t="shared" si="38"/>
        <v>0</v>
      </c>
      <c r="U211" s="209">
        <f t="shared" si="39"/>
        <v>0</v>
      </c>
      <c r="V211" s="209">
        <f t="shared" si="40"/>
        <v>0</v>
      </c>
      <c r="W211" s="209">
        <f t="shared" si="41"/>
        <v>0</v>
      </c>
      <c r="X211" s="209">
        <f t="shared" si="42"/>
        <v>0</v>
      </c>
      <c r="Y211" s="209">
        <f t="shared" si="43"/>
        <v>0</v>
      </c>
      <c r="Z211" s="200">
        <f t="shared" si="44"/>
        <v>0</v>
      </c>
    </row>
    <row r="212" spans="1:26"/>
  </sheetData>
  <sheetProtection algorithmName="SHA-512" hashValue="Eo3OAHpmv+HA+MZl85NpUTL1hIjsnIjzjMLQO4HOsdw+IZ4TA1ZR0W5r6vjfhkqKBX7GK0ct8gK9KwPIfM33zg==" saltValue="zqXXXtJxZAMzIw6r8QNAjQ==" spinCount="100000" sheet="1" selectLockedCells="1"/>
  <mergeCells count="215">
    <mergeCell ref="C211:D211"/>
    <mergeCell ref="C206:D206"/>
    <mergeCell ref="C207:D207"/>
    <mergeCell ref="C208:D208"/>
    <mergeCell ref="C209:D209"/>
    <mergeCell ref="C210:D210"/>
    <mergeCell ref="C201:D201"/>
    <mergeCell ref="C202:D202"/>
    <mergeCell ref="C203:D203"/>
    <mergeCell ref="C204:D204"/>
    <mergeCell ref="C205:D205"/>
    <mergeCell ref="C196:D196"/>
    <mergeCell ref="C197:D197"/>
    <mergeCell ref="C198:D198"/>
    <mergeCell ref="C199:D199"/>
    <mergeCell ref="C200:D200"/>
    <mergeCell ref="C191:D191"/>
    <mergeCell ref="C192:D192"/>
    <mergeCell ref="C193:D193"/>
    <mergeCell ref="C194:D194"/>
    <mergeCell ref="C195:D195"/>
    <mergeCell ref="C186:D186"/>
    <mergeCell ref="C187:D187"/>
    <mergeCell ref="C188:D188"/>
    <mergeCell ref="C189:D189"/>
    <mergeCell ref="C190:D190"/>
    <mergeCell ref="C181:D181"/>
    <mergeCell ref="C182:D182"/>
    <mergeCell ref="C183:D183"/>
    <mergeCell ref="C184:D184"/>
    <mergeCell ref="C185:D185"/>
    <mergeCell ref="C176:D176"/>
    <mergeCell ref="C177:D177"/>
    <mergeCell ref="C178:D178"/>
    <mergeCell ref="C179:D179"/>
    <mergeCell ref="C180:D180"/>
    <mergeCell ref="C171:D171"/>
    <mergeCell ref="C172:D172"/>
    <mergeCell ref="C173:D173"/>
    <mergeCell ref="C174:D174"/>
    <mergeCell ref="C175:D175"/>
    <mergeCell ref="C166:D166"/>
    <mergeCell ref="C167:D167"/>
    <mergeCell ref="C168:D168"/>
    <mergeCell ref="C169:D169"/>
    <mergeCell ref="C170:D170"/>
    <mergeCell ref="C161:D161"/>
    <mergeCell ref="C162:D162"/>
    <mergeCell ref="C163:D163"/>
    <mergeCell ref="C164:D164"/>
    <mergeCell ref="C165:D165"/>
    <mergeCell ref="C156:D156"/>
    <mergeCell ref="C157:D157"/>
    <mergeCell ref="C158:D158"/>
    <mergeCell ref="C159:D159"/>
    <mergeCell ref="C160:D160"/>
    <mergeCell ref="C151:D151"/>
    <mergeCell ref="C152:D152"/>
    <mergeCell ref="C153:D153"/>
    <mergeCell ref="C154:D154"/>
    <mergeCell ref="C155:D155"/>
    <mergeCell ref="C146:D146"/>
    <mergeCell ref="C147:D147"/>
    <mergeCell ref="C148:D148"/>
    <mergeCell ref="C149:D149"/>
    <mergeCell ref="C150:D150"/>
    <mergeCell ref="C141:D141"/>
    <mergeCell ref="C142:D142"/>
    <mergeCell ref="C143:D143"/>
    <mergeCell ref="C144:D144"/>
    <mergeCell ref="C145:D145"/>
    <mergeCell ref="C136:D136"/>
    <mergeCell ref="C137:D137"/>
    <mergeCell ref="C138:D138"/>
    <mergeCell ref="C139:D139"/>
    <mergeCell ref="C140:D140"/>
    <mergeCell ref="C131:D131"/>
    <mergeCell ref="C132:D132"/>
    <mergeCell ref="C133:D133"/>
    <mergeCell ref="C134:D134"/>
    <mergeCell ref="C135:D135"/>
    <mergeCell ref="C126:D126"/>
    <mergeCell ref="C127:D127"/>
    <mergeCell ref="C128:D128"/>
    <mergeCell ref="C129:D129"/>
    <mergeCell ref="C130:D130"/>
    <mergeCell ref="C121:D121"/>
    <mergeCell ref="C122:D122"/>
    <mergeCell ref="C123:D123"/>
    <mergeCell ref="C124:D124"/>
    <mergeCell ref="C125:D125"/>
    <mergeCell ref="C116:D116"/>
    <mergeCell ref="C117:D117"/>
    <mergeCell ref="C118:D118"/>
    <mergeCell ref="C119:D119"/>
    <mergeCell ref="C120:D120"/>
    <mergeCell ref="C111:D111"/>
    <mergeCell ref="C112:D112"/>
    <mergeCell ref="C113:D113"/>
    <mergeCell ref="C114:D114"/>
    <mergeCell ref="C115:D115"/>
    <mergeCell ref="C106:D106"/>
    <mergeCell ref="C107:D107"/>
    <mergeCell ref="C108:D108"/>
    <mergeCell ref="C109:D109"/>
    <mergeCell ref="C110:D110"/>
    <mergeCell ref="C101:D101"/>
    <mergeCell ref="C102:D102"/>
    <mergeCell ref="C103:D103"/>
    <mergeCell ref="C104:D104"/>
    <mergeCell ref="C105:D105"/>
    <mergeCell ref="C96:D96"/>
    <mergeCell ref="C97:D97"/>
    <mergeCell ref="C98:D98"/>
    <mergeCell ref="C99:D99"/>
    <mergeCell ref="C100:D100"/>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6:D76"/>
    <mergeCell ref="C77:D77"/>
    <mergeCell ref="C78:D78"/>
    <mergeCell ref="C79:D79"/>
    <mergeCell ref="C80:D80"/>
    <mergeCell ref="C71:D71"/>
    <mergeCell ref="C72:D72"/>
    <mergeCell ref="C73:D73"/>
    <mergeCell ref="C74:D74"/>
    <mergeCell ref="C75:D75"/>
    <mergeCell ref="C66:D66"/>
    <mergeCell ref="C67:D67"/>
    <mergeCell ref="C68:D68"/>
    <mergeCell ref="C69:D69"/>
    <mergeCell ref="C70:D70"/>
    <mergeCell ref="C61:D61"/>
    <mergeCell ref="C62:D62"/>
    <mergeCell ref="C63:D63"/>
    <mergeCell ref="C64:D64"/>
    <mergeCell ref="C65:D65"/>
    <mergeCell ref="C56:D56"/>
    <mergeCell ref="C57:D57"/>
    <mergeCell ref="C58:D58"/>
    <mergeCell ref="C59:D59"/>
    <mergeCell ref="C60:D6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 ref="C20:D20"/>
    <mergeCell ref="C11:D11"/>
    <mergeCell ref="C12:D12"/>
    <mergeCell ref="C13:D13"/>
    <mergeCell ref="C14:D14"/>
    <mergeCell ref="C15:D15"/>
    <mergeCell ref="A9:A10"/>
    <mergeCell ref="B9:B10"/>
    <mergeCell ref="E5:N5"/>
    <mergeCell ref="L9:L10"/>
    <mergeCell ref="M9:M10"/>
    <mergeCell ref="N9:N10"/>
    <mergeCell ref="C9:D10"/>
    <mergeCell ref="C1:D1"/>
    <mergeCell ref="C2:D2"/>
    <mergeCell ref="E9:F9"/>
    <mergeCell ref="J9:K9"/>
    <mergeCell ref="G9:G10"/>
    <mergeCell ref="H9:H10"/>
    <mergeCell ref="I9:I10"/>
  </mergeCells>
  <conditionalFormatting sqref="E12:H211">
    <cfRule type="cellIs" dxfId="62" priority="62" operator="lessThan">
      <formula>0</formula>
    </cfRule>
    <cfRule type="expression" dxfId="61" priority="63">
      <formula>E12=""</formula>
    </cfRule>
  </conditionalFormatting>
  <conditionalFormatting sqref="J12:M211">
    <cfRule type="cellIs" dxfId="60" priority="60" operator="lessThan">
      <formula>0</formula>
    </cfRule>
    <cfRule type="expression" dxfId="59" priority="61">
      <formula>J12=""</formula>
    </cfRule>
  </conditionalFormatting>
  <conditionalFormatting sqref="E11:H11">
    <cfRule type="cellIs" dxfId="58" priority="53" operator="lessThan">
      <formula>0</formula>
    </cfRule>
    <cfRule type="expression" dxfId="57" priority="54">
      <formula>E11=""</formula>
    </cfRule>
  </conditionalFormatting>
  <conditionalFormatting sqref="J11:M11">
    <cfRule type="cellIs" dxfId="56" priority="51" operator="lessThan">
      <formula>0</formula>
    </cfRule>
    <cfRule type="expression" dxfId="55" priority="52">
      <formula>J11=""</formula>
    </cfRule>
  </conditionalFormatting>
  <conditionalFormatting sqref="A11">
    <cfRule type="cellIs" dxfId="54" priority="49" operator="between">
      <formula>7560000000000</formula>
      <formula>7569999999999</formula>
    </cfRule>
    <cfRule type="cellIs" dxfId="53" priority="50" operator="between">
      <formula>0</formula>
      <formula>9999999999</formula>
    </cfRule>
  </conditionalFormatting>
  <conditionalFormatting sqref="A12">
    <cfRule type="cellIs" dxfId="52" priority="10" operator="between">
      <formula>7560000000000</formula>
      <formula>7569999999999</formula>
    </cfRule>
    <cfRule type="cellIs" dxfId="51" priority="11" operator="between">
      <formula>0</formula>
      <formula>9999999999</formula>
    </cfRule>
  </conditionalFormatting>
  <conditionalFormatting sqref="A12">
    <cfRule type="expression" dxfId="50" priority="9">
      <formula>A12=""</formula>
    </cfRule>
  </conditionalFormatting>
  <conditionalFormatting sqref="A13:A211">
    <cfRule type="cellIs" dxfId="49" priority="7" operator="between">
      <formula>7560000000000</formula>
      <formula>7569999999999</formula>
    </cfRule>
    <cfRule type="cellIs" dxfId="48" priority="8" operator="between">
      <formula>0</formula>
      <formula>9999999999</formula>
    </cfRule>
  </conditionalFormatting>
  <conditionalFormatting sqref="A13:A211">
    <cfRule type="expression" dxfId="47" priority="6">
      <formula>A13=""</formula>
    </cfRule>
  </conditionalFormatting>
  <conditionalFormatting sqref="B12">
    <cfRule type="expression" dxfId="46" priority="5">
      <formula>B12=""</formula>
    </cfRule>
  </conditionalFormatting>
  <conditionalFormatting sqref="B13:B211">
    <cfRule type="expression" dxfId="45" priority="3">
      <formula>B13=""</formula>
    </cfRule>
  </conditionalFormatting>
  <conditionalFormatting sqref="C12:D12">
    <cfRule type="expression" dxfId="44" priority="2">
      <formula>C12=""</formula>
    </cfRule>
  </conditionalFormatting>
  <conditionalFormatting sqref="C13:D211">
    <cfRule type="expression" dxfId="43" priority="1">
      <formula>C13=""</formula>
    </cfRule>
  </conditionalFormatting>
  <pageMargins left="0.39370078740157483" right="0.39370078740157483" top="0.78740157480314965" bottom="0.59055118110236227" header="0.31496062992125984" footer="0.31496062992125984"/>
  <pageSetup paperSize="9" scale="55" fitToHeight="0" orientation="portrait" horizontalDpi="300" verticalDpi="300" r:id="rId1"/>
  <headerFooter>
    <oddHeader>&amp;C&amp;"Arial,Fett"&amp;28Heures perdues imputables à des facteurs saisonniers</oddHeader>
    <oddFooter>&amp;L&amp;F / &amp;A / 01.2024&amp;RPage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L205"/>
  <sheetViews>
    <sheetView showGridLines="0" zoomScale="85" zoomScaleNormal="85" zoomScaleSheetLayoutView="85" zoomScalePageLayoutView="40" workbookViewId="0">
      <pane ySplit="6" topLeftCell="A7" activePane="bottomLeft" state="frozen"/>
      <selection pane="bottomLeft" activeCell="D7" sqref="D7"/>
    </sheetView>
  </sheetViews>
  <sheetFormatPr baseColWidth="10" defaultColWidth="0" defaultRowHeight="12.75" zeroHeight="1"/>
  <cols>
    <col min="1" max="2" width="20.7109375" style="21" customWidth="1"/>
    <col min="3" max="3" width="33.5703125" style="21" customWidth="1"/>
    <col min="4" max="34" width="6.85546875" style="21" customWidth="1"/>
    <col min="35" max="35" width="9.7109375" style="141" customWidth="1"/>
    <col min="36" max="36" width="50.7109375" style="21" customWidth="1"/>
    <col min="37" max="37" width="5.7109375" style="21" customWidth="1"/>
    <col min="38" max="38" width="0" style="21" hidden="1" customWidth="1"/>
    <col min="39" max="16384" width="22.5703125" style="21" hidden="1"/>
  </cols>
  <sheetData>
    <row r="1" spans="1:36" s="104" customFormat="1" ht="16.899999999999999" customHeight="1">
      <c r="B1" s="144" t="s">
        <v>104</v>
      </c>
      <c r="C1" s="400" t="str">
        <f>'1042Af Demande'!$D$6</f>
        <v xml:space="preserve"> / </v>
      </c>
      <c r="D1" s="106"/>
      <c r="E1" s="106"/>
      <c r="F1" s="106"/>
      <c r="H1" s="107"/>
      <c r="I1" s="107"/>
      <c r="K1" s="107"/>
      <c r="N1" s="109"/>
      <c r="AI1" s="130"/>
    </row>
    <row r="2" spans="1:36" s="104" customFormat="1" ht="16.899999999999999" customHeight="1" thickBot="1">
      <c r="B2" s="145" t="s">
        <v>105</v>
      </c>
      <c r="C2" s="401" t="str">
        <f>'1042Af Demande'!$D$24</f>
        <v/>
      </c>
      <c r="D2" s="106"/>
      <c r="E2" s="106"/>
      <c r="F2" s="106"/>
      <c r="I2" s="111"/>
      <c r="N2" s="112"/>
      <c r="AI2" s="130"/>
    </row>
    <row r="3" spans="1:36" ht="52.9" customHeight="1" thickBot="1">
      <c r="D3" s="113"/>
      <c r="E3" s="113"/>
      <c r="F3" s="113"/>
      <c r="G3" s="104"/>
      <c r="H3" s="111"/>
      <c r="I3" s="111"/>
      <c r="K3" s="104"/>
      <c r="L3" s="114"/>
      <c r="N3" s="112"/>
    </row>
    <row r="4" spans="1:36" s="37" customFormat="1" ht="16.899999999999999" customHeight="1" thickBot="1">
      <c r="A4" s="154" t="s">
        <v>108</v>
      </c>
      <c r="B4" s="155"/>
      <c r="C4" s="155"/>
      <c r="D4" s="154" t="s">
        <v>159</v>
      </c>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64"/>
      <c r="AJ4" s="95"/>
    </row>
    <row r="5" spans="1:36" ht="38.25">
      <c r="A5" s="210" t="s">
        <v>110</v>
      </c>
      <c r="B5" s="211" t="s">
        <v>111</v>
      </c>
      <c r="C5" s="211" t="s">
        <v>112</v>
      </c>
      <c r="D5" s="152" t="s">
        <v>160</v>
      </c>
      <c r="E5" s="153" t="s">
        <v>161</v>
      </c>
      <c r="F5" s="153" t="s">
        <v>162</v>
      </c>
      <c r="G5" s="153" t="s">
        <v>163</v>
      </c>
      <c r="H5" s="153" t="s">
        <v>164</v>
      </c>
      <c r="I5" s="153" t="s">
        <v>165</v>
      </c>
      <c r="J5" s="153" t="s">
        <v>166</v>
      </c>
      <c r="K5" s="153" t="s">
        <v>167</v>
      </c>
      <c r="L5" s="153" t="s">
        <v>168</v>
      </c>
      <c r="M5" s="153" t="s">
        <v>169</v>
      </c>
      <c r="N5" s="153" t="s">
        <v>170</v>
      </c>
      <c r="O5" s="153" t="s">
        <v>171</v>
      </c>
      <c r="P5" s="153" t="s">
        <v>172</v>
      </c>
      <c r="Q5" s="153" t="s">
        <v>173</v>
      </c>
      <c r="R5" s="153" t="s">
        <v>174</v>
      </c>
      <c r="S5" s="153" t="s">
        <v>175</v>
      </c>
      <c r="T5" s="153" t="s">
        <v>176</v>
      </c>
      <c r="U5" s="153" t="s">
        <v>177</v>
      </c>
      <c r="V5" s="153" t="s">
        <v>178</v>
      </c>
      <c r="W5" s="153" t="s">
        <v>179</v>
      </c>
      <c r="X5" s="153" t="s">
        <v>180</v>
      </c>
      <c r="Y5" s="153" t="s">
        <v>181</v>
      </c>
      <c r="Z5" s="153" t="s">
        <v>182</v>
      </c>
      <c r="AA5" s="153" t="s">
        <v>183</v>
      </c>
      <c r="AB5" s="153" t="s">
        <v>184</v>
      </c>
      <c r="AC5" s="153" t="s">
        <v>185</v>
      </c>
      <c r="AD5" s="153" t="s">
        <v>186</v>
      </c>
      <c r="AE5" s="153" t="s">
        <v>187</v>
      </c>
      <c r="AF5" s="153" t="s">
        <v>188</v>
      </c>
      <c r="AG5" s="153" t="s">
        <v>189</v>
      </c>
      <c r="AH5" s="153" t="s">
        <v>190</v>
      </c>
      <c r="AI5" s="348" t="s">
        <v>581</v>
      </c>
      <c r="AJ5" s="156" t="s">
        <v>191</v>
      </c>
    </row>
    <row r="6" spans="1:36" s="264" customFormat="1" ht="60" customHeight="1">
      <c r="A6" s="260" t="s">
        <v>135</v>
      </c>
      <c r="B6" s="261" t="s">
        <v>136</v>
      </c>
      <c r="C6" s="261" t="s">
        <v>137</v>
      </c>
      <c r="D6" s="268">
        <v>6</v>
      </c>
      <c r="E6" s="269">
        <v>8</v>
      </c>
      <c r="F6" s="269">
        <v>5</v>
      </c>
      <c r="G6" s="269">
        <v>4</v>
      </c>
      <c r="H6" s="269">
        <v>2</v>
      </c>
      <c r="I6" s="261"/>
      <c r="J6" s="261"/>
      <c r="K6" s="269">
        <v>1.2</v>
      </c>
      <c r="L6" s="269">
        <v>2</v>
      </c>
      <c r="M6" s="269">
        <v>1</v>
      </c>
      <c r="N6" s="269">
        <v>1</v>
      </c>
      <c r="O6" s="269">
        <v>1.8</v>
      </c>
      <c r="P6" s="261"/>
      <c r="Q6" s="261"/>
      <c r="R6" s="269">
        <v>2</v>
      </c>
      <c r="S6" s="269">
        <v>0</v>
      </c>
      <c r="T6" s="269">
        <v>0</v>
      </c>
      <c r="U6" s="269">
        <v>2</v>
      </c>
      <c r="V6" s="269">
        <v>4</v>
      </c>
      <c r="W6" s="261"/>
      <c r="X6" s="261"/>
      <c r="Y6" s="269">
        <v>2</v>
      </c>
      <c r="Z6" s="269">
        <v>4</v>
      </c>
      <c r="AA6" s="269">
        <v>4</v>
      </c>
      <c r="AB6" s="269">
        <v>4</v>
      </c>
      <c r="AC6" s="269">
        <v>0</v>
      </c>
      <c r="AD6" s="261"/>
      <c r="AE6" s="261"/>
      <c r="AF6" s="269">
        <v>2</v>
      </c>
      <c r="AG6" s="269">
        <v>8</v>
      </c>
      <c r="AH6" s="269">
        <v>0</v>
      </c>
      <c r="AI6" s="262">
        <f t="shared" ref="AI6:AI37" si="0">IF(A6="","",SUM(D6:AH6))</f>
        <v>64</v>
      </c>
      <c r="AJ6" s="263"/>
    </row>
    <row r="7" spans="1:36" s="7" customFormat="1" ht="60" customHeight="1">
      <c r="A7" s="270" t="str">
        <f>IF('1042Bf Données de base trav.'!A8="","",'1042Bf Données de base trav.'!A8)</f>
        <v/>
      </c>
      <c r="B7" s="271" t="str">
        <f>IF('1042Bf Données de base trav.'!B8="","",'1042Bf Données de base trav.'!B8)</f>
        <v/>
      </c>
      <c r="C7" s="271" t="str">
        <f>IF('1042Bf Données de base trav.'!C8="","",'1042Bf Données de base trav.'!C8)</f>
        <v/>
      </c>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7" t="str">
        <f t="shared" si="0"/>
        <v/>
      </c>
      <c r="AJ7" s="93"/>
    </row>
    <row r="8" spans="1:36" ht="60" customHeight="1">
      <c r="A8" s="270" t="str">
        <f>IF('1042Bf Données de base trav.'!A9="","",'1042Bf Données de base trav.'!A9)</f>
        <v/>
      </c>
      <c r="B8" s="271" t="str">
        <f>IF('1042Bf Données de base trav.'!B9="","",'1042Bf Données de base trav.'!B9)</f>
        <v/>
      </c>
      <c r="C8" s="271" t="str">
        <f>IF('1042Bf Données de base trav.'!C9="","",'1042Bf Données de base trav.'!C9)</f>
        <v/>
      </c>
      <c r="D8" s="159"/>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5" t="str">
        <f t="shared" si="0"/>
        <v/>
      </c>
      <c r="AJ8" s="94"/>
    </row>
    <row r="9" spans="1:36" ht="60" customHeight="1">
      <c r="A9" s="270" t="str">
        <f>IF('1042Bf Données de base trav.'!A10="","",'1042Bf Données de base trav.'!A10)</f>
        <v/>
      </c>
      <c r="B9" s="271" t="str">
        <f>IF('1042Bf Données de base trav.'!B10="","",'1042Bf Données de base trav.'!B10)</f>
        <v/>
      </c>
      <c r="C9" s="271" t="str">
        <f>IF('1042Bf Données de base trav.'!C10="","",'1042Bf Données de base trav.'!C10)</f>
        <v/>
      </c>
      <c r="D9" s="159"/>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5" t="str">
        <f t="shared" si="0"/>
        <v/>
      </c>
      <c r="AJ9" s="94"/>
    </row>
    <row r="10" spans="1:36" ht="60" customHeight="1">
      <c r="A10" s="270" t="str">
        <f>IF('1042Bf Données de base trav.'!A11="","",'1042Bf Données de base trav.'!A11)</f>
        <v/>
      </c>
      <c r="B10" s="271" t="str">
        <f>IF('1042Bf Données de base trav.'!B11="","",'1042Bf Données de base trav.'!B11)</f>
        <v/>
      </c>
      <c r="C10" s="271" t="str">
        <f>IF('1042Bf Données de base trav.'!C11="","",'1042Bf Données de base trav.'!C11)</f>
        <v/>
      </c>
      <c r="D10" s="159"/>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5" t="str">
        <f t="shared" si="0"/>
        <v/>
      </c>
      <c r="AJ10" s="94"/>
    </row>
    <row r="11" spans="1:36" ht="60" customHeight="1">
      <c r="A11" s="270" t="str">
        <f>IF('1042Bf Données de base trav.'!A12="","",'1042Bf Données de base trav.'!A12)</f>
        <v/>
      </c>
      <c r="B11" s="271" t="str">
        <f>IF('1042Bf Données de base trav.'!B12="","",'1042Bf Données de base trav.'!B12)</f>
        <v/>
      </c>
      <c r="C11" s="271" t="str">
        <f>IF('1042Bf Données de base trav.'!C12="","",'1042Bf Données de base trav.'!C12)</f>
        <v/>
      </c>
      <c r="D11" s="159"/>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5" t="str">
        <f t="shared" si="0"/>
        <v/>
      </c>
      <c r="AJ11" s="94"/>
    </row>
    <row r="12" spans="1:36" ht="60" customHeight="1">
      <c r="A12" s="270" t="str">
        <f>IF('1042Bf Données de base trav.'!A13="","",'1042Bf Données de base trav.'!A13)</f>
        <v/>
      </c>
      <c r="B12" s="271" t="str">
        <f>IF('1042Bf Données de base trav.'!B13="","",'1042Bf Données de base trav.'!B13)</f>
        <v/>
      </c>
      <c r="C12" s="271" t="str">
        <f>IF('1042Bf Données de base trav.'!C13="","",'1042Bf Données de base trav.'!C13)</f>
        <v/>
      </c>
      <c r="D12" s="159"/>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5" t="str">
        <f t="shared" si="0"/>
        <v/>
      </c>
      <c r="AJ12" s="94"/>
    </row>
    <row r="13" spans="1:36" ht="60" customHeight="1">
      <c r="A13" s="270" t="str">
        <f>IF('1042Bf Données de base trav.'!A14="","",'1042Bf Données de base trav.'!A14)</f>
        <v/>
      </c>
      <c r="B13" s="271" t="str">
        <f>IF('1042Bf Données de base trav.'!B14="","",'1042Bf Données de base trav.'!B14)</f>
        <v/>
      </c>
      <c r="C13" s="271" t="str">
        <f>IF('1042Bf Données de base trav.'!C14="","",'1042Bf Données de base trav.'!C14)</f>
        <v/>
      </c>
      <c r="D13" s="159"/>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5" t="str">
        <f t="shared" si="0"/>
        <v/>
      </c>
      <c r="AJ13" s="94"/>
    </row>
    <row r="14" spans="1:36" ht="60" customHeight="1">
      <c r="A14" s="270" t="str">
        <f>IF('1042Bf Données de base trav.'!A15="","",'1042Bf Données de base trav.'!A15)</f>
        <v/>
      </c>
      <c r="B14" s="271" t="str">
        <f>IF('1042Bf Données de base trav.'!B15="","",'1042Bf Données de base trav.'!B15)</f>
        <v/>
      </c>
      <c r="C14" s="271" t="str">
        <f>IF('1042Bf Données de base trav.'!C15="","",'1042Bf Données de base trav.'!C15)</f>
        <v/>
      </c>
      <c r="D14" s="159"/>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5" t="str">
        <f t="shared" si="0"/>
        <v/>
      </c>
      <c r="AJ14" s="94"/>
    </row>
    <row r="15" spans="1:36" ht="60" customHeight="1">
      <c r="A15" s="270" t="str">
        <f>IF('1042Bf Données de base trav.'!A16="","",'1042Bf Données de base trav.'!A16)</f>
        <v/>
      </c>
      <c r="B15" s="271" t="str">
        <f>IF('1042Bf Données de base trav.'!B16="","",'1042Bf Données de base trav.'!B16)</f>
        <v/>
      </c>
      <c r="C15" s="271" t="str">
        <f>IF('1042Bf Données de base trav.'!C16="","",'1042Bf Données de base trav.'!C16)</f>
        <v/>
      </c>
      <c r="D15" s="159"/>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5" t="str">
        <f t="shared" si="0"/>
        <v/>
      </c>
      <c r="AJ15" s="94"/>
    </row>
    <row r="16" spans="1:36" ht="60" customHeight="1">
      <c r="A16" s="270" t="str">
        <f>IF('1042Bf Données de base trav.'!A17="","",'1042Bf Données de base trav.'!A17)</f>
        <v/>
      </c>
      <c r="B16" s="271" t="str">
        <f>IF('1042Bf Données de base trav.'!B17="","",'1042Bf Données de base trav.'!B17)</f>
        <v/>
      </c>
      <c r="C16" s="271" t="str">
        <f>IF('1042Bf Données de base trav.'!C17="","",'1042Bf Données de base trav.'!C17)</f>
        <v/>
      </c>
      <c r="D16" s="159"/>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5" t="str">
        <f t="shared" si="0"/>
        <v/>
      </c>
      <c r="AJ16" s="94"/>
    </row>
    <row r="17" spans="1:36" ht="60" customHeight="1">
      <c r="A17" s="270" t="str">
        <f>IF('1042Bf Données de base trav.'!A18="","",'1042Bf Données de base trav.'!A18)</f>
        <v/>
      </c>
      <c r="B17" s="271" t="str">
        <f>IF('1042Bf Données de base trav.'!B18="","",'1042Bf Données de base trav.'!B18)</f>
        <v/>
      </c>
      <c r="C17" s="271" t="str">
        <f>IF('1042Bf Données de base trav.'!C18="","",'1042Bf Données de base trav.'!C18)</f>
        <v/>
      </c>
      <c r="D17" s="159"/>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5" t="str">
        <f t="shared" si="0"/>
        <v/>
      </c>
      <c r="AJ17" s="94"/>
    </row>
    <row r="18" spans="1:36" ht="60" customHeight="1">
      <c r="A18" s="270" t="str">
        <f>IF('1042Bf Données de base trav.'!A19="","",'1042Bf Données de base trav.'!A19)</f>
        <v/>
      </c>
      <c r="B18" s="271" t="str">
        <f>IF('1042Bf Données de base trav.'!B19="","",'1042Bf Données de base trav.'!B19)</f>
        <v/>
      </c>
      <c r="C18" s="271" t="str">
        <f>IF('1042Bf Données de base trav.'!C19="","",'1042Bf Données de base trav.'!C19)</f>
        <v/>
      </c>
      <c r="D18" s="159"/>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5" t="str">
        <f t="shared" si="0"/>
        <v/>
      </c>
      <c r="AJ18" s="94"/>
    </row>
    <row r="19" spans="1:36" ht="60" customHeight="1">
      <c r="A19" s="270" t="str">
        <f>IF('1042Bf Données de base trav.'!A20="","",'1042Bf Données de base trav.'!A20)</f>
        <v/>
      </c>
      <c r="B19" s="271" t="str">
        <f>IF('1042Bf Données de base trav.'!B20="","",'1042Bf Données de base trav.'!B20)</f>
        <v/>
      </c>
      <c r="C19" s="271" t="str">
        <f>IF('1042Bf Données de base trav.'!C20="","",'1042Bf Données de base trav.'!C20)</f>
        <v/>
      </c>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5" t="str">
        <f t="shared" si="0"/>
        <v/>
      </c>
      <c r="AJ19" s="94"/>
    </row>
    <row r="20" spans="1:36" ht="60" customHeight="1">
      <c r="A20" s="270" t="str">
        <f>IF('1042Bf Données de base trav.'!A21="","",'1042Bf Données de base trav.'!A21)</f>
        <v/>
      </c>
      <c r="B20" s="271" t="str">
        <f>IF('1042Bf Données de base trav.'!B21="","",'1042Bf Données de base trav.'!B21)</f>
        <v/>
      </c>
      <c r="C20" s="271" t="str">
        <f>IF('1042Bf Données de base trav.'!C21="","",'1042Bf Données de base trav.'!C21)</f>
        <v/>
      </c>
      <c r="D20" s="159"/>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5" t="str">
        <f t="shared" si="0"/>
        <v/>
      </c>
      <c r="AJ20" s="94"/>
    </row>
    <row r="21" spans="1:36" ht="60" customHeight="1">
      <c r="A21" s="270" t="str">
        <f>IF('1042Bf Données de base trav.'!A22="","",'1042Bf Données de base trav.'!A22)</f>
        <v/>
      </c>
      <c r="B21" s="271" t="str">
        <f>IF('1042Bf Données de base trav.'!B22="","",'1042Bf Données de base trav.'!B22)</f>
        <v/>
      </c>
      <c r="C21" s="271" t="str">
        <f>IF('1042Bf Données de base trav.'!C22="","",'1042Bf Données de base trav.'!C22)</f>
        <v/>
      </c>
      <c r="D21" s="159"/>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5" t="str">
        <f t="shared" si="0"/>
        <v/>
      </c>
      <c r="AJ21" s="94"/>
    </row>
    <row r="22" spans="1:36" ht="60" customHeight="1">
      <c r="A22" s="270" t="str">
        <f>IF('1042Bf Données de base trav.'!A23="","",'1042Bf Données de base trav.'!A23)</f>
        <v/>
      </c>
      <c r="B22" s="271" t="str">
        <f>IF('1042Bf Données de base trav.'!B23="","",'1042Bf Données de base trav.'!B23)</f>
        <v/>
      </c>
      <c r="C22" s="271" t="str">
        <f>IF('1042Bf Données de base trav.'!C23="","",'1042Bf Données de base trav.'!C23)</f>
        <v/>
      </c>
      <c r="D22" s="159"/>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5" t="str">
        <f t="shared" si="0"/>
        <v/>
      </c>
      <c r="AJ22" s="94"/>
    </row>
    <row r="23" spans="1:36" ht="60" customHeight="1">
      <c r="A23" s="270" t="str">
        <f>IF('1042Bf Données de base trav.'!A24="","",'1042Bf Données de base trav.'!A24)</f>
        <v/>
      </c>
      <c r="B23" s="271" t="str">
        <f>IF('1042Bf Données de base trav.'!B24="","",'1042Bf Données de base trav.'!B24)</f>
        <v/>
      </c>
      <c r="C23" s="271" t="str">
        <f>IF('1042Bf Données de base trav.'!C24="","",'1042Bf Données de base trav.'!C24)</f>
        <v/>
      </c>
      <c r="D23" s="159"/>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5" t="str">
        <f t="shared" si="0"/>
        <v/>
      </c>
      <c r="AJ23" s="94"/>
    </row>
    <row r="24" spans="1:36" ht="60" customHeight="1">
      <c r="A24" s="270" t="str">
        <f>IF('1042Bf Données de base trav.'!A25="","",'1042Bf Données de base trav.'!A25)</f>
        <v/>
      </c>
      <c r="B24" s="271" t="str">
        <f>IF('1042Bf Données de base trav.'!B25="","",'1042Bf Données de base trav.'!B25)</f>
        <v/>
      </c>
      <c r="C24" s="271" t="str">
        <f>IF('1042Bf Données de base trav.'!C25="","",'1042Bf Données de base trav.'!C25)</f>
        <v/>
      </c>
      <c r="D24" s="159"/>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5" t="str">
        <f t="shared" si="0"/>
        <v/>
      </c>
      <c r="AJ24" s="94"/>
    </row>
    <row r="25" spans="1:36" ht="60" customHeight="1">
      <c r="A25" s="270" t="str">
        <f>IF('1042Bf Données de base trav.'!A26="","",'1042Bf Données de base trav.'!A26)</f>
        <v/>
      </c>
      <c r="B25" s="271" t="str">
        <f>IF('1042Bf Données de base trav.'!B26="","",'1042Bf Données de base trav.'!B26)</f>
        <v/>
      </c>
      <c r="C25" s="271" t="str">
        <f>IF('1042Bf Données de base trav.'!C26="","",'1042Bf Données de base trav.'!C26)</f>
        <v/>
      </c>
      <c r="D25" s="159"/>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5" t="str">
        <f t="shared" si="0"/>
        <v/>
      </c>
      <c r="AJ25" s="94"/>
    </row>
    <row r="26" spans="1:36" ht="60" customHeight="1">
      <c r="A26" s="270" t="str">
        <f>IF('1042Bf Données de base trav.'!A27="","",'1042Bf Données de base trav.'!A27)</f>
        <v/>
      </c>
      <c r="B26" s="271" t="str">
        <f>IF('1042Bf Données de base trav.'!B27="","",'1042Bf Données de base trav.'!B27)</f>
        <v/>
      </c>
      <c r="C26" s="271" t="str">
        <f>IF('1042Bf Données de base trav.'!C27="","",'1042Bf Données de base trav.'!C27)</f>
        <v/>
      </c>
      <c r="D26" s="159"/>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5" t="str">
        <f t="shared" si="0"/>
        <v/>
      </c>
      <c r="AJ26" s="94"/>
    </row>
    <row r="27" spans="1:36" ht="60" customHeight="1">
      <c r="A27" s="270" t="str">
        <f>IF('1042Bf Données de base trav.'!A28="","",'1042Bf Données de base trav.'!A28)</f>
        <v/>
      </c>
      <c r="B27" s="271" t="str">
        <f>IF('1042Bf Données de base trav.'!B28="","",'1042Bf Données de base trav.'!B28)</f>
        <v/>
      </c>
      <c r="C27" s="271" t="str">
        <f>IF('1042Bf Données de base trav.'!C28="","",'1042Bf Données de base trav.'!C28)</f>
        <v/>
      </c>
      <c r="D27" s="159"/>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5" t="str">
        <f t="shared" si="0"/>
        <v/>
      </c>
      <c r="AJ27" s="94"/>
    </row>
    <row r="28" spans="1:36" ht="60" customHeight="1">
      <c r="A28" s="270" t="str">
        <f>IF('1042Bf Données de base trav.'!A29="","",'1042Bf Données de base trav.'!A29)</f>
        <v/>
      </c>
      <c r="B28" s="271" t="str">
        <f>IF('1042Bf Données de base trav.'!B29="","",'1042Bf Données de base trav.'!B29)</f>
        <v/>
      </c>
      <c r="C28" s="271" t="str">
        <f>IF('1042Bf Données de base trav.'!C29="","",'1042Bf Données de base trav.'!C29)</f>
        <v/>
      </c>
      <c r="D28" s="159"/>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5" t="str">
        <f t="shared" si="0"/>
        <v/>
      </c>
      <c r="AJ28" s="94"/>
    </row>
    <row r="29" spans="1:36" ht="60" customHeight="1">
      <c r="A29" s="270" t="str">
        <f>IF('1042Bf Données de base trav.'!A30="","",'1042Bf Données de base trav.'!A30)</f>
        <v/>
      </c>
      <c r="B29" s="271" t="str">
        <f>IF('1042Bf Données de base trav.'!B30="","",'1042Bf Données de base trav.'!B30)</f>
        <v/>
      </c>
      <c r="C29" s="271" t="str">
        <f>IF('1042Bf Données de base trav.'!C30="","",'1042Bf Données de base trav.'!C30)</f>
        <v/>
      </c>
      <c r="D29" s="159"/>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5" t="str">
        <f t="shared" si="0"/>
        <v/>
      </c>
      <c r="AJ29" s="94"/>
    </row>
    <row r="30" spans="1:36" ht="60" customHeight="1">
      <c r="A30" s="270" t="str">
        <f>IF('1042Bf Données de base trav.'!A31="","",'1042Bf Données de base trav.'!A31)</f>
        <v/>
      </c>
      <c r="B30" s="271" t="str">
        <f>IF('1042Bf Données de base trav.'!B31="","",'1042Bf Données de base trav.'!B31)</f>
        <v/>
      </c>
      <c r="C30" s="271" t="str">
        <f>IF('1042Bf Données de base trav.'!C31="","",'1042Bf Données de base trav.'!C31)</f>
        <v/>
      </c>
      <c r="D30" s="159"/>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5" t="str">
        <f t="shared" si="0"/>
        <v/>
      </c>
      <c r="AJ30" s="94"/>
    </row>
    <row r="31" spans="1:36" ht="60" customHeight="1">
      <c r="A31" s="270" t="str">
        <f>IF('1042Bf Données de base trav.'!A32="","",'1042Bf Données de base trav.'!A32)</f>
        <v/>
      </c>
      <c r="B31" s="271" t="str">
        <f>IF('1042Bf Données de base trav.'!B32="","",'1042Bf Données de base trav.'!B32)</f>
        <v/>
      </c>
      <c r="C31" s="271" t="str">
        <f>IF('1042Bf Données de base trav.'!C32="","",'1042Bf Données de base trav.'!C32)</f>
        <v/>
      </c>
      <c r="D31" s="159"/>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5" t="str">
        <f t="shared" si="0"/>
        <v/>
      </c>
      <c r="AJ31" s="94"/>
    </row>
    <row r="32" spans="1:36" ht="60" customHeight="1">
      <c r="A32" s="270" t="str">
        <f>IF('1042Bf Données de base trav.'!A33="","",'1042Bf Données de base trav.'!A33)</f>
        <v/>
      </c>
      <c r="B32" s="271" t="str">
        <f>IF('1042Bf Données de base trav.'!B33="","",'1042Bf Données de base trav.'!B33)</f>
        <v/>
      </c>
      <c r="C32" s="271" t="str">
        <f>IF('1042Bf Données de base trav.'!C33="","",'1042Bf Données de base trav.'!C33)</f>
        <v/>
      </c>
      <c r="D32" s="159"/>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5" t="str">
        <f t="shared" si="0"/>
        <v/>
      </c>
      <c r="AJ32" s="94"/>
    </row>
    <row r="33" spans="1:36" ht="60" customHeight="1">
      <c r="A33" s="270" t="str">
        <f>IF('1042Bf Données de base trav.'!A34="","",'1042Bf Données de base trav.'!A34)</f>
        <v/>
      </c>
      <c r="B33" s="271" t="str">
        <f>IF('1042Bf Données de base trav.'!B34="","",'1042Bf Données de base trav.'!B34)</f>
        <v/>
      </c>
      <c r="C33" s="271" t="str">
        <f>IF('1042Bf Données de base trav.'!C34="","",'1042Bf Données de base trav.'!C34)</f>
        <v/>
      </c>
      <c r="D33" s="159"/>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5" t="str">
        <f t="shared" si="0"/>
        <v/>
      </c>
      <c r="AJ33" s="94"/>
    </row>
    <row r="34" spans="1:36" ht="60" customHeight="1">
      <c r="A34" s="270" t="str">
        <f>IF('1042Bf Données de base trav.'!A35="","",'1042Bf Données de base trav.'!A35)</f>
        <v/>
      </c>
      <c r="B34" s="271" t="str">
        <f>IF('1042Bf Données de base trav.'!B35="","",'1042Bf Données de base trav.'!B35)</f>
        <v/>
      </c>
      <c r="C34" s="271" t="str">
        <f>IF('1042Bf Données de base trav.'!C35="","",'1042Bf Données de base trav.'!C35)</f>
        <v/>
      </c>
      <c r="D34" s="15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5" t="str">
        <f t="shared" si="0"/>
        <v/>
      </c>
      <c r="AJ34" s="94"/>
    </row>
    <row r="35" spans="1:36" ht="60" customHeight="1">
      <c r="A35" s="270" t="str">
        <f>IF('1042Bf Données de base trav.'!A36="","",'1042Bf Données de base trav.'!A36)</f>
        <v/>
      </c>
      <c r="B35" s="271" t="str">
        <f>IF('1042Bf Données de base trav.'!B36="","",'1042Bf Données de base trav.'!B36)</f>
        <v/>
      </c>
      <c r="C35" s="271" t="str">
        <f>IF('1042Bf Données de base trav.'!C36="","",'1042Bf Données de base trav.'!C36)</f>
        <v/>
      </c>
      <c r="D35" s="159"/>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5" t="str">
        <f t="shared" si="0"/>
        <v/>
      </c>
      <c r="AJ35" s="94"/>
    </row>
    <row r="36" spans="1:36" ht="60" customHeight="1">
      <c r="A36" s="270" t="str">
        <f>IF('1042Bf Données de base trav.'!A37="","",'1042Bf Données de base trav.'!A37)</f>
        <v/>
      </c>
      <c r="B36" s="271" t="str">
        <f>IF('1042Bf Données de base trav.'!B37="","",'1042Bf Données de base trav.'!B37)</f>
        <v/>
      </c>
      <c r="C36" s="271" t="str">
        <f>IF('1042Bf Données de base trav.'!C37="","",'1042Bf Données de base trav.'!C37)</f>
        <v/>
      </c>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5" t="str">
        <f t="shared" si="0"/>
        <v/>
      </c>
      <c r="AJ36" s="94"/>
    </row>
    <row r="37" spans="1:36" ht="60" customHeight="1">
      <c r="A37" s="270" t="str">
        <f>IF('1042Bf Données de base trav.'!A38="","",'1042Bf Données de base trav.'!A38)</f>
        <v/>
      </c>
      <c r="B37" s="271" t="str">
        <f>IF('1042Bf Données de base trav.'!B38="","",'1042Bf Données de base trav.'!B38)</f>
        <v/>
      </c>
      <c r="C37" s="271" t="str">
        <f>IF('1042Bf Données de base trav.'!C38="","",'1042Bf Données de base trav.'!C38)</f>
        <v/>
      </c>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5" t="str">
        <f t="shared" si="0"/>
        <v/>
      </c>
      <c r="AJ37" s="94"/>
    </row>
    <row r="38" spans="1:36" ht="60" customHeight="1">
      <c r="A38" s="270" t="str">
        <f>IF('1042Bf Données de base trav.'!A39="","",'1042Bf Données de base trav.'!A39)</f>
        <v/>
      </c>
      <c r="B38" s="271" t="str">
        <f>IF('1042Bf Données de base trav.'!B39="","",'1042Bf Données de base trav.'!B39)</f>
        <v/>
      </c>
      <c r="C38" s="271" t="str">
        <f>IF('1042Bf Données de base trav.'!C39="","",'1042Bf Données de base trav.'!C39)</f>
        <v/>
      </c>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5" t="str">
        <f t="shared" ref="AI38:AI69" si="1">IF(A38="","",SUM(D38:AH38))</f>
        <v/>
      </c>
      <c r="AJ38" s="94"/>
    </row>
    <row r="39" spans="1:36" ht="60" customHeight="1">
      <c r="A39" s="270" t="str">
        <f>IF('1042Bf Données de base trav.'!A40="","",'1042Bf Données de base trav.'!A40)</f>
        <v/>
      </c>
      <c r="B39" s="271" t="str">
        <f>IF('1042Bf Données de base trav.'!B40="","",'1042Bf Données de base trav.'!B40)</f>
        <v/>
      </c>
      <c r="C39" s="271" t="str">
        <f>IF('1042Bf Données de base trav.'!C40="","",'1042Bf Données de base trav.'!C40)</f>
        <v/>
      </c>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5" t="str">
        <f t="shared" si="1"/>
        <v/>
      </c>
      <c r="AJ39" s="94"/>
    </row>
    <row r="40" spans="1:36" ht="60" customHeight="1">
      <c r="A40" s="270" t="str">
        <f>IF('1042Bf Données de base trav.'!A41="","",'1042Bf Données de base trav.'!A41)</f>
        <v/>
      </c>
      <c r="B40" s="271" t="str">
        <f>IF('1042Bf Données de base trav.'!B41="","",'1042Bf Données de base trav.'!B41)</f>
        <v/>
      </c>
      <c r="C40" s="271" t="str">
        <f>IF('1042Bf Données de base trav.'!C41="","",'1042Bf Données de base trav.'!C41)</f>
        <v/>
      </c>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5" t="str">
        <f t="shared" si="1"/>
        <v/>
      </c>
      <c r="AJ40" s="94"/>
    </row>
    <row r="41" spans="1:36" ht="60" customHeight="1">
      <c r="A41" s="270" t="str">
        <f>IF('1042Bf Données de base trav.'!A42="","",'1042Bf Données de base trav.'!A42)</f>
        <v/>
      </c>
      <c r="B41" s="271" t="str">
        <f>IF('1042Bf Données de base trav.'!B42="","",'1042Bf Données de base trav.'!B42)</f>
        <v/>
      </c>
      <c r="C41" s="271" t="str">
        <f>IF('1042Bf Données de base trav.'!C42="","",'1042Bf Données de base trav.'!C42)</f>
        <v/>
      </c>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5" t="str">
        <f t="shared" si="1"/>
        <v/>
      </c>
      <c r="AJ41" s="94"/>
    </row>
    <row r="42" spans="1:36" ht="60" customHeight="1">
      <c r="A42" s="270" t="str">
        <f>IF('1042Bf Données de base trav.'!A43="","",'1042Bf Données de base trav.'!A43)</f>
        <v/>
      </c>
      <c r="B42" s="271" t="str">
        <f>IF('1042Bf Données de base trav.'!B43="","",'1042Bf Données de base trav.'!B43)</f>
        <v/>
      </c>
      <c r="C42" s="271" t="str">
        <f>IF('1042Bf Données de base trav.'!C43="","",'1042Bf Données de base trav.'!C43)</f>
        <v/>
      </c>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5" t="str">
        <f t="shared" si="1"/>
        <v/>
      </c>
      <c r="AJ42" s="94"/>
    </row>
    <row r="43" spans="1:36" ht="60" customHeight="1">
      <c r="A43" s="270" t="str">
        <f>IF('1042Bf Données de base trav.'!A44="","",'1042Bf Données de base trav.'!A44)</f>
        <v/>
      </c>
      <c r="B43" s="271" t="str">
        <f>IF('1042Bf Données de base trav.'!B44="","",'1042Bf Données de base trav.'!B44)</f>
        <v/>
      </c>
      <c r="C43" s="271" t="str">
        <f>IF('1042Bf Données de base trav.'!C44="","",'1042Bf Données de base trav.'!C44)</f>
        <v/>
      </c>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5" t="str">
        <f t="shared" si="1"/>
        <v/>
      </c>
      <c r="AJ43" s="94"/>
    </row>
    <row r="44" spans="1:36" ht="60" customHeight="1">
      <c r="A44" s="270" t="str">
        <f>IF('1042Bf Données de base trav.'!A45="","",'1042Bf Données de base trav.'!A45)</f>
        <v/>
      </c>
      <c r="B44" s="271" t="str">
        <f>IF('1042Bf Données de base trav.'!B45="","",'1042Bf Données de base trav.'!B45)</f>
        <v/>
      </c>
      <c r="C44" s="271" t="str">
        <f>IF('1042Bf Données de base trav.'!C45="","",'1042Bf Données de base trav.'!C45)</f>
        <v/>
      </c>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5" t="str">
        <f t="shared" si="1"/>
        <v/>
      </c>
      <c r="AJ44" s="94"/>
    </row>
    <row r="45" spans="1:36" ht="60" customHeight="1">
      <c r="A45" s="270" t="str">
        <f>IF('1042Bf Données de base trav.'!A46="","",'1042Bf Données de base trav.'!A46)</f>
        <v/>
      </c>
      <c r="B45" s="271" t="str">
        <f>IF('1042Bf Données de base trav.'!B46="","",'1042Bf Données de base trav.'!B46)</f>
        <v/>
      </c>
      <c r="C45" s="271" t="str">
        <f>IF('1042Bf Données de base trav.'!C46="","",'1042Bf Données de base trav.'!C46)</f>
        <v/>
      </c>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5" t="str">
        <f t="shared" si="1"/>
        <v/>
      </c>
      <c r="AJ45" s="94"/>
    </row>
    <row r="46" spans="1:36" ht="60" customHeight="1">
      <c r="A46" s="270" t="str">
        <f>IF('1042Bf Données de base trav.'!A47="","",'1042Bf Données de base trav.'!A47)</f>
        <v/>
      </c>
      <c r="B46" s="271" t="str">
        <f>IF('1042Bf Données de base trav.'!B47="","",'1042Bf Données de base trav.'!B47)</f>
        <v/>
      </c>
      <c r="C46" s="271" t="str">
        <f>IF('1042Bf Données de base trav.'!C47="","",'1042Bf Données de base trav.'!C47)</f>
        <v/>
      </c>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5" t="str">
        <f t="shared" si="1"/>
        <v/>
      </c>
      <c r="AJ46" s="94"/>
    </row>
    <row r="47" spans="1:36" ht="60" customHeight="1">
      <c r="A47" s="270" t="str">
        <f>IF('1042Bf Données de base trav.'!A48="","",'1042Bf Données de base trav.'!A48)</f>
        <v/>
      </c>
      <c r="B47" s="271" t="str">
        <f>IF('1042Bf Données de base trav.'!B48="","",'1042Bf Données de base trav.'!B48)</f>
        <v/>
      </c>
      <c r="C47" s="271" t="str">
        <f>IF('1042Bf Données de base trav.'!C48="","",'1042Bf Données de base trav.'!C48)</f>
        <v/>
      </c>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5" t="str">
        <f t="shared" si="1"/>
        <v/>
      </c>
      <c r="AJ47" s="94"/>
    </row>
    <row r="48" spans="1:36" ht="60" customHeight="1">
      <c r="A48" s="270" t="str">
        <f>IF('1042Bf Données de base trav.'!A49="","",'1042Bf Données de base trav.'!A49)</f>
        <v/>
      </c>
      <c r="B48" s="271" t="str">
        <f>IF('1042Bf Données de base trav.'!B49="","",'1042Bf Données de base trav.'!B49)</f>
        <v/>
      </c>
      <c r="C48" s="271" t="str">
        <f>IF('1042Bf Données de base trav.'!C49="","",'1042Bf Données de base trav.'!C49)</f>
        <v/>
      </c>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5" t="str">
        <f t="shared" si="1"/>
        <v/>
      </c>
      <c r="AJ48" s="94"/>
    </row>
    <row r="49" spans="1:36" ht="60" customHeight="1">
      <c r="A49" s="270" t="str">
        <f>IF('1042Bf Données de base trav.'!A50="","",'1042Bf Données de base trav.'!A50)</f>
        <v/>
      </c>
      <c r="B49" s="271" t="str">
        <f>IF('1042Bf Données de base trav.'!B50="","",'1042Bf Données de base trav.'!B50)</f>
        <v/>
      </c>
      <c r="C49" s="271" t="str">
        <f>IF('1042Bf Données de base trav.'!C50="","",'1042Bf Données de base trav.'!C50)</f>
        <v/>
      </c>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5" t="str">
        <f t="shared" si="1"/>
        <v/>
      </c>
      <c r="AJ49" s="94"/>
    </row>
    <row r="50" spans="1:36" ht="60" customHeight="1">
      <c r="A50" s="270" t="str">
        <f>IF('1042Bf Données de base trav.'!A51="","",'1042Bf Données de base trav.'!A51)</f>
        <v/>
      </c>
      <c r="B50" s="271" t="str">
        <f>IF('1042Bf Données de base trav.'!B51="","",'1042Bf Données de base trav.'!B51)</f>
        <v/>
      </c>
      <c r="C50" s="271" t="str">
        <f>IF('1042Bf Données de base trav.'!C51="","",'1042Bf Données de base trav.'!C51)</f>
        <v/>
      </c>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5" t="str">
        <f t="shared" si="1"/>
        <v/>
      </c>
      <c r="AJ50" s="94"/>
    </row>
    <row r="51" spans="1:36" ht="60" customHeight="1">
      <c r="A51" s="270" t="str">
        <f>IF('1042Bf Données de base trav.'!A52="","",'1042Bf Données de base trav.'!A52)</f>
        <v/>
      </c>
      <c r="B51" s="271" t="str">
        <f>IF('1042Bf Données de base trav.'!B52="","",'1042Bf Données de base trav.'!B52)</f>
        <v/>
      </c>
      <c r="C51" s="271" t="str">
        <f>IF('1042Bf Données de base trav.'!C52="","",'1042Bf Données de base trav.'!C52)</f>
        <v/>
      </c>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5" t="str">
        <f t="shared" si="1"/>
        <v/>
      </c>
      <c r="AJ51" s="94"/>
    </row>
    <row r="52" spans="1:36" ht="60" customHeight="1">
      <c r="A52" s="270" t="str">
        <f>IF('1042Bf Données de base trav.'!A53="","",'1042Bf Données de base trav.'!A53)</f>
        <v/>
      </c>
      <c r="B52" s="271" t="str">
        <f>IF('1042Bf Données de base trav.'!B53="","",'1042Bf Données de base trav.'!B53)</f>
        <v/>
      </c>
      <c r="C52" s="271" t="str">
        <f>IF('1042Bf Données de base trav.'!C53="","",'1042Bf Données de base trav.'!C53)</f>
        <v/>
      </c>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5" t="str">
        <f t="shared" si="1"/>
        <v/>
      </c>
      <c r="AJ52" s="94"/>
    </row>
    <row r="53" spans="1:36" ht="60" customHeight="1">
      <c r="A53" s="270" t="str">
        <f>IF('1042Bf Données de base trav.'!A54="","",'1042Bf Données de base trav.'!A54)</f>
        <v/>
      </c>
      <c r="B53" s="271" t="str">
        <f>IF('1042Bf Données de base trav.'!B54="","",'1042Bf Données de base trav.'!B54)</f>
        <v/>
      </c>
      <c r="C53" s="271" t="str">
        <f>IF('1042Bf Données de base trav.'!C54="","",'1042Bf Données de base trav.'!C54)</f>
        <v/>
      </c>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5" t="str">
        <f t="shared" si="1"/>
        <v/>
      </c>
      <c r="AJ53" s="94"/>
    </row>
    <row r="54" spans="1:36" ht="60" customHeight="1">
      <c r="A54" s="270" t="str">
        <f>IF('1042Bf Données de base trav.'!A55="","",'1042Bf Données de base trav.'!A55)</f>
        <v/>
      </c>
      <c r="B54" s="271" t="str">
        <f>IF('1042Bf Données de base trav.'!B55="","",'1042Bf Données de base trav.'!B55)</f>
        <v/>
      </c>
      <c r="C54" s="271" t="str">
        <f>IF('1042Bf Données de base trav.'!C55="","",'1042Bf Données de base trav.'!C55)</f>
        <v/>
      </c>
      <c r="D54" s="159"/>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5" t="str">
        <f t="shared" si="1"/>
        <v/>
      </c>
      <c r="AJ54" s="94"/>
    </row>
    <row r="55" spans="1:36" ht="60" customHeight="1">
      <c r="A55" s="270" t="str">
        <f>IF('1042Bf Données de base trav.'!A56="","",'1042Bf Données de base trav.'!A56)</f>
        <v/>
      </c>
      <c r="B55" s="271" t="str">
        <f>IF('1042Bf Données de base trav.'!B56="","",'1042Bf Données de base trav.'!B56)</f>
        <v/>
      </c>
      <c r="C55" s="271" t="str">
        <f>IF('1042Bf Données de base trav.'!C56="","",'1042Bf Données de base trav.'!C56)</f>
        <v/>
      </c>
      <c r="D55" s="159"/>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5" t="str">
        <f t="shared" si="1"/>
        <v/>
      </c>
      <c r="AJ55" s="94"/>
    </row>
    <row r="56" spans="1:36" ht="60" customHeight="1">
      <c r="A56" s="270" t="str">
        <f>IF('1042Bf Données de base trav.'!A57="","",'1042Bf Données de base trav.'!A57)</f>
        <v/>
      </c>
      <c r="B56" s="271" t="str">
        <f>IF('1042Bf Données de base trav.'!B57="","",'1042Bf Données de base trav.'!B57)</f>
        <v/>
      </c>
      <c r="C56" s="271" t="str">
        <f>IF('1042Bf Données de base trav.'!C57="","",'1042Bf Données de base trav.'!C57)</f>
        <v/>
      </c>
      <c r="D56" s="159"/>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5" t="str">
        <f t="shared" si="1"/>
        <v/>
      </c>
      <c r="AJ56" s="94"/>
    </row>
    <row r="57" spans="1:36" ht="60" customHeight="1">
      <c r="A57" s="270" t="str">
        <f>IF('1042Bf Données de base trav.'!A58="","",'1042Bf Données de base trav.'!A58)</f>
        <v/>
      </c>
      <c r="B57" s="271" t="str">
        <f>IF('1042Bf Données de base trav.'!B58="","",'1042Bf Données de base trav.'!B58)</f>
        <v/>
      </c>
      <c r="C57" s="271" t="str">
        <f>IF('1042Bf Données de base trav.'!C58="","",'1042Bf Données de base trav.'!C58)</f>
        <v/>
      </c>
      <c r="D57" s="159"/>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5" t="str">
        <f t="shared" si="1"/>
        <v/>
      </c>
      <c r="AJ57" s="94"/>
    </row>
    <row r="58" spans="1:36" ht="60" customHeight="1">
      <c r="A58" s="270" t="str">
        <f>IF('1042Bf Données de base trav.'!A59="","",'1042Bf Données de base trav.'!A59)</f>
        <v/>
      </c>
      <c r="B58" s="271" t="str">
        <f>IF('1042Bf Données de base trav.'!B59="","",'1042Bf Données de base trav.'!B59)</f>
        <v/>
      </c>
      <c r="C58" s="271" t="str">
        <f>IF('1042Bf Données de base trav.'!C59="","",'1042Bf Données de base trav.'!C59)</f>
        <v/>
      </c>
      <c r="D58" s="159"/>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5" t="str">
        <f t="shared" si="1"/>
        <v/>
      </c>
      <c r="AJ58" s="94"/>
    </row>
    <row r="59" spans="1:36" ht="60" customHeight="1">
      <c r="A59" s="270" t="str">
        <f>IF('1042Bf Données de base trav.'!A60="","",'1042Bf Données de base trav.'!A60)</f>
        <v/>
      </c>
      <c r="B59" s="271" t="str">
        <f>IF('1042Bf Données de base trav.'!B60="","",'1042Bf Données de base trav.'!B60)</f>
        <v/>
      </c>
      <c r="C59" s="271" t="str">
        <f>IF('1042Bf Données de base trav.'!C60="","",'1042Bf Données de base trav.'!C60)</f>
        <v/>
      </c>
      <c r="D59" s="159"/>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5" t="str">
        <f t="shared" si="1"/>
        <v/>
      </c>
      <c r="AJ59" s="94"/>
    </row>
    <row r="60" spans="1:36" ht="60" customHeight="1">
      <c r="A60" s="270" t="str">
        <f>IF('1042Bf Données de base trav.'!A61="","",'1042Bf Données de base trav.'!A61)</f>
        <v/>
      </c>
      <c r="B60" s="271" t="str">
        <f>IF('1042Bf Données de base trav.'!B61="","",'1042Bf Données de base trav.'!B61)</f>
        <v/>
      </c>
      <c r="C60" s="271" t="str">
        <f>IF('1042Bf Données de base trav.'!C61="","",'1042Bf Données de base trav.'!C61)</f>
        <v/>
      </c>
      <c r="D60" s="159"/>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5" t="str">
        <f t="shared" si="1"/>
        <v/>
      </c>
      <c r="AJ60" s="94"/>
    </row>
    <row r="61" spans="1:36" ht="60" customHeight="1">
      <c r="A61" s="270" t="str">
        <f>IF('1042Bf Données de base trav.'!A62="","",'1042Bf Données de base trav.'!A62)</f>
        <v/>
      </c>
      <c r="B61" s="271" t="str">
        <f>IF('1042Bf Données de base trav.'!B62="","",'1042Bf Données de base trav.'!B62)</f>
        <v/>
      </c>
      <c r="C61" s="271" t="str">
        <f>IF('1042Bf Données de base trav.'!C62="","",'1042Bf Données de base trav.'!C62)</f>
        <v/>
      </c>
      <c r="D61" s="159"/>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5" t="str">
        <f t="shared" si="1"/>
        <v/>
      </c>
      <c r="AJ61" s="94"/>
    </row>
    <row r="62" spans="1:36" ht="60" customHeight="1">
      <c r="A62" s="270" t="str">
        <f>IF('1042Bf Données de base trav.'!A63="","",'1042Bf Données de base trav.'!A63)</f>
        <v/>
      </c>
      <c r="B62" s="271" t="str">
        <f>IF('1042Bf Données de base trav.'!B63="","",'1042Bf Données de base trav.'!B63)</f>
        <v/>
      </c>
      <c r="C62" s="271" t="str">
        <f>IF('1042Bf Données de base trav.'!C63="","",'1042Bf Données de base trav.'!C63)</f>
        <v/>
      </c>
      <c r="D62" s="159"/>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5" t="str">
        <f t="shared" si="1"/>
        <v/>
      </c>
      <c r="AJ62" s="94"/>
    </row>
    <row r="63" spans="1:36" ht="60" customHeight="1">
      <c r="A63" s="270" t="str">
        <f>IF('1042Bf Données de base trav.'!A64="","",'1042Bf Données de base trav.'!A64)</f>
        <v/>
      </c>
      <c r="B63" s="271" t="str">
        <f>IF('1042Bf Données de base trav.'!B64="","",'1042Bf Données de base trav.'!B64)</f>
        <v/>
      </c>
      <c r="C63" s="271" t="str">
        <f>IF('1042Bf Données de base trav.'!C64="","",'1042Bf Données de base trav.'!C64)</f>
        <v/>
      </c>
      <c r="D63" s="159"/>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5" t="str">
        <f t="shared" si="1"/>
        <v/>
      </c>
      <c r="AJ63" s="94"/>
    </row>
    <row r="64" spans="1:36" ht="60" customHeight="1">
      <c r="A64" s="270" t="str">
        <f>IF('1042Bf Données de base trav.'!A65="","",'1042Bf Données de base trav.'!A65)</f>
        <v/>
      </c>
      <c r="B64" s="271" t="str">
        <f>IF('1042Bf Données de base trav.'!B65="","",'1042Bf Données de base trav.'!B65)</f>
        <v/>
      </c>
      <c r="C64" s="271" t="str">
        <f>IF('1042Bf Données de base trav.'!C65="","",'1042Bf Données de base trav.'!C65)</f>
        <v/>
      </c>
      <c r="D64" s="159"/>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5" t="str">
        <f t="shared" si="1"/>
        <v/>
      </c>
      <c r="AJ64" s="94"/>
    </row>
    <row r="65" spans="1:36" ht="60" customHeight="1">
      <c r="A65" s="270" t="str">
        <f>IF('1042Bf Données de base trav.'!A66="","",'1042Bf Données de base trav.'!A66)</f>
        <v/>
      </c>
      <c r="B65" s="271" t="str">
        <f>IF('1042Bf Données de base trav.'!B66="","",'1042Bf Données de base trav.'!B66)</f>
        <v/>
      </c>
      <c r="C65" s="271" t="str">
        <f>IF('1042Bf Données de base trav.'!C66="","",'1042Bf Données de base trav.'!C66)</f>
        <v/>
      </c>
      <c r="D65" s="159"/>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5" t="str">
        <f t="shared" si="1"/>
        <v/>
      </c>
      <c r="AJ65" s="94"/>
    </row>
    <row r="66" spans="1:36" ht="60" customHeight="1">
      <c r="A66" s="270" t="str">
        <f>IF('1042Bf Données de base trav.'!A67="","",'1042Bf Données de base trav.'!A67)</f>
        <v/>
      </c>
      <c r="B66" s="271" t="str">
        <f>IF('1042Bf Données de base trav.'!B67="","",'1042Bf Données de base trav.'!B67)</f>
        <v/>
      </c>
      <c r="C66" s="271" t="str">
        <f>IF('1042Bf Données de base trav.'!C67="","",'1042Bf Données de base trav.'!C67)</f>
        <v/>
      </c>
      <c r="D66" s="159"/>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5" t="str">
        <f t="shared" si="1"/>
        <v/>
      </c>
      <c r="AJ66" s="94"/>
    </row>
    <row r="67" spans="1:36" ht="60" customHeight="1">
      <c r="A67" s="270" t="str">
        <f>IF('1042Bf Données de base trav.'!A68="","",'1042Bf Données de base trav.'!A68)</f>
        <v/>
      </c>
      <c r="B67" s="271" t="str">
        <f>IF('1042Bf Données de base trav.'!B68="","",'1042Bf Données de base trav.'!B68)</f>
        <v/>
      </c>
      <c r="C67" s="271" t="str">
        <f>IF('1042Bf Données de base trav.'!C68="","",'1042Bf Données de base trav.'!C68)</f>
        <v/>
      </c>
      <c r="D67" s="159"/>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5" t="str">
        <f t="shared" si="1"/>
        <v/>
      </c>
      <c r="AJ67" s="94"/>
    </row>
    <row r="68" spans="1:36" ht="60" customHeight="1">
      <c r="A68" s="270" t="str">
        <f>IF('1042Bf Données de base trav.'!A69="","",'1042Bf Données de base trav.'!A69)</f>
        <v/>
      </c>
      <c r="B68" s="271" t="str">
        <f>IF('1042Bf Données de base trav.'!B69="","",'1042Bf Données de base trav.'!B69)</f>
        <v/>
      </c>
      <c r="C68" s="271" t="str">
        <f>IF('1042Bf Données de base trav.'!C69="","",'1042Bf Données de base trav.'!C69)</f>
        <v/>
      </c>
      <c r="D68" s="159"/>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5" t="str">
        <f t="shared" si="1"/>
        <v/>
      </c>
      <c r="AJ68" s="94"/>
    </row>
    <row r="69" spans="1:36" ht="60" customHeight="1">
      <c r="A69" s="270" t="str">
        <f>IF('1042Bf Données de base trav.'!A70="","",'1042Bf Données de base trav.'!A70)</f>
        <v/>
      </c>
      <c r="B69" s="271" t="str">
        <f>IF('1042Bf Données de base trav.'!B70="","",'1042Bf Données de base trav.'!B70)</f>
        <v/>
      </c>
      <c r="C69" s="271" t="str">
        <f>IF('1042Bf Données de base trav.'!C70="","",'1042Bf Données de base trav.'!C70)</f>
        <v/>
      </c>
      <c r="D69" s="159"/>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5" t="str">
        <f t="shared" si="1"/>
        <v/>
      </c>
      <c r="AJ69" s="94"/>
    </row>
    <row r="70" spans="1:36" ht="60" customHeight="1">
      <c r="A70" s="270" t="str">
        <f>IF('1042Bf Données de base trav.'!A71="","",'1042Bf Données de base trav.'!A71)</f>
        <v/>
      </c>
      <c r="B70" s="271" t="str">
        <f>IF('1042Bf Données de base trav.'!B71="","",'1042Bf Données de base trav.'!B71)</f>
        <v/>
      </c>
      <c r="C70" s="271" t="str">
        <f>IF('1042Bf Données de base trav.'!C71="","",'1042Bf Données de base trav.'!C71)</f>
        <v/>
      </c>
      <c r="D70" s="159"/>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5" t="str">
        <f t="shared" ref="AI70:AI101" si="2">IF(A70="","",SUM(D70:AH70))</f>
        <v/>
      </c>
      <c r="AJ70" s="94"/>
    </row>
    <row r="71" spans="1:36" ht="60" customHeight="1">
      <c r="A71" s="270" t="str">
        <f>IF('1042Bf Données de base trav.'!A72="","",'1042Bf Données de base trav.'!A72)</f>
        <v/>
      </c>
      <c r="B71" s="271" t="str">
        <f>IF('1042Bf Données de base trav.'!B72="","",'1042Bf Données de base trav.'!B72)</f>
        <v/>
      </c>
      <c r="C71" s="271" t="str">
        <f>IF('1042Bf Données de base trav.'!C72="","",'1042Bf Données de base trav.'!C72)</f>
        <v/>
      </c>
      <c r="D71" s="159"/>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5" t="str">
        <f t="shared" si="2"/>
        <v/>
      </c>
      <c r="AJ71" s="94"/>
    </row>
    <row r="72" spans="1:36" ht="60" customHeight="1">
      <c r="A72" s="270" t="str">
        <f>IF('1042Bf Données de base trav.'!A73="","",'1042Bf Données de base trav.'!A73)</f>
        <v/>
      </c>
      <c r="B72" s="271" t="str">
        <f>IF('1042Bf Données de base trav.'!B73="","",'1042Bf Données de base trav.'!B73)</f>
        <v/>
      </c>
      <c r="C72" s="271" t="str">
        <f>IF('1042Bf Données de base trav.'!C73="","",'1042Bf Données de base trav.'!C73)</f>
        <v/>
      </c>
      <c r="D72" s="159"/>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5" t="str">
        <f t="shared" si="2"/>
        <v/>
      </c>
      <c r="AJ72" s="94"/>
    </row>
    <row r="73" spans="1:36" ht="60" customHeight="1">
      <c r="A73" s="270" t="str">
        <f>IF('1042Bf Données de base trav.'!A74="","",'1042Bf Données de base trav.'!A74)</f>
        <v/>
      </c>
      <c r="B73" s="271" t="str">
        <f>IF('1042Bf Données de base trav.'!B74="","",'1042Bf Données de base trav.'!B74)</f>
        <v/>
      </c>
      <c r="C73" s="271" t="str">
        <f>IF('1042Bf Données de base trav.'!C74="","",'1042Bf Données de base trav.'!C74)</f>
        <v/>
      </c>
      <c r="D73" s="159"/>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5" t="str">
        <f t="shared" si="2"/>
        <v/>
      </c>
      <c r="AJ73" s="94"/>
    </row>
    <row r="74" spans="1:36" ht="60" customHeight="1">
      <c r="A74" s="270" t="str">
        <f>IF('1042Bf Données de base trav.'!A75="","",'1042Bf Données de base trav.'!A75)</f>
        <v/>
      </c>
      <c r="B74" s="271" t="str">
        <f>IF('1042Bf Données de base trav.'!B75="","",'1042Bf Données de base trav.'!B75)</f>
        <v/>
      </c>
      <c r="C74" s="271" t="str">
        <f>IF('1042Bf Données de base trav.'!C75="","",'1042Bf Données de base trav.'!C75)</f>
        <v/>
      </c>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5" t="str">
        <f t="shared" si="2"/>
        <v/>
      </c>
      <c r="AJ74" s="94"/>
    </row>
    <row r="75" spans="1:36" ht="60" customHeight="1">
      <c r="A75" s="270" t="str">
        <f>IF('1042Bf Données de base trav.'!A76="","",'1042Bf Données de base trav.'!A76)</f>
        <v/>
      </c>
      <c r="B75" s="271" t="str">
        <f>IF('1042Bf Données de base trav.'!B76="","",'1042Bf Données de base trav.'!B76)</f>
        <v/>
      </c>
      <c r="C75" s="271" t="str">
        <f>IF('1042Bf Données de base trav.'!C76="","",'1042Bf Données de base trav.'!C76)</f>
        <v/>
      </c>
      <c r="D75" s="159"/>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5" t="str">
        <f t="shared" si="2"/>
        <v/>
      </c>
      <c r="AJ75" s="94"/>
    </row>
    <row r="76" spans="1:36" ht="60" customHeight="1">
      <c r="A76" s="270" t="str">
        <f>IF('1042Bf Données de base trav.'!A77="","",'1042Bf Données de base trav.'!A77)</f>
        <v/>
      </c>
      <c r="B76" s="271" t="str">
        <f>IF('1042Bf Données de base trav.'!B77="","",'1042Bf Données de base trav.'!B77)</f>
        <v/>
      </c>
      <c r="C76" s="271" t="str">
        <f>IF('1042Bf Données de base trav.'!C77="","",'1042Bf Données de base trav.'!C77)</f>
        <v/>
      </c>
      <c r="D76" s="159"/>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5" t="str">
        <f t="shared" si="2"/>
        <v/>
      </c>
      <c r="AJ76" s="94"/>
    </row>
    <row r="77" spans="1:36" ht="60" customHeight="1">
      <c r="A77" s="270" t="str">
        <f>IF('1042Bf Données de base trav.'!A78="","",'1042Bf Données de base trav.'!A78)</f>
        <v/>
      </c>
      <c r="B77" s="271" t="str">
        <f>IF('1042Bf Données de base trav.'!B78="","",'1042Bf Données de base trav.'!B78)</f>
        <v/>
      </c>
      <c r="C77" s="271" t="str">
        <f>IF('1042Bf Données de base trav.'!C78="","",'1042Bf Données de base trav.'!C78)</f>
        <v/>
      </c>
      <c r="D77" s="159"/>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5" t="str">
        <f t="shared" si="2"/>
        <v/>
      </c>
      <c r="AJ77" s="94"/>
    </row>
    <row r="78" spans="1:36" ht="60" customHeight="1">
      <c r="A78" s="270" t="str">
        <f>IF('1042Bf Données de base trav.'!A79="","",'1042Bf Données de base trav.'!A79)</f>
        <v/>
      </c>
      <c r="B78" s="271" t="str">
        <f>IF('1042Bf Données de base trav.'!B79="","",'1042Bf Données de base trav.'!B79)</f>
        <v/>
      </c>
      <c r="C78" s="271" t="str">
        <f>IF('1042Bf Données de base trav.'!C79="","",'1042Bf Données de base trav.'!C79)</f>
        <v/>
      </c>
      <c r="D78" s="159"/>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5" t="str">
        <f t="shared" si="2"/>
        <v/>
      </c>
      <c r="AJ78" s="94"/>
    </row>
    <row r="79" spans="1:36" ht="60" customHeight="1">
      <c r="A79" s="270" t="str">
        <f>IF('1042Bf Données de base trav.'!A80="","",'1042Bf Données de base trav.'!A80)</f>
        <v/>
      </c>
      <c r="B79" s="271" t="str">
        <f>IF('1042Bf Données de base trav.'!B80="","",'1042Bf Données de base trav.'!B80)</f>
        <v/>
      </c>
      <c r="C79" s="271" t="str">
        <f>IF('1042Bf Données de base trav.'!C80="","",'1042Bf Données de base trav.'!C80)</f>
        <v/>
      </c>
      <c r="D79" s="159"/>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5" t="str">
        <f t="shared" si="2"/>
        <v/>
      </c>
      <c r="AJ79" s="94"/>
    </row>
    <row r="80" spans="1:36" ht="60" customHeight="1">
      <c r="A80" s="270" t="str">
        <f>IF('1042Bf Données de base trav.'!A81="","",'1042Bf Données de base trav.'!A81)</f>
        <v/>
      </c>
      <c r="B80" s="271" t="str">
        <f>IF('1042Bf Données de base trav.'!B81="","",'1042Bf Données de base trav.'!B81)</f>
        <v/>
      </c>
      <c r="C80" s="271" t="str">
        <f>IF('1042Bf Données de base trav.'!C81="","",'1042Bf Données de base trav.'!C81)</f>
        <v/>
      </c>
      <c r="D80" s="159"/>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5" t="str">
        <f t="shared" si="2"/>
        <v/>
      </c>
      <c r="AJ80" s="94"/>
    </row>
    <row r="81" spans="1:36" ht="60" customHeight="1">
      <c r="A81" s="270" t="str">
        <f>IF('1042Bf Données de base trav.'!A82="","",'1042Bf Données de base trav.'!A82)</f>
        <v/>
      </c>
      <c r="B81" s="271" t="str">
        <f>IF('1042Bf Données de base trav.'!B82="","",'1042Bf Données de base trav.'!B82)</f>
        <v/>
      </c>
      <c r="C81" s="271" t="str">
        <f>IF('1042Bf Données de base trav.'!C82="","",'1042Bf Données de base trav.'!C82)</f>
        <v/>
      </c>
      <c r="D81" s="159"/>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5" t="str">
        <f t="shared" si="2"/>
        <v/>
      </c>
      <c r="AJ81" s="94"/>
    </row>
    <row r="82" spans="1:36" ht="60" customHeight="1">
      <c r="A82" s="270" t="str">
        <f>IF('1042Bf Données de base trav.'!A83="","",'1042Bf Données de base trav.'!A83)</f>
        <v/>
      </c>
      <c r="B82" s="271" t="str">
        <f>IF('1042Bf Données de base trav.'!B83="","",'1042Bf Données de base trav.'!B83)</f>
        <v/>
      </c>
      <c r="C82" s="271" t="str">
        <f>IF('1042Bf Données de base trav.'!C83="","",'1042Bf Données de base trav.'!C83)</f>
        <v/>
      </c>
      <c r="D82" s="159"/>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5" t="str">
        <f t="shared" si="2"/>
        <v/>
      </c>
      <c r="AJ82" s="94"/>
    </row>
    <row r="83" spans="1:36" ht="60" customHeight="1">
      <c r="A83" s="270" t="str">
        <f>IF('1042Bf Données de base trav.'!A84="","",'1042Bf Données de base trav.'!A84)</f>
        <v/>
      </c>
      <c r="B83" s="271" t="str">
        <f>IF('1042Bf Données de base trav.'!B84="","",'1042Bf Données de base trav.'!B84)</f>
        <v/>
      </c>
      <c r="C83" s="271" t="str">
        <f>IF('1042Bf Données de base trav.'!C84="","",'1042Bf Données de base trav.'!C84)</f>
        <v/>
      </c>
      <c r="D83" s="159"/>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5" t="str">
        <f t="shared" si="2"/>
        <v/>
      </c>
      <c r="AJ83" s="94"/>
    </row>
    <row r="84" spans="1:36" ht="60" customHeight="1">
      <c r="A84" s="270" t="str">
        <f>IF('1042Bf Données de base trav.'!A85="","",'1042Bf Données de base trav.'!A85)</f>
        <v/>
      </c>
      <c r="B84" s="271" t="str">
        <f>IF('1042Bf Données de base trav.'!B85="","",'1042Bf Données de base trav.'!B85)</f>
        <v/>
      </c>
      <c r="C84" s="271" t="str">
        <f>IF('1042Bf Données de base trav.'!C85="","",'1042Bf Données de base trav.'!C85)</f>
        <v/>
      </c>
      <c r="D84" s="159"/>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5" t="str">
        <f t="shared" si="2"/>
        <v/>
      </c>
      <c r="AJ84" s="94"/>
    </row>
    <row r="85" spans="1:36" ht="60" customHeight="1">
      <c r="A85" s="270" t="str">
        <f>IF('1042Bf Données de base trav.'!A86="","",'1042Bf Données de base trav.'!A86)</f>
        <v/>
      </c>
      <c r="B85" s="271" t="str">
        <f>IF('1042Bf Données de base trav.'!B86="","",'1042Bf Données de base trav.'!B86)</f>
        <v/>
      </c>
      <c r="C85" s="271" t="str">
        <f>IF('1042Bf Données de base trav.'!C86="","",'1042Bf Données de base trav.'!C86)</f>
        <v/>
      </c>
      <c r="D85" s="159"/>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5" t="str">
        <f t="shared" si="2"/>
        <v/>
      </c>
      <c r="AJ85" s="94"/>
    </row>
    <row r="86" spans="1:36" ht="60" customHeight="1">
      <c r="A86" s="270" t="str">
        <f>IF('1042Bf Données de base trav.'!A87="","",'1042Bf Données de base trav.'!A87)</f>
        <v/>
      </c>
      <c r="B86" s="271" t="str">
        <f>IF('1042Bf Données de base trav.'!B87="","",'1042Bf Données de base trav.'!B87)</f>
        <v/>
      </c>
      <c r="C86" s="271" t="str">
        <f>IF('1042Bf Données de base trav.'!C87="","",'1042Bf Données de base trav.'!C87)</f>
        <v/>
      </c>
      <c r="D86" s="159"/>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5" t="str">
        <f t="shared" si="2"/>
        <v/>
      </c>
      <c r="AJ86" s="94"/>
    </row>
    <row r="87" spans="1:36" ht="60" customHeight="1">
      <c r="A87" s="270" t="str">
        <f>IF('1042Bf Données de base trav.'!A88="","",'1042Bf Données de base trav.'!A88)</f>
        <v/>
      </c>
      <c r="B87" s="271" t="str">
        <f>IF('1042Bf Données de base trav.'!B88="","",'1042Bf Données de base trav.'!B88)</f>
        <v/>
      </c>
      <c r="C87" s="271" t="str">
        <f>IF('1042Bf Données de base trav.'!C88="","",'1042Bf Données de base trav.'!C88)</f>
        <v/>
      </c>
      <c r="D87" s="159"/>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5" t="str">
        <f t="shared" si="2"/>
        <v/>
      </c>
      <c r="AJ87" s="94"/>
    </row>
    <row r="88" spans="1:36" ht="60" customHeight="1">
      <c r="A88" s="270" t="str">
        <f>IF('1042Bf Données de base trav.'!A89="","",'1042Bf Données de base trav.'!A89)</f>
        <v/>
      </c>
      <c r="B88" s="271" t="str">
        <f>IF('1042Bf Données de base trav.'!B89="","",'1042Bf Données de base trav.'!B89)</f>
        <v/>
      </c>
      <c r="C88" s="271" t="str">
        <f>IF('1042Bf Données de base trav.'!C89="","",'1042Bf Données de base trav.'!C89)</f>
        <v/>
      </c>
      <c r="D88" s="159"/>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5" t="str">
        <f t="shared" si="2"/>
        <v/>
      </c>
      <c r="AJ88" s="94"/>
    </row>
    <row r="89" spans="1:36" ht="60" customHeight="1">
      <c r="A89" s="270" t="str">
        <f>IF('1042Bf Données de base trav.'!A90="","",'1042Bf Données de base trav.'!A90)</f>
        <v/>
      </c>
      <c r="B89" s="271" t="str">
        <f>IF('1042Bf Données de base trav.'!B90="","",'1042Bf Données de base trav.'!B90)</f>
        <v/>
      </c>
      <c r="C89" s="271" t="str">
        <f>IF('1042Bf Données de base trav.'!C90="","",'1042Bf Données de base trav.'!C90)</f>
        <v/>
      </c>
      <c r="D89" s="159"/>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5" t="str">
        <f t="shared" si="2"/>
        <v/>
      </c>
      <c r="AJ89" s="94"/>
    </row>
    <row r="90" spans="1:36" ht="60" customHeight="1">
      <c r="A90" s="270" t="str">
        <f>IF('1042Bf Données de base trav.'!A91="","",'1042Bf Données de base trav.'!A91)</f>
        <v/>
      </c>
      <c r="B90" s="271" t="str">
        <f>IF('1042Bf Données de base trav.'!B91="","",'1042Bf Données de base trav.'!B91)</f>
        <v/>
      </c>
      <c r="C90" s="271" t="str">
        <f>IF('1042Bf Données de base trav.'!C91="","",'1042Bf Données de base trav.'!C91)</f>
        <v/>
      </c>
      <c r="D90" s="159"/>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5" t="str">
        <f t="shared" si="2"/>
        <v/>
      </c>
      <c r="AJ90" s="94"/>
    </row>
    <row r="91" spans="1:36" ht="60" customHeight="1">
      <c r="A91" s="270" t="str">
        <f>IF('1042Bf Données de base trav.'!A92="","",'1042Bf Données de base trav.'!A92)</f>
        <v/>
      </c>
      <c r="B91" s="271" t="str">
        <f>IF('1042Bf Données de base trav.'!B92="","",'1042Bf Données de base trav.'!B92)</f>
        <v/>
      </c>
      <c r="C91" s="271" t="str">
        <f>IF('1042Bf Données de base trav.'!C92="","",'1042Bf Données de base trav.'!C92)</f>
        <v/>
      </c>
      <c r="D91" s="159"/>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5" t="str">
        <f t="shared" si="2"/>
        <v/>
      </c>
      <c r="AJ91" s="94"/>
    </row>
    <row r="92" spans="1:36" ht="60" customHeight="1">
      <c r="A92" s="270" t="str">
        <f>IF('1042Bf Données de base trav.'!A93="","",'1042Bf Données de base trav.'!A93)</f>
        <v/>
      </c>
      <c r="B92" s="271" t="str">
        <f>IF('1042Bf Données de base trav.'!B93="","",'1042Bf Données de base trav.'!B93)</f>
        <v/>
      </c>
      <c r="C92" s="271" t="str">
        <f>IF('1042Bf Données de base trav.'!C93="","",'1042Bf Données de base trav.'!C93)</f>
        <v/>
      </c>
      <c r="D92" s="159"/>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5" t="str">
        <f t="shared" si="2"/>
        <v/>
      </c>
      <c r="AJ92" s="94"/>
    </row>
    <row r="93" spans="1:36" ht="60" customHeight="1">
      <c r="A93" s="270" t="str">
        <f>IF('1042Bf Données de base trav.'!A94="","",'1042Bf Données de base trav.'!A94)</f>
        <v/>
      </c>
      <c r="B93" s="271" t="str">
        <f>IF('1042Bf Données de base trav.'!B94="","",'1042Bf Données de base trav.'!B94)</f>
        <v/>
      </c>
      <c r="C93" s="271" t="str">
        <f>IF('1042Bf Données de base trav.'!C94="","",'1042Bf Données de base trav.'!C94)</f>
        <v/>
      </c>
      <c r="D93" s="159"/>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5" t="str">
        <f t="shared" si="2"/>
        <v/>
      </c>
      <c r="AJ93" s="94"/>
    </row>
    <row r="94" spans="1:36" ht="60" customHeight="1">
      <c r="A94" s="270" t="str">
        <f>IF('1042Bf Données de base trav.'!A95="","",'1042Bf Données de base trav.'!A95)</f>
        <v/>
      </c>
      <c r="B94" s="271" t="str">
        <f>IF('1042Bf Données de base trav.'!B95="","",'1042Bf Données de base trav.'!B95)</f>
        <v/>
      </c>
      <c r="C94" s="271" t="str">
        <f>IF('1042Bf Données de base trav.'!C95="","",'1042Bf Données de base trav.'!C95)</f>
        <v/>
      </c>
      <c r="D94" s="159"/>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5" t="str">
        <f t="shared" si="2"/>
        <v/>
      </c>
      <c r="AJ94" s="94"/>
    </row>
    <row r="95" spans="1:36" ht="60" customHeight="1">
      <c r="A95" s="270" t="str">
        <f>IF('1042Bf Données de base trav.'!A96="","",'1042Bf Données de base trav.'!A96)</f>
        <v/>
      </c>
      <c r="B95" s="271" t="str">
        <f>IF('1042Bf Données de base trav.'!B96="","",'1042Bf Données de base trav.'!B96)</f>
        <v/>
      </c>
      <c r="C95" s="271" t="str">
        <f>IF('1042Bf Données de base trav.'!C96="","",'1042Bf Données de base trav.'!C96)</f>
        <v/>
      </c>
      <c r="D95" s="159"/>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5" t="str">
        <f t="shared" si="2"/>
        <v/>
      </c>
      <c r="AJ95" s="94"/>
    </row>
    <row r="96" spans="1:36" ht="60" customHeight="1">
      <c r="A96" s="270" t="str">
        <f>IF('1042Bf Données de base trav.'!A97="","",'1042Bf Données de base trav.'!A97)</f>
        <v/>
      </c>
      <c r="B96" s="271" t="str">
        <f>IF('1042Bf Données de base trav.'!B97="","",'1042Bf Données de base trav.'!B97)</f>
        <v/>
      </c>
      <c r="C96" s="271" t="str">
        <f>IF('1042Bf Données de base trav.'!C97="","",'1042Bf Données de base trav.'!C97)</f>
        <v/>
      </c>
      <c r="D96" s="159"/>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5" t="str">
        <f t="shared" si="2"/>
        <v/>
      </c>
      <c r="AJ96" s="94"/>
    </row>
    <row r="97" spans="1:36" ht="60" customHeight="1">
      <c r="A97" s="270" t="str">
        <f>IF('1042Bf Données de base trav.'!A98="","",'1042Bf Données de base trav.'!A98)</f>
        <v/>
      </c>
      <c r="B97" s="271" t="str">
        <f>IF('1042Bf Données de base trav.'!B98="","",'1042Bf Données de base trav.'!B98)</f>
        <v/>
      </c>
      <c r="C97" s="271" t="str">
        <f>IF('1042Bf Données de base trav.'!C98="","",'1042Bf Données de base trav.'!C98)</f>
        <v/>
      </c>
      <c r="D97" s="159"/>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5" t="str">
        <f t="shared" si="2"/>
        <v/>
      </c>
      <c r="AJ97" s="94"/>
    </row>
    <row r="98" spans="1:36" ht="60" customHeight="1">
      <c r="A98" s="270" t="str">
        <f>IF('1042Bf Données de base trav.'!A99="","",'1042Bf Données de base trav.'!A99)</f>
        <v/>
      </c>
      <c r="B98" s="271" t="str">
        <f>IF('1042Bf Données de base trav.'!B99="","",'1042Bf Données de base trav.'!B99)</f>
        <v/>
      </c>
      <c r="C98" s="271" t="str">
        <f>IF('1042Bf Données de base trav.'!C99="","",'1042Bf Données de base trav.'!C99)</f>
        <v/>
      </c>
      <c r="D98" s="159"/>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5" t="str">
        <f t="shared" si="2"/>
        <v/>
      </c>
      <c r="AJ98" s="94"/>
    </row>
    <row r="99" spans="1:36" ht="60" customHeight="1">
      <c r="A99" s="270" t="str">
        <f>IF('1042Bf Données de base trav.'!A100="","",'1042Bf Données de base trav.'!A100)</f>
        <v/>
      </c>
      <c r="B99" s="271" t="str">
        <f>IF('1042Bf Données de base trav.'!B100="","",'1042Bf Données de base trav.'!B100)</f>
        <v/>
      </c>
      <c r="C99" s="271" t="str">
        <f>IF('1042Bf Données de base trav.'!C100="","",'1042Bf Données de base trav.'!C100)</f>
        <v/>
      </c>
      <c r="D99" s="159"/>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5" t="str">
        <f t="shared" si="2"/>
        <v/>
      </c>
      <c r="AJ99" s="94"/>
    </row>
    <row r="100" spans="1:36" ht="60" customHeight="1">
      <c r="A100" s="270" t="str">
        <f>IF('1042Bf Données de base trav.'!A101="","",'1042Bf Données de base trav.'!A101)</f>
        <v/>
      </c>
      <c r="B100" s="271" t="str">
        <f>IF('1042Bf Données de base trav.'!B101="","",'1042Bf Données de base trav.'!B101)</f>
        <v/>
      </c>
      <c r="C100" s="271" t="str">
        <f>IF('1042Bf Données de base trav.'!C101="","",'1042Bf Données de base trav.'!C101)</f>
        <v/>
      </c>
      <c r="D100" s="159"/>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5" t="str">
        <f t="shared" si="2"/>
        <v/>
      </c>
      <c r="AJ100" s="94"/>
    </row>
    <row r="101" spans="1:36" ht="60" customHeight="1">
      <c r="A101" s="270" t="str">
        <f>IF('1042Bf Données de base trav.'!A102="","",'1042Bf Données de base trav.'!A102)</f>
        <v/>
      </c>
      <c r="B101" s="271" t="str">
        <f>IF('1042Bf Données de base trav.'!B102="","",'1042Bf Données de base trav.'!B102)</f>
        <v/>
      </c>
      <c r="C101" s="271" t="str">
        <f>IF('1042Bf Données de base trav.'!C102="","",'1042Bf Données de base trav.'!C102)</f>
        <v/>
      </c>
      <c r="D101" s="159"/>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5" t="str">
        <f t="shared" si="2"/>
        <v/>
      </c>
      <c r="AJ101" s="94"/>
    </row>
    <row r="102" spans="1:36" ht="60" customHeight="1">
      <c r="A102" s="270" t="str">
        <f>IF('1042Bf Données de base trav.'!A103="","",'1042Bf Données de base trav.'!A103)</f>
        <v/>
      </c>
      <c r="B102" s="271" t="str">
        <f>IF('1042Bf Données de base trav.'!B103="","",'1042Bf Données de base trav.'!B103)</f>
        <v/>
      </c>
      <c r="C102" s="271" t="str">
        <f>IF('1042Bf Données de base trav.'!C103="","",'1042Bf Données de base trav.'!C103)</f>
        <v/>
      </c>
      <c r="D102" s="159"/>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5" t="str">
        <f t="shared" ref="AI102:AI133" si="3">IF(A102="","",SUM(D102:AH102))</f>
        <v/>
      </c>
      <c r="AJ102" s="94"/>
    </row>
    <row r="103" spans="1:36" ht="60" customHeight="1">
      <c r="A103" s="270" t="str">
        <f>IF('1042Bf Données de base trav.'!A104="","",'1042Bf Données de base trav.'!A104)</f>
        <v/>
      </c>
      <c r="B103" s="271" t="str">
        <f>IF('1042Bf Données de base trav.'!B104="","",'1042Bf Données de base trav.'!B104)</f>
        <v/>
      </c>
      <c r="C103" s="271" t="str">
        <f>IF('1042Bf Données de base trav.'!C104="","",'1042Bf Données de base trav.'!C104)</f>
        <v/>
      </c>
      <c r="D103" s="159"/>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5" t="str">
        <f t="shared" si="3"/>
        <v/>
      </c>
      <c r="AJ103" s="94"/>
    </row>
    <row r="104" spans="1:36" ht="60" customHeight="1">
      <c r="A104" s="270" t="str">
        <f>IF('1042Bf Données de base trav.'!A105="","",'1042Bf Données de base trav.'!A105)</f>
        <v/>
      </c>
      <c r="B104" s="271" t="str">
        <f>IF('1042Bf Données de base trav.'!B105="","",'1042Bf Données de base trav.'!B105)</f>
        <v/>
      </c>
      <c r="C104" s="271" t="str">
        <f>IF('1042Bf Données de base trav.'!C105="","",'1042Bf Données de base trav.'!C105)</f>
        <v/>
      </c>
      <c r="D104" s="159"/>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5" t="str">
        <f t="shared" si="3"/>
        <v/>
      </c>
      <c r="AJ104" s="94"/>
    </row>
    <row r="105" spans="1:36" ht="60" customHeight="1">
      <c r="A105" s="270" t="str">
        <f>IF('1042Bf Données de base trav.'!A106="","",'1042Bf Données de base trav.'!A106)</f>
        <v/>
      </c>
      <c r="B105" s="271" t="str">
        <f>IF('1042Bf Données de base trav.'!B106="","",'1042Bf Données de base trav.'!B106)</f>
        <v/>
      </c>
      <c r="C105" s="271" t="str">
        <f>IF('1042Bf Données de base trav.'!C106="","",'1042Bf Données de base trav.'!C106)</f>
        <v/>
      </c>
      <c r="D105" s="159"/>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5" t="str">
        <f t="shared" si="3"/>
        <v/>
      </c>
      <c r="AJ105" s="94"/>
    </row>
    <row r="106" spans="1:36" s="7" customFormat="1" ht="60" customHeight="1">
      <c r="A106" s="270" t="str">
        <f>IF('1042Bf Données de base trav.'!A107="","",'1042Bf Données de base trav.'!A107)</f>
        <v/>
      </c>
      <c r="B106" s="271" t="str">
        <f>IF('1042Bf Données de base trav.'!B107="","",'1042Bf Données de base trav.'!B107)</f>
        <v/>
      </c>
      <c r="C106" s="271" t="str">
        <f>IF('1042Bf Données de base trav.'!C107="","",'1042Bf Données de base trav.'!C107)</f>
        <v/>
      </c>
      <c r="D106" s="265"/>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7" t="str">
        <f t="shared" si="3"/>
        <v/>
      </c>
      <c r="AJ106" s="93"/>
    </row>
    <row r="107" spans="1:36" ht="60" customHeight="1">
      <c r="A107" s="270" t="str">
        <f>IF('1042Bf Données de base trav.'!A108="","",'1042Bf Données de base trav.'!A108)</f>
        <v/>
      </c>
      <c r="B107" s="271" t="str">
        <f>IF('1042Bf Données de base trav.'!B108="","",'1042Bf Données de base trav.'!B108)</f>
        <v/>
      </c>
      <c r="C107" s="271" t="str">
        <f>IF('1042Bf Données de base trav.'!C108="","",'1042Bf Données de base trav.'!C108)</f>
        <v/>
      </c>
      <c r="D107" s="159"/>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5" t="str">
        <f t="shared" si="3"/>
        <v/>
      </c>
      <c r="AJ107" s="94"/>
    </row>
    <row r="108" spans="1:36" ht="60" customHeight="1">
      <c r="A108" s="270" t="str">
        <f>IF('1042Bf Données de base trav.'!A109="","",'1042Bf Données de base trav.'!A109)</f>
        <v/>
      </c>
      <c r="B108" s="271" t="str">
        <f>IF('1042Bf Données de base trav.'!B109="","",'1042Bf Données de base trav.'!B109)</f>
        <v/>
      </c>
      <c r="C108" s="271" t="str">
        <f>IF('1042Bf Données de base trav.'!C109="","",'1042Bf Données de base trav.'!C109)</f>
        <v/>
      </c>
      <c r="D108" s="159"/>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5" t="str">
        <f t="shared" si="3"/>
        <v/>
      </c>
      <c r="AJ108" s="94"/>
    </row>
    <row r="109" spans="1:36" ht="60" customHeight="1">
      <c r="A109" s="270" t="str">
        <f>IF('1042Bf Données de base trav.'!A110="","",'1042Bf Données de base trav.'!A110)</f>
        <v/>
      </c>
      <c r="B109" s="271" t="str">
        <f>IF('1042Bf Données de base trav.'!B110="","",'1042Bf Données de base trav.'!B110)</f>
        <v/>
      </c>
      <c r="C109" s="271" t="str">
        <f>IF('1042Bf Données de base trav.'!C110="","",'1042Bf Données de base trav.'!C110)</f>
        <v/>
      </c>
      <c r="D109" s="159"/>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5" t="str">
        <f t="shared" si="3"/>
        <v/>
      </c>
      <c r="AJ109" s="94"/>
    </row>
    <row r="110" spans="1:36" ht="60" customHeight="1">
      <c r="A110" s="270" t="str">
        <f>IF('1042Bf Données de base trav.'!A111="","",'1042Bf Données de base trav.'!A111)</f>
        <v/>
      </c>
      <c r="B110" s="271" t="str">
        <f>IF('1042Bf Données de base trav.'!B111="","",'1042Bf Données de base trav.'!B111)</f>
        <v/>
      </c>
      <c r="C110" s="271" t="str">
        <f>IF('1042Bf Données de base trav.'!C111="","",'1042Bf Données de base trav.'!C111)</f>
        <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5" t="str">
        <f t="shared" si="3"/>
        <v/>
      </c>
      <c r="AJ110" s="94"/>
    </row>
    <row r="111" spans="1:36" ht="60" customHeight="1">
      <c r="A111" s="270" t="str">
        <f>IF('1042Bf Données de base trav.'!A112="","",'1042Bf Données de base trav.'!A112)</f>
        <v/>
      </c>
      <c r="B111" s="271" t="str">
        <f>IF('1042Bf Données de base trav.'!B112="","",'1042Bf Données de base trav.'!B112)</f>
        <v/>
      </c>
      <c r="C111" s="271" t="str">
        <f>IF('1042Bf Données de base trav.'!C112="","",'1042Bf Données de base trav.'!C112)</f>
        <v/>
      </c>
      <c r="D111" s="159"/>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5" t="str">
        <f t="shared" si="3"/>
        <v/>
      </c>
      <c r="AJ111" s="94"/>
    </row>
    <row r="112" spans="1:36" ht="60" customHeight="1">
      <c r="A112" s="270" t="str">
        <f>IF('1042Bf Données de base trav.'!A113="","",'1042Bf Données de base trav.'!A113)</f>
        <v/>
      </c>
      <c r="B112" s="271" t="str">
        <f>IF('1042Bf Données de base trav.'!B113="","",'1042Bf Données de base trav.'!B113)</f>
        <v/>
      </c>
      <c r="C112" s="271" t="str">
        <f>IF('1042Bf Données de base trav.'!C113="","",'1042Bf Données de base trav.'!C113)</f>
        <v/>
      </c>
      <c r="D112" s="159"/>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5" t="str">
        <f t="shared" si="3"/>
        <v/>
      </c>
      <c r="AJ112" s="94"/>
    </row>
    <row r="113" spans="1:36" ht="60" customHeight="1">
      <c r="A113" s="270" t="str">
        <f>IF('1042Bf Données de base trav.'!A114="","",'1042Bf Données de base trav.'!A114)</f>
        <v/>
      </c>
      <c r="B113" s="271" t="str">
        <f>IF('1042Bf Données de base trav.'!B114="","",'1042Bf Données de base trav.'!B114)</f>
        <v/>
      </c>
      <c r="C113" s="271" t="str">
        <f>IF('1042Bf Données de base trav.'!C114="","",'1042Bf Données de base trav.'!C114)</f>
        <v/>
      </c>
      <c r="D113" s="159"/>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5" t="str">
        <f t="shared" si="3"/>
        <v/>
      </c>
      <c r="AJ113" s="94"/>
    </row>
    <row r="114" spans="1:36" ht="60" customHeight="1">
      <c r="A114" s="270" t="str">
        <f>IF('1042Bf Données de base trav.'!A115="","",'1042Bf Données de base trav.'!A115)</f>
        <v/>
      </c>
      <c r="B114" s="271" t="str">
        <f>IF('1042Bf Données de base trav.'!B115="","",'1042Bf Données de base trav.'!B115)</f>
        <v/>
      </c>
      <c r="C114" s="271" t="str">
        <f>IF('1042Bf Données de base trav.'!C115="","",'1042Bf Données de base trav.'!C115)</f>
        <v/>
      </c>
      <c r="D114" s="159"/>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5" t="str">
        <f t="shared" si="3"/>
        <v/>
      </c>
      <c r="AJ114" s="94"/>
    </row>
    <row r="115" spans="1:36" ht="60" customHeight="1">
      <c r="A115" s="270" t="str">
        <f>IF('1042Bf Données de base trav.'!A116="","",'1042Bf Données de base trav.'!A116)</f>
        <v/>
      </c>
      <c r="B115" s="271" t="str">
        <f>IF('1042Bf Données de base trav.'!B116="","",'1042Bf Données de base trav.'!B116)</f>
        <v/>
      </c>
      <c r="C115" s="271" t="str">
        <f>IF('1042Bf Données de base trav.'!C116="","",'1042Bf Données de base trav.'!C116)</f>
        <v/>
      </c>
      <c r="D115" s="159"/>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5" t="str">
        <f t="shared" si="3"/>
        <v/>
      </c>
      <c r="AJ115" s="94"/>
    </row>
    <row r="116" spans="1:36" ht="60" customHeight="1">
      <c r="A116" s="270" t="str">
        <f>IF('1042Bf Données de base trav.'!A117="","",'1042Bf Données de base trav.'!A117)</f>
        <v/>
      </c>
      <c r="B116" s="271" t="str">
        <f>IF('1042Bf Données de base trav.'!B117="","",'1042Bf Données de base trav.'!B117)</f>
        <v/>
      </c>
      <c r="C116" s="271" t="str">
        <f>IF('1042Bf Données de base trav.'!C117="","",'1042Bf Données de base trav.'!C117)</f>
        <v/>
      </c>
      <c r="D116" s="159"/>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5" t="str">
        <f t="shared" si="3"/>
        <v/>
      </c>
      <c r="AJ116" s="94"/>
    </row>
    <row r="117" spans="1:36" ht="60" customHeight="1">
      <c r="A117" s="270" t="str">
        <f>IF('1042Bf Données de base trav.'!A118="","",'1042Bf Données de base trav.'!A118)</f>
        <v/>
      </c>
      <c r="B117" s="271" t="str">
        <f>IF('1042Bf Données de base trav.'!B118="","",'1042Bf Données de base trav.'!B118)</f>
        <v/>
      </c>
      <c r="C117" s="271" t="str">
        <f>IF('1042Bf Données de base trav.'!C118="","",'1042Bf Données de base trav.'!C118)</f>
        <v/>
      </c>
      <c r="D117" s="159"/>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5" t="str">
        <f t="shared" si="3"/>
        <v/>
      </c>
      <c r="AJ117" s="94"/>
    </row>
    <row r="118" spans="1:36" ht="60" customHeight="1">
      <c r="A118" s="270" t="str">
        <f>IF('1042Bf Données de base trav.'!A119="","",'1042Bf Données de base trav.'!A119)</f>
        <v/>
      </c>
      <c r="B118" s="271" t="str">
        <f>IF('1042Bf Données de base trav.'!B119="","",'1042Bf Données de base trav.'!B119)</f>
        <v/>
      </c>
      <c r="C118" s="271" t="str">
        <f>IF('1042Bf Données de base trav.'!C119="","",'1042Bf Données de base trav.'!C119)</f>
        <v/>
      </c>
      <c r="D118" s="159"/>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5" t="str">
        <f t="shared" si="3"/>
        <v/>
      </c>
      <c r="AJ118" s="94"/>
    </row>
    <row r="119" spans="1:36" ht="60" customHeight="1">
      <c r="A119" s="270" t="str">
        <f>IF('1042Bf Données de base trav.'!A120="","",'1042Bf Données de base trav.'!A120)</f>
        <v/>
      </c>
      <c r="B119" s="271" t="str">
        <f>IF('1042Bf Données de base trav.'!B120="","",'1042Bf Données de base trav.'!B120)</f>
        <v/>
      </c>
      <c r="C119" s="271" t="str">
        <f>IF('1042Bf Données de base trav.'!C120="","",'1042Bf Données de base trav.'!C120)</f>
        <v/>
      </c>
      <c r="D119" s="159"/>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5" t="str">
        <f t="shared" si="3"/>
        <v/>
      </c>
      <c r="AJ119" s="94"/>
    </row>
    <row r="120" spans="1:36" ht="60" customHeight="1">
      <c r="A120" s="270" t="str">
        <f>IF('1042Bf Données de base trav.'!A121="","",'1042Bf Données de base trav.'!A121)</f>
        <v/>
      </c>
      <c r="B120" s="271" t="str">
        <f>IF('1042Bf Données de base trav.'!B121="","",'1042Bf Données de base trav.'!B121)</f>
        <v/>
      </c>
      <c r="C120" s="271" t="str">
        <f>IF('1042Bf Données de base trav.'!C121="","",'1042Bf Données de base trav.'!C121)</f>
        <v/>
      </c>
      <c r="D120" s="159"/>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5" t="str">
        <f t="shared" si="3"/>
        <v/>
      </c>
      <c r="AJ120" s="94"/>
    </row>
    <row r="121" spans="1:36" ht="60" customHeight="1">
      <c r="A121" s="270" t="str">
        <f>IF('1042Bf Données de base trav.'!A122="","",'1042Bf Données de base trav.'!A122)</f>
        <v/>
      </c>
      <c r="B121" s="271" t="str">
        <f>IF('1042Bf Données de base trav.'!B122="","",'1042Bf Données de base trav.'!B122)</f>
        <v/>
      </c>
      <c r="C121" s="271" t="str">
        <f>IF('1042Bf Données de base trav.'!C122="","",'1042Bf Données de base trav.'!C122)</f>
        <v/>
      </c>
      <c r="D121" s="159"/>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5" t="str">
        <f t="shared" si="3"/>
        <v/>
      </c>
      <c r="AJ121" s="94"/>
    </row>
    <row r="122" spans="1:36" ht="60" customHeight="1">
      <c r="A122" s="270" t="str">
        <f>IF('1042Bf Données de base trav.'!A123="","",'1042Bf Données de base trav.'!A123)</f>
        <v/>
      </c>
      <c r="B122" s="271" t="str">
        <f>IF('1042Bf Données de base trav.'!B123="","",'1042Bf Données de base trav.'!B123)</f>
        <v/>
      </c>
      <c r="C122" s="271" t="str">
        <f>IF('1042Bf Données de base trav.'!C123="","",'1042Bf Données de base trav.'!C123)</f>
        <v/>
      </c>
      <c r="D122" s="159"/>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5" t="str">
        <f t="shared" si="3"/>
        <v/>
      </c>
      <c r="AJ122" s="94"/>
    </row>
    <row r="123" spans="1:36" ht="60" customHeight="1">
      <c r="A123" s="270" t="str">
        <f>IF('1042Bf Données de base trav.'!A124="","",'1042Bf Données de base trav.'!A124)</f>
        <v/>
      </c>
      <c r="B123" s="271" t="str">
        <f>IF('1042Bf Données de base trav.'!B124="","",'1042Bf Données de base trav.'!B124)</f>
        <v/>
      </c>
      <c r="C123" s="271" t="str">
        <f>IF('1042Bf Données de base trav.'!C124="","",'1042Bf Données de base trav.'!C124)</f>
        <v/>
      </c>
      <c r="D123" s="159"/>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5" t="str">
        <f t="shared" si="3"/>
        <v/>
      </c>
      <c r="AJ123" s="94"/>
    </row>
    <row r="124" spans="1:36" ht="60" customHeight="1">
      <c r="A124" s="270" t="str">
        <f>IF('1042Bf Données de base trav.'!A125="","",'1042Bf Données de base trav.'!A125)</f>
        <v/>
      </c>
      <c r="B124" s="271" t="str">
        <f>IF('1042Bf Données de base trav.'!B125="","",'1042Bf Données de base trav.'!B125)</f>
        <v/>
      </c>
      <c r="C124" s="271" t="str">
        <f>IF('1042Bf Données de base trav.'!C125="","",'1042Bf Données de base trav.'!C125)</f>
        <v/>
      </c>
      <c r="D124" s="159"/>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5" t="str">
        <f t="shared" si="3"/>
        <v/>
      </c>
      <c r="AJ124" s="94"/>
    </row>
    <row r="125" spans="1:36" ht="60" customHeight="1">
      <c r="A125" s="270" t="str">
        <f>IF('1042Bf Données de base trav.'!A126="","",'1042Bf Données de base trav.'!A126)</f>
        <v/>
      </c>
      <c r="B125" s="271" t="str">
        <f>IF('1042Bf Données de base trav.'!B126="","",'1042Bf Données de base trav.'!B126)</f>
        <v/>
      </c>
      <c r="C125" s="271" t="str">
        <f>IF('1042Bf Données de base trav.'!C126="","",'1042Bf Données de base trav.'!C126)</f>
        <v/>
      </c>
      <c r="D125" s="159"/>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5" t="str">
        <f t="shared" si="3"/>
        <v/>
      </c>
      <c r="AJ125" s="94"/>
    </row>
    <row r="126" spans="1:36" ht="60" customHeight="1">
      <c r="A126" s="270" t="str">
        <f>IF('1042Bf Données de base trav.'!A127="","",'1042Bf Données de base trav.'!A127)</f>
        <v/>
      </c>
      <c r="B126" s="271" t="str">
        <f>IF('1042Bf Données de base trav.'!B127="","",'1042Bf Données de base trav.'!B127)</f>
        <v/>
      </c>
      <c r="C126" s="271" t="str">
        <f>IF('1042Bf Données de base trav.'!C127="","",'1042Bf Données de base trav.'!C127)</f>
        <v/>
      </c>
      <c r="D126" s="159"/>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5" t="str">
        <f t="shared" si="3"/>
        <v/>
      </c>
      <c r="AJ126" s="94"/>
    </row>
    <row r="127" spans="1:36" ht="60" customHeight="1">
      <c r="A127" s="270" t="str">
        <f>IF('1042Bf Données de base trav.'!A128="","",'1042Bf Données de base trav.'!A128)</f>
        <v/>
      </c>
      <c r="B127" s="271" t="str">
        <f>IF('1042Bf Données de base trav.'!B128="","",'1042Bf Données de base trav.'!B128)</f>
        <v/>
      </c>
      <c r="C127" s="271" t="str">
        <f>IF('1042Bf Données de base trav.'!C128="","",'1042Bf Données de base trav.'!C128)</f>
        <v/>
      </c>
      <c r="D127" s="159"/>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5" t="str">
        <f t="shared" si="3"/>
        <v/>
      </c>
      <c r="AJ127" s="94"/>
    </row>
    <row r="128" spans="1:36" ht="60" customHeight="1">
      <c r="A128" s="270" t="str">
        <f>IF('1042Bf Données de base trav.'!A129="","",'1042Bf Données de base trav.'!A129)</f>
        <v/>
      </c>
      <c r="B128" s="271" t="str">
        <f>IF('1042Bf Données de base trav.'!B129="","",'1042Bf Données de base trav.'!B129)</f>
        <v/>
      </c>
      <c r="C128" s="271" t="str">
        <f>IF('1042Bf Données de base trav.'!C129="","",'1042Bf Données de base trav.'!C129)</f>
        <v/>
      </c>
      <c r="D128" s="159"/>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5" t="str">
        <f t="shared" si="3"/>
        <v/>
      </c>
      <c r="AJ128" s="94"/>
    </row>
    <row r="129" spans="1:36" ht="60" customHeight="1">
      <c r="A129" s="270" t="str">
        <f>IF('1042Bf Données de base trav.'!A130="","",'1042Bf Données de base trav.'!A130)</f>
        <v/>
      </c>
      <c r="B129" s="271" t="str">
        <f>IF('1042Bf Données de base trav.'!B130="","",'1042Bf Données de base trav.'!B130)</f>
        <v/>
      </c>
      <c r="C129" s="271" t="str">
        <f>IF('1042Bf Données de base trav.'!C130="","",'1042Bf Données de base trav.'!C130)</f>
        <v/>
      </c>
      <c r="D129" s="159"/>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5" t="str">
        <f t="shared" si="3"/>
        <v/>
      </c>
      <c r="AJ129" s="94"/>
    </row>
    <row r="130" spans="1:36" ht="60" customHeight="1">
      <c r="A130" s="270" t="str">
        <f>IF('1042Bf Données de base trav.'!A131="","",'1042Bf Données de base trav.'!A131)</f>
        <v/>
      </c>
      <c r="B130" s="271" t="str">
        <f>IF('1042Bf Données de base trav.'!B131="","",'1042Bf Données de base trav.'!B131)</f>
        <v/>
      </c>
      <c r="C130" s="271" t="str">
        <f>IF('1042Bf Données de base trav.'!C131="","",'1042Bf Données de base trav.'!C131)</f>
        <v/>
      </c>
      <c r="D130" s="159"/>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5" t="str">
        <f t="shared" si="3"/>
        <v/>
      </c>
      <c r="AJ130" s="94"/>
    </row>
    <row r="131" spans="1:36" ht="60" customHeight="1">
      <c r="A131" s="270" t="str">
        <f>IF('1042Bf Données de base trav.'!A132="","",'1042Bf Données de base trav.'!A132)</f>
        <v/>
      </c>
      <c r="B131" s="271" t="str">
        <f>IF('1042Bf Données de base trav.'!B132="","",'1042Bf Données de base trav.'!B132)</f>
        <v/>
      </c>
      <c r="C131" s="271" t="str">
        <f>IF('1042Bf Données de base trav.'!C132="","",'1042Bf Données de base trav.'!C132)</f>
        <v/>
      </c>
      <c r="D131" s="159"/>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5" t="str">
        <f t="shared" si="3"/>
        <v/>
      </c>
      <c r="AJ131" s="94"/>
    </row>
    <row r="132" spans="1:36" ht="60" customHeight="1">
      <c r="A132" s="270" t="str">
        <f>IF('1042Bf Données de base trav.'!A133="","",'1042Bf Données de base trav.'!A133)</f>
        <v/>
      </c>
      <c r="B132" s="271" t="str">
        <f>IF('1042Bf Données de base trav.'!B133="","",'1042Bf Données de base trav.'!B133)</f>
        <v/>
      </c>
      <c r="C132" s="271" t="str">
        <f>IF('1042Bf Données de base trav.'!C133="","",'1042Bf Données de base trav.'!C133)</f>
        <v/>
      </c>
      <c r="D132" s="159"/>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5" t="str">
        <f t="shared" si="3"/>
        <v/>
      </c>
      <c r="AJ132" s="94"/>
    </row>
    <row r="133" spans="1:36" ht="60" customHeight="1">
      <c r="A133" s="270" t="str">
        <f>IF('1042Bf Données de base trav.'!A134="","",'1042Bf Données de base trav.'!A134)</f>
        <v/>
      </c>
      <c r="B133" s="271" t="str">
        <f>IF('1042Bf Données de base trav.'!B134="","",'1042Bf Données de base trav.'!B134)</f>
        <v/>
      </c>
      <c r="C133" s="271" t="str">
        <f>IF('1042Bf Données de base trav.'!C134="","",'1042Bf Données de base trav.'!C134)</f>
        <v/>
      </c>
      <c r="D133" s="159"/>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5" t="str">
        <f t="shared" si="3"/>
        <v/>
      </c>
      <c r="AJ133" s="94"/>
    </row>
    <row r="134" spans="1:36" ht="60" customHeight="1">
      <c r="A134" s="270" t="str">
        <f>IF('1042Bf Données de base trav.'!A135="","",'1042Bf Données de base trav.'!A135)</f>
        <v/>
      </c>
      <c r="B134" s="271" t="str">
        <f>IF('1042Bf Données de base trav.'!B135="","",'1042Bf Données de base trav.'!B135)</f>
        <v/>
      </c>
      <c r="C134" s="271" t="str">
        <f>IF('1042Bf Données de base trav.'!C135="","",'1042Bf Données de base trav.'!C135)</f>
        <v/>
      </c>
      <c r="D134" s="159"/>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5" t="str">
        <f t="shared" ref="AI134:AI165" si="4">IF(A134="","",SUM(D134:AH134))</f>
        <v/>
      </c>
      <c r="AJ134" s="94"/>
    </row>
    <row r="135" spans="1:36" ht="60" customHeight="1">
      <c r="A135" s="270" t="str">
        <f>IF('1042Bf Données de base trav.'!A136="","",'1042Bf Données de base trav.'!A136)</f>
        <v/>
      </c>
      <c r="B135" s="271" t="str">
        <f>IF('1042Bf Données de base trav.'!B136="","",'1042Bf Données de base trav.'!B136)</f>
        <v/>
      </c>
      <c r="C135" s="271" t="str">
        <f>IF('1042Bf Données de base trav.'!C136="","",'1042Bf Données de base trav.'!C136)</f>
        <v/>
      </c>
      <c r="D135" s="159"/>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5" t="str">
        <f t="shared" si="4"/>
        <v/>
      </c>
      <c r="AJ135" s="94"/>
    </row>
    <row r="136" spans="1:36" ht="60" customHeight="1">
      <c r="A136" s="270" t="str">
        <f>IF('1042Bf Données de base trav.'!A137="","",'1042Bf Données de base trav.'!A137)</f>
        <v/>
      </c>
      <c r="B136" s="271" t="str">
        <f>IF('1042Bf Données de base trav.'!B137="","",'1042Bf Données de base trav.'!B137)</f>
        <v/>
      </c>
      <c r="C136" s="271" t="str">
        <f>IF('1042Bf Données de base trav.'!C137="","",'1042Bf Données de base trav.'!C137)</f>
        <v/>
      </c>
      <c r="D136" s="159"/>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5" t="str">
        <f t="shared" si="4"/>
        <v/>
      </c>
      <c r="AJ136" s="94"/>
    </row>
    <row r="137" spans="1:36" ht="60" customHeight="1">
      <c r="A137" s="270" t="str">
        <f>IF('1042Bf Données de base trav.'!A138="","",'1042Bf Données de base trav.'!A138)</f>
        <v/>
      </c>
      <c r="B137" s="271" t="str">
        <f>IF('1042Bf Données de base trav.'!B138="","",'1042Bf Données de base trav.'!B138)</f>
        <v/>
      </c>
      <c r="C137" s="271" t="str">
        <f>IF('1042Bf Données de base trav.'!C138="","",'1042Bf Données de base trav.'!C138)</f>
        <v/>
      </c>
      <c r="D137" s="159"/>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5" t="str">
        <f t="shared" si="4"/>
        <v/>
      </c>
      <c r="AJ137" s="94"/>
    </row>
    <row r="138" spans="1:36" ht="60" customHeight="1">
      <c r="A138" s="270" t="str">
        <f>IF('1042Bf Données de base trav.'!A139="","",'1042Bf Données de base trav.'!A139)</f>
        <v/>
      </c>
      <c r="B138" s="271" t="str">
        <f>IF('1042Bf Données de base trav.'!B139="","",'1042Bf Données de base trav.'!B139)</f>
        <v/>
      </c>
      <c r="C138" s="271" t="str">
        <f>IF('1042Bf Données de base trav.'!C139="","",'1042Bf Données de base trav.'!C139)</f>
        <v/>
      </c>
      <c r="D138" s="159"/>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5" t="str">
        <f t="shared" si="4"/>
        <v/>
      </c>
      <c r="AJ138" s="94"/>
    </row>
    <row r="139" spans="1:36" ht="60" customHeight="1">
      <c r="A139" s="270" t="str">
        <f>IF('1042Bf Données de base trav.'!A140="","",'1042Bf Données de base trav.'!A140)</f>
        <v/>
      </c>
      <c r="B139" s="271" t="str">
        <f>IF('1042Bf Données de base trav.'!B140="","",'1042Bf Données de base trav.'!B140)</f>
        <v/>
      </c>
      <c r="C139" s="271" t="str">
        <f>IF('1042Bf Données de base trav.'!C140="","",'1042Bf Données de base trav.'!C140)</f>
        <v/>
      </c>
      <c r="D139" s="159"/>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5" t="str">
        <f t="shared" si="4"/>
        <v/>
      </c>
      <c r="AJ139" s="94"/>
    </row>
    <row r="140" spans="1:36" ht="60" customHeight="1">
      <c r="A140" s="270" t="str">
        <f>IF('1042Bf Données de base trav.'!A141="","",'1042Bf Données de base trav.'!A141)</f>
        <v/>
      </c>
      <c r="B140" s="271" t="str">
        <f>IF('1042Bf Données de base trav.'!B141="","",'1042Bf Données de base trav.'!B141)</f>
        <v/>
      </c>
      <c r="C140" s="271" t="str">
        <f>IF('1042Bf Données de base trav.'!C141="","",'1042Bf Données de base trav.'!C141)</f>
        <v/>
      </c>
      <c r="D140" s="159"/>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5" t="str">
        <f t="shared" si="4"/>
        <v/>
      </c>
      <c r="AJ140" s="94"/>
    </row>
    <row r="141" spans="1:36" ht="60" customHeight="1">
      <c r="A141" s="270" t="str">
        <f>IF('1042Bf Données de base trav.'!A142="","",'1042Bf Données de base trav.'!A142)</f>
        <v/>
      </c>
      <c r="B141" s="271" t="str">
        <f>IF('1042Bf Données de base trav.'!B142="","",'1042Bf Données de base trav.'!B142)</f>
        <v/>
      </c>
      <c r="C141" s="271" t="str">
        <f>IF('1042Bf Données de base trav.'!C142="","",'1042Bf Données de base trav.'!C142)</f>
        <v/>
      </c>
      <c r="D141" s="159"/>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5" t="str">
        <f t="shared" si="4"/>
        <v/>
      </c>
      <c r="AJ141" s="94"/>
    </row>
    <row r="142" spans="1:36" ht="60" customHeight="1">
      <c r="A142" s="270" t="str">
        <f>IF('1042Bf Données de base trav.'!A143="","",'1042Bf Données de base trav.'!A143)</f>
        <v/>
      </c>
      <c r="B142" s="271" t="str">
        <f>IF('1042Bf Données de base trav.'!B143="","",'1042Bf Données de base trav.'!B143)</f>
        <v/>
      </c>
      <c r="C142" s="271" t="str">
        <f>IF('1042Bf Données de base trav.'!C143="","",'1042Bf Données de base trav.'!C143)</f>
        <v/>
      </c>
      <c r="D142" s="159"/>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5" t="str">
        <f t="shared" si="4"/>
        <v/>
      </c>
      <c r="AJ142" s="94"/>
    </row>
    <row r="143" spans="1:36" ht="60" customHeight="1">
      <c r="A143" s="270" t="str">
        <f>IF('1042Bf Données de base trav.'!A144="","",'1042Bf Données de base trav.'!A144)</f>
        <v/>
      </c>
      <c r="B143" s="271" t="str">
        <f>IF('1042Bf Données de base trav.'!B144="","",'1042Bf Données de base trav.'!B144)</f>
        <v/>
      </c>
      <c r="C143" s="271" t="str">
        <f>IF('1042Bf Données de base trav.'!C144="","",'1042Bf Données de base trav.'!C144)</f>
        <v/>
      </c>
      <c r="D143" s="159"/>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5" t="str">
        <f t="shared" si="4"/>
        <v/>
      </c>
      <c r="AJ143" s="94"/>
    </row>
    <row r="144" spans="1:36" ht="60" customHeight="1">
      <c r="A144" s="270" t="str">
        <f>IF('1042Bf Données de base trav.'!A145="","",'1042Bf Données de base trav.'!A145)</f>
        <v/>
      </c>
      <c r="B144" s="271" t="str">
        <f>IF('1042Bf Données de base trav.'!B145="","",'1042Bf Données de base trav.'!B145)</f>
        <v/>
      </c>
      <c r="C144" s="271" t="str">
        <f>IF('1042Bf Données de base trav.'!C145="","",'1042Bf Données de base trav.'!C145)</f>
        <v/>
      </c>
      <c r="D144" s="159"/>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5" t="str">
        <f t="shared" si="4"/>
        <v/>
      </c>
      <c r="AJ144" s="94"/>
    </row>
    <row r="145" spans="1:36" ht="60" customHeight="1">
      <c r="A145" s="270" t="str">
        <f>IF('1042Bf Données de base trav.'!A146="","",'1042Bf Données de base trav.'!A146)</f>
        <v/>
      </c>
      <c r="B145" s="271" t="str">
        <f>IF('1042Bf Données de base trav.'!B146="","",'1042Bf Données de base trav.'!B146)</f>
        <v/>
      </c>
      <c r="C145" s="271" t="str">
        <f>IF('1042Bf Données de base trav.'!C146="","",'1042Bf Données de base trav.'!C146)</f>
        <v/>
      </c>
      <c r="D145" s="159"/>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5" t="str">
        <f t="shared" si="4"/>
        <v/>
      </c>
      <c r="AJ145" s="94"/>
    </row>
    <row r="146" spans="1:36" ht="60" customHeight="1">
      <c r="A146" s="270" t="str">
        <f>IF('1042Bf Données de base trav.'!A147="","",'1042Bf Données de base trav.'!A147)</f>
        <v/>
      </c>
      <c r="B146" s="271" t="str">
        <f>IF('1042Bf Données de base trav.'!B147="","",'1042Bf Données de base trav.'!B147)</f>
        <v/>
      </c>
      <c r="C146" s="271" t="str">
        <f>IF('1042Bf Données de base trav.'!C147="","",'1042Bf Données de base trav.'!C147)</f>
        <v/>
      </c>
      <c r="D146" s="159"/>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5" t="str">
        <f t="shared" si="4"/>
        <v/>
      </c>
      <c r="AJ146" s="94"/>
    </row>
    <row r="147" spans="1:36" ht="60" customHeight="1">
      <c r="A147" s="270" t="str">
        <f>IF('1042Bf Données de base trav.'!A148="","",'1042Bf Données de base trav.'!A148)</f>
        <v/>
      </c>
      <c r="B147" s="271" t="str">
        <f>IF('1042Bf Données de base trav.'!B148="","",'1042Bf Données de base trav.'!B148)</f>
        <v/>
      </c>
      <c r="C147" s="271" t="str">
        <f>IF('1042Bf Données de base trav.'!C148="","",'1042Bf Données de base trav.'!C148)</f>
        <v/>
      </c>
      <c r="D147" s="159"/>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5" t="str">
        <f t="shared" si="4"/>
        <v/>
      </c>
      <c r="AJ147" s="94"/>
    </row>
    <row r="148" spans="1:36" ht="60" customHeight="1">
      <c r="A148" s="270" t="str">
        <f>IF('1042Bf Données de base trav.'!A149="","",'1042Bf Données de base trav.'!A149)</f>
        <v/>
      </c>
      <c r="B148" s="271" t="str">
        <f>IF('1042Bf Données de base trav.'!B149="","",'1042Bf Données de base trav.'!B149)</f>
        <v/>
      </c>
      <c r="C148" s="271" t="str">
        <f>IF('1042Bf Données de base trav.'!C149="","",'1042Bf Données de base trav.'!C149)</f>
        <v/>
      </c>
      <c r="D148" s="159"/>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5" t="str">
        <f t="shared" si="4"/>
        <v/>
      </c>
      <c r="AJ148" s="94"/>
    </row>
    <row r="149" spans="1:36" ht="60" customHeight="1">
      <c r="A149" s="270" t="str">
        <f>IF('1042Bf Données de base trav.'!A150="","",'1042Bf Données de base trav.'!A150)</f>
        <v/>
      </c>
      <c r="B149" s="271" t="str">
        <f>IF('1042Bf Données de base trav.'!B150="","",'1042Bf Données de base trav.'!B150)</f>
        <v/>
      </c>
      <c r="C149" s="271" t="str">
        <f>IF('1042Bf Données de base trav.'!C150="","",'1042Bf Données de base trav.'!C150)</f>
        <v/>
      </c>
      <c r="D149" s="159"/>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5" t="str">
        <f t="shared" si="4"/>
        <v/>
      </c>
      <c r="AJ149" s="94"/>
    </row>
    <row r="150" spans="1:36" ht="60" customHeight="1">
      <c r="A150" s="270" t="str">
        <f>IF('1042Bf Données de base trav.'!A151="","",'1042Bf Données de base trav.'!A151)</f>
        <v/>
      </c>
      <c r="B150" s="271" t="str">
        <f>IF('1042Bf Données de base trav.'!B151="","",'1042Bf Données de base trav.'!B151)</f>
        <v/>
      </c>
      <c r="C150" s="271" t="str">
        <f>IF('1042Bf Données de base trav.'!C151="","",'1042Bf Données de base trav.'!C151)</f>
        <v/>
      </c>
      <c r="D150" s="159"/>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5" t="str">
        <f t="shared" si="4"/>
        <v/>
      </c>
      <c r="AJ150" s="94"/>
    </row>
    <row r="151" spans="1:36" ht="60" customHeight="1">
      <c r="A151" s="270" t="str">
        <f>IF('1042Bf Données de base trav.'!A152="","",'1042Bf Données de base trav.'!A152)</f>
        <v/>
      </c>
      <c r="B151" s="271" t="str">
        <f>IF('1042Bf Données de base trav.'!B152="","",'1042Bf Données de base trav.'!B152)</f>
        <v/>
      </c>
      <c r="C151" s="271" t="str">
        <f>IF('1042Bf Données de base trav.'!C152="","",'1042Bf Données de base trav.'!C152)</f>
        <v/>
      </c>
      <c r="D151" s="159"/>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5" t="str">
        <f t="shared" si="4"/>
        <v/>
      </c>
      <c r="AJ151" s="94"/>
    </row>
    <row r="152" spans="1:36" ht="60" customHeight="1">
      <c r="A152" s="270" t="str">
        <f>IF('1042Bf Données de base trav.'!A153="","",'1042Bf Données de base trav.'!A153)</f>
        <v/>
      </c>
      <c r="B152" s="271" t="str">
        <f>IF('1042Bf Données de base trav.'!B153="","",'1042Bf Données de base trav.'!B153)</f>
        <v/>
      </c>
      <c r="C152" s="271" t="str">
        <f>IF('1042Bf Données de base trav.'!C153="","",'1042Bf Données de base trav.'!C153)</f>
        <v/>
      </c>
      <c r="D152" s="159"/>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5" t="str">
        <f t="shared" si="4"/>
        <v/>
      </c>
      <c r="AJ152" s="94"/>
    </row>
    <row r="153" spans="1:36" ht="60" customHeight="1">
      <c r="A153" s="270" t="str">
        <f>IF('1042Bf Données de base trav.'!A154="","",'1042Bf Données de base trav.'!A154)</f>
        <v/>
      </c>
      <c r="B153" s="271" t="str">
        <f>IF('1042Bf Données de base trav.'!B154="","",'1042Bf Données de base trav.'!B154)</f>
        <v/>
      </c>
      <c r="C153" s="271" t="str">
        <f>IF('1042Bf Données de base trav.'!C154="","",'1042Bf Données de base trav.'!C154)</f>
        <v/>
      </c>
      <c r="D153" s="159"/>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5" t="str">
        <f t="shared" si="4"/>
        <v/>
      </c>
      <c r="AJ153" s="94"/>
    </row>
    <row r="154" spans="1:36" ht="60" customHeight="1">
      <c r="A154" s="270" t="str">
        <f>IF('1042Bf Données de base trav.'!A155="","",'1042Bf Données de base trav.'!A155)</f>
        <v/>
      </c>
      <c r="B154" s="271" t="str">
        <f>IF('1042Bf Données de base trav.'!B155="","",'1042Bf Données de base trav.'!B155)</f>
        <v/>
      </c>
      <c r="C154" s="271" t="str">
        <f>IF('1042Bf Données de base trav.'!C155="","",'1042Bf Données de base trav.'!C155)</f>
        <v/>
      </c>
      <c r="D154" s="159"/>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5" t="str">
        <f t="shared" si="4"/>
        <v/>
      </c>
      <c r="AJ154" s="94"/>
    </row>
    <row r="155" spans="1:36" ht="60" customHeight="1">
      <c r="A155" s="270" t="str">
        <f>IF('1042Bf Données de base trav.'!A156="","",'1042Bf Données de base trav.'!A156)</f>
        <v/>
      </c>
      <c r="B155" s="271" t="str">
        <f>IF('1042Bf Données de base trav.'!B156="","",'1042Bf Données de base trav.'!B156)</f>
        <v/>
      </c>
      <c r="C155" s="271" t="str">
        <f>IF('1042Bf Données de base trav.'!C156="","",'1042Bf Données de base trav.'!C156)</f>
        <v/>
      </c>
      <c r="D155" s="159"/>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5" t="str">
        <f t="shared" si="4"/>
        <v/>
      </c>
      <c r="AJ155" s="94"/>
    </row>
    <row r="156" spans="1:36" ht="60" customHeight="1">
      <c r="A156" s="270" t="str">
        <f>IF('1042Bf Données de base trav.'!A157="","",'1042Bf Données de base trav.'!A157)</f>
        <v/>
      </c>
      <c r="B156" s="271" t="str">
        <f>IF('1042Bf Données de base trav.'!B157="","",'1042Bf Données de base trav.'!B157)</f>
        <v/>
      </c>
      <c r="C156" s="271" t="str">
        <f>IF('1042Bf Données de base trav.'!C157="","",'1042Bf Données de base trav.'!C157)</f>
        <v/>
      </c>
      <c r="D156" s="159"/>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5" t="str">
        <f t="shared" si="4"/>
        <v/>
      </c>
      <c r="AJ156" s="94"/>
    </row>
    <row r="157" spans="1:36" ht="60" customHeight="1">
      <c r="A157" s="270" t="str">
        <f>IF('1042Bf Données de base trav.'!A158="","",'1042Bf Données de base trav.'!A158)</f>
        <v/>
      </c>
      <c r="B157" s="271" t="str">
        <f>IF('1042Bf Données de base trav.'!B158="","",'1042Bf Données de base trav.'!B158)</f>
        <v/>
      </c>
      <c r="C157" s="271" t="str">
        <f>IF('1042Bf Données de base trav.'!C158="","",'1042Bf Données de base trav.'!C158)</f>
        <v/>
      </c>
      <c r="D157" s="159"/>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5" t="str">
        <f t="shared" si="4"/>
        <v/>
      </c>
      <c r="AJ157" s="94"/>
    </row>
    <row r="158" spans="1:36" ht="60" customHeight="1">
      <c r="A158" s="270" t="str">
        <f>IF('1042Bf Données de base trav.'!A159="","",'1042Bf Données de base trav.'!A159)</f>
        <v/>
      </c>
      <c r="B158" s="271" t="str">
        <f>IF('1042Bf Données de base trav.'!B159="","",'1042Bf Données de base trav.'!B159)</f>
        <v/>
      </c>
      <c r="C158" s="271" t="str">
        <f>IF('1042Bf Données de base trav.'!C159="","",'1042Bf Données de base trav.'!C159)</f>
        <v/>
      </c>
      <c r="D158" s="159"/>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5" t="str">
        <f t="shared" si="4"/>
        <v/>
      </c>
      <c r="AJ158" s="94"/>
    </row>
    <row r="159" spans="1:36" ht="60" customHeight="1">
      <c r="A159" s="270" t="str">
        <f>IF('1042Bf Données de base trav.'!A160="","",'1042Bf Données de base trav.'!A160)</f>
        <v/>
      </c>
      <c r="B159" s="271" t="str">
        <f>IF('1042Bf Données de base trav.'!B160="","",'1042Bf Données de base trav.'!B160)</f>
        <v/>
      </c>
      <c r="C159" s="271" t="str">
        <f>IF('1042Bf Données de base trav.'!C160="","",'1042Bf Données de base trav.'!C160)</f>
        <v/>
      </c>
      <c r="D159" s="159"/>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5" t="str">
        <f t="shared" si="4"/>
        <v/>
      </c>
      <c r="AJ159" s="94"/>
    </row>
    <row r="160" spans="1:36" ht="60" customHeight="1">
      <c r="A160" s="270" t="str">
        <f>IF('1042Bf Données de base trav.'!A161="","",'1042Bf Données de base trav.'!A161)</f>
        <v/>
      </c>
      <c r="B160" s="271" t="str">
        <f>IF('1042Bf Données de base trav.'!B161="","",'1042Bf Données de base trav.'!B161)</f>
        <v/>
      </c>
      <c r="C160" s="271" t="str">
        <f>IF('1042Bf Données de base trav.'!C161="","",'1042Bf Données de base trav.'!C161)</f>
        <v/>
      </c>
      <c r="D160" s="159"/>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5" t="str">
        <f t="shared" si="4"/>
        <v/>
      </c>
      <c r="AJ160" s="94"/>
    </row>
    <row r="161" spans="1:36" ht="60" customHeight="1">
      <c r="A161" s="270" t="str">
        <f>IF('1042Bf Données de base trav.'!A162="","",'1042Bf Données de base trav.'!A162)</f>
        <v/>
      </c>
      <c r="B161" s="271" t="str">
        <f>IF('1042Bf Données de base trav.'!B162="","",'1042Bf Données de base trav.'!B162)</f>
        <v/>
      </c>
      <c r="C161" s="271" t="str">
        <f>IF('1042Bf Données de base trav.'!C162="","",'1042Bf Données de base trav.'!C162)</f>
        <v/>
      </c>
      <c r="D161" s="159"/>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5" t="str">
        <f t="shared" si="4"/>
        <v/>
      </c>
      <c r="AJ161" s="94"/>
    </row>
    <row r="162" spans="1:36" ht="60" customHeight="1">
      <c r="A162" s="270" t="str">
        <f>IF('1042Bf Données de base trav.'!A163="","",'1042Bf Données de base trav.'!A163)</f>
        <v/>
      </c>
      <c r="B162" s="271" t="str">
        <f>IF('1042Bf Données de base trav.'!B163="","",'1042Bf Données de base trav.'!B163)</f>
        <v/>
      </c>
      <c r="C162" s="271" t="str">
        <f>IF('1042Bf Données de base trav.'!C163="","",'1042Bf Données de base trav.'!C163)</f>
        <v/>
      </c>
      <c r="D162" s="159"/>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5" t="str">
        <f t="shared" si="4"/>
        <v/>
      </c>
      <c r="AJ162" s="94"/>
    </row>
    <row r="163" spans="1:36" ht="60" customHeight="1">
      <c r="A163" s="270" t="str">
        <f>IF('1042Bf Données de base trav.'!A164="","",'1042Bf Données de base trav.'!A164)</f>
        <v/>
      </c>
      <c r="B163" s="271" t="str">
        <f>IF('1042Bf Données de base trav.'!B164="","",'1042Bf Données de base trav.'!B164)</f>
        <v/>
      </c>
      <c r="C163" s="271" t="str">
        <f>IF('1042Bf Données de base trav.'!C164="","",'1042Bf Données de base trav.'!C164)</f>
        <v/>
      </c>
      <c r="D163" s="159"/>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5" t="str">
        <f t="shared" si="4"/>
        <v/>
      </c>
      <c r="AJ163" s="94"/>
    </row>
    <row r="164" spans="1:36" ht="60" customHeight="1">
      <c r="A164" s="270" t="str">
        <f>IF('1042Bf Données de base trav.'!A165="","",'1042Bf Données de base trav.'!A165)</f>
        <v/>
      </c>
      <c r="B164" s="271" t="str">
        <f>IF('1042Bf Données de base trav.'!B165="","",'1042Bf Données de base trav.'!B165)</f>
        <v/>
      </c>
      <c r="C164" s="271" t="str">
        <f>IF('1042Bf Données de base trav.'!C165="","",'1042Bf Données de base trav.'!C165)</f>
        <v/>
      </c>
      <c r="D164" s="159"/>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5" t="str">
        <f t="shared" si="4"/>
        <v/>
      </c>
      <c r="AJ164" s="94"/>
    </row>
    <row r="165" spans="1:36" ht="60" customHeight="1">
      <c r="A165" s="270" t="str">
        <f>IF('1042Bf Données de base trav.'!A166="","",'1042Bf Données de base trav.'!A166)</f>
        <v/>
      </c>
      <c r="B165" s="271" t="str">
        <f>IF('1042Bf Données de base trav.'!B166="","",'1042Bf Données de base trav.'!B166)</f>
        <v/>
      </c>
      <c r="C165" s="271" t="str">
        <f>IF('1042Bf Données de base trav.'!C166="","",'1042Bf Données de base trav.'!C166)</f>
        <v/>
      </c>
      <c r="D165" s="159"/>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5" t="str">
        <f t="shared" si="4"/>
        <v/>
      </c>
      <c r="AJ165" s="94"/>
    </row>
    <row r="166" spans="1:36" ht="60" customHeight="1">
      <c r="A166" s="270" t="str">
        <f>IF('1042Bf Données de base trav.'!A167="","",'1042Bf Données de base trav.'!A167)</f>
        <v/>
      </c>
      <c r="B166" s="271" t="str">
        <f>IF('1042Bf Données de base trav.'!B167="","",'1042Bf Données de base trav.'!B167)</f>
        <v/>
      </c>
      <c r="C166" s="271" t="str">
        <f>IF('1042Bf Données de base trav.'!C167="","",'1042Bf Données de base trav.'!C167)</f>
        <v/>
      </c>
      <c r="D166" s="159"/>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5" t="str">
        <f t="shared" ref="AI166:AI197" si="5">IF(A166="","",SUM(D166:AH166))</f>
        <v/>
      </c>
      <c r="AJ166" s="94"/>
    </row>
    <row r="167" spans="1:36" ht="60" customHeight="1">
      <c r="A167" s="270" t="str">
        <f>IF('1042Bf Données de base trav.'!A168="","",'1042Bf Données de base trav.'!A168)</f>
        <v/>
      </c>
      <c r="B167" s="271" t="str">
        <f>IF('1042Bf Données de base trav.'!B168="","",'1042Bf Données de base trav.'!B168)</f>
        <v/>
      </c>
      <c r="C167" s="271" t="str">
        <f>IF('1042Bf Données de base trav.'!C168="","",'1042Bf Données de base trav.'!C168)</f>
        <v/>
      </c>
      <c r="D167" s="159"/>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5" t="str">
        <f t="shared" si="5"/>
        <v/>
      </c>
      <c r="AJ167" s="94"/>
    </row>
    <row r="168" spans="1:36" ht="60" customHeight="1">
      <c r="A168" s="270" t="str">
        <f>IF('1042Bf Données de base trav.'!A169="","",'1042Bf Données de base trav.'!A169)</f>
        <v/>
      </c>
      <c r="B168" s="271" t="str">
        <f>IF('1042Bf Données de base trav.'!B169="","",'1042Bf Données de base trav.'!B169)</f>
        <v/>
      </c>
      <c r="C168" s="271" t="str">
        <f>IF('1042Bf Données de base trav.'!C169="","",'1042Bf Données de base trav.'!C169)</f>
        <v/>
      </c>
      <c r="D168" s="159"/>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5" t="str">
        <f t="shared" si="5"/>
        <v/>
      </c>
      <c r="AJ168" s="94"/>
    </row>
    <row r="169" spans="1:36" ht="60" customHeight="1">
      <c r="A169" s="270" t="str">
        <f>IF('1042Bf Données de base trav.'!A170="","",'1042Bf Données de base trav.'!A170)</f>
        <v/>
      </c>
      <c r="B169" s="271" t="str">
        <f>IF('1042Bf Données de base trav.'!B170="","",'1042Bf Données de base trav.'!B170)</f>
        <v/>
      </c>
      <c r="C169" s="271" t="str">
        <f>IF('1042Bf Données de base trav.'!C170="","",'1042Bf Données de base trav.'!C170)</f>
        <v/>
      </c>
      <c r="D169" s="159"/>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5" t="str">
        <f t="shared" si="5"/>
        <v/>
      </c>
      <c r="AJ169" s="94"/>
    </row>
    <row r="170" spans="1:36" ht="60" customHeight="1">
      <c r="A170" s="270" t="str">
        <f>IF('1042Bf Données de base trav.'!A171="","",'1042Bf Données de base trav.'!A171)</f>
        <v/>
      </c>
      <c r="B170" s="271" t="str">
        <f>IF('1042Bf Données de base trav.'!B171="","",'1042Bf Données de base trav.'!B171)</f>
        <v/>
      </c>
      <c r="C170" s="271" t="str">
        <f>IF('1042Bf Données de base trav.'!C171="","",'1042Bf Données de base trav.'!C171)</f>
        <v/>
      </c>
      <c r="D170" s="159"/>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5" t="str">
        <f t="shared" si="5"/>
        <v/>
      </c>
      <c r="AJ170" s="94"/>
    </row>
    <row r="171" spans="1:36" ht="60" customHeight="1">
      <c r="A171" s="270" t="str">
        <f>IF('1042Bf Données de base trav.'!A172="","",'1042Bf Données de base trav.'!A172)</f>
        <v/>
      </c>
      <c r="B171" s="271" t="str">
        <f>IF('1042Bf Données de base trav.'!B172="","",'1042Bf Données de base trav.'!B172)</f>
        <v/>
      </c>
      <c r="C171" s="271" t="str">
        <f>IF('1042Bf Données de base trav.'!C172="","",'1042Bf Données de base trav.'!C172)</f>
        <v/>
      </c>
      <c r="D171" s="159"/>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5" t="str">
        <f t="shared" si="5"/>
        <v/>
      </c>
      <c r="AJ171" s="94"/>
    </row>
    <row r="172" spans="1:36" ht="60" customHeight="1">
      <c r="A172" s="270" t="str">
        <f>IF('1042Bf Données de base trav.'!A173="","",'1042Bf Données de base trav.'!A173)</f>
        <v/>
      </c>
      <c r="B172" s="271" t="str">
        <f>IF('1042Bf Données de base trav.'!B173="","",'1042Bf Données de base trav.'!B173)</f>
        <v/>
      </c>
      <c r="C172" s="271" t="str">
        <f>IF('1042Bf Données de base trav.'!C173="","",'1042Bf Données de base trav.'!C173)</f>
        <v/>
      </c>
      <c r="D172" s="159"/>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5" t="str">
        <f t="shared" si="5"/>
        <v/>
      </c>
      <c r="AJ172" s="94"/>
    </row>
    <row r="173" spans="1:36" ht="60" customHeight="1">
      <c r="A173" s="270" t="str">
        <f>IF('1042Bf Données de base trav.'!A174="","",'1042Bf Données de base trav.'!A174)</f>
        <v/>
      </c>
      <c r="B173" s="271" t="str">
        <f>IF('1042Bf Données de base trav.'!B174="","",'1042Bf Données de base trav.'!B174)</f>
        <v/>
      </c>
      <c r="C173" s="271" t="str">
        <f>IF('1042Bf Données de base trav.'!C174="","",'1042Bf Données de base trav.'!C174)</f>
        <v/>
      </c>
      <c r="D173" s="159"/>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5" t="str">
        <f t="shared" si="5"/>
        <v/>
      </c>
      <c r="AJ173" s="94"/>
    </row>
    <row r="174" spans="1:36" ht="60" customHeight="1">
      <c r="A174" s="270" t="str">
        <f>IF('1042Bf Données de base trav.'!A175="","",'1042Bf Données de base trav.'!A175)</f>
        <v/>
      </c>
      <c r="B174" s="271" t="str">
        <f>IF('1042Bf Données de base trav.'!B175="","",'1042Bf Données de base trav.'!B175)</f>
        <v/>
      </c>
      <c r="C174" s="271" t="str">
        <f>IF('1042Bf Données de base trav.'!C175="","",'1042Bf Données de base trav.'!C175)</f>
        <v/>
      </c>
      <c r="D174" s="159"/>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5" t="str">
        <f t="shared" si="5"/>
        <v/>
      </c>
      <c r="AJ174" s="94"/>
    </row>
    <row r="175" spans="1:36" ht="60" customHeight="1">
      <c r="A175" s="270" t="str">
        <f>IF('1042Bf Données de base trav.'!A176="","",'1042Bf Données de base trav.'!A176)</f>
        <v/>
      </c>
      <c r="B175" s="271" t="str">
        <f>IF('1042Bf Données de base trav.'!B176="","",'1042Bf Données de base trav.'!B176)</f>
        <v/>
      </c>
      <c r="C175" s="271" t="str">
        <f>IF('1042Bf Données de base trav.'!C176="","",'1042Bf Données de base trav.'!C176)</f>
        <v/>
      </c>
      <c r="D175" s="159"/>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5" t="str">
        <f t="shared" si="5"/>
        <v/>
      </c>
      <c r="AJ175" s="94"/>
    </row>
    <row r="176" spans="1:36" ht="60" customHeight="1">
      <c r="A176" s="270" t="str">
        <f>IF('1042Bf Données de base trav.'!A177="","",'1042Bf Données de base trav.'!A177)</f>
        <v/>
      </c>
      <c r="B176" s="271" t="str">
        <f>IF('1042Bf Données de base trav.'!B177="","",'1042Bf Données de base trav.'!B177)</f>
        <v/>
      </c>
      <c r="C176" s="271" t="str">
        <f>IF('1042Bf Données de base trav.'!C177="","",'1042Bf Données de base trav.'!C177)</f>
        <v/>
      </c>
      <c r="D176" s="159"/>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5" t="str">
        <f t="shared" si="5"/>
        <v/>
      </c>
      <c r="AJ176" s="94"/>
    </row>
    <row r="177" spans="1:36" ht="60" customHeight="1">
      <c r="A177" s="270" t="str">
        <f>IF('1042Bf Données de base trav.'!A178="","",'1042Bf Données de base trav.'!A178)</f>
        <v/>
      </c>
      <c r="B177" s="271" t="str">
        <f>IF('1042Bf Données de base trav.'!B178="","",'1042Bf Données de base trav.'!B178)</f>
        <v/>
      </c>
      <c r="C177" s="271" t="str">
        <f>IF('1042Bf Données de base trav.'!C178="","",'1042Bf Données de base trav.'!C178)</f>
        <v/>
      </c>
      <c r="D177" s="159"/>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5" t="str">
        <f t="shared" si="5"/>
        <v/>
      </c>
      <c r="AJ177" s="94"/>
    </row>
    <row r="178" spans="1:36" ht="60" customHeight="1">
      <c r="A178" s="270" t="str">
        <f>IF('1042Bf Données de base trav.'!A179="","",'1042Bf Données de base trav.'!A179)</f>
        <v/>
      </c>
      <c r="B178" s="271" t="str">
        <f>IF('1042Bf Données de base trav.'!B179="","",'1042Bf Données de base trav.'!B179)</f>
        <v/>
      </c>
      <c r="C178" s="271" t="str">
        <f>IF('1042Bf Données de base trav.'!C179="","",'1042Bf Données de base trav.'!C179)</f>
        <v/>
      </c>
      <c r="D178" s="159"/>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5" t="str">
        <f t="shared" si="5"/>
        <v/>
      </c>
      <c r="AJ178" s="94"/>
    </row>
    <row r="179" spans="1:36" ht="60" customHeight="1">
      <c r="A179" s="270" t="str">
        <f>IF('1042Bf Données de base trav.'!A180="","",'1042Bf Données de base trav.'!A180)</f>
        <v/>
      </c>
      <c r="B179" s="271" t="str">
        <f>IF('1042Bf Données de base trav.'!B180="","",'1042Bf Données de base trav.'!B180)</f>
        <v/>
      </c>
      <c r="C179" s="271" t="str">
        <f>IF('1042Bf Données de base trav.'!C180="","",'1042Bf Données de base trav.'!C180)</f>
        <v/>
      </c>
      <c r="D179" s="159"/>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5" t="str">
        <f t="shared" si="5"/>
        <v/>
      </c>
      <c r="AJ179" s="94"/>
    </row>
    <row r="180" spans="1:36" ht="60" customHeight="1">
      <c r="A180" s="270" t="str">
        <f>IF('1042Bf Données de base trav.'!A181="","",'1042Bf Données de base trav.'!A181)</f>
        <v/>
      </c>
      <c r="B180" s="271" t="str">
        <f>IF('1042Bf Données de base trav.'!B181="","",'1042Bf Données de base trav.'!B181)</f>
        <v/>
      </c>
      <c r="C180" s="271" t="str">
        <f>IF('1042Bf Données de base trav.'!C181="","",'1042Bf Données de base trav.'!C181)</f>
        <v/>
      </c>
      <c r="D180" s="159"/>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5" t="str">
        <f t="shared" si="5"/>
        <v/>
      </c>
      <c r="AJ180" s="94"/>
    </row>
    <row r="181" spans="1:36" ht="60" customHeight="1">
      <c r="A181" s="270" t="str">
        <f>IF('1042Bf Données de base trav.'!A182="","",'1042Bf Données de base trav.'!A182)</f>
        <v/>
      </c>
      <c r="B181" s="271" t="str">
        <f>IF('1042Bf Données de base trav.'!B182="","",'1042Bf Données de base trav.'!B182)</f>
        <v/>
      </c>
      <c r="C181" s="271" t="str">
        <f>IF('1042Bf Données de base trav.'!C182="","",'1042Bf Données de base trav.'!C182)</f>
        <v/>
      </c>
      <c r="D181" s="159"/>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5" t="str">
        <f t="shared" si="5"/>
        <v/>
      </c>
      <c r="AJ181" s="94"/>
    </row>
    <row r="182" spans="1:36" ht="60" customHeight="1">
      <c r="A182" s="270" t="str">
        <f>IF('1042Bf Données de base trav.'!A183="","",'1042Bf Données de base trav.'!A183)</f>
        <v/>
      </c>
      <c r="B182" s="271" t="str">
        <f>IF('1042Bf Données de base trav.'!B183="","",'1042Bf Données de base trav.'!B183)</f>
        <v/>
      </c>
      <c r="C182" s="271" t="str">
        <f>IF('1042Bf Données de base trav.'!C183="","",'1042Bf Données de base trav.'!C183)</f>
        <v/>
      </c>
      <c r="D182" s="159"/>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5" t="str">
        <f t="shared" si="5"/>
        <v/>
      </c>
      <c r="AJ182" s="94"/>
    </row>
    <row r="183" spans="1:36" ht="60" customHeight="1">
      <c r="A183" s="270" t="str">
        <f>IF('1042Bf Données de base trav.'!A184="","",'1042Bf Données de base trav.'!A184)</f>
        <v/>
      </c>
      <c r="B183" s="271" t="str">
        <f>IF('1042Bf Données de base trav.'!B184="","",'1042Bf Données de base trav.'!B184)</f>
        <v/>
      </c>
      <c r="C183" s="271" t="str">
        <f>IF('1042Bf Données de base trav.'!C184="","",'1042Bf Données de base trav.'!C184)</f>
        <v/>
      </c>
      <c r="D183" s="159"/>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5" t="str">
        <f t="shared" si="5"/>
        <v/>
      </c>
      <c r="AJ183" s="94"/>
    </row>
    <row r="184" spans="1:36" ht="60" customHeight="1">
      <c r="A184" s="270" t="str">
        <f>IF('1042Bf Données de base trav.'!A185="","",'1042Bf Données de base trav.'!A185)</f>
        <v/>
      </c>
      <c r="B184" s="271" t="str">
        <f>IF('1042Bf Données de base trav.'!B185="","",'1042Bf Données de base trav.'!B185)</f>
        <v/>
      </c>
      <c r="C184" s="271" t="str">
        <f>IF('1042Bf Données de base trav.'!C185="","",'1042Bf Données de base trav.'!C185)</f>
        <v/>
      </c>
      <c r="D184" s="159"/>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5" t="str">
        <f t="shared" si="5"/>
        <v/>
      </c>
      <c r="AJ184" s="94"/>
    </row>
    <row r="185" spans="1:36" ht="60" customHeight="1">
      <c r="A185" s="270" t="str">
        <f>IF('1042Bf Données de base trav.'!A186="","",'1042Bf Données de base trav.'!A186)</f>
        <v/>
      </c>
      <c r="B185" s="271" t="str">
        <f>IF('1042Bf Données de base trav.'!B186="","",'1042Bf Données de base trav.'!B186)</f>
        <v/>
      </c>
      <c r="C185" s="271" t="str">
        <f>IF('1042Bf Données de base trav.'!C186="","",'1042Bf Données de base trav.'!C186)</f>
        <v/>
      </c>
      <c r="D185" s="159"/>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5" t="str">
        <f t="shared" si="5"/>
        <v/>
      </c>
      <c r="AJ185" s="94"/>
    </row>
    <row r="186" spans="1:36" ht="60" customHeight="1">
      <c r="A186" s="270" t="str">
        <f>IF('1042Bf Données de base trav.'!A187="","",'1042Bf Données de base trav.'!A187)</f>
        <v/>
      </c>
      <c r="B186" s="271" t="str">
        <f>IF('1042Bf Données de base trav.'!B187="","",'1042Bf Données de base trav.'!B187)</f>
        <v/>
      </c>
      <c r="C186" s="271" t="str">
        <f>IF('1042Bf Données de base trav.'!C187="","",'1042Bf Données de base trav.'!C187)</f>
        <v/>
      </c>
      <c r="D186" s="159"/>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5" t="str">
        <f t="shared" si="5"/>
        <v/>
      </c>
      <c r="AJ186" s="94"/>
    </row>
    <row r="187" spans="1:36" ht="60" customHeight="1">
      <c r="A187" s="270" t="str">
        <f>IF('1042Bf Données de base trav.'!A188="","",'1042Bf Données de base trav.'!A188)</f>
        <v/>
      </c>
      <c r="B187" s="271" t="str">
        <f>IF('1042Bf Données de base trav.'!B188="","",'1042Bf Données de base trav.'!B188)</f>
        <v/>
      </c>
      <c r="C187" s="271" t="str">
        <f>IF('1042Bf Données de base trav.'!C188="","",'1042Bf Données de base trav.'!C188)</f>
        <v/>
      </c>
      <c r="D187" s="159"/>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5" t="str">
        <f t="shared" si="5"/>
        <v/>
      </c>
      <c r="AJ187" s="94"/>
    </row>
    <row r="188" spans="1:36" ht="60" customHeight="1">
      <c r="A188" s="270" t="str">
        <f>IF('1042Bf Données de base trav.'!A189="","",'1042Bf Données de base trav.'!A189)</f>
        <v/>
      </c>
      <c r="B188" s="271" t="str">
        <f>IF('1042Bf Données de base trav.'!B189="","",'1042Bf Données de base trav.'!B189)</f>
        <v/>
      </c>
      <c r="C188" s="271" t="str">
        <f>IF('1042Bf Données de base trav.'!C189="","",'1042Bf Données de base trav.'!C189)</f>
        <v/>
      </c>
      <c r="D188" s="159"/>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5" t="str">
        <f t="shared" si="5"/>
        <v/>
      </c>
      <c r="AJ188" s="94"/>
    </row>
    <row r="189" spans="1:36" ht="60" customHeight="1">
      <c r="A189" s="270" t="str">
        <f>IF('1042Bf Données de base trav.'!A190="","",'1042Bf Données de base trav.'!A190)</f>
        <v/>
      </c>
      <c r="B189" s="271" t="str">
        <f>IF('1042Bf Données de base trav.'!B190="","",'1042Bf Données de base trav.'!B190)</f>
        <v/>
      </c>
      <c r="C189" s="271" t="str">
        <f>IF('1042Bf Données de base trav.'!C190="","",'1042Bf Données de base trav.'!C190)</f>
        <v/>
      </c>
      <c r="D189" s="159"/>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5" t="str">
        <f t="shared" si="5"/>
        <v/>
      </c>
      <c r="AJ189" s="94"/>
    </row>
    <row r="190" spans="1:36" ht="60" customHeight="1">
      <c r="A190" s="270" t="str">
        <f>IF('1042Bf Données de base trav.'!A191="","",'1042Bf Données de base trav.'!A191)</f>
        <v/>
      </c>
      <c r="B190" s="271" t="str">
        <f>IF('1042Bf Données de base trav.'!B191="","",'1042Bf Données de base trav.'!B191)</f>
        <v/>
      </c>
      <c r="C190" s="271" t="str">
        <f>IF('1042Bf Données de base trav.'!C191="","",'1042Bf Données de base trav.'!C191)</f>
        <v/>
      </c>
      <c r="D190" s="159"/>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5" t="str">
        <f t="shared" si="5"/>
        <v/>
      </c>
      <c r="AJ190" s="94"/>
    </row>
    <row r="191" spans="1:36" ht="60" customHeight="1">
      <c r="A191" s="270" t="str">
        <f>IF('1042Bf Données de base trav.'!A192="","",'1042Bf Données de base trav.'!A192)</f>
        <v/>
      </c>
      <c r="B191" s="271" t="str">
        <f>IF('1042Bf Données de base trav.'!B192="","",'1042Bf Données de base trav.'!B192)</f>
        <v/>
      </c>
      <c r="C191" s="271" t="str">
        <f>IF('1042Bf Données de base trav.'!C192="","",'1042Bf Données de base trav.'!C192)</f>
        <v/>
      </c>
      <c r="D191" s="159"/>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5" t="str">
        <f t="shared" si="5"/>
        <v/>
      </c>
      <c r="AJ191" s="94"/>
    </row>
    <row r="192" spans="1:36" ht="60" customHeight="1">
      <c r="A192" s="270" t="str">
        <f>IF('1042Bf Données de base trav.'!A193="","",'1042Bf Données de base trav.'!A193)</f>
        <v/>
      </c>
      <c r="B192" s="271" t="str">
        <f>IF('1042Bf Données de base trav.'!B193="","",'1042Bf Données de base trav.'!B193)</f>
        <v/>
      </c>
      <c r="C192" s="271" t="str">
        <f>IF('1042Bf Données de base trav.'!C193="","",'1042Bf Données de base trav.'!C193)</f>
        <v/>
      </c>
      <c r="D192" s="159"/>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5" t="str">
        <f t="shared" si="5"/>
        <v/>
      </c>
      <c r="AJ192" s="94"/>
    </row>
    <row r="193" spans="1:36" ht="60" customHeight="1">
      <c r="A193" s="270" t="str">
        <f>IF('1042Bf Données de base trav.'!A194="","",'1042Bf Données de base trav.'!A194)</f>
        <v/>
      </c>
      <c r="B193" s="271" t="str">
        <f>IF('1042Bf Données de base trav.'!B194="","",'1042Bf Données de base trav.'!B194)</f>
        <v/>
      </c>
      <c r="C193" s="271" t="str">
        <f>IF('1042Bf Données de base trav.'!C194="","",'1042Bf Données de base trav.'!C194)</f>
        <v/>
      </c>
      <c r="D193" s="159"/>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5" t="str">
        <f t="shared" si="5"/>
        <v/>
      </c>
      <c r="AJ193" s="94"/>
    </row>
    <row r="194" spans="1:36" ht="60" customHeight="1">
      <c r="A194" s="270" t="str">
        <f>IF('1042Bf Données de base trav.'!A195="","",'1042Bf Données de base trav.'!A195)</f>
        <v/>
      </c>
      <c r="B194" s="271" t="str">
        <f>IF('1042Bf Données de base trav.'!B195="","",'1042Bf Données de base trav.'!B195)</f>
        <v/>
      </c>
      <c r="C194" s="271" t="str">
        <f>IF('1042Bf Données de base trav.'!C195="","",'1042Bf Données de base trav.'!C195)</f>
        <v/>
      </c>
      <c r="D194" s="159"/>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5" t="str">
        <f t="shared" si="5"/>
        <v/>
      </c>
      <c r="AJ194" s="94"/>
    </row>
    <row r="195" spans="1:36" ht="60" customHeight="1">
      <c r="A195" s="270" t="str">
        <f>IF('1042Bf Données de base trav.'!A196="","",'1042Bf Données de base trav.'!A196)</f>
        <v/>
      </c>
      <c r="B195" s="271" t="str">
        <f>IF('1042Bf Données de base trav.'!B196="","",'1042Bf Données de base trav.'!B196)</f>
        <v/>
      </c>
      <c r="C195" s="271" t="str">
        <f>IF('1042Bf Données de base trav.'!C196="","",'1042Bf Données de base trav.'!C196)</f>
        <v/>
      </c>
      <c r="D195" s="159"/>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5" t="str">
        <f t="shared" si="5"/>
        <v/>
      </c>
      <c r="AJ195" s="94"/>
    </row>
    <row r="196" spans="1:36" ht="60" customHeight="1">
      <c r="A196" s="270" t="str">
        <f>IF('1042Bf Données de base trav.'!A197="","",'1042Bf Données de base trav.'!A197)</f>
        <v/>
      </c>
      <c r="B196" s="271" t="str">
        <f>IF('1042Bf Données de base trav.'!B197="","",'1042Bf Données de base trav.'!B197)</f>
        <v/>
      </c>
      <c r="C196" s="271" t="str">
        <f>IF('1042Bf Données de base trav.'!C197="","",'1042Bf Données de base trav.'!C197)</f>
        <v/>
      </c>
      <c r="D196" s="159"/>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5" t="str">
        <f t="shared" si="5"/>
        <v/>
      </c>
      <c r="AJ196" s="94"/>
    </row>
    <row r="197" spans="1:36" ht="60" customHeight="1">
      <c r="A197" s="270" t="str">
        <f>IF('1042Bf Données de base trav.'!A198="","",'1042Bf Données de base trav.'!A198)</f>
        <v/>
      </c>
      <c r="B197" s="271" t="str">
        <f>IF('1042Bf Données de base trav.'!B198="","",'1042Bf Données de base trav.'!B198)</f>
        <v/>
      </c>
      <c r="C197" s="271" t="str">
        <f>IF('1042Bf Données de base trav.'!C198="","",'1042Bf Données de base trav.'!C198)</f>
        <v/>
      </c>
      <c r="D197" s="159"/>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5" t="str">
        <f t="shared" si="5"/>
        <v/>
      </c>
      <c r="AJ197" s="94"/>
    </row>
    <row r="198" spans="1:36" ht="60" customHeight="1">
      <c r="A198" s="270" t="str">
        <f>IF('1042Bf Données de base trav.'!A199="","",'1042Bf Données de base trav.'!A199)</f>
        <v/>
      </c>
      <c r="B198" s="271" t="str">
        <f>IF('1042Bf Données de base trav.'!B199="","",'1042Bf Données de base trav.'!B199)</f>
        <v/>
      </c>
      <c r="C198" s="271" t="str">
        <f>IF('1042Bf Données de base trav.'!C199="","",'1042Bf Données de base trav.'!C199)</f>
        <v/>
      </c>
      <c r="D198" s="159"/>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5" t="str">
        <f t="shared" ref="AI198:AI205" si="6">IF(A198="","",SUM(D198:AH198))</f>
        <v/>
      </c>
      <c r="AJ198" s="94"/>
    </row>
    <row r="199" spans="1:36" ht="60" customHeight="1">
      <c r="A199" s="270" t="str">
        <f>IF('1042Bf Données de base trav.'!A200="","",'1042Bf Données de base trav.'!A200)</f>
        <v/>
      </c>
      <c r="B199" s="271" t="str">
        <f>IF('1042Bf Données de base trav.'!B200="","",'1042Bf Données de base trav.'!B200)</f>
        <v/>
      </c>
      <c r="C199" s="271" t="str">
        <f>IF('1042Bf Données de base trav.'!C200="","",'1042Bf Données de base trav.'!C200)</f>
        <v/>
      </c>
      <c r="D199" s="159"/>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5" t="str">
        <f t="shared" si="6"/>
        <v/>
      </c>
      <c r="AJ199" s="94"/>
    </row>
    <row r="200" spans="1:36" ht="60" customHeight="1">
      <c r="A200" s="270" t="str">
        <f>IF('1042Bf Données de base trav.'!A201="","",'1042Bf Données de base trav.'!A201)</f>
        <v/>
      </c>
      <c r="B200" s="271" t="str">
        <f>IF('1042Bf Données de base trav.'!B201="","",'1042Bf Données de base trav.'!B201)</f>
        <v/>
      </c>
      <c r="C200" s="271" t="str">
        <f>IF('1042Bf Données de base trav.'!C201="","",'1042Bf Données de base trav.'!C201)</f>
        <v/>
      </c>
      <c r="D200" s="159"/>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5" t="str">
        <f t="shared" si="6"/>
        <v/>
      </c>
      <c r="AJ200" s="94"/>
    </row>
    <row r="201" spans="1:36" ht="60" customHeight="1">
      <c r="A201" s="270" t="str">
        <f>IF('1042Bf Données de base trav.'!A202="","",'1042Bf Données de base trav.'!A202)</f>
        <v/>
      </c>
      <c r="B201" s="271" t="str">
        <f>IF('1042Bf Données de base trav.'!B202="","",'1042Bf Données de base trav.'!B202)</f>
        <v/>
      </c>
      <c r="C201" s="271" t="str">
        <f>IF('1042Bf Données de base trav.'!C202="","",'1042Bf Données de base trav.'!C202)</f>
        <v/>
      </c>
      <c r="D201" s="159"/>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5" t="str">
        <f t="shared" si="6"/>
        <v/>
      </c>
      <c r="AJ201" s="94"/>
    </row>
    <row r="202" spans="1:36" ht="60" customHeight="1">
      <c r="A202" s="270" t="str">
        <f>IF('1042Bf Données de base trav.'!A203="","",'1042Bf Données de base trav.'!A203)</f>
        <v/>
      </c>
      <c r="B202" s="271" t="str">
        <f>IF('1042Bf Données de base trav.'!B203="","",'1042Bf Données de base trav.'!B203)</f>
        <v/>
      </c>
      <c r="C202" s="271" t="str">
        <f>IF('1042Bf Données de base trav.'!C203="","",'1042Bf Données de base trav.'!C203)</f>
        <v/>
      </c>
      <c r="D202" s="159"/>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5" t="str">
        <f t="shared" si="6"/>
        <v/>
      </c>
      <c r="AJ202" s="94"/>
    </row>
    <row r="203" spans="1:36" ht="60" customHeight="1">
      <c r="A203" s="270" t="str">
        <f>IF('1042Bf Données de base trav.'!A205="","",'1042Bf Données de base trav.'!A205)</f>
        <v/>
      </c>
      <c r="B203" s="271" t="str">
        <f>IF('1042Bf Données de base trav.'!B205="","",'1042Bf Données de base trav.'!B205)</f>
        <v/>
      </c>
      <c r="C203" s="271" t="str">
        <f>IF('1042Bf Données de base trav.'!C205="","",'1042Bf Données de base trav.'!C205)</f>
        <v/>
      </c>
      <c r="D203" s="159"/>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5" t="str">
        <f t="shared" si="6"/>
        <v/>
      </c>
      <c r="AJ203" s="94"/>
    </row>
    <row r="204" spans="1:36" ht="60" customHeight="1">
      <c r="A204" s="270" t="str">
        <f>IF('1042Bf Données de base trav.'!A206="","",'1042Bf Données de base trav.'!A206)</f>
        <v/>
      </c>
      <c r="B204" s="271" t="str">
        <f>IF('1042Bf Données de base trav.'!B206="","",'1042Bf Données de base trav.'!B206)</f>
        <v/>
      </c>
      <c r="C204" s="271" t="str">
        <f>IF('1042Bf Données de base trav.'!C206="","",'1042Bf Données de base trav.'!C206)</f>
        <v/>
      </c>
      <c r="D204" s="159"/>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5" t="str">
        <f t="shared" si="6"/>
        <v/>
      </c>
      <c r="AJ204" s="94"/>
    </row>
    <row r="205" spans="1:36" ht="60" customHeight="1" thickBot="1">
      <c r="A205" s="272" t="str">
        <f>IF('1042Bf Données de base trav.'!A207="","",'1042Bf Données de base trav.'!A207)</f>
        <v/>
      </c>
      <c r="B205" s="273" t="str">
        <f>IF('1042Bf Données de base trav.'!B207="","",'1042Bf Données de base trav.'!B207)</f>
        <v/>
      </c>
      <c r="C205" s="273" t="str">
        <f>IF('1042Bf Données de base trav.'!C207="","",'1042Bf Données de base trav.'!C207)</f>
        <v/>
      </c>
      <c r="D205" s="161"/>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6" t="str">
        <f t="shared" si="6"/>
        <v/>
      </c>
      <c r="AJ205" s="94"/>
    </row>
  </sheetData>
  <sheetProtection algorithmName="SHA-512" hashValue="LWX5DSO2lAmeCFExbRSrw6G4QbmqRtDs+KWX9k8PQN3N5Iz+tZF751As68DKRYU/vKXEFSq0MqT3N0CQIJBEMA==" saltValue="4lyKNdUe/g+3LnBJ++PspQ==" spinCount="100000" sheet="1" selectLockedCells="1"/>
  <phoneticPr fontId="9" type="noConversion"/>
  <conditionalFormatting sqref="A7:A203">
    <cfRule type="cellIs" dxfId="42" priority="21" operator="between">
      <formula>7560000000000</formula>
      <formula>7569999999999</formula>
    </cfRule>
    <cfRule type="cellIs" dxfId="41" priority="22" operator="lessThanOrEqual">
      <formula>9999999999</formula>
    </cfRule>
  </conditionalFormatting>
  <conditionalFormatting sqref="D6:H6 D106:AH203 K6:O6 R6:V6 Y6:AC6 AF6:AH6">
    <cfRule type="expression" dxfId="40" priority="9" stopIfTrue="1">
      <formula>OR(D6="")</formula>
    </cfRule>
    <cfRule type="cellIs" dxfId="39" priority="10" operator="notBetween">
      <formula>0</formula>
      <formula>24</formula>
    </cfRule>
  </conditionalFormatting>
  <conditionalFormatting sqref="A6">
    <cfRule type="cellIs" dxfId="38" priority="15" operator="between">
      <formula>7560000000000</formula>
      <formula>7569999999999</formula>
    </cfRule>
    <cfRule type="cellIs" dxfId="37" priority="16" operator="lessThanOrEqual">
      <formula>9999999999</formula>
    </cfRule>
  </conditionalFormatting>
  <conditionalFormatting sqref="D7:AH105">
    <cfRule type="expression" dxfId="36" priority="11" stopIfTrue="1">
      <formula>OR(D7="")</formula>
    </cfRule>
    <cfRule type="cellIs" dxfId="35" priority="12" operator="notBetween">
      <formula>0</formula>
      <formula>24</formula>
    </cfRule>
  </conditionalFormatting>
  <conditionalFormatting sqref="A204:A205">
    <cfRule type="cellIs" dxfId="34" priority="3" operator="between">
      <formula>7560000000000</formula>
      <formula>7569999999999</formula>
    </cfRule>
    <cfRule type="cellIs" dxfId="33" priority="4" operator="lessThanOrEqual">
      <formula>9999999999</formula>
    </cfRule>
  </conditionalFormatting>
  <conditionalFormatting sqref="D204:AH205">
    <cfRule type="expression" dxfId="32" priority="1" stopIfTrue="1">
      <formula>OR(D204="")</formula>
    </cfRule>
    <cfRule type="cellIs" dxfId="31" priority="2" operator="notBetween">
      <formula>0</formula>
      <formula>24</formula>
    </cfRule>
  </conditionalFormatting>
  <dataValidations count="1">
    <dataValidation allowBlank="1" showErrorMessage="1" sqref="D7:AH205" xr:uid="{00000000-0002-0000-0400-000000000000}"/>
  </dataValidations>
  <pageMargins left="0.39370078740157483" right="0.39370078740157483" top="0.78740157480314965" bottom="0.59055118110236227" header="0.31496062992125984" footer="0.31496062992125984"/>
  <pageSetup paperSize="9" scale="39" fitToHeight="0" orientation="landscape" r:id="rId1"/>
  <headerFooter>
    <oddHeader>&amp;C&amp;"Arial,Fett"&amp;28Rapport concernant les heures perdues pour des raisons d’ordre économique</oddHeader>
    <oddFooter>&amp;L&amp;F / 1042Df Rapport concernant les heures perdues pour des raisons d’ordre économique / 01.2024&amp;RPage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8A93-5536-46AA-A0A0-03EB3B6A8A0B}">
  <sheetPr>
    <tabColor theme="0" tint="-0.249977111117893"/>
    <pageSetUpPr fitToPage="1"/>
  </sheetPr>
  <dimension ref="A1:AL205"/>
  <sheetViews>
    <sheetView showGridLines="0" zoomScale="85" zoomScaleNormal="85" zoomScaleSheetLayoutView="85" zoomScalePageLayoutView="40" workbookViewId="0">
      <pane ySplit="6" topLeftCell="A7" activePane="bottomLeft" state="frozen"/>
      <selection pane="bottomLeft" activeCell="A7" sqref="A7"/>
    </sheetView>
  </sheetViews>
  <sheetFormatPr baseColWidth="10" defaultColWidth="0" defaultRowHeight="13.15" customHeight="1" zeroHeight="1"/>
  <cols>
    <col min="1" max="1" width="20.7109375" style="21" customWidth="1"/>
    <col min="2" max="2" width="20.7109375" style="266" customWidth="1"/>
    <col min="3" max="3" width="33.5703125" style="266" customWidth="1"/>
    <col min="4" max="34" width="6.85546875" style="21" customWidth="1"/>
    <col min="35" max="35" width="9.7109375" style="141" customWidth="1"/>
    <col min="36" max="36" width="50.7109375" style="21" customWidth="1"/>
    <col min="37" max="37" width="5.7109375" style="21" customWidth="1"/>
    <col min="38" max="38" width="0" style="21" hidden="1" customWidth="1"/>
    <col min="39" max="16384" width="22.5703125" style="21" hidden="1"/>
  </cols>
  <sheetData>
    <row r="1" spans="1:36" s="104" customFormat="1" ht="16.899999999999999" customHeight="1">
      <c r="B1" s="144" t="s">
        <v>104</v>
      </c>
      <c r="C1" s="458" t="str">
        <f>'1042Af Demande'!$D$6</f>
        <v xml:space="preserve"> / </v>
      </c>
      <c r="D1" s="106"/>
      <c r="E1" s="106"/>
      <c r="F1" s="106"/>
      <c r="H1" s="107"/>
      <c r="I1" s="107"/>
      <c r="K1" s="107"/>
      <c r="N1" s="109"/>
      <c r="AI1" s="130"/>
    </row>
    <row r="2" spans="1:36" s="104" customFormat="1" ht="16.899999999999999" customHeight="1" thickBot="1">
      <c r="B2" s="145" t="s">
        <v>105</v>
      </c>
      <c r="C2" s="459" t="str">
        <f>'1042Af Demande'!$D$24</f>
        <v/>
      </c>
      <c r="D2" s="106"/>
      <c r="E2" s="106"/>
      <c r="F2" s="106"/>
      <c r="I2" s="111"/>
      <c r="N2" s="112"/>
      <c r="AI2" s="130"/>
    </row>
    <row r="3" spans="1:36" ht="52.9" customHeight="1" thickBot="1">
      <c r="B3" s="21"/>
      <c r="C3" s="21"/>
      <c r="D3" s="466" t="s">
        <v>617</v>
      </c>
      <c r="E3" s="465"/>
      <c r="F3" s="465"/>
      <c r="G3" s="104"/>
      <c r="H3" s="111"/>
      <c r="I3" s="111"/>
      <c r="K3" s="104"/>
      <c r="L3" s="114"/>
      <c r="N3" s="112"/>
    </row>
    <row r="4" spans="1:36" s="37" customFormat="1" ht="16.899999999999999" customHeight="1" thickBot="1">
      <c r="A4" s="155" t="s">
        <v>616</v>
      </c>
      <c r="B4" s="155"/>
      <c r="C4" s="155"/>
      <c r="D4" s="155" t="s">
        <v>615</v>
      </c>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64"/>
      <c r="AJ4" s="95"/>
    </row>
    <row r="5" spans="1:36" ht="38.25">
      <c r="A5" s="210" t="s">
        <v>110</v>
      </c>
      <c r="B5" s="211" t="s">
        <v>111</v>
      </c>
      <c r="C5" s="211" t="s">
        <v>112</v>
      </c>
      <c r="D5" s="152" t="s">
        <v>160</v>
      </c>
      <c r="E5" s="153" t="s">
        <v>161</v>
      </c>
      <c r="F5" s="153" t="s">
        <v>162</v>
      </c>
      <c r="G5" s="153" t="s">
        <v>163</v>
      </c>
      <c r="H5" s="153" t="s">
        <v>164</v>
      </c>
      <c r="I5" s="153" t="s">
        <v>165</v>
      </c>
      <c r="J5" s="153" t="s">
        <v>166</v>
      </c>
      <c r="K5" s="153" t="s">
        <v>167</v>
      </c>
      <c r="L5" s="153" t="s">
        <v>168</v>
      </c>
      <c r="M5" s="153" t="s">
        <v>169</v>
      </c>
      <c r="N5" s="153" t="s">
        <v>170</v>
      </c>
      <c r="O5" s="153" t="s">
        <v>171</v>
      </c>
      <c r="P5" s="153" t="s">
        <v>172</v>
      </c>
      <c r="Q5" s="153" t="s">
        <v>173</v>
      </c>
      <c r="R5" s="153" t="s">
        <v>174</v>
      </c>
      <c r="S5" s="153" t="s">
        <v>175</v>
      </c>
      <c r="T5" s="153" t="s">
        <v>176</v>
      </c>
      <c r="U5" s="153" t="s">
        <v>177</v>
      </c>
      <c r="V5" s="153" t="s">
        <v>178</v>
      </c>
      <c r="W5" s="153" t="s">
        <v>179</v>
      </c>
      <c r="X5" s="153" t="s">
        <v>180</v>
      </c>
      <c r="Y5" s="153" t="s">
        <v>181</v>
      </c>
      <c r="Z5" s="153" t="s">
        <v>182</v>
      </c>
      <c r="AA5" s="153" t="s">
        <v>183</v>
      </c>
      <c r="AB5" s="153" t="s">
        <v>184</v>
      </c>
      <c r="AC5" s="153" t="s">
        <v>185</v>
      </c>
      <c r="AD5" s="153" t="s">
        <v>186</v>
      </c>
      <c r="AE5" s="153" t="s">
        <v>187</v>
      </c>
      <c r="AF5" s="153" t="s">
        <v>188</v>
      </c>
      <c r="AG5" s="153" t="s">
        <v>189</v>
      </c>
      <c r="AH5" s="153" t="s">
        <v>190</v>
      </c>
      <c r="AI5" s="460" t="s">
        <v>581</v>
      </c>
      <c r="AJ5" s="461" t="s">
        <v>191</v>
      </c>
    </row>
    <row r="6" spans="1:36" s="264" customFormat="1" ht="60" customHeight="1">
      <c r="A6" s="260" t="s">
        <v>135</v>
      </c>
      <c r="B6" s="261" t="s">
        <v>136</v>
      </c>
      <c r="C6" s="261" t="s">
        <v>137</v>
      </c>
      <c r="D6" s="268">
        <v>6</v>
      </c>
      <c r="E6" s="269">
        <v>8</v>
      </c>
      <c r="F6" s="269">
        <v>5</v>
      </c>
      <c r="G6" s="269">
        <v>4</v>
      </c>
      <c r="H6" s="269">
        <v>2</v>
      </c>
      <c r="I6" s="261"/>
      <c r="J6" s="261"/>
      <c r="K6" s="269">
        <v>1.2</v>
      </c>
      <c r="L6" s="269">
        <v>2</v>
      </c>
      <c r="M6" s="269">
        <v>1</v>
      </c>
      <c r="N6" s="269">
        <v>1</v>
      </c>
      <c r="O6" s="269">
        <v>1.8</v>
      </c>
      <c r="P6" s="261"/>
      <c r="Q6" s="261"/>
      <c r="R6" s="269">
        <v>2</v>
      </c>
      <c r="S6" s="269">
        <v>0</v>
      </c>
      <c r="T6" s="269">
        <v>0</v>
      </c>
      <c r="U6" s="269">
        <v>2</v>
      </c>
      <c r="V6" s="269">
        <v>4</v>
      </c>
      <c r="W6" s="261"/>
      <c r="X6" s="261"/>
      <c r="Y6" s="269">
        <v>2</v>
      </c>
      <c r="Z6" s="269">
        <v>4</v>
      </c>
      <c r="AA6" s="269">
        <v>4</v>
      </c>
      <c r="AB6" s="269">
        <v>4</v>
      </c>
      <c r="AC6" s="269">
        <v>0</v>
      </c>
      <c r="AD6" s="261"/>
      <c r="AE6" s="261"/>
      <c r="AF6" s="269">
        <v>2</v>
      </c>
      <c r="AG6" s="269">
        <v>8</v>
      </c>
      <c r="AH6" s="269">
        <v>0</v>
      </c>
      <c r="AI6" s="262">
        <f t="shared" ref="AI6:AI37" si="0">IF(A6="","",SUM(D6:AH6))</f>
        <v>64</v>
      </c>
      <c r="AJ6" s="263"/>
    </row>
    <row r="7" spans="1:36" s="7" customFormat="1" ht="60" customHeight="1">
      <c r="A7" s="462"/>
      <c r="B7" s="266"/>
      <c r="C7" s="266"/>
      <c r="D7" s="265"/>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7" t="str">
        <f t="shared" si="0"/>
        <v/>
      </c>
      <c r="AJ7" s="93"/>
    </row>
    <row r="8" spans="1:36" ht="60" customHeight="1">
      <c r="A8" s="462"/>
      <c r="D8" s="159"/>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5" t="str">
        <f t="shared" si="0"/>
        <v/>
      </c>
      <c r="AJ8" s="94"/>
    </row>
    <row r="9" spans="1:36" ht="60" customHeight="1">
      <c r="A9" s="462"/>
      <c r="D9" s="159"/>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5" t="str">
        <f t="shared" si="0"/>
        <v/>
      </c>
      <c r="AJ9" s="94"/>
    </row>
    <row r="10" spans="1:36" ht="60" customHeight="1">
      <c r="A10" s="462"/>
      <c r="D10" s="159"/>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5" t="str">
        <f t="shared" si="0"/>
        <v/>
      </c>
      <c r="AJ10" s="94"/>
    </row>
    <row r="11" spans="1:36" ht="60" customHeight="1">
      <c r="A11" s="462"/>
      <c r="D11" s="159"/>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5" t="str">
        <f t="shared" si="0"/>
        <v/>
      </c>
      <c r="AJ11" s="94"/>
    </row>
    <row r="12" spans="1:36" ht="60" customHeight="1">
      <c r="A12" s="462"/>
      <c r="D12" s="159"/>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5" t="str">
        <f t="shared" si="0"/>
        <v/>
      </c>
      <c r="AJ12" s="94"/>
    </row>
    <row r="13" spans="1:36" ht="60" customHeight="1">
      <c r="A13" s="462"/>
      <c r="D13" s="159"/>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5" t="str">
        <f t="shared" si="0"/>
        <v/>
      </c>
      <c r="AJ13" s="94"/>
    </row>
    <row r="14" spans="1:36" ht="60" customHeight="1">
      <c r="A14" s="462"/>
      <c r="D14" s="159"/>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5" t="str">
        <f t="shared" si="0"/>
        <v/>
      </c>
      <c r="AJ14" s="94"/>
    </row>
    <row r="15" spans="1:36" ht="60" customHeight="1">
      <c r="A15" s="462"/>
      <c r="D15" s="159"/>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5" t="str">
        <f t="shared" si="0"/>
        <v/>
      </c>
      <c r="AJ15" s="94"/>
    </row>
    <row r="16" spans="1:36" ht="60" customHeight="1">
      <c r="A16" s="462"/>
      <c r="D16" s="159"/>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5" t="str">
        <f t="shared" si="0"/>
        <v/>
      </c>
      <c r="AJ16" s="94"/>
    </row>
    <row r="17" spans="1:36" ht="60" customHeight="1">
      <c r="A17" s="462"/>
      <c r="D17" s="159"/>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5" t="str">
        <f t="shared" si="0"/>
        <v/>
      </c>
      <c r="AJ17" s="94"/>
    </row>
    <row r="18" spans="1:36" ht="60" customHeight="1">
      <c r="A18" s="462"/>
      <c r="D18" s="159"/>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5" t="str">
        <f t="shared" si="0"/>
        <v/>
      </c>
      <c r="AJ18" s="94"/>
    </row>
    <row r="19" spans="1:36" ht="60" customHeight="1">
      <c r="A19" s="462"/>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5" t="str">
        <f t="shared" si="0"/>
        <v/>
      </c>
      <c r="AJ19" s="94"/>
    </row>
    <row r="20" spans="1:36" ht="60" customHeight="1">
      <c r="A20" s="462"/>
      <c r="D20" s="159"/>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5" t="str">
        <f t="shared" si="0"/>
        <v/>
      </c>
      <c r="AJ20" s="94"/>
    </row>
    <row r="21" spans="1:36" ht="60" customHeight="1">
      <c r="A21" s="462"/>
      <c r="D21" s="159"/>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5" t="str">
        <f t="shared" si="0"/>
        <v/>
      </c>
      <c r="AJ21" s="94"/>
    </row>
    <row r="22" spans="1:36" ht="60" customHeight="1">
      <c r="A22" s="462"/>
      <c r="D22" s="159"/>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5" t="str">
        <f t="shared" si="0"/>
        <v/>
      </c>
      <c r="AJ22" s="94"/>
    </row>
    <row r="23" spans="1:36" ht="60" customHeight="1">
      <c r="A23" s="462"/>
      <c r="D23" s="159"/>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5" t="str">
        <f t="shared" si="0"/>
        <v/>
      </c>
      <c r="AJ23" s="94"/>
    </row>
    <row r="24" spans="1:36" ht="60" customHeight="1">
      <c r="A24" s="462"/>
      <c r="D24" s="159"/>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5" t="str">
        <f t="shared" si="0"/>
        <v/>
      </c>
      <c r="AJ24" s="94"/>
    </row>
    <row r="25" spans="1:36" ht="60" customHeight="1">
      <c r="A25" s="462"/>
      <c r="D25" s="159"/>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5" t="str">
        <f t="shared" si="0"/>
        <v/>
      </c>
      <c r="AJ25" s="94"/>
    </row>
    <row r="26" spans="1:36" ht="60" customHeight="1">
      <c r="A26" s="462"/>
      <c r="D26" s="159"/>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5" t="str">
        <f t="shared" si="0"/>
        <v/>
      </c>
      <c r="AJ26" s="94"/>
    </row>
    <row r="27" spans="1:36" ht="60" customHeight="1">
      <c r="A27" s="462"/>
      <c r="D27" s="159"/>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5" t="str">
        <f t="shared" si="0"/>
        <v/>
      </c>
      <c r="AJ27" s="94"/>
    </row>
    <row r="28" spans="1:36" ht="60" customHeight="1">
      <c r="A28" s="462"/>
      <c r="D28" s="159"/>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5" t="str">
        <f t="shared" si="0"/>
        <v/>
      </c>
      <c r="AJ28" s="94"/>
    </row>
    <row r="29" spans="1:36" ht="60" customHeight="1">
      <c r="A29" s="462"/>
      <c r="D29" s="159"/>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5" t="str">
        <f t="shared" si="0"/>
        <v/>
      </c>
      <c r="AJ29" s="94"/>
    </row>
    <row r="30" spans="1:36" ht="60" customHeight="1">
      <c r="A30" s="462"/>
      <c r="D30" s="159"/>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5" t="str">
        <f t="shared" si="0"/>
        <v/>
      </c>
      <c r="AJ30" s="94"/>
    </row>
    <row r="31" spans="1:36" ht="60" customHeight="1">
      <c r="A31" s="462"/>
      <c r="D31" s="159"/>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5" t="str">
        <f t="shared" si="0"/>
        <v/>
      </c>
      <c r="AJ31" s="94"/>
    </row>
    <row r="32" spans="1:36" ht="60" customHeight="1">
      <c r="A32" s="462"/>
      <c r="D32" s="159"/>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5" t="str">
        <f t="shared" si="0"/>
        <v/>
      </c>
      <c r="AJ32" s="94"/>
    </row>
    <row r="33" spans="1:36" ht="60" customHeight="1">
      <c r="A33" s="462"/>
      <c r="D33" s="159"/>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5" t="str">
        <f t="shared" si="0"/>
        <v/>
      </c>
      <c r="AJ33" s="94"/>
    </row>
    <row r="34" spans="1:36" ht="60" customHeight="1">
      <c r="A34" s="462"/>
      <c r="D34" s="15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5" t="str">
        <f t="shared" si="0"/>
        <v/>
      </c>
      <c r="AJ34" s="94"/>
    </row>
    <row r="35" spans="1:36" ht="60" customHeight="1">
      <c r="A35" s="462"/>
      <c r="D35" s="159"/>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5" t="str">
        <f t="shared" si="0"/>
        <v/>
      </c>
      <c r="AJ35" s="94"/>
    </row>
    <row r="36" spans="1:36" ht="60" customHeight="1">
      <c r="A36" s="462"/>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5" t="str">
        <f t="shared" si="0"/>
        <v/>
      </c>
      <c r="AJ36" s="94"/>
    </row>
    <row r="37" spans="1:36" ht="60" customHeight="1">
      <c r="A37" s="462"/>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5" t="str">
        <f t="shared" si="0"/>
        <v/>
      </c>
      <c r="AJ37" s="94"/>
    </row>
    <row r="38" spans="1:36" ht="60" customHeight="1">
      <c r="A38" s="462"/>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5" t="str">
        <f t="shared" ref="AI38:AI101" si="1">IF(A38="","",SUM(D38:AH38))</f>
        <v/>
      </c>
      <c r="AJ38" s="94"/>
    </row>
    <row r="39" spans="1:36" ht="60" customHeight="1">
      <c r="A39" s="462"/>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5" t="str">
        <f t="shared" si="1"/>
        <v/>
      </c>
      <c r="AJ39" s="94"/>
    </row>
    <row r="40" spans="1:36" ht="60" customHeight="1">
      <c r="A40" s="462"/>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5" t="str">
        <f t="shared" si="1"/>
        <v/>
      </c>
      <c r="AJ40" s="94"/>
    </row>
    <row r="41" spans="1:36" ht="60" customHeight="1">
      <c r="A41" s="462"/>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5" t="str">
        <f t="shared" si="1"/>
        <v/>
      </c>
      <c r="AJ41" s="94"/>
    </row>
    <row r="42" spans="1:36" ht="60" customHeight="1">
      <c r="A42" s="462"/>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5" t="str">
        <f t="shared" si="1"/>
        <v/>
      </c>
      <c r="AJ42" s="94"/>
    </row>
    <row r="43" spans="1:36" ht="60" customHeight="1">
      <c r="A43" s="462"/>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5" t="str">
        <f t="shared" si="1"/>
        <v/>
      </c>
      <c r="AJ43" s="94"/>
    </row>
    <row r="44" spans="1:36" ht="60" customHeight="1">
      <c r="A44" s="462"/>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5" t="str">
        <f t="shared" si="1"/>
        <v/>
      </c>
      <c r="AJ44" s="94"/>
    </row>
    <row r="45" spans="1:36" ht="60" customHeight="1">
      <c r="A45" s="462"/>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5" t="str">
        <f t="shared" si="1"/>
        <v/>
      </c>
      <c r="AJ45" s="94"/>
    </row>
    <row r="46" spans="1:36" ht="60" customHeight="1">
      <c r="A46" s="462"/>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5" t="str">
        <f t="shared" si="1"/>
        <v/>
      </c>
      <c r="AJ46" s="94"/>
    </row>
    <row r="47" spans="1:36" ht="60" customHeight="1">
      <c r="A47" s="462"/>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5" t="str">
        <f t="shared" si="1"/>
        <v/>
      </c>
      <c r="AJ47" s="94"/>
    </row>
    <row r="48" spans="1:36" ht="60" customHeight="1">
      <c r="A48" s="462"/>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5" t="str">
        <f t="shared" si="1"/>
        <v/>
      </c>
      <c r="AJ48" s="94"/>
    </row>
    <row r="49" spans="1:36" ht="60" customHeight="1">
      <c r="A49" s="462"/>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5" t="str">
        <f t="shared" si="1"/>
        <v/>
      </c>
      <c r="AJ49" s="94"/>
    </row>
    <row r="50" spans="1:36" ht="60" customHeight="1">
      <c r="A50" s="462"/>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5" t="str">
        <f t="shared" si="1"/>
        <v/>
      </c>
      <c r="AJ50" s="94"/>
    </row>
    <row r="51" spans="1:36" ht="60" customHeight="1">
      <c r="A51" s="462"/>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5" t="str">
        <f t="shared" si="1"/>
        <v/>
      </c>
      <c r="AJ51" s="94"/>
    </row>
    <row r="52" spans="1:36" ht="60" customHeight="1">
      <c r="A52" s="462"/>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5" t="str">
        <f t="shared" si="1"/>
        <v/>
      </c>
      <c r="AJ52" s="94"/>
    </row>
    <row r="53" spans="1:36" ht="60" customHeight="1">
      <c r="A53" s="462"/>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5" t="str">
        <f t="shared" si="1"/>
        <v/>
      </c>
      <c r="AJ53" s="94"/>
    </row>
    <row r="54" spans="1:36" ht="60" customHeight="1">
      <c r="A54" s="462"/>
      <c r="D54" s="159"/>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5" t="str">
        <f t="shared" si="1"/>
        <v/>
      </c>
      <c r="AJ54" s="94"/>
    </row>
    <row r="55" spans="1:36" ht="60" customHeight="1">
      <c r="A55" s="462"/>
      <c r="D55" s="159"/>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5" t="str">
        <f t="shared" si="1"/>
        <v/>
      </c>
      <c r="AJ55" s="94"/>
    </row>
    <row r="56" spans="1:36" ht="60" customHeight="1">
      <c r="A56" s="462"/>
      <c r="D56" s="159"/>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5" t="str">
        <f t="shared" si="1"/>
        <v/>
      </c>
      <c r="AJ56" s="94"/>
    </row>
    <row r="57" spans="1:36" ht="60" customHeight="1">
      <c r="A57" s="462"/>
      <c r="D57" s="159"/>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5" t="str">
        <f t="shared" si="1"/>
        <v/>
      </c>
      <c r="AJ57" s="94"/>
    </row>
    <row r="58" spans="1:36" ht="60" customHeight="1">
      <c r="A58" s="462"/>
      <c r="D58" s="159"/>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5" t="str">
        <f t="shared" si="1"/>
        <v/>
      </c>
      <c r="AJ58" s="94"/>
    </row>
    <row r="59" spans="1:36" ht="60" customHeight="1">
      <c r="A59" s="462"/>
      <c r="D59" s="159"/>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5" t="str">
        <f t="shared" si="1"/>
        <v/>
      </c>
      <c r="AJ59" s="94"/>
    </row>
    <row r="60" spans="1:36" ht="60" customHeight="1">
      <c r="A60" s="462"/>
      <c r="D60" s="159"/>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5" t="str">
        <f t="shared" si="1"/>
        <v/>
      </c>
      <c r="AJ60" s="94"/>
    </row>
    <row r="61" spans="1:36" ht="60" customHeight="1">
      <c r="A61" s="462"/>
      <c r="D61" s="159"/>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5" t="str">
        <f t="shared" si="1"/>
        <v/>
      </c>
      <c r="AJ61" s="94"/>
    </row>
    <row r="62" spans="1:36" ht="60" customHeight="1">
      <c r="A62" s="462"/>
      <c r="D62" s="159"/>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5" t="str">
        <f t="shared" si="1"/>
        <v/>
      </c>
      <c r="AJ62" s="94"/>
    </row>
    <row r="63" spans="1:36" ht="60" customHeight="1">
      <c r="A63" s="462"/>
      <c r="D63" s="159"/>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5" t="str">
        <f t="shared" si="1"/>
        <v/>
      </c>
      <c r="AJ63" s="94"/>
    </row>
    <row r="64" spans="1:36" ht="60" customHeight="1">
      <c r="A64" s="462"/>
      <c r="D64" s="159"/>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5" t="str">
        <f t="shared" si="1"/>
        <v/>
      </c>
      <c r="AJ64" s="94"/>
    </row>
    <row r="65" spans="1:36" ht="60" customHeight="1">
      <c r="A65" s="462"/>
      <c r="D65" s="159"/>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5" t="str">
        <f t="shared" si="1"/>
        <v/>
      </c>
      <c r="AJ65" s="94"/>
    </row>
    <row r="66" spans="1:36" ht="60" customHeight="1">
      <c r="A66" s="462"/>
      <c r="D66" s="159"/>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5" t="str">
        <f t="shared" si="1"/>
        <v/>
      </c>
      <c r="AJ66" s="94"/>
    </row>
    <row r="67" spans="1:36" ht="60" customHeight="1">
      <c r="A67" s="462"/>
      <c r="D67" s="159"/>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5" t="str">
        <f t="shared" si="1"/>
        <v/>
      </c>
      <c r="AJ67" s="94"/>
    </row>
    <row r="68" spans="1:36" ht="60" customHeight="1">
      <c r="A68" s="462"/>
      <c r="D68" s="159"/>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5" t="str">
        <f t="shared" si="1"/>
        <v/>
      </c>
      <c r="AJ68" s="94"/>
    </row>
    <row r="69" spans="1:36" ht="60" customHeight="1">
      <c r="A69" s="462"/>
      <c r="D69" s="159"/>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5" t="str">
        <f t="shared" si="1"/>
        <v/>
      </c>
      <c r="AJ69" s="94"/>
    </row>
    <row r="70" spans="1:36" ht="60" customHeight="1">
      <c r="A70" s="462"/>
      <c r="D70" s="159"/>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5" t="str">
        <f t="shared" si="1"/>
        <v/>
      </c>
      <c r="AJ70" s="94"/>
    </row>
    <row r="71" spans="1:36" ht="60" customHeight="1">
      <c r="A71" s="462"/>
      <c r="D71" s="159"/>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5" t="str">
        <f t="shared" si="1"/>
        <v/>
      </c>
      <c r="AJ71" s="94"/>
    </row>
    <row r="72" spans="1:36" ht="60" customHeight="1">
      <c r="A72" s="462"/>
      <c r="D72" s="159"/>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5" t="str">
        <f t="shared" si="1"/>
        <v/>
      </c>
      <c r="AJ72" s="94"/>
    </row>
    <row r="73" spans="1:36" ht="60" customHeight="1">
      <c r="A73" s="462"/>
      <c r="D73" s="159"/>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5" t="str">
        <f t="shared" si="1"/>
        <v/>
      </c>
      <c r="AJ73" s="94"/>
    </row>
    <row r="74" spans="1:36" ht="60" customHeight="1">
      <c r="A74" s="462"/>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5" t="str">
        <f t="shared" si="1"/>
        <v/>
      </c>
      <c r="AJ74" s="94"/>
    </row>
    <row r="75" spans="1:36" ht="60" customHeight="1">
      <c r="A75" s="462"/>
      <c r="D75" s="159"/>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5" t="str">
        <f t="shared" si="1"/>
        <v/>
      </c>
      <c r="AJ75" s="94"/>
    </row>
    <row r="76" spans="1:36" ht="60" customHeight="1">
      <c r="A76" s="462"/>
      <c r="D76" s="159"/>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5" t="str">
        <f t="shared" si="1"/>
        <v/>
      </c>
      <c r="AJ76" s="94"/>
    </row>
    <row r="77" spans="1:36" ht="60" customHeight="1">
      <c r="A77" s="462"/>
      <c r="D77" s="159"/>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5" t="str">
        <f t="shared" si="1"/>
        <v/>
      </c>
      <c r="AJ77" s="94"/>
    </row>
    <row r="78" spans="1:36" ht="60" customHeight="1">
      <c r="A78" s="462"/>
      <c r="D78" s="159"/>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5" t="str">
        <f t="shared" si="1"/>
        <v/>
      </c>
      <c r="AJ78" s="94"/>
    </row>
    <row r="79" spans="1:36" ht="60" customHeight="1">
      <c r="A79" s="462"/>
      <c r="D79" s="159"/>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5" t="str">
        <f t="shared" si="1"/>
        <v/>
      </c>
      <c r="AJ79" s="94"/>
    </row>
    <row r="80" spans="1:36" ht="60" customHeight="1">
      <c r="A80" s="462"/>
      <c r="D80" s="159"/>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5" t="str">
        <f t="shared" si="1"/>
        <v/>
      </c>
      <c r="AJ80" s="94"/>
    </row>
    <row r="81" spans="1:36" ht="60" customHeight="1">
      <c r="A81" s="462"/>
      <c r="D81" s="159"/>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5" t="str">
        <f t="shared" si="1"/>
        <v/>
      </c>
      <c r="AJ81" s="94"/>
    </row>
    <row r="82" spans="1:36" ht="60" customHeight="1">
      <c r="A82" s="462"/>
      <c r="D82" s="159"/>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5" t="str">
        <f t="shared" si="1"/>
        <v/>
      </c>
      <c r="AJ82" s="94"/>
    </row>
    <row r="83" spans="1:36" ht="60" customHeight="1">
      <c r="A83" s="462"/>
      <c r="D83" s="159"/>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5" t="str">
        <f t="shared" si="1"/>
        <v/>
      </c>
      <c r="AJ83" s="94"/>
    </row>
    <row r="84" spans="1:36" ht="60" customHeight="1">
      <c r="A84" s="462"/>
      <c r="D84" s="159"/>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5" t="str">
        <f t="shared" si="1"/>
        <v/>
      </c>
      <c r="AJ84" s="94"/>
    </row>
    <row r="85" spans="1:36" ht="60" customHeight="1">
      <c r="A85" s="462"/>
      <c r="D85" s="159"/>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5" t="str">
        <f t="shared" si="1"/>
        <v/>
      </c>
      <c r="AJ85" s="94"/>
    </row>
    <row r="86" spans="1:36" ht="60" customHeight="1">
      <c r="A86" s="462"/>
      <c r="D86" s="159"/>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5" t="str">
        <f t="shared" si="1"/>
        <v/>
      </c>
      <c r="AJ86" s="94"/>
    </row>
    <row r="87" spans="1:36" ht="60" customHeight="1">
      <c r="A87" s="462"/>
      <c r="D87" s="159"/>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5" t="str">
        <f t="shared" si="1"/>
        <v/>
      </c>
      <c r="AJ87" s="94"/>
    </row>
    <row r="88" spans="1:36" ht="60" customHeight="1">
      <c r="A88" s="462"/>
      <c r="D88" s="159"/>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5" t="str">
        <f t="shared" si="1"/>
        <v/>
      </c>
      <c r="AJ88" s="94"/>
    </row>
    <row r="89" spans="1:36" ht="60" customHeight="1">
      <c r="A89" s="462"/>
      <c r="D89" s="159"/>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5" t="str">
        <f t="shared" si="1"/>
        <v/>
      </c>
      <c r="AJ89" s="94"/>
    </row>
    <row r="90" spans="1:36" ht="60" customHeight="1">
      <c r="A90" s="462"/>
      <c r="D90" s="159"/>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5" t="str">
        <f t="shared" si="1"/>
        <v/>
      </c>
      <c r="AJ90" s="94"/>
    </row>
    <row r="91" spans="1:36" ht="60" customHeight="1">
      <c r="A91" s="462"/>
      <c r="D91" s="159"/>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5" t="str">
        <f t="shared" si="1"/>
        <v/>
      </c>
      <c r="AJ91" s="94"/>
    </row>
    <row r="92" spans="1:36" ht="60" customHeight="1">
      <c r="A92" s="462"/>
      <c r="D92" s="159"/>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5" t="str">
        <f t="shared" si="1"/>
        <v/>
      </c>
      <c r="AJ92" s="94"/>
    </row>
    <row r="93" spans="1:36" ht="60" customHeight="1">
      <c r="A93" s="462"/>
      <c r="D93" s="159"/>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5" t="str">
        <f t="shared" si="1"/>
        <v/>
      </c>
      <c r="AJ93" s="94"/>
    </row>
    <row r="94" spans="1:36" ht="60" customHeight="1">
      <c r="A94" s="462"/>
      <c r="D94" s="159"/>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5" t="str">
        <f t="shared" si="1"/>
        <v/>
      </c>
      <c r="AJ94" s="94"/>
    </row>
    <row r="95" spans="1:36" ht="60" customHeight="1">
      <c r="A95" s="462"/>
      <c r="D95" s="159"/>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5" t="str">
        <f t="shared" si="1"/>
        <v/>
      </c>
      <c r="AJ95" s="94"/>
    </row>
    <row r="96" spans="1:36" ht="60" customHeight="1">
      <c r="A96" s="462"/>
      <c r="D96" s="159"/>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5" t="str">
        <f t="shared" si="1"/>
        <v/>
      </c>
      <c r="AJ96" s="94"/>
    </row>
    <row r="97" spans="1:36" ht="60" customHeight="1">
      <c r="A97" s="462"/>
      <c r="D97" s="159"/>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5" t="str">
        <f t="shared" si="1"/>
        <v/>
      </c>
      <c r="AJ97" s="94"/>
    </row>
    <row r="98" spans="1:36" ht="60" customHeight="1">
      <c r="A98" s="462"/>
      <c r="D98" s="159"/>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5" t="str">
        <f t="shared" si="1"/>
        <v/>
      </c>
      <c r="AJ98" s="94"/>
    </row>
    <row r="99" spans="1:36" ht="60" customHeight="1">
      <c r="A99" s="462"/>
      <c r="D99" s="159"/>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5" t="str">
        <f t="shared" si="1"/>
        <v/>
      </c>
      <c r="AJ99" s="94"/>
    </row>
    <row r="100" spans="1:36" ht="60" customHeight="1">
      <c r="A100" s="462"/>
      <c r="D100" s="159"/>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5" t="str">
        <f t="shared" si="1"/>
        <v/>
      </c>
      <c r="AJ100" s="94"/>
    </row>
    <row r="101" spans="1:36" ht="60" customHeight="1">
      <c r="A101" s="462"/>
      <c r="D101" s="159"/>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5" t="str">
        <f t="shared" si="1"/>
        <v/>
      </c>
      <c r="AJ101" s="94"/>
    </row>
    <row r="102" spans="1:36" ht="60" customHeight="1">
      <c r="A102" s="462"/>
      <c r="D102" s="159"/>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5" t="str">
        <f t="shared" ref="AI102:AI165" si="2">IF(A102="","",SUM(D102:AH102))</f>
        <v/>
      </c>
      <c r="AJ102" s="94"/>
    </row>
    <row r="103" spans="1:36" ht="60" customHeight="1">
      <c r="A103" s="462"/>
      <c r="D103" s="159"/>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5" t="str">
        <f t="shared" si="2"/>
        <v/>
      </c>
      <c r="AJ103" s="94"/>
    </row>
    <row r="104" spans="1:36" ht="60" customHeight="1">
      <c r="A104" s="462"/>
      <c r="D104" s="159"/>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5" t="str">
        <f t="shared" si="2"/>
        <v/>
      </c>
      <c r="AJ104" s="94"/>
    </row>
    <row r="105" spans="1:36" ht="60" customHeight="1">
      <c r="A105" s="462"/>
      <c r="D105" s="159"/>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5" t="str">
        <f t="shared" si="2"/>
        <v/>
      </c>
      <c r="AJ105" s="94"/>
    </row>
    <row r="106" spans="1:36" s="7" customFormat="1" ht="60" customHeight="1">
      <c r="A106" s="462"/>
      <c r="B106" s="266"/>
      <c r="C106" s="266"/>
      <c r="D106" s="265"/>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7" t="str">
        <f t="shared" si="2"/>
        <v/>
      </c>
      <c r="AJ106" s="93"/>
    </row>
    <row r="107" spans="1:36" ht="60" customHeight="1">
      <c r="A107" s="462"/>
      <c r="D107" s="159"/>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5" t="str">
        <f t="shared" si="2"/>
        <v/>
      </c>
      <c r="AJ107" s="94"/>
    </row>
    <row r="108" spans="1:36" ht="60" customHeight="1">
      <c r="A108" s="462"/>
      <c r="D108" s="159"/>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5" t="str">
        <f t="shared" si="2"/>
        <v/>
      </c>
      <c r="AJ108" s="94"/>
    </row>
    <row r="109" spans="1:36" ht="60" customHeight="1">
      <c r="A109" s="462"/>
      <c r="D109" s="159"/>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5" t="str">
        <f t="shared" si="2"/>
        <v/>
      </c>
      <c r="AJ109" s="94"/>
    </row>
    <row r="110" spans="1:36" ht="60" customHeight="1">
      <c r="A110" s="462"/>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5" t="str">
        <f t="shared" si="2"/>
        <v/>
      </c>
      <c r="AJ110" s="94"/>
    </row>
    <row r="111" spans="1:36" ht="60" customHeight="1">
      <c r="A111" s="462"/>
      <c r="D111" s="159"/>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5" t="str">
        <f t="shared" si="2"/>
        <v/>
      </c>
      <c r="AJ111" s="94"/>
    </row>
    <row r="112" spans="1:36" ht="60" customHeight="1">
      <c r="A112" s="462"/>
      <c r="D112" s="159"/>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5" t="str">
        <f t="shared" si="2"/>
        <v/>
      </c>
      <c r="AJ112" s="94"/>
    </row>
    <row r="113" spans="1:36" ht="60" customHeight="1">
      <c r="A113" s="462"/>
      <c r="D113" s="159"/>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5" t="str">
        <f t="shared" si="2"/>
        <v/>
      </c>
      <c r="AJ113" s="94"/>
    </row>
    <row r="114" spans="1:36" ht="60" customHeight="1">
      <c r="A114" s="462"/>
      <c r="D114" s="159"/>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5" t="str">
        <f t="shared" si="2"/>
        <v/>
      </c>
      <c r="AJ114" s="94"/>
    </row>
    <row r="115" spans="1:36" ht="60" customHeight="1">
      <c r="A115" s="462"/>
      <c r="D115" s="159"/>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5" t="str">
        <f t="shared" si="2"/>
        <v/>
      </c>
      <c r="AJ115" s="94"/>
    </row>
    <row r="116" spans="1:36" ht="60" customHeight="1">
      <c r="A116" s="462"/>
      <c r="D116" s="159"/>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5" t="str">
        <f t="shared" si="2"/>
        <v/>
      </c>
      <c r="AJ116" s="94"/>
    </row>
    <row r="117" spans="1:36" ht="60" customHeight="1">
      <c r="A117" s="462"/>
      <c r="D117" s="159"/>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5" t="str">
        <f t="shared" si="2"/>
        <v/>
      </c>
      <c r="AJ117" s="94"/>
    </row>
    <row r="118" spans="1:36" ht="60" customHeight="1">
      <c r="A118" s="462"/>
      <c r="D118" s="159"/>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5" t="str">
        <f t="shared" si="2"/>
        <v/>
      </c>
      <c r="AJ118" s="94"/>
    </row>
    <row r="119" spans="1:36" ht="60" customHeight="1">
      <c r="A119" s="462"/>
      <c r="D119" s="159"/>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5" t="str">
        <f t="shared" si="2"/>
        <v/>
      </c>
      <c r="AJ119" s="94"/>
    </row>
    <row r="120" spans="1:36" ht="60" customHeight="1">
      <c r="A120" s="462"/>
      <c r="D120" s="159"/>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5" t="str">
        <f t="shared" si="2"/>
        <v/>
      </c>
      <c r="AJ120" s="94"/>
    </row>
    <row r="121" spans="1:36" ht="60" customHeight="1">
      <c r="A121" s="462"/>
      <c r="D121" s="159"/>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5" t="str">
        <f t="shared" si="2"/>
        <v/>
      </c>
      <c r="AJ121" s="94"/>
    </row>
    <row r="122" spans="1:36" ht="60" customHeight="1">
      <c r="A122" s="462"/>
      <c r="D122" s="159"/>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5" t="str">
        <f t="shared" si="2"/>
        <v/>
      </c>
      <c r="AJ122" s="94"/>
    </row>
    <row r="123" spans="1:36" ht="60" customHeight="1">
      <c r="A123" s="462"/>
      <c r="D123" s="159"/>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5" t="str">
        <f t="shared" si="2"/>
        <v/>
      </c>
      <c r="AJ123" s="94"/>
    </row>
    <row r="124" spans="1:36" ht="60" customHeight="1">
      <c r="A124" s="462"/>
      <c r="D124" s="159"/>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5" t="str">
        <f t="shared" si="2"/>
        <v/>
      </c>
      <c r="AJ124" s="94"/>
    </row>
    <row r="125" spans="1:36" ht="60" customHeight="1">
      <c r="A125" s="462"/>
      <c r="D125" s="159"/>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5" t="str">
        <f t="shared" si="2"/>
        <v/>
      </c>
      <c r="AJ125" s="94"/>
    </row>
    <row r="126" spans="1:36" ht="60" customHeight="1">
      <c r="A126" s="462"/>
      <c r="D126" s="159"/>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5" t="str">
        <f t="shared" si="2"/>
        <v/>
      </c>
      <c r="AJ126" s="94"/>
    </row>
    <row r="127" spans="1:36" ht="60" customHeight="1">
      <c r="A127" s="462"/>
      <c r="D127" s="159"/>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5" t="str">
        <f t="shared" si="2"/>
        <v/>
      </c>
      <c r="AJ127" s="94"/>
    </row>
    <row r="128" spans="1:36" ht="60" customHeight="1">
      <c r="A128" s="462"/>
      <c r="D128" s="159"/>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5" t="str">
        <f t="shared" si="2"/>
        <v/>
      </c>
      <c r="AJ128" s="94"/>
    </row>
    <row r="129" spans="1:36" ht="60" customHeight="1">
      <c r="A129" s="462"/>
      <c r="D129" s="159"/>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5" t="str">
        <f t="shared" si="2"/>
        <v/>
      </c>
      <c r="AJ129" s="94"/>
    </row>
    <row r="130" spans="1:36" ht="60" customHeight="1">
      <c r="A130" s="462"/>
      <c r="D130" s="159"/>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5" t="str">
        <f t="shared" si="2"/>
        <v/>
      </c>
      <c r="AJ130" s="94"/>
    </row>
    <row r="131" spans="1:36" ht="60" customHeight="1">
      <c r="A131" s="462"/>
      <c r="D131" s="159"/>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5" t="str">
        <f t="shared" si="2"/>
        <v/>
      </c>
      <c r="AJ131" s="94"/>
    </row>
    <row r="132" spans="1:36" ht="60" customHeight="1">
      <c r="A132" s="462"/>
      <c r="D132" s="159"/>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5" t="str">
        <f t="shared" si="2"/>
        <v/>
      </c>
      <c r="AJ132" s="94"/>
    </row>
    <row r="133" spans="1:36" ht="60" customHeight="1">
      <c r="A133" s="462"/>
      <c r="D133" s="159"/>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5" t="str">
        <f t="shared" si="2"/>
        <v/>
      </c>
      <c r="AJ133" s="94"/>
    </row>
    <row r="134" spans="1:36" ht="60" customHeight="1">
      <c r="A134" s="462"/>
      <c r="D134" s="159"/>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5" t="str">
        <f t="shared" si="2"/>
        <v/>
      </c>
      <c r="AJ134" s="94"/>
    </row>
    <row r="135" spans="1:36" ht="60" customHeight="1">
      <c r="A135" s="462"/>
      <c r="D135" s="159"/>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5" t="str">
        <f t="shared" si="2"/>
        <v/>
      </c>
      <c r="AJ135" s="94"/>
    </row>
    <row r="136" spans="1:36" ht="60" customHeight="1">
      <c r="A136" s="462"/>
      <c r="D136" s="159"/>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5" t="str">
        <f t="shared" si="2"/>
        <v/>
      </c>
      <c r="AJ136" s="94"/>
    </row>
    <row r="137" spans="1:36" ht="60" customHeight="1">
      <c r="A137" s="462"/>
      <c r="D137" s="159"/>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5" t="str">
        <f t="shared" si="2"/>
        <v/>
      </c>
      <c r="AJ137" s="94"/>
    </row>
    <row r="138" spans="1:36" ht="60" customHeight="1">
      <c r="A138" s="462"/>
      <c r="D138" s="159"/>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5" t="str">
        <f t="shared" si="2"/>
        <v/>
      </c>
      <c r="AJ138" s="94"/>
    </row>
    <row r="139" spans="1:36" ht="60" customHeight="1">
      <c r="A139" s="462"/>
      <c r="D139" s="159"/>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5" t="str">
        <f t="shared" si="2"/>
        <v/>
      </c>
      <c r="AJ139" s="94"/>
    </row>
    <row r="140" spans="1:36" ht="60" customHeight="1">
      <c r="A140" s="462"/>
      <c r="D140" s="159"/>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5" t="str">
        <f t="shared" si="2"/>
        <v/>
      </c>
      <c r="AJ140" s="94"/>
    </row>
    <row r="141" spans="1:36" ht="60" customHeight="1">
      <c r="A141" s="462"/>
      <c r="D141" s="159"/>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5" t="str">
        <f t="shared" si="2"/>
        <v/>
      </c>
      <c r="AJ141" s="94"/>
    </row>
    <row r="142" spans="1:36" ht="60" customHeight="1">
      <c r="A142" s="462"/>
      <c r="D142" s="159"/>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5" t="str">
        <f t="shared" si="2"/>
        <v/>
      </c>
      <c r="AJ142" s="94"/>
    </row>
    <row r="143" spans="1:36" ht="60" customHeight="1">
      <c r="A143" s="462"/>
      <c r="D143" s="159"/>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5" t="str">
        <f t="shared" si="2"/>
        <v/>
      </c>
      <c r="AJ143" s="94"/>
    </row>
    <row r="144" spans="1:36" ht="60" customHeight="1">
      <c r="A144" s="462"/>
      <c r="D144" s="159"/>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5" t="str">
        <f t="shared" si="2"/>
        <v/>
      </c>
      <c r="AJ144" s="94"/>
    </row>
    <row r="145" spans="1:36" ht="60" customHeight="1">
      <c r="A145" s="462"/>
      <c r="D145" s="159"/>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5" t="str">
        <f t="shared" si="2"/>
        <v/>
      </c>
      <c r="AJ145" s="94"/>
    </row>
    <row r="146" spans="1:36" ht="60" customHeight="1">
      <c r="A146" s="462"/>
      <c r="D146" s="159"/>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5" t="str">
        <f t="shared" si="2"/>
        <v/>
      </c>
      <c r="AJ146" s="94"/>
    </row>
    <row r="147" spans="1:36" ht="60" customHeight="1">
      <c r="A147" s="462"/>
      <c r="D147" s="159"/>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5" t="str">
        <f t="shared" si="2"/>
        <v/>
      </c>
      <c r="AJ147" s="94"/>
    </row>
    <row r="148" spans="1:36" ht="60" customHeight="1">
      <c r="A148" s="462"/>
      <c r="D148" s="159"/>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5" t="str">
        <f t="shared" si="2"/>
        <v/>
      </c>
      <c r="AJ148" s="94"/>
    </row>
    <row r="149" spans="1:36" ht="60" customHeight="1">
      <c r="A149" s="462"/>
      <c r="D149" s="159"/>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5" t="str">
        <f t="shared" si="2"/>
        <v/>
      </c>
      <c r="AJ149" s="94"/>
    </row>
    <row r="150" spans="1:36" ht="60" customHeight="1">
      <c r="A150" s="462"/>
      <c r="D150" s="159"/>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5" t="str">
        <f t="shared" si="2"/>
        <v/>
      </c>
      <c r="AJ150" s="94"/>
    </row>
    <row r="151" spans="1:36" ht="60" customHeight="1">
      <c r="A151" s="462"/>
      <c r="D151" s="159"/>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5" t="str">
        <f t="shared" si="2"/>
        <v/>
      </c>
      <c r="AJ151" s="94"/>
    </row>
    <row r="152" spans="1:36" ht="60" customHeight="1">
      <c r="A152" s="462"/>
      <c r="D152" s="159"/>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5" t="str">
        <f t="shared" si="2"/>
        <v/>
      </c>
      <c r="AJ152" s="94"/>
    </row>
    <row r="153" spans="1:36" ht="60" customHeight="1">
      <c r="A153" s="462"/>
      <c r="D153" s="159"/>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5" t="str">
        <f t="shared" si="2"/>
        <v/>
      </c>
      <c r="AJ153" s="94"/>
    </row>
    <row r="154" spans="1:36" ht="60" customHeight="1">
      <c r="A154" s="462"/>
      <c r="D154" s="159"/>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5" t="str">
        <f t="shared" si="2"/>
        <v/>
      </c>
      <c r="AJ154" s="94"/>
    </row>
    <row r="155" spans="1:36" ht="60" customHeight="1">
      <c r="A155" s="462"/>
      <c r="D155" s="159"/>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5" t="str">
        <f t="shared" si="2"/>
        <v/>
      </c>
      <c r="AJ155" s="94"/>
    </row>
    <row r="156" spans="1:36" ht="60" customHeight="1">
      <c r="A156" s="462"/>
      <c r="D156" s="159"/>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5" t="str">
        <f t="shared" si="2"/>
        <v/>
      </c>
      <c r="AJ156" s="94"/>
    </row>
    <row r="157" spans="1:36" ht="60" customHeight="1">
      <c r="A157" s="462"/>
      <c r="D157" s="159"/>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5" t="str">
        <f t="shared" si="2"/>
        <v/>
      </c>
      <c r="AJ157" s="94"/>
    </row>
    <row r="158" spans="1:36" ht="60" customHeight="1">
      <c r="A158" s="462"/>
      <c r="D158" s="159"/>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5" t="str">
        <f t="shared" si="2"/>
        <v/>
      </c>
      <c r="AJ158" s="94"/>
    </row>
    <row r="159" spans="1:36" ht="60" customHeight="1">
      <c r="A159" s="462"/>
      <c r="D159" s="159"/>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5" t="str">
        <f t="shared" si="2"/>
        <v/>
      </c>
      <c r="AJ159" s="94"/>
    </row>
    <row r="160" spans="1:36" ht="60" customHeight="1">
      <c r="A160" s="462"/>
      <c r="D160" s="159"/>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5" t="str">
        <f t="shared" si="2"/>
        <v/>
      </c>
      <c r="AJ160" s="94"/>
    </row>
    <row r="161" spans="1:36" ht="60" customHeight="1">
      <c r="A161" s="462"/>
      <c r="D161" s="159"/>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5" t="str">
        <f t="shared" si="2"/>
        <v/>
      </c>
      <c r="AJ161" s="94"/>
    </row>
    <row r="162" spans="1:36" ht="60" customHeight="1">
      <c r="A162" s="462"/>
      <c r="D162" s="159"/>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5" t="str">
        <f t="shared" si="2"/>
        <v/>
      </c>
      <c r="AJ162" s="94"/>
    </row>
    <row r="163" spans="1:36" ht="60" customHeight="1">
      <c r="A163" s="462"/>
      <c r="D163" s="159"/>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5" t="str">
        <f t="shared" si="2"/>
        <v/>
      </c>
      <c r="AJ163" s="94"/>
    </row>
    <row r="164" spans="1:36" ht="60" customHeight="1">
      <c r="A164" s="462"/>
      <c r="D164" s="159"/>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5" t="str">
        <f t="shared" si="2"/>
        <v/>
      </c>
      <c r="AJ164" s="94"/>
    </row>
    <row r="165" spans="1:36" ht="60" customHeight="1">
      <c r="A165" s="462"/>
      <c r="D165" s="159"/>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5" t="str">
        <f t="shared" si="2"/>
        <v/>
      </c>
      <c r="AJ165" s="94"/>
    </row>
    <row r="166" spans="1:36" ht="60" customHeight="1">
      <c r="A166" s="462"/>
      <c r="D166" s="159"/>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5" t="str">
        <f t="shared" ref="AI166:AI205" si="3">IF(A166="","",SUM(D166:AH166))</f>
        <v/>
      </c>
      <c r="AJ166" s="94"/>
    </row>
    <row r="167" spans="1:36" ht="60" customHeight="1">
      <c r="A167" s="462"/>
      <c r="D167" s="159"/>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5" t="str">
        <f t="shared" si="3"/>
        <v/>
      </c>
      <c r="AJ167" s="94"/>
    </row>
    <row r="168" spans="1:36" ht="60" customHeight="1">
      <c r="A168" s="462"/>
      <c r="D168" s="159"/>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5" t="str">
        <f t="shared" si="3"/>
        <v/>
      </c>
      <c r="AJ168" s="94"/>
    </row>
    <row r="169" spans="1:36" ht="60" customHeight="1">
      <c r="A169" s="462"/>
      <c r="D169" s="159"/>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5" t="str">
        <f t="shared" si="3"/>
        <v/>
      </c>
      <c r="AJ169" s="94"/>
    </row>
    <row r="170" spans="1:36" ht="60" customHeight="1">
      <c r="A170" s="462"/>
      <c r="D170" s="159"/>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5" t="str">
        <f t="shared" si="3"/>
        <v/>
      </c>
      <c r="AJ170" s="94"/>
    </row>
    <row r="171" spans="1:36" ht="60" customHeight="1">
      <c r="A171" s="462"/>
      <c r="D171" s="159"/>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5" t="str">
        <f t="shared" si="3"/>
        <v/>
      </c>
      <c r="AJ171" s="94"/>
    </row>
    <row r="172" spans="1:36" ht="60" customHeight="1">
      <c r="A172" s="462"/>
      <c r="D172" s="159"/>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5" t="str">
        <f t="shared" si="3"/>
        <v/>
      </c>
      <c r="AJ172" s="94"/>
    </row>
    <row r="173" spans="1:36" ht="60" customHeight="1">
      <c r="A173" s="462"/>
      <c r="D173" s="159"/>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5" t="str">
        <f t="shared" si="3"/>
        <v/>
      </c>
      <c r="AJ173" s="94"/>
    </row>
    <row r="174" spans="1:36" ht="60" customHeight="1">
      <c r="A174" s="462"/>
      <c r="D174" s="159"/>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5" t="str">
        <f t="shared" si="3"/>
        <v/>
      </c>
      <c r="AJ174" s="94"/>
    </row>
    <row r="175" spans="1:36" ht="60" customHeight="1">
      <c r="A175" s="462"/>
      <c r="D175" s="159"/>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5" t="str">
        <f t="shared" si="3"/>
        <v/>
      </c>
      <c r="AJ175" s="94"/>
    </row>
    <row r="176" spans="1:36" ht="60" customHeight="1">
      <c r="A176" s="462"/>
      <c r="D176" s="159"/>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5" t="str">
        <f t="shared" si="3"/>
        <v/>
      </c>
      <c r="AJ176" s="94"/>
    </row>
    <row r="177" spans="1:36" ht="60" customHeight="1">
      <c r="A177" s="462"/>
      <c r="D177" s="159"/>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5" t="str">
        <f t="shared" si="3"/>
        <v/>
      </c>
      <c r="AJ177" s="94"/>
    </row>
    <row r="178" spans="1:36" ht="60" customHeight="1">
      <c r="A178" s="462"/>
      <c r="D178" s="159"/>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5" t="str">
        <f t="shared" si="3"/>
        <v/>
      </c>
      <c r="AJ178" s="94"/>
    </row>
    <row r="179" spans="1:36" ht="60" customHeight="1">
      <c r="A179" s="462"/>
      <c r="D179" s="159"/>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5" t="str">
        <f t="shared" si="3"/>
        <v/>
      </c>
      <c r="AJ179" s="94"/>
    </row>
    <row r="180" spans="1:36" ht="60" customHeight="1">
      <c r="A180" s="462"/>
      <c r="D180" s="159"/>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5" t="str">
        <f t="shared" si="3"/>
        <v/>
      </c>
      <c r="AJ180" s="94"/>
    </row>
    <row r="181" spans="1:36" ht="60" customHeight="1">
      <c r="A181" s="462"/>
      <c r="D181" s="159"/>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5" t="str">
        <f t="shared" si="3"/>
        <v/>
      </c>
      <c r="AJ181" s="94"/>
    </row>
    <row r="182" spans="1:36" ht="60" customHeight="1">
      <c r="A182" s="462"/>
      <c r="D182" s="159"/>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5" t="str">
        <f t="shared" si="3"/>
        <v/>
      </c>
      <c r="AJ182" s="94"/>
    </row>
    <row r="183" spans="1:36" ht="60" customHeight="1">
      <c r="A183" s="462"/>
      <c r="D183" s="159"/>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5" t="str">
        <f t="shared" si="3"/>
        <v/>
      </c>
      <c r="AJ183" s="94"/>
    </row>
    <row r="184" spans="1:36" ht="60" customHeight="1">
      <c r="A184" s="462"/>
      <c r="D184" s="159"/>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5" t="str">
        <f t="shared" si="3"/>
        <v/>
      </c>
      <c r="AJ184" s="94"/>
    </row>
    <row r="185" spans="1:36" ht="60" customHeight="1">
      <c r="A185" s="462"/>
      <c r="D185" s="159"/>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5" t="str">
        <f t="shared" si="3"/>
        <v/>
      </c>
      <c r="AJ185" s="94"/>
    </row>
    <row r="186" spans="1:36" ht="60" customHeight="1">
      <c r="A186" s="462"/>
      <c r="D186" s="159"/>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5" t="str">
        <f t="shared" si="3"/>
        <v/>
      </c>
      <c r="AJ186" s="94"/>
    </row>
    <row r="187" spans="1:36" ht="60" customHeight="1">
      <c r="A187" s="462"/>
      <c r="D187" s="159"/>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5" t="str">
        <f t="shared" si="3"/>
        <v/>
      </c>
      <c r="AJ187" s="94"/>
    </row>
    <row r="188" spans="1:36" ht="60" customHeight="1">
      <c r="A188" s="462"/>
      <c r="D188" s="159"/>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5" t="str">
        <f t="shared" si="3"/>
        <v/>
      </c>
      <c r="AJ188" s="94"/>
    </row>
    <row r="189" spans="1:36" ht="60" customHeight="1">
      <c r="A189" s="462"/>
      <c r="D189" s="159"/>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5" t="str">
        <f t="shared" si="3"/>
        <v/>
      </c>
      <c r="AJ189" s="94"/>
    </row>
    <row r="190" spans="1:36" ht="60" customHeight="1">
      <c r="A190" s="462"/>
      <c r="D190" s="159"/>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5" t="str">
        <f t="shared" si="3"/>
        <v/>
      </c>
      <c r="AJ190" s="94"/>
    </row>
    <row r="191" spans="1:36" ht="60" customHeight="1">
      <c r="A191" s="462"/>
      <c r="D191" s="159"/>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5" t="str">
        <f t="shared" si="3"/>
        <v/>
      </c>
      <c r="AJ191" s="94"/>
    </row>
    <row r="192" spans="1:36" ht="60" customHeight="1">
      <c r="A192" s="462"/>
      <c r="D192" s="159"/>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5" t="str">
        <f t="shared" si="3"/>
        <v/>
      </c>
      <c r="AJ192" s="94"/>
    </row>
    <row r="193" spans="1:36" ht="60" customHeight="1">
      <c r="A193" s="462"/>
      <c r="D193" s="159"/>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5" t="str">
        <f t="shared" si="3"/>
        <v/>
      </c>
      <c r="AJ193" s="94"/>
    </row>
    <row r="194" spans="1:36" ht="60" customHeight="1">
      <c r="A194" s="462"/>
      <c r="D194" s="159"/>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5" t="str">
        <f t="shared" si="3"/>
        <v/>
      </c>
      <c r="AJ194" s="94"/>
    </row>
    <row r="195" spans="1:36" ht="60" customHeight="1">
      <c r="A195" s="462"/>
      <c r="D195" s="159"/>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5" t="str">
        <f t="shared" si="3"/>
        <v/>
      </c>
      <c r="AJ195" s="94"/>
    </row>
    <row r="196" spans="1:36" ht="60" customHeight="1">
      <c r="A196" s="462"/>
      <c r="D196" s="159"/>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5" t="str">
        <f t="shared" si="3"/>
        <v/>
      </c>
      <c r="AJ196" s="94"/>
    </row>
    <row r="197" spans="1:36" ht="60" customHeight="1">
      <c r="A197" s="462"/>
      <c r="D197" s="159"/>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5" t="str">
        <f t="shared" si="3"/>
        <v/>
      </c>
      <c r="AJ197" s="94"/>
    </row>
    <row r="198" spans="1:36" ht="60" customHeight="1">
      <c r="A198" s="462"/>
      <c r="D198" s="159"/>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5" t="str">
        <f t="shared" si="3"/>
        <v/>
      </c>
      <c r="AJ198" s="94"/>
    </row>
    <row r="199" spans="1:36" ht="60" customHeight="1">
      <c r="A199" s="462"/>
      <c r="D199" s="159"/>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5" t="str">
        <f t="shared" si="3"/>
        <v/>
      </c>
      <c r="AJ199" s="94"/>
    </row>
    <row r="200" spans="1:36" ht="60" customHeight="1">
      <c r="A200" s="462"/>
      <c r="D200" s="159"/>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5" t="str">
        <f t="shared" si="3"/>
        <v/>
      </c>
      <c r="AJ200" s="94"/>
    </row>
    <row r="201" spans="1:36" ht="60" customHeight="1">
      <c r="A201" s="462"/>
      <c r="D201" s="159"/>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5" t="str">
        <f t="shared" si="3"/>
        <v/>
      </c>
      <c r="AJ201" s="94"/>
    </row>
    <row r="202" spans="1:36" ht="60" customHeight="1">
      <c r="A202" s="462"/>
      <c r="D202" s="159"/>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5" t="str">
        <f t="shared" si="3"/>
        <v/>
      </c>
      <c r="AJ202" s="94"/>
    </row>
    <row r="203" spans="1:36" ht="60" customHeight="1">
      <c r="A203" s="462"/>
      <c r="D203" s="159"/>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5" t="str">
        <f t="shared" si="3"/>
        <v/>
      </c>
      <c r="AJ203" s="94"/>
    </row>
    <row r="204" spans="1:36" ht="60" customHeight="1">
      <c r="A204" s="462"/>
      <c r="D204" s="159"/>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5" t="str">
        <f t="shared" si="3"/>
        <v/>
      </c>
      <c r="AJ204" s="94"/>
    </row>
    <row r="205" spans="1:36" ht="60" customHeight="1" thickBot="1">
      <c r="A205" s="462"/>
      <c r="D205" s="161"/>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6" t="str">
        <f t="shared" si="3"/>
        <v/>
      </c>
      <c r="AJ205" s="94"/>
    </row>
  </sheetData>
  <sheetProtection algorithmName="SHA-512" hashValue="zotFeSElKQ0fWKLsv/0u26eofr/Fc9m6FjuGiY3CEYTNFb/IZGxC25Xwjw7Tyu7uojKcw+wu9p3ih+yyZZuRqg==" saltValue="em/1IwCPKf9w0s0DMXB+Qg==" spinCount="100000" sheet="1" selectLockedCells="1"/>
  <conditionalFormatting sqref="A8 A10:A203">
    <cfRule type="cellIs" dxfId="30" priority="22" operator="between">
      <formula>7560000000000</formula>
      <formula>7569999999999</formula>
    </cfRule>
    <cfRule type="cellIs" dxfId="29" priority="23" operator="lessThanOrEqual">
      <formula>9999999999</formula>
    </cfRule>
  </conditionalFormatting>
  <conditionalFormatting sqref="D6:H6 D106:AH203 K6:O6 R6:V6 Y6:AC6 AF6:AH6">
    <cfRule type="expression" dxfId="28" priority="16" stopIfTrue="1">
      <formula>OR(D6="")</formula>
    </cfRule>
    <cfRule type="cellIs" dxfId="27" priority="17" operator="notBetween">
      <formula>0</formula>
      <formula>24</formula>
    </cfRule>
  </conditionalFormatting>
  <conditionalFormatting sqref="A6">
    <cfRule type="cellIs" dxfId="26" priority="20" operator="between">
      <formula>7560000000000</formula>
      <formula>7569999999999</formula>
    </cfRule>
    <cfRule type="cellIs" dxfId="25" priority="21" operator="lessThanOrEqual">
      <formula>9999999999</formula>
    </cfRule>
  </conditionalFormatting>
  <conditionalFormatting sqref="D7:AH105">
    <cfRule type="expression" dxfId="24" priority="18" stopIfTrue="1">
      <formula>OR(D7="")</formula>
    </cfRule>
    <cfRule type="cellIs" dxfId="23" priority="19" operator="notBetween">
      <formula>0</formula>
      <formula>24</formula>
    </cfRule>
  </conditionalFormatting>
  <conditionalFormatting sqref="A204">
    <cfRule type="cellIs" dxfId="22" priority="14" operator="between">
      <formula>7560000000000</formula>
      <formula>7569999999999</formula>
    </cfRule>
    <cfRule type="cellIs" dxfId="21" priority="15" operator="lessThanOrEqual">
      <formula>9999999999</formula>
    </cfRule>
  </conditionalFormatting>
  <conditionalFormatting sqref="D204:AH205">
    <cfRule type="expression" dxfId="20" priority="12" stopIfTrue="1">
      <formula>OR(D204="")</formula>
    </cfRule>
    <cfRule type="cellIs" dxfId="19" priority="13" operator="notBetween">
      <formula>0</formula>
      <formula>24</formula>
    </cfRule>
  </conditionalFormatting>
  <conditionalFormatting sqref="A7">
    <cfRule type="cellIs" dxfId="18" priority="10" operator="between">
      <formula>7560000000000</formula>
      <formula>7569999999999</formula>
    </cfRule>
    <cfRule type="cellIs" dxfId="17" priority="11" operator="between">
      <formula>0</formula>
      <formula>9999999999</formula>
    </cfRule>
  </conditionalFormatting>
  <conditionalFormatting sqref="A7">
    <cfRule type="expression" dxfId="16" priority="9">
      <formula>A7=""</formula>
    </cfRule>
  </conditionalFormatting>
  <conditionalFormatting sqref="A8 A10:A205">
    <cfRule type="cellIs" dxfId="15" priority="7" operator="between">
      <formula>7560000000000</formula>
      <formula>7569999999999</formula>
    </cfRule>
    <cfRule type="cellIs" dxfId="14" priority="8" operator="between">
      <formula>0</formula>
      <formula>9999999999</formula>
    </cfRule>
  </conditionalFormatting>
  <conditionalFormatting sqref="A8 A10:A205">
    <cfRule type="expression" dxfId="13" priority="6">
      <formula>A8=""</formula>
    </cfRule>
  </conditionalFormatting>
  <conditionalFormatting sqref="B7:C1048576">
    <cfRule type="expression" dxfId="12" priority="4" stopIfTrue="1">
      <formula>OR(B7="")</formula>
    </cfRule>
  </conditionalFormatting>
  <conditionalFormatting sqref="A9">
    <cfRule type="cellIs" dxfId="11" priority="2" operator="between">
      <formula>7560000000000</formula>
      <formula>7569999999999</formula>
    </cfRule>
    <cfRule type="cellIs" dxfId="10" priority="3" operator="between">
      <formula>0</formula>
      <formula>9999999999</formula>
    </cfRule>
  </conditionalFormatting>
  <conditionalFormatting sqref="A9">
    <cfRule type="expression" dxfId="9" priority="1">
      <formula>A9=""</formula>
    </cfRule>
  </conditionalFormatting>
  <dataValidations count="2">
    <dataValidation allowBlank="1" showErrorMessage="1" sqref="D7:AH205" xr:uid="{F5D4C4EE-130A-4601-A5ED-FDCCC16D54C4}"/>
    <dataValidation allowBlank="1" showInputMessage="1" showErrorMessage="1" prompt="Saisissez le numéro AVS sans points. Le code du pays (trois premiers chiffres = 756) n'est pas obligatoire. Le numéro AVS est automatiquement formaté." sqref="A7:A205" xr:uid="{D887D426-7F0C-4CF7-9E68-BB4F61BECA59}"/>
  </dataValidations>
  <pageMargins left="0.51181102362204722" right="0.31496062992125984" top="0.78740157480314965" bottom="0.78740157480314965" header="0.31496062992125984" footer="0.31496062992125984"/>
  <pageSetup paperSize="9" scale="39" fitToHeight="0" orientation="landscape" r:id="rId1"/>
  <headerFooter>
    <oddHeader>&amp;C&amp;"Arial,Fett"&amp;28Rapport pour formateurs</oddHeader>
    <oddFooter>&amp;L&amp;F / 1042Ff Rapport pour formateurs / 01.2024&amp;RPage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B212"/>
  <sheetViews>
    <sheetView showGridLines="0" zoomScale="85" zoomScaleNormal="85" zoomScaleSheetLayoutView="85" zoomScalePageLayoutView="85" workbookViewId="0">
      <pane ySplit="11" topLeftCell="A12" activePane="bottomLeft" state="frozen"/>
      <selection pane="bottomLeft" activeCell="B9" sqref="B9"/>
    </sheetView>
  </sheetViews>
  <sheetFormatPr baseColWidth="10" defaultColWidth="0" defaultRowHeight="15" zeroHeight="1"/>
  <cols>
    <col min="1" max="1" width="16.7109375" style="7" customWidth="1"/>
    <col min="2" max="2" width="20.7109375" style="7" customWidth="1"/>
    <col min="3" max="3" width="20.7109375" style="74" customWidth="1"/>
    <col min="4" max="4" width="11.7109375" style="27" customWidth="1"/>
    <col min="5" max="7" width="11.7109375" style="46" customWidth="1"/>
    <col min="8" max="10" width="11.7109375" style="25" customWidth="1"/>
    <col min="11" max="13" width="11.7109375" customWidth="1"/>
    <col min="14" max="15" width="11.7109375" style="24" customWidth="1"/>
    <col min="16" max="21" width="11.7109375" style="25" customWidth="1"/>
    <col min="22" max="22" width="5.7109375" style="25" customWidth="1"/>
    <col min="23" max="23" width="10.28515625" style="25" hidden="1" customWidth="1"/>
    <col min="24" max="24" width="12.7109375" style="25" hidden="1" customWidth="1"/>
    <col min="25" max="25" width="9.7109375" style="40" hidden="1" customWidth="1"/>
    <col min="26" max="26" width="7.7109375" style="80" hidden="1" customWidth="1"/>
    <col min="27" max="27" width="8.42578125" style="80" hidden="1" customWidth="1"/>
    <col min="28" max="28" width="10.42578125" style="62" hidden="1" customWidth="1"/>
    <col min="29" max="29" width="11.7109375" style="62" hidden="1" customWidth="1"/>
    <col min="30" max="30" width="8.85546875" style="62" hidden="1" customWidth="1"/>
    <col min="31" max="31" width="15.140625" style="62" hidden="1" customWidth="1"/>
    <col min="32" max="32" width="10.28515625" style="62" hidden="1" customWidth="1"/>
    <col min="33" max="33" width="9.28515625" style="62" hidden="1" customWidth="1"/>
    <col min="34" max="34" width="9.28515625" style="63" hidden="1" customWidth="1"/>
    <col min="35" max="35" width="10.28515625" style="63" hidden="1" customWidth="1"/>
    <col min="36" max="36" width="16.7109375" style="63" hidden="1" customWidth="1"/>
    <col min="37" max="37" width="12.28515625" style="63" hidden="1" customWidth="1"/>
    <col min="38" max="38" width="10.7109375" style="63" hidden="1" customWidth="1"/>
    <col min="39" max="39" width="22.7109375" style="61" hidden="1" customWidth="1"/>
    <col min="40" max="40" width="22.7109375" style="4" hidden="1" customWidth="1"/>
    <col min="41" max="41" width="10" style="61" hidden="1" customWidth="1"/>
    <col min="42" max="42" width="10" style="19" hidden="1" customWidth="1"/>
    <col min="43" max="43" width="13.28515625" style="19" hidden="1" customWidth="1"/>
    <col min="44" max="44" width="13.28515625" style="4" hidden="1" customWidth="1"/>
    <col min="45" max="45" width="9" style="4" hidden="1" customWidth="1"/>
    <col min="46" max="46" width="10.28515625" style="62" hidden="1" customWidth="1"/>
    <col min="47" max="47" width="12.5703125" style="61" hidden="1" customWidth="1"/>
    <col min="48" max="49" width="8.5703125" style="61" hidden="1" customWidth="1"/>
    <col min="50" max="50" width="10.7109375" style="63" hidden="1" customWidth="1"/>
    <col min="51" max="51" width="8.28515625" style="61" hidden="1" customWidth="1"/>
    <col min="52" max="262" width="8.5703125" style="61" hidden="1" customWidth="1"/>
    <col min="263" max="16384" width="11.5703125" style="61" hidden="1"/>
  </cols>
  <sheetData>
    <row r="1" spans="1:50" s="104" customFormat="1" ht="16.899999999999999" customHeight="1">
      <c r="B1" s="144" t="s">
        <v>104</v>
      </c>
      <c r="C1" s="534" t="str">
        <f>'1042Af Demande'!$D$6</f>
        <v xml:space="preserve"> / </v>
      </c>
      <c r="D1" s="535"/>
      <c r="E1" s="46"/>
      <c r="F1" s="392"/>
      <c r="G1" s="393"/>
      <c r="H1" s="107"/>
      <c r="I1" s="107"/>
      <c r="J1" s="107"/>
      <c r="M1" s="107"/>
      <c r="P1" s="109"/>
      <c r="Q1" s="163"/>
      <c r="X1" s="106"/>
    </row>
    <row r="2" spans="1:50" s="104" customFormat="1" ht="16.899999999999999" customHeight="1" thickBot="1">
      <c r="B2" s="145" t="s">
        <v>105</v>
      </c>
      <c r="C2" s="536" t="str">
        <f>'1042Af Demande'!$D$24</f>
        <v/>
      </c>
      <c r="D2" s="537"/>
      <c r="E2" s="46"/>
      <c r="F2" s="392"/>
      <c r="G2" s="392"/>
      <c r="H2" s="111"/>
      <c r="I2" s="111"/>
      <c r="J2" s="111"/>
      <c r="P2" s="112"/>
      <c r="Q2" s="169"/>
      <c r="X2" s="106"/>
    </row>
    <row r="3" spans="1:50" s="21" customFormat="1" ht="52.9" customHeight="1" thickBot="1">
      <c r="D3" s="113"/>
      <c r="E3" s="394"/>
      <c r="F3" s="392"/>
      <c r="G3" s="112"/>
      <c r="H3" s="111"/>
      <c r="I3" s="111"/>
      <c r="J3" s="111"/>
      <c r="M3" s="104"/>
      <c r="N3" s="114"/>
      <c r="P3" s="112"/>
      <c r="Q3" s="169"/>
      <c r="X3" s="113"/>
    </row>
    <row r="4" spans="1:50" s="201" customFormat="1" ht="16.899999999999999" customHeight="1">
      <c r="A4" s="421" t="s">
        <v>192</v>
      </c>
      <c r="B4" s="235"/>
      <c r="C4" s="235"/>
      <c r="D4" s="235"/>
      <c r="E4" s="395"/>
      <c r="F4" s="395"/>
      <c r="G4" s="395"/>
      <c r="H4" s="235"/>
      <c r="I4" s="235"/>
      <c r="J4" s="235"/>
      <c r="K4" s="235"/>
      <c r="L4" s="235"/>
      <c r="M4" s="235"/>
      <c r="N4" s="235"/>
      <c r="O4" s="235"/>
      <c r="P4" s="235"/>
      <c r="Q4" s="236"/>
      <c r="R4" s="235"/>
      <c r="S4" s="235"/>
      <c r="T4" s="235"/>
      <c r="U4" s="237" t="s">
        <v>193</v>
      </c>
      <c r="V4" s="238"/>
      <c r="W4" s="238"/>
      <c r="X4" s="238"/>
      <c r="Y4" s="239"/>
      <c r="Z4" s="225"/>
      <c r="AA4" s="225"/>
      <c r="AB4" s="45"/>
      <c r="AC4" s="45"/>
      <c r="AD4" s="45">
        <f>SUM(AB12:AB111)</f>
        <v>0</v>
      </c>
      <c r="AE4" s="45">
        <f>SUM(AB12:AB211)</f>
        <v>0</v>
      </c>
      <c r="AF4" s="45"/>
      <c r="AG4" s="45"/>
      <c r="AH4" s="209"/>
      <c r="AI4" s="209"/>
      <c r="AJ4" s="45">
        <f>SUM(AG12:AG211)</f>
        <v>0</v>
      </c>
      <c r="AK4" s="209"/>
      <c r="AN4" s="45">
        <f t="shared" ref="AN4:AW4" si="0">SUM(AK12:AK211)</f>
        <v>0</v>
      </c>
      <c r="AO4" s="45">
        <f t="shared" si="0"/>
        <v>0</v>
      </c>
      <c r="AP4" s="45">
        <f t="shared" si="0"/>
        <v>0</v>
      </c>
      <c r="AQ4" s="45">
        <f t="shared" si="0"/>
        <v>0</v>
      </c>
      <c r="AR4" s="45">
        <f t="shared" si="0"/>
        <v>0</v>
      </c>
      <c r="AS4" s="45">
        <f t="shared" si="0"/>
        <v>0</v>
      </c>
      <c r="AT4" s="45">
        <f t="shared" si="0"/>
        <v>0</v>
      </c>
      <c r="AU4" s="45">
        <f t="shared" si="0"/>
        <v>0</v>
      </c>
      <c r="AV4" s="45">
        <f t="shared" si="0"/>
        <v>0</v>
      </c>
      <c r="AW4" s="45">
        <f t="shared" si="0"/>
        <v>0</v>
      </c>
      <c r="AX4" s="45">
        <f>SUM(AU12:AU211)</f>
        <v>0</v>
      </c>
    </row>
    <row r="5" spans="1:50" s="201" customFormat="1" ht="16.899999999999999" customHeight="1">
      <c r="A5" s="422"/>
      <c r="B5" s="217" t="s">
        <v>194</v>
      </c>
      <c r="C5" s="218">
        <f>AP4</f>
        <v>0</v>
      </c>
      <c r="D5" s="216"/>
      <c r="E5" s="396"/>
      <c r="F5" s="396"/>
      <c r="G5" s="397" t="s">
        <v>195</v>
      </c>
      <c r="H5" s="287" t="str">
        <f>'1042Af Demande'!B31</f>
        <v/>
      </c>
      <c r="I5" s="216"/>
      <c r="J5" s="216"/>
      <c r="K5" s="216"/>
      <c r="L5" s="219" t="s">
        <v>196</v>
      </c>
      <c r="M5" s="220">
        <f>AD6</f>
        <v>0</v>
      </c>
      <c r="N5" s="221" t="str">
        <f>IF($AC$8&gt;=10,"","Perte minimale 10%")</f>
        <v>Perte minimale 10%</v>
      </c>
      <c r="O5" s="222"/>
      <c r="P5" s="222"/>
      <c r="Q5" s="223"/>
      <c r="R5" s="222"/>
      <c r="S5" s="222"/>
      <c r="T5" s="223" t="s">
        <v>606</v>
      </c>
      <c r="U5" s="290" t="str">
        <f>AO5</f>
        <v/>
      </c>
      <c r="Y5" s="224"/>
      <c r="Z5" s="225"/>
      <c r="AA5" s="225"/>
      <c r="AB5" s="45"/>
      <c r="AC5" s="45"/>
      <c r="AD5" s="45"/>
      <c r="AE5" s="45"/>
      <c r="AF5" s="45"/>
      <c r="AG5" s="45"/>
      <c r="AH5" s="209"/>
      <c r="AI5" s="209"/>
      <c r="AJ5" s="209" t="str">
        <f>Übersetzungstexte!A$311</f>
        <v>Mindestausfall 10%</v>
      </c>
      <c r="AK5" s="209"/>
      <c r="AL5" s="209"/>
      <c r="AM5" s="129" t="str">
        <f>CONCATENATE(TEXT(AX4,"#'##0.00")," * ",TEXT('1042Af Demande'!B31,"0.000%")," =")</f>
        <v>0.00 *  =</v>
      </c>
      <c r="AN5" s="201" t="str">
        <f>IF(AC$8&lt;10,AJ5,AM5)</f>
        <v>Mindestausfall 10%</v>
      </c>
      <c r="AO5" s="209" t="str">
        <f>IF(AC$8&lt;10,"",IF(AO4=0,0,MAX((AX4)*'1042Af Demande'!B31,0)))</f>
        <v/>
      </c>
      <c r="AP5" s="224">
        <f>IF(OR(AO4=0,AC$8&lt;10),0,MAX((AT4-AU4)*'1042Af Demande'!B31,0))</f>
        <v>0</v>
      </c>
      <c r="AQ5" s="224"/>
      <c r="AT5" s="45"/>
      <c r="AU5" s="200"/>
      <c r="AV5" s="209"/>
      <c r="AW5" s="209"/>
      <c r="AX5" s="209"/>
    </row>
    <row r="6" spans="1:50" s="201" customFormat="1" ht="16.899999999999999" customHeight="1" thickBot="1">
      <c r="A6" s="423"/>
      <c r="B6" s="227" t="s">
        <v>197</v>
      </c>
      <c r="C6" s="228">
        <f>AQ4</f>
        <v>0</v>
      </c>
      <c r="D6" s="226"/>
      <c r="E6" s="398"/>
      <c r="F6" s="398"/>
      <c r="G6" s="399" t="s">
        <v>618</v>
      </c>
      <c r="H6" s="288" t="str">
        <f>IF(NOT('1042Af Demande'!$B$24=""),VLOOKUP('1042Af Demande'!$B$24,Hilfsdaten!$A$3:'Hilfsdaten'!$D$40,3,TRUE),"")</f>
        <v/>
      </c>
      <c r="I6" s="226"/>
      <c r="J6" s="226"/>
      <c r="K6" s="226"/>
      <c r="L6" s="227" t="s">
        <v>605</v>
      </c>
      <c r="M6" s="228">
        <f>'1042Af Demande'!B30</f>
        <v>0</v>
      </c>
      <c r="N6" s="229" t="str">
        <f>IF($AC$8&gt;=10,"","non atteinte")</f>
        <v>non atteinte</v>
      </c>
      <c r="O6" s="230"/>
      <c r="P6" s="231"/>
      <c r="Q6" s="232"/>
      <c r="R6" s="230"/>
      <c r="S6" s="230"/>
      <c r="T6" s="232" t="s">
        <v>198</v>
      </c>
      <c r="U6" s="289">
        <f>AO6</f>
        <v>0</v>
      </c>
      <c r="Y6" s="224"/>
      <c r="Z6" s="225"/>
      <c r="AA6" s="225"/>
      <c r="AB6" s="45"/>
      <c r="AC6" s="45"/>
      <c r="AD6" s="233">
        <f>IF(AR4=AS4,0,MIN(MAX(ROUND(AE4/(AR4-AS4),4),0),1))</f>
        <v>0</v>
      </c>
      <c r="AE6" s="233"/>
      <c r="AF6" s="233"/>
      <c r="AG6" s="45"/>
      <c r="AH6" s="45" t="s">
        <v>199</v>
      </c>
      <c r="AI6" s="234">
        <f>'1042Af Demande'!$B$30</f>
        <v>0</v>
      </c>
      <c r="AJ6" s="209" t="str">
        <f>Übersetzungstexte!A$312</f>
        <v>nicht erreicht</v>
      </c>
      <c r="AK6" s="209"/>
      <c r="AL6" s="209"/>
      <c r="AM6" s="129" t="str">
        <f>Übersetzungstexte!A$310</f>
        <v>Kurzarbeitsentschädigung:</v>
      </c>
      <c r="AN6" s="201" t="str">
        <f>IF(AC$8&lt;10,AJ6,AM6)</f>
        <v>nicht erreicht</v>
      </c>
      <c r="AO6" s="209">
        <f>IF(AC$8&gt;=10,AO4+AO5,0)</f>
        <v>0</v>
      </c>
      <c r="AP6" s="224"/>
      <c r="AQ6" s="224"/>
      <c r="AT6" s="45"/>
      <c r="AX6" s="209"/>
    </row>
    <row r="7" spans="1:50" ht="15.75" thickBot="1">
      <c r="H7" s="36"/>
      <c r="I7" s="36"/>
      <c r="J7" s="36"/>
    </row>
    <row r="8" spans="1:50" s="7" customFormat="1" ht="13.5" thickBot="1">
      <c r="A8" s="97" t="s">
        <v>607</v>
      </c>
      <c r="B8" s="98"/>
      <c r="C8" s="99"/>
      <c r="D8" s="103" t="s">
        <v>608</v>
      </c>
      <c r="E8" s="101">
        <f>AV4</f>
        <v>0</v>
      </c>
      <c r="F8" s="101">
        <f>SUM(F12:F211)</f>
        <v>0</v>
      </c>
      <c r="G8" s="101">
        <f>SUM(G12:G211)</f>
        <v>0</v>
      </c>
      <c r="H8" s="100"/>
      <c r="I8" s="100"/>
      <c r="J8" s="100"/>
      <c r="K8" s="101">
        <f>SUMIF(K12:K211,"&gt;0",K12:K211)</f>
        <v>0</v>
      </c>
      <c r="L8" s="101"/>
      <c r="M8" s="101">
        <f>SUM(M12:M211)</f>
        <v>0</v>
      </c>
      <c r="N8" s="101">
        <f>SUMIF(N12:N211,"&gt;0",N12:N211)</f>
        <v>0</v>
      </c>
      <c r="O8" s="101">
        <f>SUM(O12:O211)</f>
        <v>0</v>
      </c>
      <c r="P8" s="101">
        <f>SUM(P12:P211)</f>
        <v>0</v>
      </c>
      <c r="Q8" s="101"/>
      <c r="R8" s="101">
        <f>SUM(R12:R211)</f>
        <v>0</v>
      </c>
      <c r="S8" s="101">
        <f>AO4</f>
        <v>0</v>
      </c>
      <c r="T8" s="101"/>
      <c r="U8" s="102"/>
      <c r="V8" s="25"/>
      <c r="W8" s="25"/>
      <c r="X8" s="157"/>
      <c r="Y8" s="40"/>
      <c r="Z8" s="40"/>
      <c r="AA8" s="40"/>
      <c r="AB8" s="25"/>
      <c r="AC8" s="25">
        <f>M5*100</f>
        <v>0</v>
      </c>
      <c r="AD8" s="46">
        <f>IF(AC8=0,0,100*'1042Af Demande'!B$29/AC8)</f>
        <v>0</v>
      </c>
      <c r="AE8" s="27">
        <f>IF(AC8="","",MAX(AC8-'1042Af Demande'!B$29*100,0))</f>
        <v>0</v>
      </c>
      <c r="AF8" s="27">
        <f>IF(AC8=0,0,AE8/AC8)</f>
        <v>0</v>
      </c>
      <c r="AG8" s="27"/>
      <c r="AH8" s="27"/>
      <c r="AI8" s="27" t="str">
        <f>CONCATENATE(Übersetzungstexte!A288," ",TEXT(AI$6,"0"))</f>
        <v>Abzug 0</v>
      </c>
      <c r="AM8" s="29"/>
      <c r="AN8" s="29"/>
      <c r="AQ8" s="25"/>
      <c r="AU8" s="27"/>
    </row>
    <row r="9" spans="1:50" s="7" customFormat="1" ht="13.15" customHeight="1">
      <c r="A9" s="212"/>
      <c r="B9" s="213"/>
      <c r="C9" s="214"/>
      <c r="D9" s="593" t="s">
        <v>200</v>
      </c>
      <c r="E9" s="595" t="s">
        <v>574</v>
      </c>
      <c r="F9" s="595" t="s">
        <v>579</v>
      </c>
      <c r="G9" s="595" t="s">
        <v>603</v>
      </c>
      <c r="H9" s="597" t="s">
        <v>68</v>
      </c>
      <c r="I9" s="598"/>
      <c r="J9" s="599"/>
      <c r="K9" s="587" t="s">
        <v>201</v>
      </c>
      <c r="L9" s="587" t="s">
        <v>582</v>
      </c>
      <c r="M9" s="589" t="s">
        <v>550</v>
      </c>
      <c r="N9" s="591" t="s">
        <v>202</v>
      </c>
      <c r="O9" s="604" t="s">
        <v>203</v>
      </c>
      <c r="P9" s="605"/>
      <c r="Q9" s="538" t="s">
        <v>609</v>
      </c>
      <c r="R9" s="526" t="s">
        <v>204</v>
      </c>
      <c r="S9" s="606" t="s">
        <v>205</v>
      </c>
      <c r="T9" s="600" t="s">
        <v>612</v>
      </c>
      <c r="U9" s="602" t="s">
        <v>206</v>
      </c>
      <c r="V9" s="25"/>
      <c r="W9" s="25"/>
      <c r="X9" s="157"/>
      <c r="Y9" s="40"/>
      <c r="Z9" s="40"/>
      <c r="AA9" s="40"/>
      <c r="AB9" s="25"/>
      <c r="AC9" s="25"/>
      <c r="AD9" s="46"/>
      <c r="AE9" s="27"/>
      <c r="AF9" s="27"/>
      <c r="AG9" s="27"/>
      <c r="AH9" s="27"/>
      <c r="AI9" s="27"/>
      <c r="AM9" s="29"/>
      <c r="AN9" s="29"/>
      <c r="AQ9" s="25"/>
      <c r="AU9" s="27"/>
    </row>
    <row r="10" spans="1:50" s="64" customFormat="1" ht="40.15" customHeight="1">
      <c r="A10" s="404" t="s">
        <v>110</v>
      </c>
      <c r="B10" s="96" t="s">
        <v>111</v>
      </c>
      <c r="C10" s="406" t="s">
        <v>112</v>
      </c>
      <c r="D10" s="594"/>
      <c r="E10" s="596"/>
      <c r="F10" s="596"/>
      <c r="G10" s="596"/>
      <c r="H10" s="136" t="s">
        <v>119</v>
      </c>
      <c r="I10" s="215" t="s">
        <v>120</v>
      </c>
      <c r="J10" s="346" t="s">
        <v>207</v>
      </c>
      <c r="K10" s="588"/>
      <c r="L10" s="588"/>
      <c r="M10" s="590"/>
      <c r="N10" s="592"/>
      <c r="O10" s="167">
        <v>1</v>
      </c>
      <c r="P10" s="168">
        <v>0.8</v>
      </c>
      <c r="Q10" s="539"/>
      <c r="R10" s="527"/>
      <c r="S10" s="607"/>
      <c r="T10" s="601"/>
      <c r="U10" s="603"/>
      <c r="V10" s="59"/>
      <c r="W10" s="59"/>
      <c r="X10" s="78" t="s">
        <v>208</v>
      </c>
      <c r="Y10" s="81" t="s">
        <v>209</v>
      </c>
      <c r="Z10" s="81" t="s">
        <v>210</v>
      </c>
      <c r="AA10" s="82" t="s">
        <v>211</v>
      </c>
      <c r="AB10" s="28" t="s">
        <v>212</v>
      </c>
      <c r="AC10" s="83" t="s">
        <v>213</v>
      </c>
      <c r="AD10" s="83" t="s">
        <v>214</v>
      </c>
      <c r="AE10" s="83" t="s">
        <v>215</v>
      </c>
      <c r="AF10" s="83" t="s">
        <v>216</v>
      </c>
      <c r="AG10" s="84" t="s">
        <v>217</v>
      </c>
      <c r="AH10" s="84" t="s">
        <v>218</v>
      </c>
      <c r="AI10" s="84" t="s">
        <v>219</v>
      </c>
      <c r="AJ10" s="85" t="s">
        <v>220</v>
      </c>
      <c r="AK10" s="85" t="s">
        <v>221</v>
      </c>
      <c r="AL10" s="81" t="s">
        <v>222</v>
      </c>
      <c r="AM10" s="85" t="s">
        <v>223</v>
      </c>
      <c r="AN10" s="85" t="s">
        <v>224</v>
      </c>
      <c r="AO10" s="85" t="s">
        <v>225</v>
      </c>
      <c r="AP10" s="85" t="s">
        <v>226</v>
      </c>
      <c r="AQ10" s="84" t="s">
        <v>227</v>
      </c>
      <c r="AR10" s="85" t="s">
        <v>221</v>
      </c>
      <c r="AS10" s="82" t="s">
        <v>228</v>
      </c>
      <c r="AT10" s="81" t="s">
        <v>229</v>
      </c>
      <c r="AU10" s="83" t="s">
        <v>230</v>
      </c>
      <c r="AV10" s="60"/>
    </row>
    <row r="11" spans="1:50" s="286" customFormat="1" ht="16.899999999999999" customHeight="1">
      <c r="A11" s="405" t="s">
        <v>135</v>
      </c>
      <c r="B11" s="274" t="s">
        <v>136</v>
      </c>
      <c r="C11" s="407" t="s">
        <v>137</v>
      </c>
      <c r="D11" s="291">
        <v>33.89</v>
      </c>
      <c r="E11" s="292">
        <v>176</v>
      </c>
      <c r="F11" s="293">
        <v>123</v>
      </c>
      <c r="G11" s="294">
        <v>0</v>
      </c>
      <c r="H11" s="295">
        <v>-5</v>
      </c>
      <c r="I11" s="296">
        <v>6</v>
      </c>
      <c r="J11" s="297">
        <v>-11</v>
      </c>
      <c r="K11" s="298">
        <v>64</v>
      </c>
      <c r="L11" s="293">
        <v>15</v>
      </c>
      <c r="M11" s="299">
        <v>10.17</v>
      </c>
      <c r="N11" s="300">
        <v>49</v>
      </c>
      <c r="O11" s="301">
        <v>1660.61</v>
      </c>
      <c r="P11" s="302">
        <v>1328.49</v>
      </c>
      <c r="Q11" s="303">
        <v>0</v>
      </c>
      <c r="R11" s="304">
        <v>460.9</v>
      </c>
      <c r="S11" s="300">
        <v>867.58</v>
      </c>
      <c r="T11" s="293">
        <v>105.86</v>
      </c>
      <c r="U11" s="305">
        <v>973.45</v>
      </c>
      <c r="V11" s="275"/>
      <c r="W11" s="276"/>
      <c r="X11" s="277"/>
      <c r="Y11" s="278"/>
      <c r="Z11" s="279"/>
      <c r="AA11" s="279"/>
      <c r="AB11" s="280"/>
      <c r="AC11" s="280"/>
      <c r="AD11" s="280"/>
      <c r="AE11" s="281"/>
      <c r="AF11" s="281"/>
      <c r="AG11" s="281"/>
      <c r="AH11" s="281"/>
      <c r="AI11" s="281"/>
      <c r="AJ11" s="281"/>
      <c r="AK11" s="281"/>
      <c r="AL11" s="281"/>
      <c r="AM11" s="282"/>
      <c r="AN11" s="283"/>
      <c r="AO11" s="281"/>
      <c r="AP11" s="281"/>
      <c r="AQ11" s="284"/>
      <c r="AR11" s="285"/>
      <c r="AS11" s="281"/>
      <c r="AT11" s="281"/>
      <c r="AU11" s="281"/>
    </row>
    <row r="12" spans="1:50" s="57" customFormat="1" ht="16.899999999999999" customHeight="1">
      <c r="A12" s="402" t="str">
        <f>IF('1042Bf Données de base trav.'!A8="","",'1042Bf Données de base trav.'!A8)</f>
        <v/>
      </c>
      <c r="B12" s="408" t="str">
        <f>IF('1042Bf Données de base trav.'!B8="","",'1042Bf Données de base trav.'!B8)</f>
        <v/>
      </c>
      <c r="C12" s="403" t="str">
        <f>IF('1042Bf Données de base trav.'!C8="","",'1042Bf Données de base trav.'!C8)</f>
        <v/>
      </c>
      <c r="D12" s="310" t="str">
        <f>IF('1042Bf Données de base trav.'!AJ8="","",'1042Bf Données de base trav.'!AJ8)</f>
        <v/>
      </c>
      <c r="E12" s="306" t="str">
        <f>IF('1042Bf Données de base trav.'!N8="","",'1042Bf Données de base trav.'!N8)</f>
        <v/>
      </c>
      <c r="F12" s="308" t="str">
        <f>IF('1042Bf Données de base trav.'!O8="","",'1042Bf Données de base trav.'!O8)</f>
        <v/>
      </c>
      <c r="G12" s="307" t="str">
        <f>IF('1042Bf Données de base trav.'!P8="","",'1042Bf Données de base trav.'!P8)</f>
        <v/>
      </c>
      <c r="H12" s="311" t="str">
        <f>IF('1042Bf Données de base trav.'!Q8="","",'1042Bf Données de base trav.'!Q8)</f>
        <v/>
      </c>
      <c r="I12" s="312" t="str">
        <f>IF('1042Bf Données de base trav.'!R8="","",'1042Bf Données de base trav.'!R8)</f>
        <v/>
      </c>
      <c r="J12" s="313" t="str">
        <f>Z12</f>
        <v/>
      </c>
      <c r="K12" s="314" t="str">
        <f>AA12</f>
        <v/>
      </c>
      <c r="L12" s="315" t="str">
        <f>IF('1042Bf Données de base trav.'!S8="","",'1042Bf Données de base trav.'!S8)</f>
        <v/>
      </c>
      <c r="M12" s="316" t="str">
        <f>AD12</f>
        <v/>
      </c>
      <c r="N12" s="317" t="str">
        <f t="shared" ref="N12:P13" si="1">AF12</f>
        <v/>
      </c>
      <c r="O12" s="318" t="str">
        <f t="shared" si="1"/>
        <v/>
      </c>
      <c r="P12" s="319" t="str">
        <f t="shared" si="1"/>
        <v/>
      </c>
      <c r="Q12" s="309" t="str">
        <f>AJ12</f>
        <v/>
      </c>
      <c r="R12" s="320" t="str">
        <f>AI12</f>
        <v/>
      </c>
      <c r="S12" s="317" t="str">
        <f>AL12</f>
        <v/>
      </c>
      <c r="T12" s="315" t="str">
        <f>IF(R12="","",MAX((O12-AR12)*'1042Af Demande'!$B$31,0))</f>
        <v/>
      </c>
      <c r="U12" s="321" t="str">
        <f>IF(T12="","",S12+T12)</f>
        <v/>
      </c>
      <c r="V12" s="377"/>
      <c r="W12" s="378"/>
      <c r="X12" s="158" t="str">
        <f>IF('1042Bf Données de base trav.'!M8="","",'1042Bf Données de base trav.'!M8)</f>
        <v/>
      </c>
      <c r="Y12" s="379" t="str">
        <f>IF($A12="","",D12)</f>
        <v/>
      </c>
      <c r="Z12" s="380" t="str">
        <f>IF(A12="","",'1042Bf Données de base trav.'!Q8-'1042Bf Données de base trav.'!R8)</f>
        <v/>
      </c>
      <c r="AA12" s="380" t="str">
        <f>IF(OR($C12="",E12="",F12="",G12=""),"",E12-(F12+G12+Z12))</f>
        <v/>
      </c>
      <c r="AB12" s="381" t="str">
        <f>IF(AA12="","",MAX(AA12,0))</f>
        <v/>
      </c>
      <c r="AC12" s="381" t="str">
        <f>IF(K12="","",AC$8)</f>
        <v/>
      </c>
      <c r="AD12" s="381" t="str">
        <f>IF(K12="","",K12*AD$8)</f>
        <v/>
      </c>
      <c r="AE12" s="382" t="str">
        <f>IF(AC12="","",AE$8)</f>
        <v/>
      </c>
      <c r="AF12" s="382" t="str">
        <f>IF(K12="","",K12*AF$8 - MAX('1042Bf Données de base trav.'!S8-M12,0))</f>
        <v/>
      </c>
      <c r="AG12" s="382" t="str">
        <f>IF(OR($C12="",K12="",D12="",N12&lt;0),"",MAX(N12*D12,0))</f>
        <v/>
      </c>
      <c r="AH12" s="382" t="str">
        <f>IF(OR($C12="",O12=""),"",O12*0.8)</f>
        <v/>
      </c>
      <c r="AI12" s="382" t="str">
        <f>IF(OR($C12="",D12="",O12=""),"",AI$6/5*X12*D12*0.8)</f>
        <v/>
      </c>
      <c r="AJ12" s="382" t="str">
        <f>IF(OR($C12="",K12="",O12=""),"",MAX(P12+'1042Bf Données de base trav.'!T8-O12,0))</f>
        <v/>
      </c>
      <c r="AK12" s="382" t="str">
        <f>IF('1042Bf Données de base trav.'!T8="","",'1042Bf Données de base trav.'!T8)</f>
        <v/>
      </c>
      <c r="AL12" s="382" t="str">
        <f>IF(OR($C12="",O12=""),"",MAX(P12-R12-AJ12,0))</f>
        <v/>
      </c>
      <c r="AM12" s="383" t="str">
        <f>IF(E12="","",1)</f>
        <v/>
      </c>
      <c r="AN12" s="384" t="str">
        <f>IF(E12="","",IF(ROUND(K12,2)&lt;=0,0,1))</f>
        <v/>
      </c>
      <c r="AO12" s="382" t="str">
        <f>IF(E12="","",E12)</f>
        <v/>
      </c>
      <c r="AP12" s="382" t="str">
        <f>IF(E12="","",'1042Bf Données de base trav.'!P8)</f>
        <v/>
      </c>
      <c r="AQ12" s="385">
        <f>IF('1042Bf Données de base trav.'!Y8&gt;0,AG12,0)</f>
        <v>0</v>
      </c>
      <c r="AR12" s="386">
        <f>IF('1042Bf Données de base trav.'!Y8&gt;0,'1042Bf Données de base trav.'!T8,0)</f>
        <v>0</v>
      </c>
      <c r="AS12" s="382" t="str">
        <f>E12</f>
        <v/>
      </c>
      <c r="AT12" s="382">
        <f>'1042Bf Données de base trav.'!P8</f>
        <v>0</v>
      </c>
      <c r="AU12" s="382">
        <f>IF(AQ12="",0,MAX(AQ12-AR12,0))</f>
        <v>0</v>
      </c>
    </row>
    <row r="13" spans="1:50" s="57" customFormat="1" ht="16.899999999999999" customHeight="1">
      <c r="A13" s="402" t="str">
        <f>IF('1042Bf Données de base trav.'!A9="","",'1042Bf Données de base trav.'!A9)</f>
        <v/>
      </c>
      <c r="B13" s="409" t="str">
        <f>IF('1042Bf Données de base trav.'!B9="","",'1042Bf Données de base trav.'!B9)</f>
        <v/>
      </c>
      <c r="C13" s="403" t="str">
        <f>IF('1042Bf Données de base trav.'!C9="","",'1042Bf Données de base trav.'!C9)</f>
        <v/>
      </c>
      <c r="D13" s="310" t="str">
        <f>IF('1042Bf Données de base trav.'!AJ9="","",'1042Bf Données de base trav.'!AJ9)</f>
        <v/>
      </c>
      <c r="E13" s="306" t="str">
        <f>IF('1042Bf Données de base trav.'!N9="","",'1042Bf Données de base trav.'!N9)</f>
        <v/>
      </c>
      <c r="F13" s="308" t="str">
        <f>IF('1042Bf Données de base trav.'!O9="","",'1042Bf Données de base trav.'!O9)</f>
        <v/>
      </c>
      <c r="G13" s="307" t="str">
        <f>IF('1042Bf Données de base trav.'!P9="","",'1042Bf Données de base trav.'!P9)</f>
        <v/>
      </c>
      <c r="H13" s="311" t="str">
        <f>IF('1042Bf Données de base trav.'!Q9="","",'1042Bf Données de base trav.'!Q9)</f>
        <v/>
      </c>
      <c r="I13" s="312" t="str">
        <f>IF('1042Bf Données de base trav.'!R9="","",'1042Bf Données de base trav.'!R9)</f>
        <v/>
      </c>
      <c r="J13" s="313" t="str">
        <f t="shared" ref="J13:J76" si="2">Z13</f>
        <v/>
      </c>
      <c r="K13" s="314" t="str">
        <f t="shared" ref="K13:K76" si="3">AA13</f>
        <v/>
      </c>
      <c r="L13" s="315" t="str">
        <f>IF('1042Bf Données de base trav.'!S9="","",'1042Bf Données de base trav.'!S9)</f>
        <v/>
      </c>
      <c r="M13" s="316" t="str">
        <f>AD13</f>
        <v/>
      </c>
      <c r="N13" s="317" t="str">
        <f t="shared" si="1"/>
        <v/>
      </c>
      <c r="O13" s="318" t="str">
        <f t="shared" si="1"/>
        <v/>
      </c>
      <c r="P13" s="319" t="str">
        <f t="shared" si="1"/>
        <v/>
      </c>
      <c r="Q13" s="309" t="str">
        <f>AJ13</f>
        <v/>
      </c>
      <c r="R13" s="320" t="str">
        <f>AI13</f>
        <v/>
      </c>
      <c r="S13" s="317" t="str">
        <f>AL13</f>
        <v/>
      </c>
      <c r="T13" s="315" t="str">
        <f>IF(R13="","",MAX((O13-AR13)*'1042Af Demande'!$B$31,0))</f>
        <v/>
      </c>
      <c r="U13" s="321" t="str">
        <f>IF(T13="","",S13+T13)</f>
        <v/>
      </c>
      <c r="V13" s="377"/>
      <c r="W13" s="378"/>
      <c r="X13" s="158" t="str">
        <f>IF('1042Bf Données de base trav.'!M9="","",'1042Bf Données de base trav.'!M9)</f>
        <v/>
      </c>
      <c r="Y13" s="379" t="str">
        <f t="shared" ref="Y13:Y76" si="4">IF($A13="","",D13)</f>
        <v/>
      </c>
      <c r="Z13" s="380" t="str">
        <f>IF(A13="","",'1042Bf Données de base trav.'!Q9-'1042Bf Données de base trav.'!R9)</f>
        <v/>
      </c>
      <c r="AA13" s="380" t="str">
        <f t="shared" ref="AA13:AA76" si="5">IF(OR($C13="",E13="",F13="",G13=""),"",E13-(F13+G13+Z13))</f>
        <v/>
      </c>
      <c r="AB13" s="381" t="str">
        <f t="shared" ref="AB13:AB76" si="6">IF(AA13="","",MAX(AA13,0))</f>
        <v/>
      </c>
      <c r="AC13" s="381" t="str">
        <f t="shared" ref="AC13:AC76" si="7">IF(K13="","",AC$8)</f>
        <v/>
      </c>
      <c r="AD13" s="381" t="str">
        <f t="shared" ref="AD13:AD76" si="8">IF(K13="","",K13*AD$8)</f>
        <v/>
      </c>
      <c r="AE13" s="382" t="str">
        <f t="shared" ref="AE13:AE76" si="9">IF(AC13="","",AE$8)</f>
        <v/>
      </c>
      <c r="AF13" s="382" t="str">
        <f>IF(K13="","",K13*AF$8 - MAX('1042Bf Données de base trav.'!S9-M13,0))</f>
        <v/>
      </c>
      <c r="AG13" s="382" t="str">
        <f t="shared" ref="AG13:AG76" si="10">IF(OR($C13="",K13="",D13="",N13&lt;0),"",MAX(N13*D13,0))</f>
        <v/>
      </c>
      <c r="AH13" s="382" t="str">
        <f t="shared" ref="AH13:AH76" si="11">IF(OR($C13="",O13=""),"",O13*0.8)</f>
        <v/>
      </c>
      <c r="AI13" s="382" t="str">
        <f t="shared" ref="AI13:AI76" si="12">IF(OR($C13="",D13="",O13=""),"",AI$6/5*X13*D13*0.8)</f>
        <v/>
      </c>
      <c r="AJ13" s="382" t="str">
        <f>IF(OR($C13="",K13="",O13=""),"",MAX(P13+'1042Bf Données de base trav.'!T9-O13,0))</f>
        <v/>
      </c>
      <c r="AK13" s="382" t="str">
        <f>IF('1042Bf Données de base trav.'!T9="","",'1042Bf Données de base trav.'!T9)</f>
        <v/>
      </c>
      <c r="AL13" s="382" t="str">
        <f t="shared" ref="AL13:AL76" si="13">IF(OR($C13="",O13=""),"",MAX(P13-R13-AJ13,0))</f>
        <v/>
      </c>
      <c r="AM13" s="383" t="str">
        <f t="shared" ref="AM13:AM76" si="14">IF(E13="","",1)</f>
        <v/>
      </c>
      <c r="AN13" s="384" t="str">
        <f t="shared" ref="AN13:AN76" si="15">IF(E13="","",IF(ROUND(K13,2)&lt;=0,0,1))</f>
        <v/>
      </c>
      <c r="AO13" s="382" t="str">
        <f t="shared" ref="AO13:AO76" si="16">IF(E13="","",E13)</f>
        <v/>
      </c>
      <c r="AP13" s="382" t="str">
        <f>IF(E13="","",'1042Bf Données de base trav.'!P9)</f>
        <v/>
      </c>
      <c r="AQ13" s="385">
        <f>IF('1042Bf Données de base trav.'!Y9&gt;0,AG13,0)</f>
        <v>0</v>
      </c>
      <c r="AR13" s="386">
        <f>IF('1042Bf Données de base trav.'!Y9&gt;0,'1042Bf Données de base trav.'!T9,0)</f>
        <v>0</v>
      </c>
      <c r="AS13" s="382" t="str">
        <f t="shared" ref="AS13:AS76" si="17">E13</f>
        <v/>
      </c>
      <c r="AT13" s="382">
        <f>'1042Bf Données de base trav.'!P9</f>
        <v>0</v>
      </c>
      <c r="AU13" s="382">
        <f t="shared" ref="AU13:AU76" si="18">IF(AQ13="",0,MAX(AQ13-AR13,0))</f>
        <v>0</v>
      </c>
    </row>
    <row r="14" spans="1:50" s="57" customFormat="1" ht="16.899999999999999" customHeight="1">
      <c r="A14" s="402" t="str">
        <f>IF('1042Bf Données de base trav.'!A10="","",'1042Bf Données de base trav.'!A10)</f>
        <v/>
      </c>
      <c r="B14" s="409" t="str">
        <f>IF('1042Bf Données de base trav.'!B10="","",'1042Bf Données de base trav.'!B10)</f>
        <v/>
      </c>
      <c r="C14" s="403" t="str">
        <f>IF('1042Bf Données de base trav.'!C10="","",'1042Bf Données de base trav.'!C10)</f>
        <v/>
      </c>
      <c r="D14" s="310" t="str">
        <f>IF('1042Bf Données de base trav.'!AJ10="","",'1042Bf Données de base trav.'!AJ10)</f>
        <v/>
      </c>
      <c r="E14" s="306" t="str">
        <f>IF('1042Bf Données de base trav.'!N10="","",'1042Bf Données de base trav.'!N10)</f>
        <v/>
      </c>
      <c r="F14" s="308" t="str">
        <f>IF('1042Bf Données de base trav.'!O10="","",'1042Bf Données de base trav.'!O10)</f>
        <v/>
      </c>
      <c r="G14" s="307" t="str">
        <f>IF('1042Bf Données de base trav.'!P10="","",'1042Bf Données de base trav.'!P10)</f>
        <v/>
      </c>
      <c r="H14" s="311" t="str">
        <f>IF('1042Bf Données de base trav.'!Q10="","",'1042Bf Données de base trav.'!Q10)</f>
        <v/>
      </c>
      <c r="I14" s="312" t="str">
        <f>IF('1042Bf Données de base trav.'!R10="","",'1042Bf Données de base trav.'!R10)</f>
        <v/>
      </c>
      <c r="J14" s="313" t="str">
        <f t="shared" si="2"/>
        <v/>
      </c>
      <c r="K14" s="314" t="str">
        <f t="shared" si="3"/>
        <v/>
      </c>
      <c r="L14" s="315" t="str">
        <f>IF('1042Bf Données de base trav.'!S10="","",'1042Bf Données de base trav.'!S10)</f>
        <v/>
      </c>
      <c r="M14" s="316" t="str">
        <f t="shared" ref="M14:M77" si="19">AD14</f>
        <v/>
      </c>
      <c r="N14" s="317" t="str">
        <f t="shared" ref="N14:N77" si="20">AF14</f>
        <v/>
      </c>
      <c r="O14" s="318" t="str">
        <f t="shared" ref="O14:O77" si="21">AG14</f>
        <v/>
      </c>
      <c r="P14" s="319" t="str">
        <f t="shared" ref="P14:P77" si="22">AH14</f>
        <v/>
      </c>
      <c r="Q14" s="309" t="str">
        <f t="shared" ref="Q14:Q77" si="23">AJ14</f>
        <v/>
      </c>
      <c r="R14" s="320" t="str">
        <f t="shared" ref="R14:R77" si="24">AI14</f>
        <v/>
      </c>
      <c r="S14" s="317" t="str">
        <f t="shared" ref="S14:S77" si="25">AL14</f>
        <v/>
      </c>
      <c r="T14" s="315" t="str">
        <f>IF(R14="","",MAX((O14-AR14)*'1042Af Demande'!$B$31,0))</f>
        <v/>
      </c>
      <c r="U14" s="321" t="str">
        <f t="shared" ref="U14:U77" si="26">IF(T14="","",S14+T14)</f>
        <v/>
      </c>
      <c r="V14" s="377"/>
      <c r="W14" s="378"/>
      <c r="X14" s="158" t="str">
        <f>IF('1042Bf Données de base trav.'!M10="","",'1042Bf Données de base trav.'!M10)</f>
        <v/>
      </c>
      <c r="Y14" s="379" t="str">
        <f t="shared" si="4"/>
        <v/>
      </c>
      <c r="Z14" s="380" t="str">
        <f>IF(A14="","",'1042Bf Données de base trav.'!Q10-'1042Bf Données de base trav.'!R10)</f>
        <v/>
      </c>
      <c r="AA14" s="380" t="str">
        <f t="shared" si="5"/>
        <v/>
      </c>
      <c r="AB14" s="381" t="str">
        <f t="shared" si="6"/>
        <v/>
      </c>
      <c r="AC14" s="381" t="str">
        <f t="shared" si="7"/>
        <v/>
      </c>
      <c r="AD14" s="381" t="str">
        <f t="shared" si="8"/>
        <v/>
      </c>
      <c r="AE14" s="382" t="str">
        <f t="shared" si="9"/>
        <v/>
      </c>
      <c r="AF14" s="382" t="str">
        <f>IF(K14="","",K14*AF$8 - MAX('1042Bf Données de base trav.'!S10-M14,0))</f>
        <v/>
      </c>
      <c r="AG14" s="382" t="str">
        <f t="shared" si="10"/>
        <v/>
      </c>
      <c r="AH14" s="382" t="str">
        <f t="shared" si="11"/>
        <v/>
      </c>
      <c r="AI14" s="382" t="str">
        <f t="shared" si="12"/>
        <v/>
      </c>
      <c r="AJ14" s="382" t="str">
        <f>IF(OR($C14="",K14="",O14=""),"",MAX(P14+'1042Bf Données de base trav.'!T10-O14,0))</f>
        <v/>
      </c>
      <c r="AK14" s="382" t="str">
        <f>IF('1042Bf Données de base trav.'!T10="","",'1042Bf Données de base trav.'!T10)</f>
        <v/>
      </c>
      <c r="AL14" s="382" t="str">
        <f t="shared" si="13"/>
        <v/>
      </c>
      <c r="AM14" s="383" t="str">
        <f t="shared" si="14"/>
        <v/>
      </c>
      <c r="AN14" s="384" t="str">
        <f t="shared" si="15"/>
        <v/>
      </c>
      <c r="AO14" s="382" t="str">
        <f t="shared" si="16"/>
        <v/>
      </c>
      <c r="AP14" s="382" t="str">
        <f>IF(E14="","",'1042Bf Données de base trav.'!P10)</f>
        <v/>
      </c>
      <c r="AQ14" s="385">
        <f>IF('1042Bf Données de base trav.'!Y10&gt;0,AG14,0)</f>
        <v>0</v>
      </c>
      <c r="AR14" s="386">
        <f>IF('1042Bf Données de base trav.'!Y10&gt;0,'1042Bf Données de base trav.'!T10,0)</f>
        <v>0</v>
      </c>
      <c r="AS14" s="382" t="str">
        <f t="shared" si="17"/>
        <v/>
      </c>
      <c r="AT14" s="382">
        <f>'1042Bf Données de base trav.'!P10</f>
        <v>0</v>
      </c>
      <c r="AU14" s="382">
        <f t="shared" si="18"/>
        <v>0</v>
      </c>
    </row>
    <row r="15" spans="1:50" s="57" customFormat="1" ht="16.899999999999999" customHeight="1">
      <c r="A15" s="402" t="str">
        <f>IF('1042Bf Données de base trav.'!A11="","",'1042Bf Données de base trav.'!A11)</f>
        <v/>
      </c>
      <c r="B15" s="409" t="str">
        <f>IF('1042Bf Données de base trav.'!B11="","",'1042Bf Données de base trav.'!B11)</f>
        <v/>
      </c>
      <c r="C15" s="403" t="str">
        <f>IF('1042Bf Données de base trav.'!C11="","",'1042Bf Données de base trav.'!C11)</f>
        <v/>
      </c>
      <c r="D15" s="310" t="str">
        <f>IF('1042Bf Données de base trav.'!AJ11="","",'1042Bf Données de base trav.'!AJ11)</f>
        <v/>
      </c>
      <c r="E15" s="306" t="str">
        <f>IF('1042Bf Données de base trav.'!N11="","",'1042Bf Données de base trav.'!N11)</f>
        <v/>
      </c>
      <c r="F15" s="308" t="str">
        <f>IF('1042Bf Données de base trav.'!O11="","",'1042Bf Données de base trav.'!O11)</f>
        <v/>
      </c>
      <c r="G15" s="307" t="str">
        <f>IF('1042Bf Données de base trav.'!P11="","",'1042Bf Données de base trav.'!P11)</f>
        <v/>
      </c>
      <c r="H15" s="311" t="str">
        <f>IF('1042Bf Données de base trav.'!Q11="","",'1042Bf Données de base trav.'!Q11)</f>
        <v/>
      </c>
      <c r="I15" s="312" t="str">
        <f>IF('1042Bf Données de base trav.'!R11="","",'1042Bf Données de base trav.'!R11)</f>
        <v/>
      </c>
      <c r="J15" s="313" t="str">
        <f t="shared" si="2"/>
        <v/>
      </c>
      <c r="K15" s="314" t="str">
        <f t="shared" si="3"/>
        <v/>
      </c>
      <c r="L15" s="315" t="str">
        <f>IF('1042Bf Données de base trav.'!S11="","",'1042Bf Données de base trav.'!S11)</f>
        <v/>
      </c>
      <c r="M15" s="316" t="str">
        <f>AD15</f>
        <v/>
      </c>
      <c r="N15" s="317" t="str">
        <f t="shared" si="20"/>
        <v/>
      </c>
      <c r="O15" s="318" t="str">
        <f t="shared" si="21"/>
        <v/>
      </c>
      <c r="P15" s="319" t="str">
        <f t="shared" si="22"/>
        <v/>
      </c>
      <c r="Q15" s="309" t="str">
        <f t="shared" si="23"/>
        <v/>
      </c>
      <c r="R15" s="320" t="str">
        <f t="shared" si="24"/>
        <v/>
      </c>
      <c r="S15" s="317" t="str">
        <f t="shared" si="25"/>
        <v/>
      </c>
      <c r="T15" s="315" t="str">
        <f>IF(R15="","",MAX((O15-AR15)*'1042Af Demande'!$B$31,0))</f>
        <v/>
      </c>
      <c r="U15" s="321" t="str">
        <f t="shared" si="26"/>
        <v/>
      </c>
      <c r="V15" s="377"/>
      <c r="W15" s="378"/>
      <c r="X15" s="158" t="str">
        <f>IF('1042Bf Données de base trav.'!M11="","",'1042Bf Données de base trav.'!M11)</f>
        <v/>
      </c>
      <c r="Y15" s="379" t="str">
        <f t="shared" si="4"/>
        <v/>
      </c>
      <c r="Z15" s="380" t="str">
        <f>IF(A15="","",'1042Bf Données de base trav.'!Q11-'1042Bf Données de base trav.'!R11)</f>
        <v/>
      </c>
      <c r="AA15" s="380" t="str">
        <f t="shared" si="5"/>
        <v/>
      </c>
      <c r="AB15" s="381" t="str">
        <f t="shared" si="6"/>
        <v/>
      </c>
      <c r="AC15" s="381" t="str">
        <f t="shared" si="7"/>
        <v/>
      </c>
      <c r="AD15" s="381" t="str">
        <f t="shared" si="8"/>
        <v/>
      </c>
      <c r="AE15" s="382" t="str">
        <f t="shared" si="9"/>
        <v/>
      </c>
      <c r="AF15" s="382" t="str">
        <f>IF(K15="","",K15*AF$8 - MAX('1042Bf Données de base trav.'!S11-M15,0))</f>
        <v/>
      </c>
      <c r="AG15" s="382" t="str">
        <f t="shared" si="10"/>
        <v/>
      </c>
      <c r="AH15" s="382" t="str">
        <f t="shared" si="11"/>
        <v/>
      </c>
      <c r="AI15" s="382" t="str">
        <f t="shared" si="12"/>
        <v/>
      </c>
      <c r="AJ15" s="382" t="str">
        <f>IF(OR($C15="",K15="",O15=""),"",MAX(P15+'1042Bf Données de base trav.'!T11-O15,0))</f>
        <v/>
      </c>
      <c r="AK15" s="382" t="str">
        <f>IF('1042Bf Données de base trav.'!T11="","",'1042Bf Données de base trav.'!T11)</f>
        <v/>
      </c>
      <c r="AL15" s="382" t="str">
        <f t="shared" si="13"/>
        <v/>
      </c>
      <c r="AM15" s="383" t="str">
        <f t="shared" si="14"/>
        <v/>
      </c>
      <c r="AN15" s="384" t="str">
        <f t="shared" si="15"/>
        <v/>
      </c>
      <c r="AO15" s="382" t="str">
        <f t="shared" si="16"/>
        <v/>
      </c>
      <c r="AP15" s="382" t="str">
        <f>IF(E15="","",'1042Bf Données de base trav.'!P11)</f>
        <v/>
      </c>
      <c r="AQ15" s="385">
        <f>IF('1042Bf Données de base trav.'!Y11&gt;0,AG15,0)</f>
        <v>0</v>
      </c>
      <c r="AR15" s="386">
        <f>IF('1042Bf Données de base trav.'!Y11&gt;0,'1042Bf Données de base trav.'!T11,0)</f>
        <v>0</v>
      </c>
      <c r="AS15" s="382" t="str">
        <f t="shared" si="17"/>
        <v/>
      </c>
      <c r="AT15" s="382">
        <f>'1042Bf Données de base trav.'!P11</f>
        <v>0</v>
      </c>
      <c r="AU15" s="382">
        <f t="shared" si="18"/>
        <v>0</v>
      </c>
    </row>
    <row r="16" spans="1:50" s="57" customFormat="1" ht="16.899999999999999" customHeight="1">
      <c r="A16" s="402" t="str">
        <f>IF('1042Bf Données de base trav.'!A12="","",'1042Bf Données de base trav.'!A12)</f>
        <v/>
      </c>
      <c r="B16" s="409" t="str">
        <f>IF('1042Bf Données de base trav.'!B12="","",'1042Bf Données de base trav.'!B12)</f>
        <v/>
      </c>
      <c r="C16" s="403" t="str">
        <f>IF('1042Bf Données de base trav.'!C12="","",'1042Bf Données de base trav.'!C12)</f>
        <v/>
      </c>
      <c r="D16" s="310" t="str">
        <f>IF('1042Bf Données de base trav.'!AJ12="","",'1042Bf Données de base trav.'!AJ12)</f>
        <v/>
      </c>
      <c r="E16" s="306" t="str">
        <f>IF('1042Bf Données de base trav.'!N12="","",'1042Bf Données de base trav.'!N12)</f>
        <v/>
      </c>
      <c r="F16" s="308" t="str">
        <f>IF('1042Bf Données de base trav.'!O12="","",'1042Bf Données de base trav.'!O12)</f>
        <v/>
      </c>
      <c r="G16" s="307" t="str">
        <f>IF('1042Bf Données de base trav.'!P12="","",'1042Bf Données de base trav.'!P12)</f>
        <v/>
      </c>
      <c r="H16" s="311" t="str">
        <f>IF('1042Bf Données de base trav.'!Q12="","",'1042Bf Données de base trav.'!Q12)</f>
        <v/>
      </c>
      <c r="I16" s="312" t="str">
        <f>IF('1042Bf Données de base trav.'!R12="","",'1042Bf Données de base trav.'!R12)</f>
        <v/>
      </c>
      <c r="J16" s="313" t="str">
        <f t="shared" si="2"/>
        <v/>
      </c>
      <c r="K16" s="314" t="str">
        <f t="shared" si="3"/>
        <v/>
      </c>
      <c r="L16" s="315" t="str">
        <f>IF('1042Bf Données de base trav.'!S12="","",'1042Bf Données de base trav.'!S12)</f>
        <v/>
      </c>
      <c r="M16" s="316" t="str">
        <f t="shared" si="19"/>
        <v/>
      </c>
      <c r="N16" s="317" t="str">
        <f t="shared" si="20"/>
        <v/>
      </c>
      <c r="O16" s="318" t="str">
        <f t="shared" si="21"/>
        <v/>
      </c>
      <c r="P16" s="319" t="str">
        <f t="shared" si="22"/>
        <v/>
      </c>
      <c r="Q16" s="309" t="str">
        <f t="shared" si="23"/>
        <v/>
      </c>
      <c r="R16" s="320" t="str">
        <f t="shared" si="24"/>
        <v/>
      </c>
      <c r="S16" s="317" t="str">
        <f t="shared" si="25"/>
        <v/>
      </c>
      <c r="T16" s="315" t="str">
        <f>IF(R16="","",MAX((O16-AR16)*'1042Af Demande'!$B$31,0))</f>
        <v/>
      </c>
      <c r="U16" s="321" t="str">
        <f t="shared" si="26"/>
        <v/>
      </c>
      <c r="V16" s="377"/>
      <c r="W16" s="378"/>
      <c r="X16" s="158" t="str">
        <f>IF('1042Bf Données de base trav.'!M12="","",'1042Bf Données de base trav.'!M12)</f>
        <v/>
      </c>
      <c r="Y16" s="379" t="str">
        <f t="shared" si="4"/>
        <v/>
      </c>
      <c r="Z16" s="380" t="str">
        <f>IF(A16="","",'1042Bf Données de base trav.'!Q12-'1042Bf Données de base trav.'!R12)</f>
        <v/>
      </c>
      <c r="AA16" s="380" t="str">
        <f t="shared" si="5"/>
        <v/>
      </c>
      <c r="AB16" s="381" t="str">
        <f t="shared" si="6"/>
        <v/>
      </c>
      <c r="AC16" s="381" t="str">
        <f t="shared" si="7"/>
        <v/>
      </c>
      <c r="AD16" s="381" t="str">
        <f t="shared" si="8"/>
        <v/>
      </c>
      <c r="AE16" s="382" t="str">
        <f t="shared" si="9"/>
        <v/>
      </c>
      <c r="AF16" s="382" t="str">
        <f>IF(K16="","",K16*AF$8 - MAX('1042Bf Données de base trav.'!S12-M16,0))</f>
        <v/>
      </c>
      <c r="AG16" s="382" t="str">
        <f t="shared" si="10"/>
        <v/>
      </c>
      <c r="AH16" s="382" t="str">
        <f t="shared" si="11"/>
        <v/>
      </c>
      <c r="AI16" s="382" t="str">
        <f t="shared" si="12"/>
        <v/>
      </c>
      <c r="AJ16" s="382" t="str">
        <f>IF(OR($C16="",K16="",O16=""),"",MAX(P16+'1042Bf Données de base trav.'!T12-O16,0))</f>
        <v/>
      </c>
      <c r="AK16" s="382" t="str">
        <f>IF('1042Bf Données de base trav.'!T12="","",'1042Bf Données de base trav.'!T12)</f>
        <v/>
      </c>
      <c r="AL16" s="382" t="str">
        <f t="shared" si="13"/>
        <v/>
      </c>
      <c r="AM16" s="383" t="str">
        <f t="shared" si="14"/>
        <v/>
      </c>
      <c r="AN16" s="384" t="str">
        <f t="shared" si="15"/>
        <v/>
      </c>
      <c r="AO16" s="382" t="str">
        <f t="shared" si="16"/>
        <v/>
      </c>
      <c r="AP16" s="382" t="str">
        <f>IF(E16="","",'1042Bf Données de base trav.'!P12)</f>
        <v/>
      </c>
      <c r="AQ16" s="385">
        <f>IF('1042Bf Données de base trav.'!Y12&gt;0,AG16,0)</f>
        <v>0</v>
      </c>
      <c r="AR16" s="386">
        <f>IF('1042Bf Données de base trav.'!Y12&gt;0,'1042Bf Données de base trav.'!T12,0)</f>
        <v>0</v>
      </c>
      <c r="AS16" s="382" t="str">
        <f t="shared" si="17"/>
        <v/>
      </c>
      <c r="AT16" s="382">
        <f>'1042Bf Données de base trav.'!P12</f>
        <v>0</v>
      </c>
      <c r="AU16" s="382">
        <f t="shared" si="18"/>
        <v>0</v>
      </c>
    </row>
    <row r="17" spans="1:47" s="57" customFormat="1" ht="16.899999999999999" customHeight="1">
      <c r="A17" s="402" t="str">
        <f>IF('1042Bf Données de base trav.'!A13="","",'1042Bf Données de base trav.'!A13)</f>
        <v/>
      </c>
      <c r="B17" s="409" t="str">
        <f>IF('1042Bf Données de base trav.'!B13="","",'1042Bf Données de base trav.'!B13)</f>
        <v/>
      </c>
      <c r="C17" s="403" t="str">
        <f>IF('1042Bf Données de base trav.'!C13="","",'1042Bf Données de base trav.'!C13)</f>
        <v/>
      </c>
      <c r="D17" s="310" t="str">
        <f>IF('1042Bf Données de base trav.'!AJ13="","",'1042Bf Données de base trav.'!AJ13)</f>
        <v/>
      </c>
      <c r="E17" s="306" t="str">
        <f>IF('1042Bf Données de base trav.'!N13="","",'1042Bf Données de base trav.'!N13)</f>
        <v/>
      </c>
      <c r="F17" s="308" t="str">
        <f>IF('1042Bf Données de base trav.'!O13="","",'1042Bf Données de base trav.'!O13)</f>
        <v/>
      </c>
      <c r="G17" s="307" t="str">
        <f>IF('1042Bf Données de base trav.'!P13="","",'1042Bf Données de base trav.'!P13)</f>
        <v/>
      </c>
      <c r="H17" s="311" t="str">
        <f>IF('1042Bf Données de base trav.'!Q13="","",'1042Bf Données de base trav.'!Q13)</f>
        <v/>
      </c>
      <c r="I17" s="312" t="str">
        <f>IF('1042Bf Données de base trav.'!R13="","",'1042Bf Données de base trav.'!R13)</f>
        <v/>
      </c>
      <c r="J17" s="313" t="str">
        <f t="shared" si="2"/>
        <v/>
      </c>
      <c r="K17" s="314" t="str">
        <f t="shared" si="3"/>
        <v/>
      </c>
      <c r="L17" s="315" t="str">
        <f>IF('1042Bf Données de base trav.'!S13="","",'1042Bf Données de base trav.'!S13)</f>
        <v/>
      </c>
      <c r="M17" s="316" t="str">
        <f t="shared" si="19"/>
        <v/>
      </c>
      <c r="N17" s="317" t="str">
        <f t="shared" si="20"/>
        <v/>
      </c>
      <c r="O17" s="318" t="str">
        <f t="shared" si="21"/>
        <v/>
      </c>
      <c r="P17" s="319" t="str">
        <f t="shared" si="22"/>
        <v/>
      </c>
      <c r="Q17" s="309" t="str">
        <f t="shared" si="23"/>
        <v/>
      </c>
      <c r="R17" s="320" t="str">
        <f t="shared" si="24"/>
        <v/>
      </c>
      <c r="S17" s="317" t="str">
        <f t="shared" si="25"/>
        <v/>
      </c>
      <c r="T17" s="315" t="str">
        <f>IF(R17="","",MAX((O17-AR17)*'1042Af Demande'!$B$31,0))</f>
        <v/>
      </c>
      <c r="U17" s="321" t="str">
        <f t="shared" si="26"/>
        <v/>
      </c>
      <c r="V17" s="377"/>
      <c r="W17" s="378"/>
      <c r="X17" s="158" t="str">
        <f>IF('1042Bf Données de base trav.'!M13="","",'1042Bf Données de base trav.'!M13)</f>
        <v/>
      </c>
      <c r="Y17" s="379" t="str">
        <f t="shared" si="4"/>
        <v/>
      </c>
      <c r="Z17" s="380" t="str">
        <f>IF(A17="","",'1042Bf Données de base trav.'!Q13-'1042Bf Données de base trav.'!R13)</f>
        <v/>
      </c>
      <c r="AA17" s="380" t="str">
        <f t="shared" si="5"/>
        <v/>
      </c>
      <c r="AB17" s="381" t="str">
        <f t="shared" si="6"/>
        <v/>
      </c>
      <c r="AC17" s="381" t="str">
        <f t="shared" si="7"/>
        <v/>
      </c>
      <c r="AD17" s="381" t="str">
        <f t="shared" si="8"/>
        <v/>
      </c>
      <c r="AE17" s="382" t="str">
        <f t="shared" si="9"/>
        <v/>
      </c>
      <c r="AF17" s="382" t="str">
        <f>IF(K17="","",K17*AF$8 - MAX('1042Bf Données de base trav.'!S13-M17,0))</f>
        <v/>
      </c>
      <c r="AG17" s="382" t="str">
        <f t="shared" si="10"/>
        <v/>
      </c>
      <c r="AH17" s="382" t="str">
        <f t="shared" si="11"/>
        <v/>
      </c>
      <c r="AI17" s="382" t="str">
        <f t="shared" si="12"/>
        <v/>
      </c>
      <c r="AJ17" s="382" t="str">
        <f>IF(OR($C17="",K17="",O17=""),"",MAX(P17+'1042Bf Données de base trav.'!T13-O17,0))</f>
        <v/>
      </c>
      <c r="AK17" s="382" t="str">
        <f>IF('1042Bf Données de base trav.'!T13="","",'1042Bf Données de base trav.'!T13)</f>
        <v/>
      </c>
      <c r="AL17" s="382" t="str">
        <f t="shared" si="13"/>
        <v/>
      </c>
      <c r="AM17" s="383" t="str">
        <f t="shared" si="14"/>
        <v/>
      </c>
      <c r="AN17" s="384" t="str">
        <f t="shared" si="15"/>
        <v/>
      </c>
      <c r="AO17" s="382" t="str">
        <f t="shared" si="16"/>
        <v/>
      </c>
      <c r="AP17" s="382" t="str">
        <f>IF(E17="","",'1042Bf Données de base trav.'!P13)</f>
        <v/>
      </c>
      <c r="AQ17" s="385">
        <f>IF('1042Bf Données de base trav.'!Y13&gt;0,AG17,0)</f>
        <v>0</v>
      </c>
      <c r="AR17" s="386">
        <f>IF('1042Bf Données de base trav.'!Y13&gt;0,'1042Bf Données de base trav.'!T13,0)</f>
        <v>0</v>
      </c>
      <c r="AS17" s="382" t="str">
        <f t="shared" si="17"/>
        <v/>
      </c>
      <c r="AT17" s="382">
        <f>'1042Bf Données de base trav.'!P13</f>
        <v>0</v>
      </c>
      <c r="AU17" s="382">
        <f t="shared" si="18"/>
        <v>0</v>
      </c>
    </row>
    <row r="18" spans="1:47" s="57" customFormat="1" ht="16.899999999999999" customHeight="1">
      <c r="A18" s="402" t="str">
        <f>IF('1042Bf Données de base trav.'!A14="","",'1042Bf Données de base trav.'!A14)</f>
        <v/>
      </c>
      <c r="B18" s="409" t="str">
        <f>IF('1042Bf Données de base trav.'!B14="","",'1042Bf Données de base trav.'!B14)</f>
        <v/>
      </c>
      <c r="C18" s="403" t="str">
        <f>IF('1042Bf Données de base trav.'!C14="","",'1042Bf Données de base trav.'!C14)</f>
        <v/>
      </c>
      <c r="D18" s="310" t="str">
        <f>IF('1042Bf Données de base trav.'!AJ14="","",'1042Bf Données de base trav.'!AJ14)</f>
        <v/>
      </c>
      <c r="E18" s="306" t="str">
        <f>IF('1042Bf Données de base trav.'!N14="","",'1042Bf Données de base trav.'!N14)</f>
        <v/>
      </c>
      <c r="F18" s="308" t="str">
        <f>IF('1042Bf Données de base trav.'!O14="","",'1042Bf Données de base trav.'!O14)</f>
        <v/>
      </c>
      <c r="G18" s="307" t="str">
        <f>IF('1042Bf Données de base trav.'!P14="","",'1042Bf Données de base trav.'!P14)</f>
        <v/>
      </c>
      <c r="H18" s="311" t="str">
        <f>IF('1042Bf Données de base trav.'!Q14="","",'1042Bf Données de base trav.'!Q14)</f>
        <v/>
      </c>
      <c r="I18" s="312" t="str">
        <f>IF('1042Bf Données de base trav.'!R14="","",'1042Bf Données de base trav.'!R14)</f>
        <v/>
      </c>
      <c r="J18" s="313" t="str">
        <f t="shared" si="2"/>
        <v/>
      </c>
      <c r="K18" s="314" t="str">
        <f t="shared" si="3"/>
        <v/>
      </c>
      <c r="L18" s="315" t="str">
        <f>IF('1042Bf Données de base trav.'!S14="","",'1042Bf Données de base trav.'!S14)</f>
        <v/>
      </c>
      <c r="M18" s="316" t="str">
        <f t="shared" si="19"/>
        <v/>
      </c>
      <c r="N18" s="317" t="str">
        <f t="shared" si="20"/>
        <v/>
      </c>
      <c r="O18" s="318" t="str">
        <f t="shared" si="21"/>
        <v/>
      </c>
      <c r="P18" s="319" t="str">
        <f t="shared" si="22"/>
        <v/>
      </c>
      <c r="Q18" s="309" t="str">
        <f t="shared" si="23"/>
        <v/>
      </c>
      <c r="R18" s="320" t="str">
        <f t="shared" si="24"/>
        <v/>
      </c>
      <c r="S18" s="317" t="str">
        <f t="shared" si="25"/>
        <v/>
      </c>
      <c r="T18" s="315" t="str">
        <f>IF(R18="","",MAX((O18-AR18)*'1042Af Demande'!$B$31,0))</f>
        <v/>
      </c>
      <c r="U18" s="321" t="str">
        <f t="shared" si="26"/>
        <v/>
      </c>
      <c r="V18" s="377"/>
      <c r="W18" s="378"/>
      <c r="X18" s="158" t="str">
        <f>IF('1042Bf Données de base trav.'!M14="","",'1042Bf Données de base trav.'!M14)</f>
        <v/>
      </c>
      <c r="Y18" s="379" t="str">
        <f t="shared" si="4"/>
        <v/>
      </c>
      <c r="Z18" s="380" t="str">
        <f>IF(A18="","",'1042Bf Données de base trav.'!Q14-'1042Bf Données de base trav.'!R14)</f>
        <v/>
      </c>
      <c r="AA18" s="380" t="str">
        <f t="shared" si="5"/>
        <v/>
      </c>
      <c r="AB18" s="381" t="str">
        <f t="shared" si="6"/>
        <v/>
      </c>
      <c r="AC18" s="381" t="str">
        <f t="shared" si="7"/>
        <v/>
      </c>
      <c r="AD18" s="381" t="str">
        <f t="shared" si="8"/>
        <v/>
      </c>
      <c r="AE18" s="382" t="str">
        <f t="shared" si="9"/>
        <v/>
      </c>
      <c r="AF18" s="382" t="str">
        <f>IF(K18="","",K18*AF$8 - MAX('1042Bf Données de base trav.'!S14-M18,0))</f>
        <v/>
      </c>
      <c r="AG18" s="382" t="str">
        <f t="shared" si="10"/>
        <v/>
      </c>
      <c r="AH18" s="382" t="str">
        <f t="shared" si="11"/>
        <v/>
      </c>
      <c r="AI18" s="382" t="str">
        <f t="shared" si="12"/>
        <v/>
      </c>
      <c r="AJ18" s="382" t="str">
        <f>IF(OR($C18="",K18="",O18=""),"",MAX(P18+'1042Bf Données de base trav.'!T14-O18,0))</f>
        <v/>
      </c>
      <c r="AK18" s="382" t="str">
        <f>IF('1042Bf Données de base trav.'!T14="","",'1042Bf Données de base trav.'!T14)</f>
        <v/>
      </c>
      <c r="AL18" s="382" t="str">
        <f t="shared" si="13"/>
        <v/>
      </c>
      <c r="AM18" s="383" t="str">
        <f t="shared" si="14"/>
        <v/>
      </c>
      <c r="AN18" s="384" t="str">
        <f t="shared" si="15"/>
        <v/>
      </c>
      <c r="AO18" s="382" t="str">
        <f t="shared" si="16"/>
        <v/>
      </c>
      <c r="AP18" s="382" t="str">
        <f>IF(E18="","",'1042Bf Données de base trav.'!P14)</f>
        <v/>
      </c>
      <c r="AQ18" s="385">
        <f>IF('1042Bf Données de base trav.'!Y14&gt;0,AG18,0)</f>
        <v>0</v>
      </c>
      <c r="AR18" s="386">
        <f>IF('1042Bf Données de base trav.'!Y14&gt;0,'1042Bf Données de base trav.'!T14,0)</f>
        <v>0</v>
      </c>
      <c r="AS18" s="382" t="str">
        <f t="shared" si="17"/>
        <v/>
      </c>
      <c r="AT18" s="382">
        <f>'1042Bf Données de base trav.'!P14</f>
        <v>0</v>
      </c>
      <c r="AU18" s="382">
        <f t="shared" si="18"/>
        <v>0</v>
      </c>
    </row>
    <row r="19" spans="1:47" s="57" customFormat="1" ht="16.899999999999999" customHeight="1">
      <c r="A19" s="402" t="str">
        <f>IF('1042Bf Données de base trav.'!A15="","",'1042Bf Données de base trav.'!A15)</f>
        <v/>
      </c>
      <c r="B19" s="409" t="str">
        <f>IF('1042Bf Données de base trav.'!B15="","",'1042Bf Données de base trav.'!B15)</f>
        <v/>
      </c>
      <c r="C19" s="403" t="str">
        <f>IF('1042Bf Données de base trav.'!C15="","",'1042Bf Données de base trav.'!C15)</f>
        <v/>
      </c>
      <c r="D19" s="310" t="str">
        <f>IF('1042Bf Données de base trav.'!AJ15="","",'1042Bf Données de base trav.'!AJ15)</f>
        <v/>
      </c>
      <c r="E19" s="306" t="str">
        <f>IF('1042Bf Données de base trav.'!N15="","",'1042Bf Données de base trav.'!N15)</f>
        <v/>
      </c>
      <c r="F19" s="308" t="str">
        <f>IF('1042Bf Données de base trav.'!O15="","",'1042Bf Données de base trav.'!O15)</f>
        <v/>
      </c>
      <c r="G19" s="307" t="str">
        <f>IF('1042Bf Données de base trav.'!P15="","",'1042Bf Données de base trav.'!P15)</f>
        <v/>
      </c>
      <c r="H19" s="311" t="str">
        <f>IF('1042Bf Données de base trav.'!Q15="","",'1042Bf Données de base trav.'!Q15)</f>
        <v/>
      </c>
      <c r="I19" s="312" t="str">
        <f>IF('1042Bf Données de base trav.'!R15="","",'1042Bf Données de base trav.'!R15)</f>
        <v/>
      </c>
      <c r="J19" s="313" t="str">
        <f t="shared" si="2"/>
        <v/>
      </c>
      <c r="K19" s="314" t="str">
        <f t="shared" si="3"/>
        <v/>
      </c>
      <c r="L19" s="315" t="str">
        <f>IF('1042Bf Données de base trav.'!S15="","",'1042Bf Données de base trav.'!S15)</f>
        <v/>
      </c>
      <c r="M19" s="316" t="str">
        <f t="shared" si="19"/>
        <v/>
      </c>
      <c r="N19" s="317" t="str">
        <f t="shared" si="20"/>
        <v/>
      </c>
      <c r="O19" s="318" t="str">
        <f t="shared" si="21"/>
        <v/>
      </c>
      <c r="P19" s="319" t="str">
        <f t="shared" si="22"/>
        <v/>
      </c>
      <c r="Q19" s="309" t="str">
        <f t="shared" si="23"/>
        <v/>
      </c>
      <c r="R19" s="320" t="str">
        <f t="shared" si="24"/>
        <v/>
      </c>
      <c r="S19" s="317" t="str">
        <f t="shared" si="25"/>
        <v/>
      </c>
      <c r="T19" s="315" t="str">
        <f>IF(R19="","",MAX((O19-AR19)*'1042Af Demande'!$B$31,0))</f>
        <v/>
      </c>
      <c r="U19" s="321" t="str">
        <f t="shared" si="26"/>
        <v/>
      </c>
      <c r="V19" s="377"/>
      <c r="W19" s="378"/>
      <c r="X19" s="158" t="str">
        <f>IF('1042Bf Données de base trav.'!M15="","",'1042Bf Données de base trav.'!M15)</f>
        <v/>
      </c>
      <c r="Y19" s="379" t="str">
        <f t="shared" si="4"/>
        <v/>
      </c>
      <c r="Z19" s="380" t="str">
        <f>IF(A19="","",'1042Bf Données de base trav.'!Q15-'1042Bf Données de base trav.'!R15)</f>
        <v/>
      </c>
      <c r="AA19" s="380" t="str">
        <f t="shared" si="5"/>
        <v/>
      </c>
      <c r="AB19" s="381" t="str">
        <f t="shared" si="6"/>
        <v/>
      </c>
      <c r="AC19" s="381" t="str">
        <f t="shared" si="7"/>
        <v/>
      </c>
      <c r="AD19" s="381" t="str">
        <f t="shared" si="8"/>
        <v/>
      </c>
      <c r="AE19" s="382" t="str">
        <f t="shared" si="9"/>
        <v/>
      </c>
      <c r="AF19" s="382" t="str">
        <f>IF(K19="","",K19*AF$8 - MAX('1042Bf Données de base trav.'!S15-M19,0))</f>
        <v/>
      </c>
      <c r="AG19" s="382" t="str">
        <f t="shared" si="10"/>
        <v/>
      </c>
      <c r="AH19" s="382" t="str">
        <f t="shared" si="11"/>
        <v/>
      </c>
      <c r="AI19" s="382" t="str">
        <f t="shared" si="12"/>
        <v/>
      </c>
      <c r="AJ19" s="382" t="str">
        <f>IF(OR($C19="",K19="",O19=""),"",MAX(P19+'1042Bf Données de base trav.'!T15-O19,0))</f>
        <v/>
      </c>
      <c r="AK19" s="382" t="str">
        <f>IF('1042Bf Données de base trav.'!T15="","",'1042Bf Données de base trav.'!T15)</f>
        <v/>
      </c>
      <c r="AL19" s="382" t="str">
        <f t="shared" si="13"/>
        <v/>
      </c>
      <c r="AM19" s="383" t="str">
        <f t="shared" si="14"/>
        <v/>
      </c>
      <c r="AN19" s="384" t="str">
        <f t="shared" si="15"/>
        <v/>
      </c>
      <c r="AO19" s="382" t="str">
        <f t="shared" si="16"/>
        <v/>
      </c>
      <c r="AP19" s="382" t="str">
        <f>IF(E19="","",'1042Bf Données de base trav.'!P15)</f>
        <v/>
      </c>
      <c r="AQ19" s="385">
        <f>IF('1042Bf Données de base trav.'!Y15&gt;0,AG19,0)</f>
        <v>0</v>
      </c>
      <c r="AR19" s="386">
        <f>IF('1042Bf Données de base trav.'!Y15&gt;0,'1042Bf Données de base trav.'!T15,0)</f>
        <v>0</v>
      </c>
      <c r="AS19" s="382" t="str">
        <f t="shared" si="17"/>
        <v/>
      </c>
      <c r="AT19" s="382">
        <f>'1042Bf Données de base trav.'!P15</f>
        <v>0</v>
      </c>
      <c r="AU19" s="382">
        <f t="shared" si="18"/>
        <v>0</v>
      </c>
    </row>
    <row r="20" spans="1:47" s="57" customFormat="1" ht="16.899999999999999" customHeight="1">
      <c r="A20" s="402" t="str">
        <f>IF('1042Bf Données de base trav.'!A16="","",'1042Bf Données de base trav.'!A16)</f>
        <v/>
      </c>
      <c r="B20" s="409" t="str">
        <f>IF('1042Bf Données de base trav.'!B16="","",'1042Bf Données de base trav.'!B16)</f>
        <v/>
      </c>
      <c r="C20" s="403" t="str">
        <f>IF('1042Bf Données de base trav.'!C16="","",'1042Bf Données de base trav.'!C16)</f>
        <v/>
      </c>
      <c r="D20" s="310" t="str">
        <f>IF('1042Bf Données de base trav.'!AJ16="","",'1042Bf Données de base trav.'!AJ16)</f>
        <v/>
      </c>
      <c r="E20" s="306" t="str">
        <f>IF('1042Bf Données de base trav.'!N16="","",'1042Bf Données de base trav.'!N16)</f>
        <v/>
      </c>
      <c r="F20" s="308" t="str">
        <f>IF('1042Bf Données de base trav.'!O16="","",'1042Bf Données de base trav.'!O16)</f>
        <v/>
      </c>
      <c r="G20" s="307" t="str">
        <f>IF('1042Bf Données de base trav.'!P16="","",'1042Bf Données de base trav.'!P16)</f>
        <v/>
      </c>
      <c r="H20" s="311" t="str">
        <f>IF('1042Bf Données de base trav.'!Q16="","",'1042Bf Données de base trav.'!Q16)</f>
        <v/>
      </c>
      <c r="I20" s="312" t="str">
        <f>IF('1042Bf Données de base trav.'!R16="","",'1042Bf Données de base trav.'!R16)</f>
        <v/>
      </c>
      <c r="J20" s="313" t="str">
        <f t="shared" si="2"/>
        <v/>
      </c>
      <c r="K20" s="314" t="str">
        <f t="shared" si="3"/>
        <v/>
      </c>
      <c r="L20" s="315" t="str">
        <f>IF('1042Bf Données de base trav.'!S16="","",'1042Bf Données de base trav.'!S16)</f>
        <v/>
      </c>
      <c r="M20" s="316" t="str">
        <f t="shared" si="19"/>
        <v/>
      </c>
      <c r="N20" s="317" t="str">
        <f t="shared" si="20"/>
        <v/>
      </c>
      <c r="O20" s="318" t="str">
        <f t="shared" si="21"/>
        <v/>
      </c>
      <c r="P20" s="319" t="str">
        <f t="shared" si="22"/>
        <v/>
      </c>
      <c r="Q20" s="309" t="str">
        <f t="shared" si="23"/>
        <v/>
      </c>
      <c r="R20" s="320" t="str">
        <f t="shared" si="24"/>
        <v/>
      </c>
      <c r="S20" s="317" t="str">
        <f t="shared" si="25"/>
        <v/>
      </c>
      <c r="T20" s="315" t="str">
        <f>IF(R20="","",MAX((O20-AR20)*'1042Af Demande'!$B$31,0))</f>
        <v/>
      </c>
      <c r="U20" s="321" t="str">
        <f t="shared" si="26"/>
        <v/>
      </c>
      <c r="V20" s="377"/>
      <c r="W20" s="378"/>
      <c r="X20" s="158" t="str">
        <f>IF('1042Bf Données de base trav.'!M16="","",'1042Bf Données de base trav.'!M16)</f>
        <v/>
      </c>
      <c r="Y20" s="379" t="str">
        <f t="shared" si="4"/>
        <v/>
      </c>
      <c r="Z20" s="380" t="str">
        <f>IF(A20="","",'1042Bf Données de base trav.'!Q16-'1042Bf Données de base trav.'!R16)</f>
        <v/>
      </c>
      <c r="AA20" s="380" t="str">
        <f t="shared" si="5"/>
        <v/>
      </c>
      <c r="AB20" s="381" t="str">
        <f t="shared" si="6"/>
        <v/>
      </c>
      <c r="AC20" s="381" t="str">
        <f t="shared" si="7"/>
        <v/>
      </c>
      <c r="AD20" s="381" t="str">
        <f t="shared" si="8"/>
        <v/>
      </c>
      <c r="AE20" s="382" t="str">
        <f t="shared" si="9"/>
        <v/>
      </c>
      <c r="AF20" s="382" t="str">
        <f>IF(K20="","",K20*AF$8 - MAX('1042Bf Données de base trav.'!S16-M20,0))</f>
        <v/>
      </c>
      <c r="AG20" s="382" t="str">
        <f t="shared" si="10"/>
        <v/>
      </c>
      <c r="AH20" s="382" t="str">
        <f t="shared" si="11"/>
        <v/>
      </c>
      <c r="AI20" s="382" t="str">
        <f t="shared" si="12"/>
        <v/>
      </c>
      <c r="AJ20" s="382" t="str">
        <f>IF(OR($C20="",K20="",O20=""),"",MAX(P20+'1042Bf Données de base trav.'!T16-O20,0))</f>
        <v/>
      </c>
      <c r="AK20" s="382" t="str">
        <f>IF('1042Bf Données de base trav.'!T16="","",'1042Bf Données de base trav.'!T16)</f>
        <v/>
      </c>
      <c r="AL20" s="382" t="str">
        <f t="shared" si="13"/>
        <v/>
      </c>
      <c r="AM20" s="383" t="str">
        <f t="shared" si="14"/>
        <v/>
      </c>
      <c r="AN20" s="384" t="str">
        <f t="shared" si="15"/>
        <v/>
      </c>
      <c r="AO20" s="382" t="str">
        <f t="shared" si="16"/>
        <v/>
      </c>
      <c r="AP20" s="382" t="str">
        <f>IF(E20="","",'1042Bf Données de base trav.'!P16)</f>
        <v/>
      </c>
      <c r="AQ20" s="385">
        <f>IF('1042Bf Données de base trav.'!Y16&gt;0,AG20,0)</f>
        <v>0</v>
      </c>
      <c r="AR20" s="386">
        <f>IF('1042Bf Données de base trav.'!Y16&gt;0,'1042Bf Données de base trav.'!T16,0)</f>
        <v>0</v>
      </c>
      <c r="AS20" s="382" t="str">
        <f t="shared" si="17"/>
        <v/>
      </c>
      <c r="AT20" s="382">
        <f>'1042Bf Données de base trav.'!P16</f>
        <v>0</v>
      </c>
      <c r="AU20" s="382">
        <f t="shared" si="18"/>
        <v>0</v>
      </c>
    </row>
    <row r="21" spans="1:47" s="57" customFormat="1" ht="16.899999999999999" customHeight="1">
      <c r="A21" s="402" t="str">
        <f>IF('1042Bf Données de base trav.'!A17="","",'1042Bf Données de base trav.'!A17)</f>
        <v/>
      </c>
      <c r="B21" s="409" t="str">
        <f>IF('1042Bf Données de base trav.'!B17="","",'1042Bf Données de base trav.'!B17)</f>
        <v/>
      </c>
      <c r="C21" s="403" t="str">
        <f>IF('1042Bf Données de base trav.'!C17="","",'1042Bf Données de base trav.'!C17)</f>
        <v/>
      </c>
      <c r="D21" s="310" t="str">
        <f>IF('1042Bf Données de base trav.'!AJ17="","",'1042Bf Données de base trav.'!AJ17)</f>
        <v/>
      </c>
      <c r="E21" s="306" t="str">
        <f>IF('1042Bf Données de base trav.'!N17="","",'1042Bf Données de base trav.'!N17)</f>
        <v/>
      </c>
      <c r="F21" s="308" t="str">
        <f>IF('1042Bf Données de base trav.'!O17="","",'1042Bf Données de base trav.'!O17)</f>
        <v/>
      </c>
      <c r="G21" s="307" t="str">
        <f>IF('1042Bf Données de base trav.'!P17="","",'1042Bf Données de base trav.'!P17)</f>
        <v/>
      </c>
      <c r="H21" s="311" t="str">
        <f>IF('1042Bf Données de base trav.'!Q17="","",'1042Bf Données de base trav.'!Q17)</f>
        <v/>
      </c>
      <c r="I21" s="312" t="str">
        <f>IF('1042Bf Données de base trav.'!R17="","",'1042Bf Données de base trav.'!R17)</f>
        <v/>
      </c>
      <c r="J21" s="313" t="str">
        <f t="shared" si="2"/>
        <v/>
      </c>
      <c r="K21" s="314" t="str">
        <f t="shared" si="3"/>
        <v/>
      </c>
      <c r="L21" s="315" t="str">
        <f>IF('1042Bf Données de base trav.'!S17="","",'1042Bf Données de base trav.'!S17)</f>
        <v/>
      </c>
      <c r="M21" s="316" t="str">
        <f t="shared" si="19"/>
        <v/>
      </c>
      <c r="N21" s="317" t="str">
        <f t="shared" si="20"/>
        <v/>
      </c>
      <c r="O21" s="318" t="str">
        <f t="shared" si="21"/>
        <v/>
      </c>
      <c r="P21" s="319" t="str">
        <f t="shared" si="22"/>
        <v/>
      </c>
      <c r="Q21" s="309" t="str">
        <f t="shared" si="23"/>
        <v/>
      </c>
      <c r="R21" s="320" t="str">
        <f t="shared" si="24"/>
        <v/>
      </c>
      <c r="S21" s="317" t="str">
        <f t="shared" si="25"/>
        <v/>
      </c>
      <c r="T21" s="315" t="str">
        <f>IF(R21="","",MAX((O21-AR21)*'1042Af Demande'!$B$31,0))</f>
        <v/>
      </c>
      <c r="U21" s="321" t="str">
        <f t="shared" si="26"/>
        <v/>
      </c>
      <c r="V21" s="377"/>
      <c r="W21" s="378"/>
      <c r="X21" s="158" t="str">
        <f>IF('1042Bf Données de base trav.'!M17="","",'1042Bf Données de base trav.'!M17)</f>
        <v/>
      </c>
      <c r="Y21" s="379" t="str">
        <f t="shared" si="4"/>
        <v/>
      </c>
      <c r="Z21" s="380" t="str">
        <f>IF(A21="","",'1042Bf Données de base trav.'!Q17-'1042Bf Données de base trav.'!R17)</f>
        <v/>
      </c>
      <c r="AA21" s="380" t="str">
        <f t="shared" si="5"/>
        <v/>
      </c>
      <c r="AB21" s="381" t="str">
        <f t="shared" si="6"/>
        <v/>
      </c>
      <c r="AC21" s="381" t="str">
        <f t="shared" si="7"/>
        <v/>
      </c>
      <c r="AD21" s="381" t="str">
        <f t="shared" si="8"/>
        <v/>
      </c>
      <c r="AE21" s="382" t="str">
        <f t="shared" si="9"/>
        <v/>
      </c>
      <c r="AF21" s="382" t="str">
        <f>IF(K21="","",K21*AF$8 - MAX('1042Bf Données de base trav.'!S17-M21,0))</f>
        <v/>
      </c>
      <c r="AG21" s="382" t="str">
        <f t="shared" si="10"/>
        <v/>
      </c>
      <c r="AH21" s="382" t="str">
        <f t="shared" si="11"/>
        <v/>
      </c>
      <c r="AI21" s="382" t="str">
        <f t="shared" si="12"/>
        <v/>
      </c>
      <c r="AJ21" s="382" t="str">
        <f>IF(OR($C21="",K21="",O21=""),"",MAX(P21+'1042Bf Données de base trav.'!T17-O21,0))</f>
        <v/>
      </c>
      <c r="AK21" s="382" t="str">
        <f>IF('1042Bf Données de base trav.'!T17="","",'1042Bf Données de base trav.'!T17)</f>
        <v/>
      </c>
      <c r="AL21" s="382" t="str">
        <f t="shared" si="13"/>
        <v/>
      </c>
      <c r="AM21" s="383" t="str">
        <f t="shared" si="14"/>
        <v/>
      </c>
      <c r="AN21" s="384" t="str">
        <f t="shared" si="15"/>
        <v/>
      </c>
      <c r="AO21" s="382" t="str">
        <f t="shared" si="16"/>
        <v/>
      </c>
      <c r="AP21" s="382" t="str">
        <f>IF(E21="","",'1042Bf Données de base trav.'!P17)</f>
        <v/>
      </c>
      <c r="AQ21" s="385">
        <f>IF('1042Bf Données de base trav.'!Y17&gt;0,AG21,0)</f>
        <v>0</v>
      </c>
      <c r="AR21" s="386">
        <f>IF('1042Bf Données de base trav.'!Y17&gt;0,'1042Bf Données de base trav.'!T17,0)</f>
        <v>0</v>
      </c>
      <c r="AS21" s="382" t="str">
        <f t="shared" si="17"/>
        <v/>
      </c>
      <c r="AT21" s="382">
        <f>'1042Bf Données de base trav.'!P17</f>
        <v>0</v>
      </c>
      <c r="AU21" s="382">
        <f t="shared" si="18"/>
        <v>0</v>
      </c>
    </row>
    <row r="22" spans="1:47" s="57" customFormat="1" ht="16.899999999999999" customHeight="1">
      <c r="A22" s="402" t="str">
        <f>IF('1042Bf Données de base trav.'!A18="","",'1042Bf Données de base trav.'!A18)</f>
        <v/>
      </c>
      <c r="B22" s="409" t="str">
        <f>IF('1042Bf Données de base trav.'!B18="","",'1042Bf Données de base trav.'!B18)</f>
        <v/>
      </c>
      <c r="C22" s="403" t="str">
        <f>IF('1042Bf Données de base trav.'!C18="","",'1042Bf Données de base trav.'!C18)</f>
        <v/>
      </c>
      <c r="D22" s="310" t="str">
        <f>IF('1042Bf Données de base trav.'!AJ18="","",'1042Bf Données de base trav.'!AJ18)</f>
        <v/>
      </c>
      <c r="E22" s="306" t="str">
        <f>IF('1042Bf Données de base trav.'!N18="","",'1042Bf Données de base trav.'!N18)</f>
        <v/>
      </c>
      <c r="F22" s="308" t="str">
        <f>IF('1042Bf Données de base trav.'!O18="","",'1042Bf Données de base trav.'!O18)</f>
        <v/>
      </c>
      <c r="G22" s="307" t="str">
        <f>IF('1042Bf Données de base trav.'!P18="","",'1042Bf Données de base trav.'!P18)</f>
        <v/>
      </c>
      <c r="H22" s="311" t="str">
        <f>IF('1042Bf Données de base trav.'!Q18="","",'1042Bf Données de base trav.'!Q18)</f>
        <v/>
      </c>
      <c r="I22" s="312" t="str">
        <f>IF('1042Bf Données de base trav.'!R18="","",'1042Bf Données de base trav.'!R18)</f>
        <v/>
      </c>
      <c r="J22" s="313" t="str">
        <f t="shared" si="2"/>
        <v/>
      </c>
      <c r="K22" s="314" t="str">
        <f t="shared" si="3"/>
        <v/>
      </c>
      <c r="L22" s="315" t="str">
        <f>IF('1042Bf Données de base trav.'!S18="","",'1042Bf Données de base trav.'!S18)</f>
        <v/>
      </c>
      <c r="M22" s="316" t="str">
        <f t="shared" si="19"/>
        <v/>
      </c>
      <c r="N22" s="317" t="str">
        <f t="shared" si="20"/>
        <v/>
      </c>
      <c r="O22" s="318" t="str">
        <f t="shared" si="21"/>
        <v/>
      </c>
      <c r="P22" s="319" t="str">
        <f t="shared" si="22"/>
        <v/>
      </c>
      <c r="Q22" s="309" t="str">
        <f t="shared" si="23"/>
        <v/>
      </c>
      <c r="R22" s="320" t="str">
        <f t="shared" si="24"/>
        <v/>
      </c>
      <c r="S22" s="317" t="str">
        <f t="shared" si="25"/>
        <v/>
      </c>
      <c r="T22" s="315" t="str">
        <f>IF(R22="","",MAX((O22-AR22)*'1042Af Demande'!$B$31,0))</f>
        <v/>
      </c>
      <c r="U22" s="321" t="str">
        <f t="shared" si="26"/>
        <v/>
      </c>
      <c r="V22" s="377"/>
      <c r="W22" s="378"/>
      <c r="X22" s="158" t="str">
        <f>IF('1042Bf Données de base trav.'!M18="","",'1042Bf Données de base trav.'!M18)</f>
        <v/>
      </c>
      <c r="Y22" s="379" t="str">
        <f t="shared" si="4"/>
        <v/>
      </c>
      <c r="Z22" s="380" t="str">
        <f>IF(A22="","",'1042Bf Données de base trav.'!Q18-'1042Bf Données de base trav.'!R18)</f>
        <v/>
      </c>
      <c r="AA22" s="380" t="str">
        <f t="shared" si="5"/>
        <v/>
      </c>
      <c r="AB22" s="381" t="str">
        <f t="shared" si="6"/>
        <v/>
      </c>
      <c r="AC22" s="381" t="str">
        <f t="shared" si="7"/>
        <v/>
      </c>
      <c r="AD22" s="381" t="str">
        <f t="shared" si="8"/>
        <v/>
      </c>
      <c r="AE22" s="382" t="str">
        <f t="shared" si="9"/>
        <v/>
      </c>
      <c r="AF22" s="382" t="str">
        <f>IF(K22="","",K22*AF$8 - MAX('1042Bf Données de base trav.'!S18-M22,0))</f>
        <v/>
      </c>
      <c r="AG22" s="382" t="str">
        <f t="shared" si="10"/>
        <v/>
      </c>
      <c r="AH22" s="382" t="str">
        <f t="shared" si="11"/>
        <v/>
      </c>
      <c r="AI22" s="382" t="str">
        <f t="shared" si="12"/>
        <v/>
      </c>
      <c r="AJ22" s="382" t="str">
        <f>IF(OR($C22="",K22="",O22=""),"",MAX(P22+'1042Bf Données de base trav.'!T18-O22,0))</f>
        <v/>
      </c>
      <c r="AK22" s="382" t="str">
        <f>IF('1042Bf Données de base trav.'!T18="","",'1042Bf Données de base trav.'!T18)</f>
        <v/>
      </c>
      <c r="AL22" s="382" t="str">
        <f t="shared" si="13"/>
        <v/>
      </c>
      <c r="AM22" s="383" t="str">
        <f t="shared" si="14"/>
        <v/>
      </c>
      <c r="AN22" s="384" t="str">
        <f t="shared" si="15"/>
        <v/>
      </c>
      <c r="AO22" s="382" t="str">
        <f t="shared" si="16"/>
        <v/>
      </c>
      <c r="AP22" s="382" t="str">
        <f>IF(E22="","",'1042Bf Données de base trav.'!P18)</f>
        <v/>
      </c>
      <c r="AQ22" s="385">
        <f>IF('1042Bf Données de base trav.'!Y18&gt;0,AG22,0)</f>
        <v>0</v>
      </c>
      <c r="AR22" s="386">
        <f>IF('1042Bf Données de base trav.'!Y18&gt;0,'1042Bf Données de base trav.'!T18,0)</f>
        <v>0</v>
      </c>
      <c r="AS22" s="382" t="str">
        <f t="shared" si="17"/>
        <v/>
      </c>
      <c r="AT22" s="382">
        <f>'1042Bf Données de base trav.'!P18</f>
        <v>0</v>
      </c>
      <c r="AU22" s="382">
        <f t="shared" si="18"/>
        <v>0</v>
      </c>
    </row>
    <row r="23" spans="1:47" s="57" customFormat="1" ht="16.899999999999999" customHeight="1">
      <c r="A23" s="402" t="str">
        <f>IF('1042Bf Données de base trav.'!A19="","",'1042Bf Données de base trav.'!A19)</f>
        <v/>
      </c>
      <c r="B23" s="409" t="str">
        <f>IF('1042Bf Données de base trav.'!B19="","",'1042Bf Données de base trav.'!B19)</f>
        <v/>
      </c>
      <c r="C23" s="403" t="str">
        <f>IF('1042Bf Données de base trav.'!C19="","",'1042Bf Données de base trav.'!C19)</f>
        <v/>
      </c>
      <c r="D23" s="310" t="str">
        <f>IF('1042Bf Données de base trav.'!AJ19="","",'1042Bf Données de base trav.'!AJ19)</f>
        <v/>
      </c>
      <c r="E23" s="306" t="str">
        <f>IF('1042Bf Données de base trav.'!N19="","",'1042Bf Données de base trav.'!N19)</f>
        <v/>
      </c>
      <c r="F23" s="308" t="str">
        <f>IF('1042Bf Données de base trav.'!O19="","",'1042Bf Données de base trav.'!O19)</f>
        <v/>
      </c>
      <c r="G23" s="307" t="str">
        <f>IF('1042Bf Données de base trav.'!P19="","",'1042Bf Données de base trav.'!P19)</f>
        <v/>
      </c>
      <c r="H23" s="311" t="str">
        <f>IF('1042Bf Données de base trav.'!Q19="","",'1042Bf Données de base trav.'!Q19)</f>
        <v/>
      </c>
      <c r="I23" s="312" t="str">
        <f>IF('1042Bf Données de base trav.'!R19="","",'1042Bf Données de base trav.'!R19)</f>
        <v/>
      </c>
      <c r="J23" s="313" t="str">
        <f t="shared" si="2"/>
        <v/>
      </c>
      <c r="K23" s="314" t="str">
        <f t="shared" si="3"/>
        <v/>
      </c>
      <c r="L23" s="315" t="str">
        <f>IF('1042Bf Données de base trav.'!S19="","",'1042Bf Données de base trav.'!S19)</f>
        <v/>
      </c>
      <c r="M23" s="316" t="str">
        <f t="shared" si="19"/>
        <v/>
      </c>
      <c r="N23" s="317" t="str">
        <f t="shared" si="20"/>
        <v/>
      </c>
      <c r="O23" s="318" t="str">
        <f t="shared" si="21"/>
        <v/>
      </c>
      <c r="P23" s="319" t="str">
        <f t="shared" si="22"/>
        <v/>
      </c>
      <c r="Q23" s="309" t="str">
        <f t="shared" si="23"/>
        <v/>
      </c>
      <c r="R23" s="320" t="str">
        <f t="shared" si="24"/>
        <v/>
      </c>
      <c r="S23" s="317" t="str">
        <f t="shared" si="25"/>
        <v/>
      </c>
      <c r="T23" s="315" t="str">
        <f>IF(R23="","",MAX((O23-AR23)*'1042Af Demande'!$B$31,0))</f>
        <v/>
      </c>
      <c r="U23" s="321" t="str">
        <f t="shared" si="26"/>
        <v/>
      </c>
      <c r="V23" s="377"/>
      <c r="W23" s="378"/>
      <c r="X23" s="158" t="str">
        <f>IF('1042Bf Données de base trav.'!M19="","",'1042Bf Données de base trav.'!M19)</f>
        <v/>
      </c>
      <c r="Y23" s="379" t="str">
        <f t="shared" si="4"/>
        <v/>
      </c>
      <c r="Z23" s="380" t="str">
        <f>IF(A23="","",'1042Bf Données de base trav.'!Q19-'1042Bf Données de base trav.'!R19)</f>
        <v/>
      </c>
      <c r="AA23" s="380" t="str">
        <f t="shared" si="5"/>
        <v/>
      </c>
      <c r="AB23" s="381" t="str">
        <f t="shared" si="6"/>
        <v/>
      </c>
      <c r="AC23" s="381" t="str">
        <f t="shared" si="7"/>
        <v/>
      </c>
      <c r="AD23" s="381" t="str">
        <f t="shared" si="8"/>
        <v/>
      </c>
      <c r="AE23" s="382" t="str">
        <f t="shared" si="9"/>
        <v/>
      </c>
      <c r="AF23" s="382" t="str">
        <f>IF(K23="","",K23*AF$8 - MAX('1042Bf Données de base trav.'!S19-M23,0))</f>
        <v/>
      </c>
      <c r="AG23" s="382" t="str">
        <f t="shared" si="10"/>
        <v/>
      </c>
      <c r="AH23" s="382" t="str">
        <f t="shared" si="11"/>
        <v/>
      </c>
      <c r="AI23" s="382" t="str">
        <f t="shared" si="12"/>
        <v/>
      </c>
      <c r="AJ23" s="382" t="str">
        <f>IF(OR($C23="",K23="",O23=""),"",MAX(P23+'1042Bf Données de base trav.'!T19-O23,0))</f>
        <v/>
      </c>
      <c r="AK23" s="382" t="str">
        <f>IF('1042Bf Données de base trav.'!T19="","",'1042Bf Données de base trav.'!T19)</f>
        <v/>
      </c>
      <c r="AL23" s="382" t="str">
        <f t="shared" si="13"/>
        <v/>
      </c>
      <c r="AM23" s="383" t="str">
        <f t="shared" si="14"/>
        <v/>
      </c>
      <c r="AN23" s="384" t="str">
        <f t="shared" si="15"/>
        <v/>
      </c>
      <c r="AO23" s="382" t="str">
        <f t="shared" si="16"/>
        <v/>
      </c>
      <c r="AP23" s="382" t="str">
        <f>IF(E23="","",'1042Bf Données de base trav.'!P19)</f>
        <v/>
      </c>
      <c r="AQ23" s="385">
        <f>IF('1042Bf Données de base trav.'!Y19&gt;0,AG23,0)</f>
        <v>0</v>
      </c>
      <c r="AR23" s="386">
        <f>IF('1042Bf Données de base trav.'!Y19&gt;0,'1042Bf Données de base trav.'!T19,0)</f>
        <v>0</v>
      </c>
      <c r="AS23" s="382" t="str">
        <f t="shared" si="17"/>
        <v/>
      </c>
      <c r="AT23" s="382">
        <f>'1042Bf Données de base trav.'!P19</f>
        <v>0</v>
      </c>
      <c r="AU23" s="382">
        <f t="shared" si="18"/>
        <v>0</v>
      </c>
    </row>
    <row r="24" spans="1:47" s="57" customFormat="1" ht="16.899999999999999" customHeight="1">
      <c r="A24" s="402" t="str">
        <f>IF('1042Bf Données de base trav.'!A20="","",'1042Bf Données de base trav.'!A20)</f>
        <v/>
      </c>
      <c r="B24" s="409" t="str">
        <f>IF('1042Bf Données de base trav.'!B20="","",'1042Bf Données de base trav.'!B20)</f>
        <v/>
      </c>
      <c r="C24" s="403" t="str">
        <f>IF('1042Bf Données de base trav.'!C20="","",'1042Bf Données de base trav.'!C20)</f>
        <v/>
      </c>
      <c r="D24" s="310" t="str">
        <f>IF('1042Bf Données de base trav.'!AJ20="","",'1042Bf Données de base trav.'!AJ20)</f>
        <v/>
      </c>
      <c r="E24" s="306" t="str">
        <f>IF('1042Bf Données de base trav.'!N20="","",'1042Bf Données de base trav.'!N20)</f>
        <v/>
      </c>
      <c r="F24" s="308" t="str">
        <f>IF('1042Bf Données de base trav.'!O20="","",'1042Bf Données de base trav.'!O20)</f>
        <v/>
      </c>
      <c r="G24" s="307" t="str">
        <f>IF('1042Bf Données de base trav.'!P20="","",'1042Bf Données de base trav.'!P20)</f>
        <v/>
      </c>
      <c r="H24" s="311" t="str">
        <f>IF('1042Bf Données de base trav.'!Q20="","",'1042Bf Données de base trav.'!Q20)</f>
        <v/>
      </c>
      <c r="I24" s="312" t="str">
        <f>IF('1042Bf Données de base trav.'!R20="","",'1042Bf Données de base trav.'!R20)</f>
        <v/>
      </c>
      <c r="J24" s="313" t="str">
        <f t="shared" si="2"/>
        <v/>
      </c>
      <c r="K24" s="314" t="str">
        <f t="shared" si="3"/>
        <v/>
      </c>
      <c r="L24" s="315" t="str">
        <f>IF('1042Bf Données de base trav.'!S20="","",'1042Bf Données de base trav.'!S20)</f>
        <v/>
      </c>
      <c r="M24" s="316" t="str">
        <f t="shared" si="19"/>
        <v/>
      </c>
      <c r="N24" s="317" t="str">
        <f t="shared" si="20"/>
        <v/>
      </c>
      <c r="O24" s="318" t="str">
        <f t="shared" si="21"/>
        <v/>
      </c>
      <c r="P24" s="319" t="str">
        <f t="shared" si="22"/>
        <v/>
      </c>
      <c r="Q24" s="309" t="str">
        <f t="shared" si="23"/>
        <v/>
      </c>
      <c r="R24" s="320" t="str">
        <f t="shared" si="24"/>
        <v/>
      </c>
      <c r="S24" s="317" t="str">
        <f t="shared" si="25"/>
        <v/>
      </c>
      <c r="T24" s="315" t="str">
        <f>IF(R24="","",MAX((O24-AR24)*'1042Af Demande'!$B$31,0))</f>
        <v/>
      </c>
      <c r="U24" s="321" t="str">
        <f t="shared" si="26"/>
        <v/>
      </c>
      <c r="V24" s="377"/>
      <c r="W24" s="378"/>
      <c r="X24" s="158" t="str">
        <f>IF('1042Bf Données de base trav.'!M20="","",'1042Bf Données de base trav.'!M20)</f>
        <v/>
      </c>
      <c r="Y24" s="379" t="str">
        <f t="shared" si="4"/>
        <v/>
      </c>
      <c r="Z24" s="380" t="str">
        <f>IF(A24="","",'1042Bf Données de base trav.'!Q20-'1042Bf Données de base trav.'!R20)</f>
        <v/>
      </c>
      <c r="AA24" s="380" t="str">
        <f t="shared" si="5"/>
        <v/>
      </c>
      <c r="AB24" s="381" t="str">
        <f t="shared" si="6"/>
        <v/>
      </c>
      <c r="AC24" s="381" t="str">
        <f t="shared" si="7"/>
        <v/>
      </c>
      <c r="AD24" s="381" t="str">
        <f t="shared" si="8"/>
        <v/>
      </c>
      <c r="AE24" s="382" t="str">
        <f t="shared" si="9"/>
        <v/>
      </c>
      <c r="AF24" s="382" t="str">
        <f>IF(K24="","",K24*AF$8 - MAX('1042Bf Données de base trav.'!S20-M24,0))</f>
        <v/>
      </c>
      <c r="AG24" s="382" t="str">
        <f t="shared" si="10"/>
        <v/>
      </c>
      <c r="AH24" s="382" t="str">
        <f t="shared" si="11"/>
        <v/>
      </c>
      <c r="AI24" s="382" t="str">
        <f t="shared" si="12"/>
        <v/>
      </c>
      <c r="AJ24" s="382" t="str">
        <f>IF(OR($C24="",K24="",O24=""),"",MAX(P24+'1042Bf Données de base trav.'!T20-O24,0))</f>
        <v/>
      </c>
      <c r="AK24" s="382" t="str">
        <f>IF('1042Bf Données de base trav.'!T20="","",'1042Bf Données de base trav.'!T20)</f>
        <v/>
      </c>
      <c r="AL24" s="382" t="str">
        <f t="shared" si="13"/>
        <v/>
      </c>
      <c r="AM24" s="383" t="str">
        <f t="shared" si="14"/>
        <v/>
      </c>
      <c r="AN24" s="384" t="str">
        <f t="shared" si="15"/>
        <v/>
      </c>
      <c r="AO24" s="382" t="str">
        <f t="shared" si="16"/>
        <v/>
      </c>
      <c r="AP24" s="382" t="str">
        <f>IF(E24="","",'1042Bf Données de base trav.'!P20)</f>
        <v/>
      </c>
      <c r="AQ24" s="385">
        <f>IF('1042Bf Données de base trav.'!Y20&gt;0,AG24,0)</f>
        <v>0</v>
      </c>
      <c r="AR24" s="386">
        <f>IF('1042Bf Données de base trav.'!Y20&gt;0,'1042Bf Données de base trav.'!T20,0)</f>
        <v>0</v>
      </c>
      <c r="AS24" s="382" t="str">
        <f t="shared" si="17"/>
        <v/>
      </c>
      <c r="AT24" s="382">
        <f>'1042Bf Données de base trav.'!P20</f>
        <v>0</v>
      </c>
      <c r="AU24" s="382">
        <f t="shared" si="18"/>
        <v>0</v>
      </c>
    </row>
    <row r="25" spans="1:47" s="57" customFormat="1" ht="16.899999999999999" customHeight="1">
      <c r="A25" s="402" t="str">
        <f>IF('1042Bf Données de base trav.'!A21="","",'1042Bf Données de base trav.'!A21)</f>
        <v/>
      </c>
      <c r="B25" s="409" t="str">
        <f>IF('1042Bf Données de base trav.'!B21="","",'1042Bf Données de base trav.'!B21)</f>
        <v/>
      </c>
      <c r="C25" s="403" t="str">
        <f>IF('1042Bf Données de base trav.'!C21="","",'1042Bf Données de base trav.'!C21)</f>
        <v/>
      </c>
      <c r="D25" s="310" t="str">
        <f>IF('1042Bf Données de base trav.'!AJ21="","",'1042Bf Données de base trav.'!AJ21)</f>
        <v/>
      </c>
      <c r="E25" s="306" t="str">
        <f>IF('1042Bf Données de base trav.'!N21="","",'1042Bf Données de base trav.'!N21)</f>
        <v/>
      </c>
      <c r="F25" s="308" t="str">
        <f>IF('1042Bf Données de base trav.'!O21="","",'1042Bf Données de base trav.'!O21)</f>
        <v/>
      </c>
      <c r="G25" s="307" t="str">
        <f>IF('1042Bf Données de base trav.'!P21="","",'1042Bf Données de base trav.'!P21)</f>
        <v/>
      </c>
      <c r="H25" s="311" t="str">
        <f>IF('1042Bf Données de base trav.'!Q21="","",'1042Bf Données de base trav.'!Q21)</f>
        <v/>
      </c>
      <c r="I25" s="312" t="str">
        <f>IF('1042Bf Données de base trav.'!R21="","",'1042Bf Données de base trav.'!R21)</f>
        <v/>
      </c>
      <c r="J25" s="313" t="str">
        <f t="shared" si="2"/>
        <v/>
      </c>
      <c r="K25" s="314" t="str">
        <f t="shared" si="3"/>
        <v/>
      </c>
      <c r="L25" s="315" t="str">
        <f>IF('1042Bf Données de base trav.'!S21="","",'1042Bf Données de base trav.'!S21)</f>
        <v/>
      </c>
      <c r="M25" s="316" t="str">
        <f t="shared" si="19"/>
        <v/>
      </c>
      <c r="N25" s="317" t="str">
        <f t="shared" si="20"/>
        <v/>
      </c>
      <c r="O25" s="318" t="str">
        <f t="shared" si="21"/>
        <v/>
      </c>
      <c r="P25" s="319" t="str">
        <f t="shared" si="22"/>
        <v/>
      </c>
      <c r="Q25" s="309" t="str">
        <f t="shared" si="23"/>
        <v/>
      </c>
      <c r="R25" s="320" t="str">
        <f t="shared" si="24"/>
        <v/>
      </c>
      <c r="S25" s="317" t="str">
        <f t="shared" si="25"/>
        <v/>
      </c>
      <c r="T25" s="315" t="str">
        <f>IF(R25="","",MAX((O25-AR25)*'1042Af Demande'!$B$31,0))</f>
        <v/>
      </c>
      <c r="U25" s="321" t="str">
        <f t="shared" si="26"/>
        <v/>
      </c>
      <c r="V25" s="377"/>
      <c r="W25" s="378"/>
      <c r="X25" s="158" t="str">
        <f>IF('1042Bf Données de base trav.'!M21="","",'1042Bf Données de base trav.'!M21)</f>
        <v/>
      </c>
      <c r="Y25" s="379" t="str">
        <f t="shared" si="4"/>
        <v/>
      </c>
      <c r="Z25" s="380" t="str">
        <f>IF(A25="","",'1042Bf Données de base trav.'!Q21-'1042Bf Données de base trav.'!R21)</f>
        <v/>
      </c>
      <c r="AA25" s="380" t="str">
        <f t="shared" si="5"/>
        <v/>
      </c>
      <c r="AB25" s="381" t="str">
        <f t="shared" si="6"/>
        <v/>
      </c>
      <c r="AC25" s="381" t="str">
        <f t="shared" si="7"/>
        <v/>
      </c>
      <c r="AD25" s="381" t="str">
        <f t="shared" si="8"/>
        <v/>
      </c>
      <c r="AE25" s="382" t="str">
        <f t="shared" si="9"/>
        <v/>
      </c>
      <c r="AF25" s="382" t="str">
        <f>IF(K25="","",K25*AF$8 - MAX('1042Bf Données de base trav.'!S21-M25,0))</f>
        <v/>
      </c>
      <c r="AG25" s="382" t="str">
        <f t="shared" si="10"/>
        <v/>
      </c>
      <c r="AH25" s="382" t="str">
        <f t="shared" si="11"/>
        <v/>
      </c>
      <c r="AI25" s="382" t="str">
        <f t="shared" si="12"/>
        <v/>
      </c>
      <c r="AJ25" s="382" t="str">
        <f>IF(OR($C25="",K25="",O25=""),"",MAX(P25+'1042Bf Données de base trav.'!T21-O25,0))</f>
        <v/>
      </c>
      <c r="AK25" s="382" t="str">
        <f>IF('1042Bf Données de base trav.'!T21="","",'1042Bf Données de base trav.'!T21)</f>
        <v/>
      </c>
      <c r="AL25" s="382" t="str">
        <f t="shared" si="13"/>
        <v/>
      </c>
      <c r="AM25" s="383" t="str">
        <f t="shared" si="14"/>
        <v/>
      </c>
      <c r="AN25" s="384" t="str">
        <f t="shared" si="15"/>
        <v/>
      </c>
      <c r="AO25" s="382" t="str">
        <f t="shared" si="16"/>
        <v/>
      </c>
      <c r="AP25" s="382" t="str">
        <f>IF(E25="","",'1042Bf Données de base trav.'!P21)</f>
        <v/>
      </c>
      <c r="AQ25" s="385">
        <f>IF('1042Bf Données de base trav.'!Y21&gt;0,AG25,0)</f>
        <v>0</v>
      </c>
      <c r="AR25" s="386">
        <f>IF('1042Bf Données de base trav.'!Y21&gt;0,'1042Bf Données de base trav.'!T21,0)</f>
        <v>0</v>
      </c>
      <c r="AS25" s="382" t="str">
        <f t="shared" si="17"/>
        <v/>
      </c>
      <c r="AT25" s="382">
        <f>'1042Bf Données de base trav.'!P21</f>
        <v>0</v>
      </c>
      <c r="AU25" s="382">
        <f t="shared" si="18"/>
        <v>0</v>
      </c>
    </row>
    <row r="26" spans="1:47" s="57" customFormat="1" ht="16.899999999999999" customHeight="1">
      <c r="A26" s="402" t="str">
        <f>IF('1042Bf Données de base trav.'!A22="","",'1042Bf Données de base trav.'!A22)</f>
        <v/>
      </c>
      <c r="B26" s="409" t="str">
        <f>IF('1042Bf Données de base trav.'!B22="","",'1042Bf Données de base trav.'!B22)</f>
        <v/>
      </c>
      <c r="C26" s="403" t="str">
        <f>IF('1042Bf Données de base trav.'!C22="","",'1042Bf Données de base trav.'!C22)</f>
        <v/>
      </c>
      <c r="D26" s="310" t="str">
        <f>IF('1042Bf Données de base trav.'!AJ22="","",'1042Bf Données de base trav.'!AJ22)</f>
        <v/>
      </c>
      <c r="E26" s="306" t="str">
        <f>IF('1042Bf Données de base trav.'!N22="","",'1042Bf Données de base trav.'!N22)</f>
        <v/>
      </c>
      <c r="F26" s="308" t="str">
        <f>IF('1042Bf Données de base trav.'!O22="","",'1042Bf Données de base trav.'!O22)</f>
        <v/>
      </c>
      <c r="G26" s="307" t="str">
        <f>IF('1042Bf Données de base trav.'!P22="","",'1042Bf Données de base trav.'!P22)</f>
        <v/>
      </c>
      <c r="H26" s="311" t="str">
        <f>IF('1042Bf Données de base trav.'!Q22="","",'1042Bf Données de base trav.'!Q22)</f>
        <v/>
      </c>
      <c r="I26" s="312" t="str">
        <f>IF('1042Bf Données de base trav.'!R22="","",'1042Bf Données de base trav.'!R22)</f>
        <v/>
      </c>
      <c r="J26" s="313" t="str">
        <f t="shared" si="2"/>
        <v/>
      </c>
      <c r="K26" s="314" t="str">
        <f t="shared" si="3"/>
        <v/>
      </c>
      <c r="L26" s="315" t="str">
        <f>IF('1042Bf Données de base trav.'!S22="","",'1042Bf Données de base trav.'!S22)</f>
        <v/>
      </c>
      <c r="M26" s="316" t="str">
        <f t="shared" si="19"/>
        <v/>
      </c>
      <c r="N26" s="317" t="str">
        <f t="shared" si="20"/>
        <v/>
      </c>
      <c r="O26" s="318" t="str">
        <f t="shared" si="21"/>
        <v/>
      </c>
      <c r="P26" s="319" t="str">
        <f t="shared" si="22"/>
        <v/>
      </c>
      <c r="Q26" s="309" t="str">
        <f t="shared" si="23"/>
        <v/>
      </c>
      <c r="R26" s="320" t="str">
        <f t="shared" si="24"/>
        <v/>
      </c>
      <c r="S26" s="317" t="str">
        <f t="shared" si="25"/>
        <v/>
      </c>
      <c r="T26" s="315" t="str">
        <f>IF(R26="","",MAX((O26-AR26)*'1042Af Demande'!$B$31,0))</f>
        <v/>
      </c>
      <c r="U26" s="321" t="str">
        <f t="shared" si="26"/>
        <v/>
      </c>
      <c r="V26" s="377"/>
      <c r="W26" s="378"/>
      <c r="X26" s="158" t="str">
        <f>IF('1042Bf Données de base trav.'!M22="","",'1042Bf Données de base trav.'!M22)</f>
        <v/>
      </c>
      <c r="Y26" s="379" t="str">
        <f t="shared" si="4"/>
        <v/>
      </c>
      <c r="Z26" s="380" t="str">
        <f>IF(A26="","",'1042Bf Données de base trav.'!Q22-'1042Bf Données de base trav.'!R22)</f>
        <v/>
      </c>
      <c r="AA26" s="380" t="str">
        <f t="shared" si="5"/>
        <v/>
      </c>
      <c r="AB26" s="381" t="str">
        <f t="shared" si="6"/>
        <v/>
      </c>
      <c r="AC26" s="381" t="str">
        <f t="shared" si="7"/>
        <v/>
      </c>
      <c r="AD26" s="381" t="str">
        <f t="shared" si="8"/>
        <v/>
      </c>
      <c r="AE26" s="382" t="str">
        <f t="shared" si="9"/>
        <v/>
      </c>
      <c r="AF26" s="382" t="str">
        <f>IF(K26="","",K26*AF$8 - MAX('1042Bf Données de base trav.'!S22-M26,0))</f>
        <v/>
      </c>
      <c r="AG26" s="382" t="str">
        <f t="shared" si="10"/>
        <v/>
      </c>
      <c r="AH26" s="382" t="str">
        <f t="shared" si="11"/>
        <v/>
      </c>
      <c r="AI26" s="382" t="str">
        <f t="shared" si="12"/>
        <v/>
      </c>
      <c r="AJ26" s="382" t="str">
        <f>IF(OR($C26="",K26="",O26=""),"",MAX(P26+'1042Bf Données de base trav.'!T22-O26,0))</f>
        <v/>
      </c>
      <c r="AK26" s="382" t="str">
        <f>IF('1042Bf Données de base trav.'!T22="","",'1042Bf Données de base trav.'!T22)</f>
        <v/>
      </c>
      <c r="AL26" s="382" t="str">
        <f t="shared" si="13"/>
        <v/>
      </c>
      <c r="AM26" s="383" t="str">
        <f t="shared" si="14"/>
        <v/>
      </c>
      <c r="AN26" s="384" t="str">
        <f t="shared" si="15"/>
        <v/>
      </c>
      <c r="AO26" s="382" t="str">
        <f t="shared" si="16"/>
        <v/>
      </c>
      <c r="AP26" s="382" t="str">
        <f>IF(E26="","",'1042Bf Données de base trav.'!P22)</f>
        <v/>
      </c>
      <c r="AQ26" s="385">
        <f>IF('1042Bf Données de base trav.'!Y22&gt;0,AG26,0)</f>
        <v>0</v>
      </c>
      <c r="AR26" s="386">
        <f>IF('1042Bf Données de base trav.'!Y22&gt;0,'1042Bf Données de base trav.'!T22,0)</f>
        <v>0</v>
      </c>
      <c r="AS26" s="382" t="str">
        <f t="shared" si="17"/>
        <v/>
      </c>
      <c r="AT26" s="382">
        <f>'1042Bf Données de base trav.'!P22</f>
        <v>0</v>
      </c>
      <c r="AU26" s="382">
        <f t="shared" si="18"/>
        <v>0</v>
      </c>
    </row>
    <row r="27" spans="1:47" s="57" customFormat="1" ht="16.899999999999999" customHeight="1">
      <c r="A27" s="402" t="str">
        <f>IF('1042Bf Données de base trav.'!A23="","",'1042Bf Données de base trav.'!A23)</f>
        <v/>
      </c>
      <c r="B27" s="409" t="str">
        <f>IF('1042Bf Données de base trav.'!B23="","",'1042Bf Données de base trav.'!B23)</f>
        <v/>
      </c>
      <c r="C27" s="403" t="str">
        <f>IF('1042Bf Données de base trav.'!C23="","",'1042Bf Données de base trav.'!C23)</f>
        <v/>
      </c>
      <c r="D27" s="310" t="str">
        <f>IF('1042Bf Données de base trav.'!AJ23="","",'1042Bf Données de base trav.'!AJ23)</f>
        <v/>
      </c>
      <c r="E27" s="306" t="str">
        <f>IF('1042Bf Données de base trav.'!N23="","",'1042Bf Données de base trav.'!N23)</f>
        <v/>
      </c>
      <c r="F27" s="308" t="str">
        <f>IF('1042Bf Données de base trav.'!O23="","",'1042Bf Données de base trav.'!O23)</f>
        <v/>
      </c>
      <c r="G27" s="307" t="str">
        <f>IF('1042Bf Données de base trav.'!P23="","",'1042Bf Données de base trav.'!P23)</f>
        <v/>
      </c>
      <c r="H27" s="311" t="str">
        <f>IF('1042Bf Données de base trav.'!Q23="","",'1042Bf Données de base trav.'!Q23)</f>
        <v/>
      </c>
      <c r="I27" s="312" t="str">
        <f>IF('1042Bf Données de base trav.'!R23="","",'1042Bf Données de base trav.'!R23)</f>
        <v/>
      </c>
      <c r="J27" s="313" t="str">
        <f t="shared" si="2"/>
        <v/>
      </c>
      <c r="K27" s="314" t="str">
        <f t="shared" si="3"/>
        <v/>
      </c>
      <c r="L27" s="315" t="str">
        <f>IF('1042Bf Données de base trav.'!S23="","",'1042Bf Données de base trav.'!S23)</f>
        <v/>
      </c>
      <c r="M27" s="316" t="str">
        <f t="shared" si="19"/>
        <v/>
      </c>
      <c r="N27" s="317" t="str">
        <f t="shared" si="20"/>
        <v/>
      </c>
      <c r="O27" s="318" t="str">
        <f t="shared" si="21"/>
        <v/>
      </c>
      <c r="P27" s="319" t="str">
        <f t="shared" si="22"/>
        <v/>
      </c>
      <c r="Q27" s="309" t="str">
        <f t="shared" si="23"/>
        <v/>
      </c>
      <c r="R27" s="320" t="str">
        <f t="shared" si="24"/>
        <v/>
      </c>
      <c r="S27" s="317" t="str">
        <f t="shared" si="25"/>
        <v/>
      </c>
      <c r="T27" s="315" t="str">
        <f>IF(R27="","",MAX((O27-AR27)*'1042Af Demande'!$B$31,0))</f>
        <v/>
      </c>
      <c r="U27" s="321" t="str">
        <f t="shared" si="26"/>
        <v/>
      </c>
      <c r="V27" s="377"/>
      <c r="W27" s="378"/>
      <c r="X27" s="158" t="str">
        <f>IF('1042Bf Données de base trav.'!M23="","",'1042Bf Données de base trav.'!M23)</f>
        <v/>
      </c>
      <c r="Y27" s="379" t="str">
        <f t="shared" si="4"/>
        <v/>
      </c>
      <c r="Z27" s="380" t="str">
        <f>IF(A27="","",'1042Bf Données de base trav.'!Q23-'1042Bf Données de base trav.'!R23)</f>
        <v/>
      </c>
      <c r="AA27" s="380" t="str">
        <f t="shared" si="5"/>
        <v/>
      </c>
      <c r="AB27" s="381" t="str">
        <f t="shared" si="6"/>
        <v/>
      </c>
      <c r="AC27" s="381" t="str">
        <f t="shared" si="7"/>
        <v/>
      </c>
      <c r="AD27" s="381" t="str">
        <f t="shared" si="8"/>
        <v/>
      </c>
      <c r="AE27" s="382" t="str">
        <f t="shared" si="9"/>
        <v/>
      </c>
      <c r="AF27" s="382" t="str">
        <f>IF(K27="","",K27*AF$8 - MAX('1042Bf Données de base trav.'!S23-M27,0))</f>
        <v/>
      </c>
      <c r="AG27" s="382" t="str">
        <f t="shared" si="10"/>
        <v/>
      </c>
      <c r="AH27" s="382" t="str">
        <f t="shared" si="11"/>
        <v/>
      </c>
      <c r="AI27" s="382" t="str">
        <f t="shared" si="12"/>
        <v/>
      </c>
      <c r="AJ27" s="382" t="str">
        <f>IF(OR($C27="",K27="",O27=""),"",MAX(P27+'1042Bf Données de base trav.'!T23-O27,0))</f>
        <v/>
      </c>
      <c r="AK27" s="382" t="str">
        <f>IF('1042Bf Données de base trav.'!T23="","",'1042Bf Données de base trav.'!T23)</f>
        <v/>
      </c>
      <c r="AL27" s="382" t="str">
        <f t="shared" si="13"/>
        <v/>
      </c>
      <c r="AM27" s="383" t="str">
        <f t="shared" si="14"/>
        <v/>
      </c>
      <c r="AN27" s="384" t="str">
        <f t="shared" si="15"/>
        <v/>
      </c>
      <c r="AO27" s="382" t="str">
        <f t="shared" si="16"/>
        <v/>
      </c>
      <c r="AP27" s="382" t="str">
        <f>IF(E27="","",'1042Bf Données de base trav.'!P23)</f>
        <v/>
      </c>
      <c r="AQ27" s="385">
        <f>IF('1042Bf Données de base trav.'!Y23&gt;0,AG27,0)</f>
        <v>0</v>
      </c>
      <c r="AR27" s="386">
        <f>IF('1042Bf Données de base trav.'!Y23&gt;0,'1042Bf Données de base trav.'!T23,0)</f>
        <v>0</v>
      </c>
      <c r="AS27" s="382" t="str">
        <f t="shared" si="17"/>
        <v/>
      </c>
      <c r="AT27" s="382">
        <f>'1042Bf Données de base trav.'!P23</f>
        <v>0</v>
      </c>
      <c r="AU27" s="382">
        <f t="shared" si="18"/>
        <v>0</v>
      </c>
    </row>
    <row r="28" spans="1:47" s="57" customFormat="1" ht="16.899999999999999" customHeight="1">
      <c r="A28" s="402" t="str">
        <f>IF('1042Bf Données de base trav.'!A24="","",'1042Bf Données de base trav.'!A24)</f>
        <v/>
      </c>
      <c r="B28" s="409" t="str">
        <f>IF('1042Bf Données de base trav.'!B24="","",'1042Bf Données de base trav.'!B24)</f>
        <v/>
      </c>
      <c r="C28" s="403" t="str">
        <f>IF('1042Bf Données de base trav.'!C24="","",'1042Bf Données de base trav.'!C24)</f>
        <v/>
      </c>
      <c r="D28" s="310" t="str">
        <f>IF('1042Bf Données de base trav.'!AJ24="","",'1042Bf Données de base trav.'!AJ24)</f>
        <v/>
      </c>
      <c r="E28" s="306" t="str">
        <f>IF('1042Bf Données de base trav.'!N24="","",'1042Bf Données de base trav.'!N24)</f>
        <v/>
      </c>
      <c r="F28" s="308" t="str">
        <f>IF('1042Bf Données de base trav.'!O24="","",'1042Bf Données de base trav.'!O24)</f>
        <v/>
      </c>
      <c r="G28" s="307" t="str">
        <f>IF('1042Bf Données de base trav.'!P24="","",'1042Bf Données de base trav.'!P24)</f>
        <v/>
      </c>
      <c r="H28" s="311" t="str">
        <f>IF('1042Bf Données de base trav.'!Q24="","",'1042Bf Données de base trav.'!Q24)</f>
        <v/>
      </c>
      <c r="I28" s="312" t="str">
        <f>IF('1042Bf Données de base trav.'!R24="","",'1042Bf Données de base trav.'!R24)</f>
        <v/>
      </c>
      <c r="J28" s="313" t="str">
        <f t="shared" si="2"/>
        <v/>
      </c>
      <c r="K28" s="314" t="str">
        <f t="shared" si="3"/>
        <v/>
      </c>
      <c r="L28" s="315" t="str">
        <f>IF('1042Bf Données de base trav.'!S24="","",'1042Bf Données de base trav.'!S24)</f>
        <v/>
      </c>
      <c r="M28" s="316" t="str">
        <f t="shared" si="19"/>
        <v/>
      </c>
      <c r="N28" s="317" t="str">
        <f t="shared" si="20"/>
        <v/>
      </c>
      <c r="O28" s="318" t="str">
        <f t="shared" si="21"/>
        <v/>
      </c>
      <c r="P28" s="319" t="str">
        <f t="shared" si="22"/>
        <v/>
      </c>
      <c r="Q28" s="309" t="str">
        <f t="shared" si="23"/>
        <v/>
      </c>
      <c r="R28" s="320" t="str">
        <f t="shared" si="24"/>
        <v/>
      </c>
      <c r="S28" s="317" t="str">
        <f t="shared" si="25"/>
        <v/>
      </c>
      <c r="T28" s="315" t="str">
        <f>IF(R28="","",MAX((O28-AR28)*'1042Af Demande'!$B$31,0))</f>
        <v/>
      </c>
      <c r="U28" s="321" t="str">
        <f t="shared" si="26"/>
        <v/>
      </c>
      <c r="V28" s="377"/>
      <c r="W28" s="378"/>
      <c r="X28" s="158" t="str">
        <f>IF('1042Bf Données de base trav.'!M24="","",'1042Bf Données de base trav.'!M24)</f>
        <v/>
      </c>
      <c r="Y28" s="379" t="str">
        <f t="shared" si="4"/>
        <v/>
      </c>
      <c r="Z28" s="380" t="str">
        <f>IF(A28="","",'1042Bf Données de base trav.'!Q24-'1042Bf Données de base trav.'!R24)</f>
        <v/>
      </c>
      <c r="AA28" s="380" t="str">
        <f t="shared" si="5"/>
        <v/>
      </c>
      <c r="AB28" s="381" t="str">
        <f t="shared" si="6"/>
        <v/>
      </c>
      <c r="AC28" s="381" t="str">
        <f t="shared" si="7"/>
        <v/>
      </c>
      <c r="AD28" s="381" t="str">
        <f t="shared" si="8"/>
        <v/>
      </c>
      <c r="AE28" s="382" t="str">
        <f t="shared" si="9"/>
        <v/>
      </c>
      <c r="AF28" s="382" t="str">
        <f>IF(K28="","",K28*AF$8 - MAX('1042Bf Données de base trav.'!S24-M28,0))</f>
        <v/>
      </c>
      <c r="AG28" s="382" t="str">
        <f t="shared" si="10"/>
        <v/>
      </c>
      <c r="AH28" s="382" t="str">
        <f t="shared" si="11"/>
        <v/>
      </c>
      <c r="AI28" s="382" t="str">
        <f t="shared" si="12"/>
        <v/>
      </c>
      <c r="AJ28" s="382" t="str">
        <f>IF(OR($C28="",K28="",O28=""),"",MAX(P28+'1042Bf Données de base trav.'!T24-O28,0))</f>
        <v/>
      </c>
      <c r="AK28" s="382" t="str">
        <f>IF('1042Bf Données de base trav.'!T24="","",'1042Bf Données de base trav.'!T24)</f>
        <v/>
      </c>
      <c r="AL28" s="382" t="str">
        <f t="shared" si="13"/>
        <v/>
      </c>
      <c r="AM28" s="383" t="str">
        <f t="shared" si="14"/>
        <v/>
      </c>
      <c r="AN28" s="384" t="str">
        <f t="shared" si="15"/>
        <v/>
      </c>
      <c r="AO28" s="382" t="str">
        <f t="shared" si="16"/>
        <v/>
      </c>
      <c r="AP28" s="382" t="str">
        <f>IF(E28="","",'1042Bf Données de base trav.'!P24)</f>
        <v/>
      </c>
      <c r="AQ28" s="385">
        <f>IF('1042Bf Données de base trav.'!Y24&gt;0,AG28,0)</f>
        <v>0</v>
      </c>
      <c r="AR28" s="386">
        <f>IF('1042Bf Données de base trav.'!Y24&gt;0,'1042Bf Données de base trav.'!T24,0)</f>
        <v>0</v>
      </c>
      <c r="AS28" s="382" t="str">
        <f t="shared" si="17"/>
        <v/>
      </c>
      <c r="AT28" s="382">
        <f>'1042Bf Données de base trav.'!P24</f>
        <v>0</v>
      </c>
      <c r="AU28" s="382">
        <f t="shared" si="18"/>
        <v>0</v>
      </c>
    </row>
    <row r="29" spans="1:47" s="57" customFormat="1" ht="16.899999999999999" customHeight="1">
      <c r="A29" s="402" t="str">
        <f>IF('1042Bf Données de base trav.'!A25="","",'1042Bf Données de base trav.'!A25)</f>
        <v/>
      </c>
      <c r="B29" s="409" t="str">
        <f>IF('1042Bf Données de base trav.'!B25="","",'1042Bf Données de base trav.'!B25)</f>
        <v/>
      </c>
      <c r="C29" s="403" t="str">
        <f>IF('1042Bf Données de base trav.'!C25="","",'1042Bf Données de base trav.'!C25)</f>
        <v/>
      </c>
      <c r="D29" s="310" t="str">
        <f>IF('1042Bf Données de base trav.'!AJ25="","",'1042Bf Données de base trav.'!AJ25)</f>
        <v/>
      </c>
      <c r="E29" s="306" t="str">
        <f>IF('1042Bf Données de base trav.'!N25="","",'1042Bf Données de base trav.'!N25)</f>
        <v/>
      </c>
      <c r="F29" s="308" t="str">
        <f>IF('1042Bf Données de base trav.'!O25="","",'1042Bf Données de base trav.'!O25)</f>
        <v/>
      </c>
      <c r="G29" s="307" t="str">
        <f>IF('1042Bf Données de base trav.'!P25="","",'1042Bf Données de base trav.'!P25)</f>
        <v/>
      </c>
      <c r="H29" s="311" t="str">
        <f>IF('1042Bf Données de base trav.'!Q25="","",'1042Bf Données de base trav.'!Q25)</f>
        <v/>
      </c>
      <c r="I29" s="312" t="str">
        <f>IF('1042Bf Données de base trav.'!R25="","",'1042Bf Données de base trav.'!R25)</f>
        <v/>
      </c>
      <c r="J29" s="313" t="str">
        <f t="shared" si="2"/>
        <v/>
      </c>
      <c r="K29" s="314" t="str">
        <f t="shared" si="3"/>
        <v/>
      </c>
      <c r="L29" s="315" t="str">
        <f>IF('1042Bf Données de base trav.'!S25="","",'1042Bf Données de base trav.'!S25)</f>
        <v/>
      </c>
      <c r="M29" s="316" t="str">
        <f t="shared" si="19"/>
        <v/>
      </c>
      <c r="N29" s="317" t="str">
        <f t="shared" si="20"/>
        <v/>
      </c>
      <c r="O29" s="318" t="str">
        <f t="shared" si="21"/>
        <v/>
      </c>
      <c r="P29" s="319" t="str">
        <f t="shared" si="22"/>
        <v/>
      </c>
      <c r="Q29" s="309" t="str">
        <f t="shared" si="23"/>
        <v/>
      </c>
      <c r="R29" s="320" t="str">
        <f t="shared" si="24"/>
        <v/>
      </c>
      <c r="S29" s="317" t="str">
        <f t="shared" si="25"/>
        <v/>
      </c>
      <c r="T29" s="315" t="str">
        <f>IF(R29="","",MAX((O29-AR29)*'1042Af Demande'!$B$31,0))</f>
        <v/>
      </c>
      <c r="U29" s="321" t="str">
        <f t="shared" si="26"/>
        <v/>
      </c>
      <c r="V29" s="377"/>
      <c r="W29" s="378"/>
      <c r="X29" s="158" t="str">
        <f>IF('1042Bf Données de base trav.'!M25="","",'1042Bf Données de base trav.'!M25)</f>
        <v/>
      </c>
      <c r="Y29" s="379" t="str">
        <f t="shared" si="4"/>
        <v/>
      </c>
      <c r="Z29" s="380" t="str">
        <f>IF(A29="","",'1042Bf Données de base trav.'!Q25-'1042Bf Données de base trav.'!R25)</f>
        <v/>
      </c>
      <c r="AA29" s="380" t="str">
        <f t="shared" si="5"/>
        <v/>
      </c>
      <c r="AB29" s="381" t="str">
        <f t="shared" si="6"/>
        <v/>
      </c>
      <c r="AC29" s="381" t="str">
        <f t="shared" si="7"/>
        <v/>
      </c>
      <c r="AD29" s="381" t="str">
        <f t="shared" si="8"/>
        <v/>
      </c>
      <c r="AE29" s="382" t="str">
        <f t="shared" si="9"/>
        <v/>
      </c>
      <c r="AF29" s="382" t="str">
        <f>IF(K29="","",K29*AF$8 - MAX('1042Bf Données de base trav.'!S25-M29,0))</f>
        <v/>
      </c>
      <c r="AG29" s="382" t="str">
        <f t="shared" si="10"/>
        <v/>
      </c>
      <c r="AH29" s="382" t="str">
        <f t="shared" si="11"/>
        <v/>
      </c>
      <c r="AI29" s="382" t="str">
        <f t="shared" si="12"/>
        <v/>
      </c>
      <c r="AJ29" s="382" t="str">
        <f>IF(OR($C29="",K29="",O29=""),"",MAX(P29+'1042Bf Données de base trav.'!T25-O29,0))</f>
        <v/>
      </c>
      <c r="AK29" s="382" t="str">
        <f>IF('1042Bf Données de base trav.'!T25="","",'1042Bf Données de base trav.'!T25)</f>
        <v/>
      </c>
      <c r="AL29" s="382" t="str">
        <f t="shared" si="13"/>
        <v/>
      </c>
      <c r="AM29" s="383" t="str">
        <f t="shared" si="14"/>
        <v/>
      </c>
      <c r="AN29" s="384" t="str">
        <f t="shared" si="15"/>
        <v/>
      </c>
      <c r="AO29" s="382" t="str">
        <f t="shared" si="16"/>
        <v/>
      </c>
      <c r="AP29" s="382" t="str">
        <f>IF(E29="","",'1042Bf Données de base trav.'!P25)</f>
        <v/>
      </c>
      <c r="AQ29" s="385">
        <f>IF('1042Bf Données de base trav.'!Y25&gt;0,AG29,0)</f>
        <v>0</v>
      </c>
      <c r="AR29" s="386">
        <f>IF('1042Bf Données de base trav.'!Y25&gt;0,'1042Bf Données de base trav.'!T25,0)</f>
        <v>0</v>
      </c>
      <c r="AS29" s="382" t="str">
        <f t="shared" si="17"/>
        <v/>
      </c>
      <c r="AT29" s="382">
        <f>'1042Bf Données de base trav.'!P25</f>
        <v>0</v>
      </c>
      <c r="AU29" s="382">
        <f t="shared" si="18"/>
        <v>0</v>
      </c>
    </row>
    <row r="30" spans="1:47" s="57" customFormat="1" ht="16.899999999999999" customHeight="1">
      <c r="A30" s="402" t="str">
        <f>IF('1042Bf Données de base trav.'!A26="","",'1042Bf Données de base trav.'!A26)</f>
        <v/>
      </c>
      <c r="B30" s="409" t="str">
        <f>IF('1042Bf Données de base trav.'!B26="","",'1042Bf Données de base trav.'!B26)</f>
        <v/>
      </c>
      <c r="C30" s="403" t="str">
        <f>IF('1042Bf Données de base trav.'!C26="","",'1042Bf Données de base trav.'!C26)</f>
        <v/>
      </c>
      <c r="D30" s="310" t="str">
        <f>IF('1042Bf Données de base trav.'!AJ26="","",'1042Bf Données de base trav.'!AJ26)</f>
        <v/>
      </c>
      <c r="E30" s="306" t="str">
        <f>IF('1042Bf Données de base trav.'!N26="","",'1042Bf Données de base trav.'!N26)</f>
        <v/>
      </c>
      <c r="F30" s="308" t="str">
        <f>IF('1042Bf Données de base trav.'!O26="","",'1042Bf Données de base trav.'!O26)</f>
        <v/>
      </c>
      <c r="G30" s="307" t="str">
        <f>IF('1042Bf Données de base trav.'!P26="","",'1042Bf Données de base trav.'!P26)</f>
        <v/>
      </c>
      <c r="H30" s="311" t="str">
        <f>IF('1042Bf Données de base trav.'!Q26="","",'1042Bf Données de base trav.'!Q26)</f>
        <v/>
      </c>
      <c r="I30" s="312" t="str">
        <f>IF('1042Bf Données de base trav.'!R26="","",'1042Bf Données de base trav.'!R26)</f>
        <v/>
      </c>
      <c r="J30" s="313" t="str">
        <f t="shared" si="2"/>
        <v/>
      </c>
      <c r="K30" s="314" t="str">
        <f t="shared" si="3"/>
        <v/>
      </c>
      <c r="L30" s="315" t="str">
        <f>IF('1042Bf Données de base trav.'!S26="","",'1042Bf Données de base trav.'!S26)</f>
        <v/>
      </c>
      <c r="M30" s="316" t="str">
        <f t="shared" si="19"/>
        <v/>
      </c>
      <c r="N30" s="317" t="str">
        <f t="shared" si="20"/>
        <v/>
      </c>
      <c r="O30" s="318" t="str">
        <f t="shared" si="21"/>
        <v/>
      </c>
      <c r="P30" s="319" t="str">
        <f t="shared" si="22"/>
        <v/>
      </c>
      <c r="Q30" s="309" t="str">
        <f t="shared" si="23"/>
        <v/>
      </c>
      <c r="R30" s="320" t="str">
        <f t="shared" si="24"/>
        <v/>
      </c>
      <c r="S30" s="317" t="str">
        <f t="shared" si="25"/>
        <v/>
      </c>
      <c r="T30" s="315" t="str">
        <f>IF(R30="","",MAX((O30-AR30)*'1042Af Demande'!$B$31,0))</f>
        <v/>
      </c>
      <c r="U30" s="321" t="str">
        <f t="shared" si="26"/>
        <v/>
      </c>
      <c r="V30" s="377"/>
      <c r="W30" s="378"/>
      <c r="X30" s="158" t="str">
        <f>IF('1042Bf Données de base trav.'!M26="","",'1042Bf Données de base trav.'!M26)</f>
        <v/>
      </c>
      <c r="Y30" s="379" t="str">
        <f t="shared" si="4"/>
        <v/>
      </c>
      <c r="Z30" s="380" t="str">
        <f>IF(A30="","",'1042Bf Données de base trav.'!Q26-'1042Bf Données de base trav.'!R26)</f>
        <v/>
      </c>
      <c r="AA30" s="380" t="str">
        <f t="shared" si="5"/>
        <v/>
      </c>
      <c r="AB30" s="381" t="str">
        <f t="shared" si="6"/>
        <v/>
      </c>
      <c r="AC30" s="381" t="str">
        <f t="shared" si="7"/>
        <v/>
      </c>
      <c r="AD30" s="381" t="str">
        <f t="shared" si="8"/>
        <v/>
      </c>
      <c r="AE30" s="382" t="str">
        <f t="shared" si="9"/>
        <v/>
      </c>
      <c r="AF30" s="382" t="str">
        <f>IF(K30="","",K30*AF$8 - MAX('1042Bf Données de base trav.'!S26-M30,0))</f>
        <v/>
      </c>
      <c r="AG30" s="382" t="str">
        <f t="shared" si="10"/>
        <v/>
      </c>
      <c r="AH30" s="382" t="str">
        <f t="shared" si="11"/>
        <v/>
      </c>
      <c r="AI30" s="382" t="str">
        <f t="shared" si="12"/>
        <v/>
      </c>
      <c r="AJ30" s="382" t="str">
        <f>IF(OR($C30="",K30="",O30=""),"",MAX(P30+'1042Bf Données de base trav.'!T26-O30,0))</f>
        <v/>
      </c>
      <c r="AK30" s="382" t="str">
        <f>IF('1042Bf Données de base trav.'!T26="","",'1042Bf Données de base trav.'!T26)</f>
        <v/>
      </c>
      <c r="AL30" s="382" t="str">
        <f t="shared" si="13"/>
        <v/>
      </c>
      <c r="AM30" s="383" t="str">
        <f t="shared" si="14"/>
        <v/>
      </c>
      <c r="AN30" s="384" t="str">
        <f t="shared" si="15"/>
        <v/>
      </c>
      <c r="AO30" s="382" t="str">
        <f t="shared" si="16"/>
        <v/>
      </c>
      <c r="AP30" s="382" t="str">
        <f>IF(E30="","",'1042Bf Données de base trav.'!P26)</f>
        <v/>
      </c>
      <c r="AQ30" s="385">
        <f>IF('1042Bf Données de base trav.'!Y26&gt;0,AG30,0)</f>
        <v>0</v>
      </c>
      <c r="AR30" s="386">
        <f>IF('1042Bf Données de base trav.'!Y26&gt;0,'1042Bf Données de base trav.'!T26,0)</f>
        <v>0</v>
      </c>
      <c r="AS30" s="382" t="str">
        <f t="shared" si="17"/>
        <v/>
      </c>
      <c r="AT30" s="382">
        <f>'1042Bf Données de base trav.'!P26</f>
        <v>0</v>
      </c>
      <c r="AU30" s="382">
        <f t="shared" si="18"/>
        <v>0</v>
      </c>
    </row>
    <row r="31" spans="1:47" s="57" customFormat="1" ht="16.899999999999999" customHeight="1">
      <c r="A31" s="402" t="str">
        <f>IF('1042Bf Données de base trav.'!A27="","",'1042Bf Données de base trav.'!A27)</f>
        <v/>
      </c>
      <c r="B31" s="409" t="str">
        <f>IF('1042Bf Données de base trav.'!B27="","",'1042Bf Données de base trav.'!B27)</f>
        <v/>
      </c>
      <c r="C31" s="403" t="str">
        <f>IF('1042Bf Données de base trav.'!C27="","",'1042Bf Données de base trav.'!C27)</f>
        <v/>
      </c>
      <c r="D31" s="310" t="str">
        <f>IF('1042Bf Données de base trav.'!AJ27="","",'1042Bf Données de base trav.'!AJ27)</f>
        <v/>
      </c>
      <c r="E31" s="306" t="str">
        <f>IF('1042Bf Données de base trav.'!N27="","",'1042Bf Données de base trav.'!N27)</f>
        <v/>
      </c>
      <c r="F31" s="308" t="str">
        <f>IF('1042Bf Données de base trav.'!O27="","",'1042Bf Données de base trav.'!O27)</f>
        <v/>
      </c>
      <c r="G31" s="307" t="str">
        <f>IF('1042Bf Données de base trav.'!P27="","",'1042Bf Données de base trav.'!P27)</f>
        <v/>
      </c>
      <c r="H31" s="311" t="str">
        <f>IF('1042Bf Données de base trav.'!Q27="","",'1042Bf Données de base trav.'!Q27)</f>
        <v/>
      </c>
      <c r="I31" s="312" t="str">
        <f>IF('1042Bf Données de base trav.'!R27="","",'1042Bf Données de base trav.'!R27)</f>
        <v/>
      </c>
      <c r="J31" s="313" t="str">
        <f t="shared" si="2"/>
        <v/>
      </c>
      <c r="K31" s="314" t="str">
        <f t="shared" si="3"/>
        <v/>
      </c>
      <c r="L31" s="315" t="str">
        <f>IF('1042Bf Données de base trav.'!S27="","",'1042Bf Données de base trav.'!S27)</f>
        <v/>
      </c>
      <c r="M31" s="316" t="str">
        <f t="shared" si="19"/>
        <v/>
      </c>
      <c r="N31" s="317" t="str">
        <f t="shared" si="20"/>
        <v/>
      </c>
      <c r="O31" s="318" t="str">
        <f t="shared" si="21"/>
        <v/>
      </c>
      <c r="P31" s="319" t="str">
        <f t="shared" si="22"/>
        <v/>
      </c>
      <c r="Q31" s="309" t="str">
        <f t="shared" si="23"/>
        <v/>
      </c>
      <c r="R31" s="320" t="str">
        <f t="shared" si="24"/>
        <v/>
      </c>
      <c r="S31" s="317" t="str">
        <f t="shared" si="25"/>
        <v/>
      </c>
      <c r="T31" s="315" t="str">
        <f>IF(R31="","",MAX((O31-AR31)*'1042Af Demande'!$B$31,0))</f>
        <v/>
      </c>
      <c r="U31" s="321" t="str">
        <f t="shared" si="26"/>
        <v/>
      </c>
      <c r="V31" s="377"/>
      <c r="W31" s="378"/>
      <c r="X31" s="158" t="str">
        <f>IF('1042Bf Données de base trav.'!M27="","",'1042Bf Données de base trav.'!M27)</f>
        <v/>
      </c>
      <c r="Y31" s="379" t="str">
        <f t="shared" si="4"/>
        <v/>
      </c>
      <c r="Z31" s="380" t="str">
        <f>IF(A31="","",'1042Bf Données de base trav.'!Q27-'1042Bf Données de base trav.'!R27)</f>
        <v/>
      </c>
      <c r="AA31" s="380" t="str">
        <f t="shared" si="5"/>
        <v/>
      </c>
      <c r="AB31" s="381" t="str">
        <f t="shared" si="6"/>
        <v/>
      </c>
      <c r="AC31" s="381" t="str">
        <f t="shared" si="7"/>
        <v/>
      </c>
      <c r="AD31" s="381" t="str">
        <f t="shared" si="8"/>
        <v/>
      </c>
      <c r="AE31" s="382" t="str">
        <f t="shared" si="9"/>
        <v/>
      </c>
      <c r="AF31" s="382" t="str">
        <f>IF(K31="","",K31*AF$8 - MAX('1042Bf Données de base trav.'!S27-M31,0))</f>
        <v/>
      </c>
      <c r="AG31" s="382" t="str">
        <f t="shared" si="10"/>
        <v/>
      </c>
      <c r="AH31" s="382" t="str">
        <f t="shared" si="11"/>
        <v/>
      </c>
      <c r="AI31" s="382" t="str">
        <f t="shared" si="12"/>
        <v/>
      </c>
      <c r="AJ31" s="382" t="str">
        <f>IF(OR($C31="",K31="",O31=""),"",MAX(P31+'1042Bf Données de base trav.'!T27-O31,0))</f>
        <v/>
      </c>
      <c r="AK31" s="382" t="str">
        <f>IF('1042Bf Données de base trav.'!T27="","",'1042Bf Données de base trav.'!T27)</f>
        <v/>
      </c>
      <c r="AL31" s="382" t="str">
        <f t="shared" si="13"/>
        <v/>
      </c>
      <c r="AM31" s="383" t="str">
        <f t="shared" si="14"/>
        <v/>
      </c>
      <c r="AN31" s="384" t="str">
        <f t="shared" si="15"/>
        <v/>
      </c>
      <c r="AO31" s="382" t="str">
        <f t="shared" si="16"/>
        <v/>
      </c>
      <c r="AP31" s="382" t="str">
        <f>IF(E31="","",'1042Bf Données de base trav.'!P27)</f>
        <v/>
      </c>
      <c r="AQ31" s="385">
        <f>IF('1042Bf Données de base trav.'!Y27&gt;0,AG31,0)</f>
        <v>0</v>
      </c>
      <c r="AR31" s="386">
        <f>IF('1042Bf Données de base trav.'!Y27&gt;0,'1042Bf Données de base trav.'!T27,0)</f>
        <v>0</v>
      </c>
      <c r="AS31" s="382" t="str">
        <f t="shared" si="17"/>
        <v/>
      </c>
      <c r="AT31" s="382">
        <f>'1042Bf Données de base trav.'!P27</f>
        <v>0</v>
      </c>
      <c r="AU31" s="382">
        <f t="shared" si="18"/>
        <v>0</v>
      </c>
    </row>
    <row r="32" spans="1:47" s="57" customFormat="1" ht="16.899999999999999" customHeight="1">
      <c r="A32" s="402" t="str">
        <f>IF('1042Bf Données de base trav.'!A28="","",'1042Bf Données de base trav.'!A28)</f>
        <v/>
      </c>
      <c r="B32" s="409" t="str">
        <f>IF('1042Bf Données de base trav.'!B28="","",'1042Bf Données de base trav.'!B28)</f>
        <v/>
      </c>
      <c r="C32" s="403" t="str">
        <f>IF('1042Bf Données de base trav.'!C28="","",'1042Bf Données de base trav.'!C28)</f>
        <v/>
      </c>
      <c r="D32" s="310" t="str">
        <f>IF('1042Bf Données de base trav.'!AJ28="","",'1042Bf Données de base trav.'!AJ28)</f>
        <v/>
      </c>
      <c r="E32" s="306" t="str">
        <f>IF('1042Bf Données de base trav.'!N28="","",'1042Bf Données de base trav.'!N28)</f>
        <v/>
      </c>
      <c r="F32" s="308" t="str">
        <f>IF('1042Bf Données de base trav.'!O28="","",'1042Bf Données de base trav.'!O28)</f>
        <v/>
      </c>
      <c r="G32" s="307" t="str">
        <f>IF('1042Bf Données de base trav.'!P28="","",'1042Bf Données de base trav.'!P28)</f>
        <v/>
      </c>
      <c r="H32" s="311" t="str">
        <f>IF('1042Bf Données de base trav.'!Q28="","",'1042Bf Données de base trav.'!Q28)</f>
        <v/>
      </c>
      <c r="I32" s="312" t="str">
        <f>IF('1042Bf Données de base trav.'!R28="","",'1042Bf Données de base trav.'!R28)</f>
        <v/>
      </c>
      <c r="J32" s="313" t="str">
        <f t="shared" si="2"/>
        <v/>
      </c>
      <c r="K32" s="314" t="str">
        <f t="shared" si="3"/>
        <v/>
      </c>
      <c r="L32" s="315" t="str">
        <f>IF('1042Bf Données de base trav.'!S28="","",'1042Bf Données de base trav.'!S28)</f>
        <v/>
      </c>
      <c r="M32" s="316" t="str">
        <f t="shared" si="19"/>
        <v/>
      </c>
      <c r="N32" s="317" t="str">
        <f t="shared" si="20"/>
        <v/>
      </c>
      <c r="O32" s="318" t="str">
        <f t="shared" si="21"/>
        <v/>
      </c>
      <c r="P32" s="319" t="str">
        <f t="shared" si="22"/>
        <v/>
      </c>
      <c r="Q32" s="309" t="str">
        <f t="shared" si="23"/>
        <v/>
      </c>
      <c r="R32" s="320" t="str">
        <f t="shared" si="24"/>
        <v/>
      </c>
      <c r="S32" s="317" t="str">
        <f t="shared" si="25"/>
        <v/>
      </c>
      <c r="T32" s="315" t="str">
        <f>IF(R32="","",MAX((O32-AR32)*'1042Af Demande'!$B$31,0))</f>
        <v/>
      </c>
      <c r="U32" s="321" t="str">
        <f t="shared" si="26"/>
        <v/>
      </c>
      <c r="V32" s="377"/>
      <c r="W32" s="378"/>
      <c r="X32" s="158" t="str">
        <f>IF('1042Bf Données de base trav.'!M28="","",'1042Bf Données de base trav.'!M28)</f>
        <v/>
      </c>
      <c r="Y32" s="379" t="str">
        <f t="shared" si="4"/>
        <v/>
      </c>
      <c r="Z32" s="380" t="str">
        <f>IF(A32="","",'1042Bf Données de base trav.'!Q28-'1042Bf Données de base trav.'!R28)</f>
        <v/>
      </c>
      <c r="AA32" s="380" t="str">
        <f t="shared" si="5"/>
        <v/>
      </c>
      <c r="AB32" s="381" t="str">
        <f t="shared" si="6"/>
        <v/>
      </c>
      <c r="AC32" s="381" t="str">
        <f t="shared" si="7"/>
        <v/>
      </c>
      <c r="AD32" s="381" t="str">
        <f t="shared" si="8"/>
        <v/>
      </c>
      <c r="AE32" s="382" t="str">
        <f t="shared" si="9"/>
        <v/>
      </c>
      <c r="AF32" s="382" t="str">
        <f>IF(K32="","",K32*AF$8 - MAX('1042Bf Données de base trav.'!S28-M32,0))</f>
        <v/>
      </c>
      <c r="AG32" s="382" t="str">
        <f t="shared" si="10"/>
        <v/>
      </c>
      <c r="AH32" s="382" t="str">
        <f t="shared" si="11"/>
        <v/>
      </c>
      <c r="AI32" s="382" t="str">
        <f t="shared" si="12"/>
        <v/>
      </c>
      <c r="AJ32" s="382" t="str">
        <f>IF(OR($C32="",K32="",O32=""),"",MAX(P32+'1042Bf Données de base trav.'!T28-O32,0))</f>
        <v/>
      </c>
      <c r="AK32" s="382" t="str">
        <f>IF('1042Bf Données de base trav.'!T28="","",'1042Bf Données de base trav.'!T28)</f>
        <v/>
      </c>
      <c r="AL32" s="382" t="str">
        <f t="shared" si="13"/>
        <v/>
      </c>
      <c r="AM32" s="383" t="str">
        <f t="shared" si="14"/>
        <v/>
      </c>
      <c r="AN32" s="384" t="str">
        <f t="shared" si="15"/>
        <v/>
      </c>
      <c r="AO32" s="382" t="str">
        <f t="shared" si="16"/>
        <v/>
      </c>
      <c r="AP32" s="382" t="str">
        <f>IF(E32="","",'1042Bf Données de base trav.'!P28)</f>
        <v/>
      </c>
      <c r="AQ32" s="385">
        <f>IF('1042Bf Données de base trav.'!Y28&gt;0,AG32,0)</f>
        <v>0</v>
      </c>
      <c r="AR32" s="386">
        <f>IF('1042Bf Données de base trav.'!Y28&gt;0,'1042Bf Données de base trav.'!T28,0)</f>
        <v>0</v>
      </c>
      <c r="AS32" s="382" t="str">
        <f t="shared" si="17"/>
        <v/>
      </c>
      <c r="AT32" s="382">
        <f>'1042Bf Données de base trav.'!P28</f>
        <v>0</v>
      </c>
      <c r="AU32" s="382">
        <f t="shared" si="18"/>
        <v>0</v>
      </c>
    </row>
    <row r="33" spans="1:47" s="57" customFormat="1" ht="16.899999999999999" customHeight="1">
      <c r="A33" s="402" t="str">
        <f>IF('1042Bf Données de base trav.'!A29="","",'1042Bf Données de base trav.'!A29)</f>
        <v/>
      </c>
      <c r="B33" s="409" t="str">
        <f>IF('1042Bf Données de base trav.'!B29="","",'1042Bf Données de base trav.'!B29)</f>
        <v/>
      </c>
      <c r="C33" s="403" t="str">
        <f>IF('1042Bf Données de base trav.'!C29="","",'1042Bf Données de base trav.'!C29)</f>
        <v/>
      </c>
      <c r="D33" s="310" t="str">
        <f>IF('1042Bf Données de base trav.'!AJ29="","",'1042Bf Données de base trav.'!AJ29)</f>
        <v/>
      </c>
      <c r="E33" s="306" t="str">
        <f>IF('1042Bf Données de base trav.'!N29="","",'1042Bf Données de base trav.'!N29)</f>
        <v/>
      </c>
      <c r="F33" s="308" t="str">
        <f>IF('1042Bf Données de base trav.'!O29="","",'1042Bf Données de base trav.'!O29)</f>
        <v/>
      </c>
      <c r="G33" s="307" t="str">
        <f>IF('1042Bf Données de base trav.'!P29="","",'1042Bf Données de base trav.'!P29)</f>
        <v/>
      </c>
      <c r="H33" s="311" t="str">
        <f>IF('1042Bf Données de base trav.'!Q29="","",'1042Bf Données de base trav.'!Q29)</f>
        <v/>
      </c>
      <c r="I33" s="312" t="str">
        <f>IF('1042Bf Données de base trav.'!R29="","",'1042Bf Données de base trav.'!R29)</f>
        <v/>
      </c>
      <c r="J33" s="313" t="str">
        <f t="shared" si="2"/>
        <v/>
      </c>
      <c r="K33" s="314" t="str">
        <f t="shared" si="3"/>
        <v/>
      </c>
      <c r="L33" s="315" t="str">
        <f>IF('1042Bf Données de base trav.'!S29="","",'1042Bf Données de base trav.'!S29)</f>
        <v/>
      </c>
      <c r="M33" s="316" t="str">
        <f t="shared" si="19"/>
        <v/>
      </c>
      <c r="N33" s="317" t="str">
        <f t="shared" si="20"/>
        <v/>
      </c>
      <c r="O33" s="318" t="str">
        <f t="shared" si="21"/>
        <v/>
      </c>
      <c r="P33" s="319" t="str">
        <f t="shared" si="22"/>
        <v/>
      </c>
      <c r="Q33" s="309" t="str">
        <f t="shared" si="23"/>
        <v/>
      </c>
      <c r="R33" s="320" t="str">
        <f t="shared" si="24"/>
        <v/>
      </c>
      <c r="S33" s="317" t="str">
        <f t="shared" si="25"/>
        <v/>
      </c>
      <c r="T33" s="315" t="str">
        <f>IF(R33="","",MAX((O33-AR33)*'1042Af Demande'!$B$31,0))</f>
        <v/>
      </c>
      <c r="U33" s="321" t="str">
        <f t="shared" si="26"/>
        <v/>
      </c>
      <c r="V33" s="377"/>
      <c r="W33" s="378"/>
      <c r="X33" s="158" t="str">
        <f>IF('1042Bf Données de base trav.'!M29="","",'1042Bf Données de base trav.'!M29)</f>
        <v/>
      </c>
      <c r="Y33" s="379" t="str">
        <f t="shared" si="4"/>
        <v/>
      </c>
      <c r="Z33" s="380" t="str">
        <f>IF(A33="","",'1042Bf Données de base trav.'!Q29-'1042Bf Données de base trav.'!R29)</f>
        <v/>
      </c>
      <c r="AA33" s="380" t="str">
        <f t="shared" si="5"/>
        <v/>
      </c>
      <c r="AB33" s="381" t="str">
        <f t="shared" si="6"/>
        <v/>
      </c>
      <c r="AC33" s="381" t="str">
        <f t="shared" si="7"/>
        <v/>
      </c>
      <c r="AD33" s="381" t="str">
        <f t="shared" si="8"/>
        <v/>
      </c>
      <c r="AE33" s="382" t="str">
        <f t="shared" si="9"/>
        <v/>
      </c>
      <c r="AF33" s="382" t="str">
        <f>IF(K33="","",K33*AF$8 - MAX('1042Bf Données de base trav.'!S29-M33,0))</f>
        <v/>
      </c>
      <c r="AG33" s="382" t="str">
        <f t="shared" si="10"/>
        <v/>
      </c>
      <c r="AH33" s="382" t="str">
        <f t="shared" si="11"/>
        <v/>
      </c>
      <c r="AI33" s="382" t="str">
        <f t="shared" si="12"/>
        <v/>
      </c>
      <c r="AJ33" s="382" t="str">
        <f>IF(OR($C33="",K33="",O33=""),"",MAX(P33+'1042Bf Données de base trav.'!T29-O33,0))</f>
        <v/>
      </c>
      <c r="AK33" s="382" t="str">
        <f>IF('1042Bf Données de base trav.'!T29="","",'1042Bf Données de base trav.'!T29)</f>
        <v/>
      </c>
      <c r="AL33" s="382" t="str">
        <f t="shared" si="13"/>
        <v/>
      </c>
      <c r="AM33" s="383" t="str">
        <f t="shared" si="14"/>
        <v/>
      </c>
      <c r="AN33" s="384" t="str">
        <f t="shared" si="15"/>
        <v/>
      </c>
      <c r="AO33" s="382" t="str">
        <f t="shared" si="16"/>
        <v/>
      </c>
      <c r="AP33" s="382" t="str">
        <f>IF(E33="","",'1042Bf Données de base trav.'!P29)</f>
        <v/>
      </c>
      <c r="AQ33" s="385">
        <f>IF('1042Bf Données de base trav.'!Y29&gt;0,AG33,0)</f>
        <v>0</v>
      </c>
      <c r="AR33" s="386">
        <f>IF('1042Bf Données de base trav.'!Y29&gt;0,'1042Bf Données de base trav.'!T29,0)</f>
        <v>0</v>
      </c>
      <c r="AS33" s="382" t="str">
        <f t="shared" si="17"/>
        <v/>
      </c>
      <c r="AT33" s="382">
        <f>'1042Bf Données de base trav.'!P29</f>
        <v>0</v>
      </c>
      <c r="AU33" s="382">
        <f t="shared" si="18"/>
        <v>0</v>
      </c>
    </row>
    <row r="34" spans="1:47" s="57" customFormat="1" ht="16.899999999999999" customHeight="1">
      <c r="A34" s="402" t="str">
        <f>IF('1042Bf Données de base trav.'!A30="","",'1042Bf Données de base trav.'!A30)</f>
        <v/>
      </c>
      <c r="B34" s="409" t="str">
        <f>IF('1042Bf Données de base trav.'!B30="","",'1042Bf Données de base trav.'!B30)</f>
        <v/>
      </c>
      <c r="C34" s="403" t="str">
        <f>IF('1042Bf Données de base trav.'!C30="","",'1042Bf Données de base trav.'!C30)</f>
        <v/>
      </c>
      <c r="D34" s="310" t="str">
        <f>IF('1042Bf Données de base trav.'!AJ30="","",'1042Bf Données de base trav.'!AJ30)</f>
        <v/>
      </c>
      <c r="E34" s="306" t="str">
        <f>IF('1042Bf Données de base trav.'!N30="","",'1042Bf Données de base trav.'!N30)</f>
        <v/>
      </c>
      <c r="F34" s="308" t="str">
        <f>IF('1042Bf Données de base trav.'!O30="","",'1042Bf Données de base trav.'!O30)</f>
        <v/>
      </c>
      <c r="G34" s="307" t="str">
        <f>IF('1042Bf Données de base trav.'!P30="","",'1042Bf Données de base trav.'!P30)</f>
        <v/>
      </c>
      <c r="H34" s="311" t="str">
        <f>IF('1042Bf Données de base trav.'!Q30="","",'1042Bf Données de base trav.'!Q30)</f>
        <v/>
      </c>
      <c r="I34" s="312" t="str">
        <f>IF('1042Bf Données de base trav.'!R30="","",'1042Bf Données de base trav.'!R30)</f>
        <v/>
      </c>
      <c r="J34" s="313" t="str">
        <f t="shared" si="2"/>
        <v/>
      </c>
      <c r="K34" s="314" t="str">
        <f t="shared" si="3"/>
        <v/>
      </c>
      <c r="L34" s="315" t="str">
        <f>IF('1042Bf Données de base trav.'!S30="","",'1042Bf Données de base trav.'!S30)</f>
        <v/>
      </c>
      <c r="M34" s="316" t="str">
        <f t="shared" si="19"/>
        <v/>
      </c>
      <c r="N34" s="317" t="str">
        <f t="shared" si="20"/>
        <v/>
      </c>
      <c r="O34" s="318" t="str">
        <f t="shared" si="21"/>
        <v/>
      </c>
      <c r="P34" s="319" t="str">
        <f t="shared" si="22"/>
        <v/>
      </c>
      <c r="Q34" s="309" t="str">
        <f t="shared" si="23"/>
        <v/>
      </c>
      <c r="R34" s="320" t="str">
        <f t="shared" si="24"/>
        <v/>
      </c>
      <c r="S34" s="317" t="str">
        <f t="shared" si="25"/>
        <v/>
      </c>
      <c r="T34" s="315" t="str">
        <f>IF(R34="","",MAX((O34-AR34)*'1042Af Demande'!$B$31,0))</f>
        <v/>
      </c>
      <c r="U34" s="321" t="str">
        <f t="shared" si="26"/>
        <v/>
      </c>
      <c r="V34" s="377"/>
      <c r="W34" s="378"/>
      <c r="X34" s="158" t="str">
        <f>IF('1042Bf Données de base trav.'!M30="","",'1042Bf Données de base trav.'!M30)</f>
        <v/>
      </c>
      <c r="Y34" s="379" t="str">
        <f t="shared" si="4"/>
        <v/>
      </c>
      <c r="Z34" s="380" t="str">
        <f>IF(A34="","",'1042Bf Données de base trav.'!Q30-'1042Bf Données de base trav.'!R30)</f>
        <v/>
      </c>
      <c r="AA34" s="380" t="str">
        <f t="shared" si="5"/>
        <v/>
      </c>
      <c r="AB34" s="381" t="str">
        <f t="shared" si="6"/>
        <v/>
      </c>
      <c r="AC34" s="381" t="str">
        <f t="shared" si="7"/>
        <v/>
      </c>
      <c r="AD34" s="381" t="str">
        <f t="shared" si="8"/>
        <v/>
      </c>
      <c r="AE34" s="382" t="str">
        <f t="shared" si="9"/>
        <v/>
      </c>
      <c r="AF34" s="382" t="str">
        <f>IF(K34="","",K34*AF$8 - MAX('1042Bf Données de base trav.'!S30-M34,0))</f>
        <v/>
      </c>
      <c r="AG34" s="382" t="str">
        <f t="shared" si="10"/>
        <v/>
      </c>
      <c r="AH34" s="382" t="str">
        <f t="shared" si="11"/>
        <v/>
      </c>
      <c r="AI34" s="382" t="str">
        <f t="shared" si="12"/>
        <v/>
      </c>
      <c r="AJ34" s="382" t="str">
        <f>IF(OR($C34="",K34="",O34=""),"",MAX(P34+'1042Bf Données de base trav.'!T30-O34,0))</f>
        <v/>
      </c>
      <c r="AK34" s="382" t="str">
        <f>IF('1042Bf Données de base trav.'!T30="","",'1042Bf Données de base trav.'!T30)</f>
        <v/>
      </c>
      <c r="AL34" s="382" t="str">
        <f t="shared" si="13"/>
        <v/>
      </c>
      <c r="AM34" s="383" t="str">
        <f t="shared" si="14"/>
        <v/>
      </c>
      <c r="AN34" s="384" t="str">
        <f t="shared" si="15"/>
        <v/>
      </c>
      <c r="AO34" s="382" t="str">
        <f t="shared" si="16"/>
        <v/>
      </c>
      <c r="AP34" s="382" t="str">
        <f>IF(E34="","",'1042Bf Données de base trav.'!P30)</f>
        <v/>
      </c>
      <c r="AQ34" s="385">
        <f>IF('1042Bf Données de base trav.'!Y30&gt;0,AG34,0)</f>
        <v>0</v>
      </c>
      <c r="AR34" s="386">
        <f>IF('1042Bf Données de base trav.'!Y30&gt;0,'1042Bf Données de base trav.'!T30,0)</f>
        <v>0</v>
      </c>
      <c r="AS34" s="382" t="str">
        <f t="shared" si="17"/>
        <v/>
      </c>
      <c r="AT34" s="382">
        <f>'1042Bf Données de base trav.'!P30</f>
        <v>0</v>
      </c>
      <c r="AU34" s="382">
        <f t="shared" si="18"/>
        <v>0</v>
      </c>
    </row>
    <row r="35" spans="1:47" s="57" customFormat="1" ht="16.899999999999999" customHeight="1">
      <c r="A35" s="402" t="str">
        <f>IF('1042Bf Données de base trav.'!A31="","",'1042Bf Données de base trav.'!A31)</f>
        <v/>
      </c>
      <c r="B35" s="409" t="str">
        <f>IF('1042Bf Données de base trav.'!B31="","",'1042Bf Données de base trav.'!B31)</f>
        <v/>
      </c>
      <c r="C35" s="403" t="str">
        <f>IF('1042Bf Données de base trav.'!C31="","",'1042Bf Données de base trav.'!C31)</f>
        <v/>
      </c>
      <c r="D35" s="310" t="str">
        <f>IF('1042Bf Données de base trav.'!AJ31="","",'1042Bf Données de base trav.'!AJ31)</f>
        <v/>
      </c>
      <c r="E35" s="306" t="str">
        <f>IF('1042Bf Données de base trav.'!N31="","",'1042Bf Données de base trav.'!N31)</f>
        <v/>
      </c>
      <c r="F35" s="308" t="str">
        <f>IF('1042Bf Données de base trav.'!O31="","",'1042Bf Données de base trav.'!O31)</f>
        <v/>
      </c>
      <c r="G35" s="307" t="str">
        <f>IF('1042Bf Données de base trav.'!P31="","",'1042Bf Données de base trav.'!P31)</f>
        <v/>
      </c>
      <c r="H35" s="311" t="str">
        <f>IF('1042Bf Données de base trav.'!Q31="","",'1042Bf Données de base trav.'!Q31)</f>
        <v/>
      </c>
      <c r="I35" s="312" t="str">
        <f>IF('1042Bf Données de base trav.'!R31="","",'1042Bf Données de base trav.'!R31)</f>
        <v/>
      </c>
      <c r="J35" s="313" t="str">
        <f t="shared" si="2"/>
        <v/>
      </c>
      <c r="K35" s="314" t="str">
        <f t="shared" si="3"/>
        <v/>
      </c>
      <c r="L35" s="315" t="str">
        <f>IF('1042Bf Données de base trav.'!S31="","",'1042Bf Données de base trav.'!S31)</f>
        <v/>
      </c>
      <c r="M35" s="316" t="str">
        <f t="shared" si="19"/>
        <v/>
      </c>
      <c r="N35" s="317" t="str">
        <f t="shared" si="20"/>
        <v/>
      </c>
      <c r="O35" s="318" t="str">
        <f t="shared" si="21"/>
        <v/>
      </c>
      <c r="P35" s="319" t="str">
        <f t="shared" si="22"/>
        <v/>
      </c>
      <c r="Q35" s="309" t="str">
        <f t="shared" si="23"/>
        <v/>
      </c>
      <c r="R35" s="320" t="str">
        <f t="shared" si="24"/>
        <v/>
      </c>
      <c r="S35" s="317" t="str">
        <f t="shared" si="25"/>
        <v/>
      </c>
      <c r="T35" s="315" t="str">
        <f>IF(R35="","",MAX((O35-AR35)*'1042Af Demande'!$B$31,0))</f>
        <v/>
      </c>
      <c r="U35" s="321" t="str">
        <f t="shared" si="26"/>
        <v/>
      </c>
      <c r="V35" s="377"/>
      <c r="W35" s="378"/>
      <c r="X35" s="158" t="str">
        <f>IF('1042Bf Données de base trav.'!M31="","",'1042Bf Données de base trav.'!M31)</f>
        <v/>
      </c>
      <c r="Y35" s="379" t="str">
        <f t="shared" si="4"/>
        <v/>
      </c>
      <c r="Z35" s="380" t="str">
        <f>IF(A35="","",'1042Bf Données de base trav.'!Q31-'1042Bf Données de base trav.'!R31)</f>
        <v/>
      </c>
      <c r="AA35" s="380" t="str">
        <f t="shared" si="5"/>
        <v/>
      </c>
      <c r="AB35" s="381" t="str">
        <f t="shared" si="6"/>
        <v/>
      </c>
      <c r="AC35" s="381" t="str">
        <f t="shared" si="7"/>
        <v/>
      </c>
      <c r="AD35" s="381" t="str">
        <f t="shared" si="8"/>
        <v/>
      </c>
      <c r="AE35" s="382" t="str">
        <f t="shared" si="9"/>
        <v/>
      </c>
      <c r="AF35" s="382" t="str">
        <f>IF(K35="","",K35*AF$8 - MAX('1042Bf Données de base trav.'!S31-M35,0))</f>
        <v/>
      </c>
      <c r="AG35" s="382" t="str">
        <f t="shared" si="10"/>
        <v/>
      </c>
      <c r="AH35" s="382" t="str">
        <f t="shared" si="11"/>
        <v/>
      </c>
      <c r="AI35" s="382" t="str">
        <f t="shared" si="12"/>
        <v/>
      </c>
      <c r="AJ35" s="382" t="str">
        <f>IF(OR($C35="",K35="",O35=""),"",MAX(P35+'1042Bf Données de base trav.'!T31-O35,0))</f>
        <v/>
      </c>
      <c r="AK35" s="382" t="str">
        <f>IF('1042Bf Données de base trav.'!T31="","",'1042Bf Données de base trav.'!T31)</f>
        <v/>
      </c>
      <c r="AL35" s="382" t="str">
        <f t="shared" si="13"/>
        <v/>
      </c>
      <c r="AM35" s="383" t="str">
        <f t="shared" si="14"/>
        <v/>
      </c>
      <c r="AN35" s="384" t="str">
        <f t="shared" si="15"/>
        <v/>
      </c>
      <c r="AO35" s="382" t="str">
        <f t="shared" si="16"/>
        <v/>
      </c>
      <c r="AP35" s="382" t="str">
        <f>IF(E35="","",'1042Bf Données de base trav.'!P31)</f>
        <v/>
      </c>
      <c r="AQ35" s="385">
        <f>IF('1042Bf Données de base trav.'!Y31&gt;0,AG35,0)</f>
        <v>0</v>
      </c>
      <c r="AR35" s="386">
        <f>IF('1042Bf Données de base trav.'!Y31&gt;0,'1042Bf Données de base trav.'!T31,0)</f>
        <v>0</v>
      </c>
      <c r="AS35" s="382" t="str">
        <f t="shared" si="17"/>
        <v/>
      </c>
      <c r="AT35" s="382">
        <f>'1042Bf Données de base trav.'!P31</f>
        <v>0</v>
      </c>
      <c r="AU35" s="382">
        <f t="shared" si="18"/>
        <v>0</v>
      </c>
    </row>
    <row r="36" spans="1:47" s="57" customFormat="1" ht="16.899999999999999" customHeight="1">
      <c r="A36" s="402" t="str">
        <f>IF('1042Bf Données de base trav.'!A32="","",'1042Bf Données de base trav.'!A32)</f>
        <v/>
      </c>
      <c r="B36" s="409" t="str">
        <f>IF('1042Bf Données de base trav.'!B32="","",'1042Bf Données de base trav.'!B32)</f>
        <v/>
      </c>
      <c r="C36" s="403" t="str">
        <f>IF('1042Bf Données de base trav.'!C32="","",'1042Bf Données de base trav.'!C32)</f>
        <v/>
      </c>
      <c r="D36" s="310" t="str">
        <f>IF('1042Bf Données de base trav.'!AJ32="","",'1042Bf Données de base trav.'!AJ32)</f>
        <v/>
      </c>
      <c r="E36" s="306" t="str">
        <f>IF('1042Bf Données de base trav.'!N32="","",'1042Bf Données de base trav.'!N32)</f>
        <v/>
      </c>
      <c r="F36" s="308" t="str">
        <f>IF('1042Bf Données de base trav.'!O32="","",'1042Bf Données de base trav.'!O32)</f>
        <v/>
      </c>
      <c r="G36" s="307" t="str">
        <f>IF('1042Bf Données de base trav.'!P32="","",'1042Bf Données de base trav.'!P32)</f>
        <v/>
      </c>
      <c r="H36" s="311" t="str">
        <f>IF('1042Bf Données de base trav.'!Q32="","",'1042Bf Données de base trav.'!Q32)</f>
        <v/>
      </c>
      <c r="I36" s="312" t="str">
        <f>IF('1042Bf Données de base trav.'!R32="","",'1042Bf Données de base trav.'!R32)</f>
        <v/>
      </c>
      <c r="J36" s="313" t="str">
        <f t="shared" si="2"/>
        <v/>
      </c>
      <c r="K36" s="314" t="str">
        <f t="shared" si="3"/>
        <v/>
      </c>
      <c r="L36" s="315" t="str">
        <f>IF('1042Bf Données de base trav.'!S32="","",'1042Bf Données de base trav.'!S32)</f>
        <v/>
      </c>
      <c r="M36" s="316" t="str">
        <f t="shared" si="19"/>
        <v/>
      </c>
      <c r="N36" s="317" t="str">
        <f t="shared" si="20"/>
        <v/>
      </c>
      <c r="O36" s="318" t="str">
        <f t="shared" si="21"/>
        <v/>
      </c>
      <c r="P36" s="319" t="str">
        <f t="shared" si="22"/>
        <v/>
      </c>
      <c r="Q36" s="309" t="str">
        <f t="shared" si="23"/>
        <v/>
      </c>
      <c r="R36" s="320" t="str">
        <f t="shared" si="24"/>
        <v/>
      </c>
      <c r="S36" s="317" t="str">
        <f t="shared" si="25"/>
        <v/>
      </c>
      <c r="T36" s="315" t="str">
        <f>IF(R36="","",MAX((O36-AR36)*'1042Af Demande'!$B$31,0))</f>
        <v/>
      </c>
      <c r="U36" s="321" t="str">
        <f t="shared" si="26"/>
        <v/>
      </c>
      <c r="V36" s="377"/>
      <c r="W36" s="378"/>
      <c r="X36" s="158" t="str">
        <f>IF('1042Bf Données de base trav.'!M32="","",'1042Bf Données de base trav.'!M32)</f>
        <v/>
      </c>
      <c r="Y36" s="379" t="str">
        <f t="shared" si="4"/>
        <v/>
      </c>
      <c r="Z36" s="380" t="str">
        <f>IF(A36="","",'1042Bf Données de base trav.'!Q32-'1042Bf Données de base trav.'!R32)</f>
        <v/>
      </c>
      <c r="AA36" s="380" t="str">
        <f t="shared" si="5"/>
        <v/>
      </c>
      <c r="AB36" s="381" t="str">
        <f t="shared" si="6"/>
        <v/>
      </c>
      <c r="AC36" s="381" t="str">
        <f t="shared" si="7"/>
        <v/>
      </c>
      <c r="AD36" s="381" t="str">
        <f t="shared" si="8"/>
        <v/>
      </c>
      <c r="AE36" s="382" t="str">
        <f t="shared" si="9"/>
        <v/>
      </c>
      <c r="AF36" s="382" t="str">
        <f>IF(K36="","",K36*AF$8 - MAX('1042Bf Données de base trav.'!S32-M36,0))</f>
        <v/>
      </c>
      <c r="AG36" s="382" t="str">
        <f t="shared" si="10"/>
        <v/>
      </c>
      <c r="AH36" s="382" t="str">
        <f t="shared" si="11"/>
        <v/>
      </c>
      <c r="AI36" s="382" t="str">
        <f t="shared" si="12"/>
        <v/>
      </c>
      <c r="AJ36" s="382" t="str">
        <f>IF(OR($C36="",K36="",O36=""),"",MAX(P36+'1042Bf Données de base trav.'!T32-O36,0))</f>
        <v/>
      </c>
      <c r="AK36" s="382" t="str">
        <f>IF('1042Bf Données de base trav.'!T32="","",'1042Bf Données de base trav.'!T32)</f>
        <v/>
      </c>
      <c r="AL36" s="382" t="str">
        <f t="shared" si="13"/>
        <v/>
      </c>
      <c r="AM36" s="383" t="str">
        <f t="shared" si="14"/>
        <v/>
      </c>
      <c r="AN36" s="384" t="str">
        <f t="shared" si="15"/>
        <v/>
      </c>
      <c r="AO36" s="382" t="str">
        <f t="shared" si="16"/>
        <v/>
      </c>
      <c r="AP36" s="382" t="str">
        <f>IF(E36="","",'1042Bf Données de base trav.'!P32)</f>
        <v/>
      </c>
      <c r="AQ36" s="385">
        <f>IF('1042Bf Données de base trav.'!Y32&gt;0,AG36,0)</f>
        <v>0</v>
      </c>
      <c r="AR36" s="386">
        <f>IF('1042Bf Données de base trav.'!Y32&gt;0,'1042Bf Données de base trav.'!T32,0)</f>
        <v>0</v>
      </c>
      <c r="AS36" s="382" t="str">
        <f t="shared" si="17"/>
        <v/>
      </c>
      <c r="AT36" s="382">
        <f>'1042Bf Données de base trav.'!P32</f>
        <v>0</v>
      </c>
      <c r="AU36" s="382">
        <f t="shared" si="18"/>
        <v>0</v>
      </c>
    </row>
    <row r="37" spans="1:47" s="57" customFormat="1" ht="16.899999999999999" customHeight="1">
      <c r="A37" s="402" t="str">
        <f>IF('1042Bf Données de base trav.'!A33="","",'1042Bf Données de base trav.'!A33)</f>
        <v/>
      </c>
      <c r="B37" s="409" t="str">
        <f>IF('1042Bf Données de base trav.'!B33="","",'1042Bf Données de base trav.'!B33)</f>
        <v/>
      </c>
      <c r="C37" s="403" t="str">
        <f>IF('1042Bf Données de base trav.'!C33="","",'1042Bf Données de base trav.'!C33)</f>
        <v/>
      </c>
      <c r="D37" s="310" t="str">
        <f>IF('1042Bf Données de base trav.'!AJ33="","",'1042Bf Données de base trav.'!AJ33)</f>
        <v/>
      </c>
      <c r="E37" s="306" t="str">
        <f>IF('1042Bf Données de base trav.'!N33="","",'1042Bf Données de base trav.'!N33)</f>
        <v/>
      </c>
      <c r="F37" s="308" t="str">
        <f>IF('1042Bf Données de base trav.'!O33="","",'1042Bf Données de base trav.'!O33)</f>
        <v/>
      </c>
      <c r="G37" s="307" t="str">
        <f>IF('1042Bf Données de base trav.'!P33="","",'1042Bf Données de base trav.'!P33)</f>
        <v/>
      </c>
      <c r="H37" s="311" t="str">
        <f>IF('1042Bf Données de base trav.'!Q33="","",'1042Bf Données de base trav.'!Q33)</f>
        <v/>
      </c>
      <c r="I37" s="312" t="str">
        <f>IF('1042Bf Données de base trav.'!R33="","",'1042Bf Données de base trav.'!R33)</f>
        <v/>
      </c>
      <c r="J37" s="313" t="str">
        <f t="shared" si="2"/>
        <v/>
      </c>
      <c r="K37" s="314" t="str">
        <f t="shared" si="3"/>
        <v/>
      </c>
      <c r="L37" s="315" t="str">
        <f>IF('1042Bf Données de base trav.'!S33="","",'1042Bf Données de base trav.'!S33)</f>
        <v/>
      </c>
      <c r="M37" s="316" t="str">
        <f t="shared" si="19"/>
        <v/>
      </c>
      <c r="N37" s="317" t="str">
        <f t="shared" si="20"/>
        <v/>
      </c>
      <c r="O37" s="318" t="str">
        <f t="shared" si="21"/>
        <v/>
      </c>
      <c r="P37" s="319" t="str">
        <f t="shared" si="22"/>
        <v/>
      </c>
      <c r="Q37" s="309" t="str">
        <f t="shared" si="23"/>
        <v/>
      </c>
      <c r="R37" s="320" t="str">
        <f t="shared" si="24"/>
        <v/>
      </c>
      <c r="S37" s="317" t="str">
        <f t="shared" si="25"/>
        <v/>
      </c>
      <c r="T37" s="315" t="str">
        <f>IF(R37="","",MAX((O37-AR37)*'1042Af Demande'!$B$31,0))</f>
        <v/>
      </c>
      <c r="U37" s="321" t="str">
        <f t="shared" si="26"/>
        <v/>
      </c>
      <c r="V37" s="377"/>
      <c r="W37" s="378"/>
      <c r="X37" s="158" t="str">
        <f>IF('1042Bf Données de base trav.'!M33="","",'1042Bf Données de base trav.'!M33)</f>
        <v/>
      </c>
      <c r="Y37" s="379" t="str">
        <f t="shared" si="4"/>
        <v/>
      </c>
      <c r="Z37" s="380" t="str">
        <f>IF(A37="","",'1042Bf Données de base trav.'!Q33-'1042Bf Données de base trav.'!R33)</f>
        <v/>
      </c>
      <c r="AA37" s="380" t="str">
        <f t="shared" si="5"/>
        <v/>
      </c>
      <c r="AB37" s="381" t="str">
        <f t="shared" si="6"/>
        <v/>
      </c>
      <c r="AC37" s="381" t="str">
        <f t="shared" si="7"/>
        <v/>
      </c>
      <c r="AD37" s="381" t="str">
        <f t="shared" si="8"/>
        <v/>
      </c>
      <c r="AE37" s="382" t="str">
        <f t="shared" si="9"/>
        <v/>
      </c>
      <c r="AF37" s="382" t="str">
        <f>IF(K37="","",K37*AF$8 - MAX('1042Bf Données de base trav.'!S33-M37,0))</f>
        <v/>
      </c>
      <c r="AG37" s="382" t="str">
        <f t="shared" si="10"/>
        <v/>
      </c>
      <c r="AH37" s="382" t="str">
        <f t="shared" si="11"/>
        <v/>
      </c>
      <c r="AI37" s="382" t="str">
        <f t="shared" si="12"/>
        <v/>
      </c>
      <c r="AJ37" s="382" t="str">
        <f>IF(OR($C37="",K37="",O37=""),"",MAX(P37+'1042Bf Données de base trav.'!T33-O37,0))</f>
        <v/>
      </c>
      <c r="AK37" s="382" t="str">
        <f>IF('1042Bf Données de base trav.'!T33="","",'1042Bf Données de base trav.'!T33)</f>
        <v/>
      </c>
      <c r="AL37" s="382" t="str">
        <f t="shared" si="13"/>
        <v/>
      </c>
      <c r="AM37" s="383" t="str">
        <f t="shared" si="14"/>
        <v/>
      </c>
      <c r="AN37" s="384" t="str">
        <f t="shared" si="15"/>
        <v/>
      </c>
      <c r="AO37" s="382" t="str">
        <f t="shared" si="16"/>
        <v/>
      </c>
      <c r="AP37" s="382" t="str">
        <f>IF(E37="","",'1042Bf Données de base trav.'!P33)</f>
        <v/>
      </c>
      <c r="AQ37" s="385">
        <f>IF('1042Bf Données de base trav.'!Y33&gt;0,AG37,0)</f>
        <v>0</v>
      </c>
      <c r="AR37" s="386">
        <f>IF('1042Bf Données de base trav.'!Y33&gt;0,'1042Bf Données de base trav.'!T33,0)</f>
        <v>0</v>
      </c>
      <c r="AS37" s="382" t="str">
        <f t="shared" si="17"/>
        <v/>
      </c>
      <c r="AT37" s="382">
        <f>'1042Bf Données de base trav.'!P33</f>
        <v>0</v>
      </c>
      <c r="AU37" s="382">
        <f t="shared" si="18"/>
        <v>0</v>
      </c>
    </row>
    <row r="38" spans="1:47" s="57" customFormat="1" ht="16.899999999999999" customHeight="1">
      <c r="A38" s="402" t="str">
        <f>IF('1042Bf Données de base trav.'!A34="","",'1042Bf Données de base trav.'!A34)</f>
        <v/>
      </c>
      <c r="B38" s="409" t="str">
        <f>IF('1042Bf Données de base trav.'!B34="","",'1042Bf Données de base trav.'!B34)</f>
        <v/>
      </c>
      <c r="C38" s="403" t="str">
        <f>IF('1042Bf Données de base trav.'!C34="","",'1042Bf Données de base trav.'!C34)</f>
        <v/>
      </c>
      <c r="D38" s="310" t="str">
        <f>IF('1042Bf Données de base trav.'!AJ34="","",'1042Bf Données de base trav.'!AJ34)</f>
        <v/>
      </c>
      <c r="E38" s="306" t="str">
        <f>IF('1042Bf Données de base trav.'!N34="","",'1042Bf Données de base trav.'!N34)</f>
        <v/>
      </c>
      <c r="F38" s="308" t="str">
        <f>IF('1042Bf Données de base trav.'!O34="","",'1042Bf Données de base trav.'!O34)</f>
        <v/>
      </c>
      <c r="G38" s="307" t="str">
        <f>IF('1042Bf Données de base trav.'!P34="","",'1042Bf Données de base trav.'!P34)</f>
        <v/>
      </c>
      <c r="H38" s="311" t="str">
        <f>IF('1042Bf Données de base trav.'!Q34="","",'1042Bf Données de base trav.'!Q34)</f>
        <v/>
      </c>
      <c r="I38" s="312" t="str">
        <f>IF('1042Bf Données de base trav.'!R34="","",'1042Bf Données de base trav.'!R34)</f>
        <v/>
      </c>
      <c r="J38" s="313" t="str">
        <f t="shared" si="2"/>
        <v/>
      </c>
      <c r="K38" s="314" t="str">
        <f t="shared" si="3"/>
        <v/>
      </c>
      <c r="L38" s="315" t="str">
        <f>IF('1042Bf Données de base trav.'!S34="","",'1042Bf Données de base trav.'!S34)</f>
        <v/>
      </c>
      <c r="M38" s="316" t="str">
        <f t="shared" si="19"/>
        <v/>
      </c>
      <c r="N38" s="317" t="str">
        <f t="shared" si="20"/>
        <v/>
      </c>
      <c r="O38" s="318" t="str">
        <f t="shared" si="21"/>
        <v/>
      </c>
      <c r="P38" s="319" t="str">
        <f t="shared" si="22"/>
        <v/>
      </c>
      <c r="Q38" s="309" t="str">
        <f t="shared" si="23"/>
        <v/>
      </c>
      <c r="R38" s="320" t="str">
        <f t="shared" si="24"/>
        <v/>
      </c>
      <c r="S38" s="317" t="str">
        <f t="shared" si="25"/>
        <v/>
      </c>
      <c r="T38" s="315" t="str">
        <f>IF(R38="","",MAX((O38-AR38)*'1042Af Demande'!$B$31,0))</f>
        <v/>
      </c>
      <c r="U38" s="321" t="str">
        <f t="shared" si="26"/>
        <v/>
      </c>
      <c r="V38" s="377"/>
      <c r="W38" s="378"/>
      <c r="X38" s="158" t="str">
        <f>IF('1042Bf Données de base trav.'!M34="","",'1042Bf Données de base trav.'!M34)</f>
        <v/>
      </c>
      <c r="Y38" s="379" t="str">
        <f t="shared" si="4"/>
        <v/>
      </c>
      <c r="Z38" s="380" t="str">
        <f>IF(A38="","",'1042Bf Données de base trav.'!Q34-'1042Bf Données de base trav.'!R34)</f>
        <v/>
      </c>
      <c r="AA38" s="380" t="str">
        <f t="shared" si="5"/>
        <v/>
      </c>
      <c r="AB38" s="381" t="str">
        <f t="shared" si="6"/>
        <v/>
      </c>
      <c r="AC38" s="381" t="str">
        <f t="shared" si="7"/>
        <v/>
      </c>
      <c r="AD38" s="381" t="str">
        <f t="shared" si="8"/>
        <v/>
      </c>
      <c r="AE38" s="382" t="str">
        <f t="shared" si="9"/>
        <v/>
      </c>
      <c r="AF38" s="382" t="str">
        <f>IF(K38="","",K38*AF$8 - MAX('1042Bf Données de base trav.'!S34-M38,0))</f>
        <v/>
      </c>
      <c r="AG38" s="382" t="str">
        <f t="shared" si="10"/>
        <v/>
      </c>
      <c r="AH38" s="382" t="str">
        <f t="shared" si="11"/>
        <v/>
      </c>
      <c r="AI38" s="382" t="str">
        <f t="shared" si="12"/>
        <v/>
      </c>
      <c r="AJ38" s="382" t="str">
        <f>IF(OR($C38="",K38="",O38=""),"",MAX(P38+'1042Bf Données de base trav.'!T34-O38,0))</f>
        <v/>
      </c>
      <c r="AK38" s="382" t="str">
        <f>IF('1042Bf Données de base trav.'!T34="","",'1042Bf Données de base trav.'!T34)</f>
        <v/>
      </c>
      <c r="AL38" s="382" t="str">
        <f t="shared" si="13"/>
        <v/>
      </c>
      <c r="AM38" s="383" t="str">
        <f t="shared" si="14"/>
        <v/>
      </c>
      <c r="AN38" s="384" t="str">
        <f t="shared" si="15"/>
        <v/>
      </c>
      <c r="AO38" s="382" t="str">
        <f t="shared" si="16"/>
        <v/>
      </c>
      <c r="AP38" s="382" t="str">
        <f>IF(E38="","",'1042Bf Données de base trav.'!P34)</f>
        <v/>
      </c>
      <c r="AQ38" s="385">
        <f>IF('1042Bf Données de base trav.'!Y34&gt;0,AG38,0)</f>
        <v>0</v>
      </c>
      <c r="AR38" s="386">
        <f>IF('1042Bf Données de base trav.'!Y34&gt;0,'1042Bf Données de base trav.'!T34,0)</f>
        <v>0</v>
      </c>
      <c r="AS38" s="382" t="str">
        <f t="shared" si="17"/>
        <v/>
      </c>
      <c r="AT38" s="382">
        <f>'1042Bf Données de base trav.'!P34</f>
        <v>0</v>
      </c>
      <c r="AU38" s="382">
        <f t="shared" si="18"/>
        <v>0</v>
      </c>
    </row>
    <row r="39" spans="1:47" s="57" customFormat="1" ht="16.899999999999999" customHeight="1">
      <c r="A39" s="402" t="str">
        <f>IF('1042Bf Données de base trav.'!A35="","",'1042Bf Données de base trav.'!A35)</f>
        <v/>
      </c>
      <c r="B39" s="409" t="str">
        <f>IF('1042Bf Données de base trav.'!B35="","",'1042Bf Données de base trav.'!B35)</f>
        <v/>
      </c>
      <c r="C39" s="403" t="str">
        <f>IF('1042Bf Données de base trav.'!C35="","",'1042Bf Données de base trav.'!C35)</f>
        <v/>
      </c>
      <c r="D39" s="310" t="str">
        <f>IF('1042Bf Données de base trav.'!AJ35="","",'1042Bf Données de base trav.'!AJ35)</f>
        <v/>
      </c>
      <c r="E39" s="306" t="str">
        <f>IF('1042Bf Données de base trav.'!N35="","",'1042Bf Données de base trav.'!N35)</f>
        <v/>
      </c>
      <c r="F39" s="308" t="str">
        <f>IF('1042Bf Données de base trav.'!O35="","",'1042Bf Données de base trav.'!O35)</f>
        <v/>
      </c>
      <c r="G39" s="307" t="str">
        <f>IF('1042Bf Données de base trav.'!P35="","",'1042Bf Données de base trav.'!P35)</f>
        <v/>
      </c>
      <c r="H39" s="311" t="str">
        <f>IF('1042Bf Données de base trav.'!Q35="","",'1042Bf Données de base trav.'!Q35)</f>
        <v/>
      </c>
      <c r="I39" s="312" t="str">
        <f>IF('1042Bf Données de base trav.'!R35="","",'1042Bf Données de base trav.'!R35)</f>
        <v/>
      </c>
      <c r="J39" s="313" t="str">
        <f t="shared" si="2"/>
        <v/>
      </c>
      <c r="K39" s="314" t="str">
        <f t="shared" si="3"/>
        <v/>
      </c>
      <c r="L39" s="315" t="str">
        <f>IF('1042Bf Données de base trav.'!S35="","",'1042Bf Données de base trav.'!S35)</f>
        <v/>
      </c>
      <c r="M39" s="316" t="str">
        <f t="shared" si="19"/>
        <v/>
      </c>
      <c r="N39" s="317" t="str">
        <f t="shared" si="20"/>
        <v/>
      </c>
      <c r="O39" s="318" t="str">
        <f t="shared" si="21"/>
        <v/>
      </c>
      <c r="P39" s="319" t="str">
        <f t="shared" si="22"/>
        <v/>
      </c>
      <c r="Q39" s="309" t="str">
        <f t="shared" si="23"/>
        <v/>
      </c>
      <c r="R39" s="320" t="str">
        <f t="shared" si="24"/>
        <v/>
      </c>
      <c r="S39" s="317" t="str">
        <f t="shared" si="25"/>
        <v/>
      </c>
      <c r="T39" s="315" t="str">
        <f>IF(R39="","",MAX((O39-AR39)*'1042Af Demande'!$B$31,0))</f>
        <v/>
      </c>
      <c r="U39" s="321" t="str">
        <f t="shared" si="26"/>
        <v/>
      </c>
      <c r="V39" s="377"/>
      <c r="W39" s="378"/>
      <c r="X39" s="158" t="str">
        <f>IF('1042Bf Données de base trav.'!M35="","",'1042Bf Données de base trav.'!M35)</f>
        <v/>
      </c>
      <c r="Y39" s="379" t="str">
        <f t="shared" si="4"/>
        <v/>
      </c>
      <c r="Z39" s="380" t="str">
        <f>IF(A39="","",'1042Bf Données de base trav.'!Q35-'1042Bf Données de base trav.'!R35)</f>
        <v/>
      </c>
      <c r="AA39" s="380" t="str">
        <f t="shared" si="5"/>
        <v/>
      </c>
      <c r="AB39" s="381" t="str">
        <f t="shared" si="6"/>
        <v/>
      </c>
      <c r="AC39" s="381" t="str">
        <f t="shared" si="7"/>
        <v/>
      </c>
      <c r="AD39" s="381" t="str">
        <f t="shared" si="8"/>
        <v/>
      </c>
      <c r="AE39" s="382" t="str">
        <f t="shared" si="9"/>
        <v/>
      </c>
      <c r="AF39" s="382" t="str">
        <f>IF(K39="","",K39*AF$8 - MAX('1042Bf Données de base trav.'!S35-M39,0))</f>
        <v/>
      </c>
      <c r="AG39" s="382" t="str">
        <f t="shared" si="10"/>
        <v/>
      </c>
      <c r="AH39" s="382" t="str">
        <f t="shared" si="11"/>
        <v/>
      </c>
      <c r="AI39" s="382" t="str">
        <f t="shared" si="12"/>
        <v/>
      </c>
      <c r="AJ39" s="382" t="str">
        <f>IF(OR($C39="",K39="",O39=""),"",MAX(P39+'1042Bf Données de base trav.'!T35-O39,0))</f>
        <v/>
      </c>
      <c r="AK39" s="382" t="str">
        <f>IF('1042Bf Données de base trav.'!T35="","",'1042Bf Données de base trav.'!T35)</f>
        <v/>
      </c>
      <c r="AL39" s="382" t="str">
        <f t="shared" si="13"/>
        <v/>
      </c>
      <c r="AM39" s="383" t="str">
        <f t="shared" si="14"/>
        <v/>
      </c>
      <c r="AN39" s="384" t="str">
        <f t="shared" si="15"/>
        <v/>
      </c>
      <c r="AO39" s="382" t="str">
        <f t="shared" si="16"/>
        <v/>
      </c>
      <c r="AP39" s="382" t="str">
        <f>IF(E39="","",'1042Bf Données de base trav.'!P35)</f>
        <v/>
      </c>
      <c r="AQ39" s="385">
        <f>IF('1042Bf Données de base trav.'!Y35&gt;0,AG39,0)</f>
        <v>0</v>
      </c>
      <c r="AR39" s="386">
        <f>IF('1042Bf Données de base trav.'!Y35&gt;0,'1042Bf Données de base trav.'!T35,0)</f>
        <v>0</v>
      </c>
      <c r="AS39" s="382" t="str">
        <f t="shared" si="17"/>
        <v/>
      </c>
      <c r="AT39" s="382">
        <f>'1042Bf Données de base trav.'!P35</f>
        <v>0</v>
      </c>
      <c r="AU39" s="382">
        <f t="shared" si="18"/>
        <v>0</v>
      </c>
    </row>
    <row r="40" spans="1:47" s="57" customFormat="1" ht="16.899999999999999" customHeight="1">
      <c r="A40" s="402" t="str">
        <f>IF('1042Bf Données de base trav.'!A36="","",'1042Bf Données de base trav.'!A36)</f>
        <v/>
      </c>
      <c r="B40" s="409" t="str">
        <f>IF('1042Bf Données de base trav.'!B36="","",'1042Bf Données de base trav.'!B36)</f>
        <v/>
      </c>
      <c r="C40" s="403" t="str">
        <f>IF('1042Bf Données de base trav.'!C36="","",'1042Bf Données de base trav.'!C36)</f>
        <v/>
      </c>
      <c r="D40" s="310" t="str">
        <f>IF('1042Bf Données de base trav.'!AJ36="","",'1042Bf Données de base trav.'!AJ36)</f>
        <v/>
      </c>
      <c r="E40" s="306" t="str">
        <f>IF('1042Bf Données de base trav.'!N36="","",'1042Bf Données de base trav.'!N36)</f>
        <v/>
      </c>
      <c r="F40" s="308" t="str">
        <f>IF('1042Bf Données de base trav.'!O36="","",'1042Bf Données de base trav.'!O36)</f>
        <v/>
      </c>
      <c r="G40" s="307" t="str">
        <f>IF('1042Bf Données de base trav.'!P36="","",'1042Bf Données de base trav.'!P36)</f>
        <v/>
      </c>
      <c r="H40" s="311" t="str">
        <f>IF('1042Bf Données de base trav.'!Q36="","",'1042Bf Données de base trav.'!Q36)</f>
        <v/>
      </c>
      <c r="I40" s="312" t="str">
        <f>IF('1042Bf Données de base trav.'!R36="","",'1042Bf Données de base trav.'!R36)</f>
        <v/>
      </c>
      <c r="J40" s="313" t="str">
        <f t="shared" si="2"/>
        <v/>
      </c>
      <c r="K40" s="314" t="str">
        <f t="shared" si="3"/>
        <v/>
      </c>
      <c r="L40" s="315" t="str">
        <f>IF('1042Bf Données de base trav.'!S36="","",'1042Bf Données de base trav.'!S36)</f>
        <v/>
      </c>
      <c r="M40" s="316" t="str">
        <f t="shared" si="19"/>
        <v/>
      </c>
      <c r="N40" s="317" t="str">
        <f t="shared" si="20"/>
        <v/>
      </c>
      <c r="O40" s="318" t="str">
        <f t="shared" si="21"/>
        <v/>
      </c>
      <c r="P40" s="319" t="str">
        <f t="shared" si="22"/>
        <v/>
      </c>
      <c r="Q40" s="309" t="str">
        <f t="shared" si="23"/>
        <v/>
      </c>
      <c r="R40" s="320" t="str">
        <f t="shared" si="24"/>
        <v/>
      </c>
      <c r="S40" s="317" t="str">
        <f t="shared" si="25"/>
        <v/>
      </c>
      <c r="T40" s="315" t="str">
        <f>IF(R40="","",MAX((O40-AR40)*'1042Af Demande'!$B$31,0))</f>
        <v/>
      </c>
      <c r="U40" s="321" t="str">
        <f t="shared" si="26"/>
        <v/>
      </c>
      <c r="V40" s="377"/>
      <c r="W40" s="378"/>
      <c r="X40" s="158" t="str">
        <f>IF('1042Bf Données de base trav.'!M36="","",'1042Bf Données de base trav.'!M36)</f>
        <v/>
      </c>
      <c r="Y40" s="379" t="str">
        <f t="shared" si="4"/>
        <v/>
      </c>
      <c r="Z40" s="380" t="str">
        <f>IF(A40="","",'1042Bf Données de base trav.'!Q36-'1042Bf Données de base trav.'!R36)</f>
        <v/>
      </c>
      <c r="AA40" s="380" t="str">
        <f t="shared" si="5"/>
        <v/>
      </c>
      <c r="AB40" s="381" t="str">
        <f t="shared" si="6"/>
        <v/>
      </c>
      <c r="AC40" s="381" t="str">
        <f t="shared" si="7"/>
        <v/>
      </c>
      <c r="AD40" s="381" t="str">
        <f t="shared" si="8"/>
        <v/>
      </c>
      <c r="AE40" s="382" t="str">
        <f t="shared" si="9"/>
        <v/>
      </c>
      <c r="AF40" s="382" t="str">
        <f>IF(K40="","",K40*AF$8 - MAX('1042Bf Données de base trav.'!S36-M40,0))</f>
        <v/>
      </c>
      <c r="AG40" s="382" t="str">
        <f t="shared" si="10"/>
        <v/>
      </c>
      <c r="AH40" s="382" t="str">
        <f t="shared" si="11"/>
        <v/>
      </c>
      <c r="AI40" s="382" t="str">
        <f t="shared" si="12"/>
        <v/>
      </c>
      <c r="AJ40" s="382" t="str">
        <f>IF(OR($C40="",K40="",O40=""),"",MAX(P40+'1042Bf Données de base trav.'!T36-O40,0))</f>
        <v/>
      </c>
      <c r="AK40" s="382" t="str">
        <f>IF('1042Bf Données de base trav.'!T36="","",'1042Bf Données de base trav.'!T36)</f>
        <v/>
      </c>
      <c r="AL40" s="382" t="str">
        <f t="shared" si="13"/>
        <v/>
      </c>
      <c r="AM40" s="383" t="str">
        <f t="shared" si="14"/>
        <v/>
      </c>
      <c r="AN40" s="384" t="str">
        <f t="shared" si="15"/>
        <v/>
      </c>
      <c r="AO40" s="382" t="str">
        <f t="shared" si="16"/>
        <v/>
      </c>
      <c r="AP40" s="382" t="str">
        <f>IF(E40="","",'1042Bf Données de base trav.'!P36)</f>
        <v/>
      </c>
      <c r="AQ40" s="385">
        <f>IF('1042Bf Données de base trav.'!Y36&gt;0,AG40,0)</f>
        <v>0</v>
      </c>
      <c r="AR40" s="386">
        <f>IF('1042Bf Données de base trav.'!Y36&gt;0,'1042Bf Données de base trav.'!T36,0)</f>
        <v>0</v>
      </c>
      <c r="AS40" s="382" t="str">
        <f t="shared" si="17"/>
        <v/>
      </c>
      <c r="AT40" s="382">
        <f>'1042Bf Données de base trav.'!P36</f>
        <v>0</v>
      </c>
      <c r="AU40" s="382">
        <f t="shared" si="18"/>
        <v>0</v>
      </c>
    </row>
    <row r="41" spans="1:47" s="57" customFormat="1" ht="16.899999999999999" customHeight="1">
      <c r="A41" s="402" t="str">
        <f>IF('1042Bf Données de base trav.'!A37="","",'1042Bf Données de base trav.'!A37)</f>
        <v/>
      </c>
      <c r="B41" s="409" t="str">
        <f>IF('1042Bf Données de base trav.'!B37="","",'1042Bf Données de base trav.'!B37)</f>
        <v/>
      </c>
      <c r="C41" s="403" t="str">
        <f>IF('1042Bf Données de base trav.'!C37="","",'1042Bf Données de base trav.'!C37)</f>
        <v/>
      </c>
      <c r="D41" s="310" t="str">
        <f>IF('1042Bf Données de base trav.'!AJ37="","",'1042Bf Données de base trav.'!AJ37)</f>
        <v/>
      </c>
      <c r="E41" s="306" t="str">
        <f>IF('1042Bf Données de base trav.'!N37="","",'1042Bf Données de base trav.'!N37)</f>
        <v/>
      </c>
      <c r="F41" s="308" t="str">
        <f>IF('1042Bf Données de base trav.'!O37="","",'1042Bf Données de base trav.'!O37)</f>
        <v/>
      </c>
      <c r="G41" s="307" t="str">
        <f>IF('1042Bf Données de base trav.'!P37="","",'1042Bf Données de base trav.'!P37)</f>
        <v/>
      </c>
      <c r="H41" s="311" t="str">
        <f>IF('1042Bf Données de base trav.'!Q37="","",'1042Bf Données de base trav.'!Q37)</f>
        <v/>
      </c>
      <c r="I41" s="312" t="str">
        <f>IF('1042Bf Données de base trav.'!R37="","",'1042Bf Données de base trav.'!R37)</f>
        <v/>
      </c>
      <c r="J41" s="313" t="str">
        <f t="shared" si="2"/>
        <v/>
      </c>
      <c r="K41" s="314" t="str">
        <f t="shared" si="3"/>
        <v/>
      </c>
      <c r="L41" s="315" t="str">
        <f>IF('1042Bf Données de base trav.'!S37="","",'1042Bf Données de base trav.'!S37)</f>
        <v/>
      </c>
      <c r="M41" s="316" t="str">
        <f t="shared" si="19"/>
        <v/>
      </c>
      <c r="N41" s="317" t="str">
        <f t="shared" si="20"/>
        <v/>
      </c>
      <c r="O41" s="318" t="str">
        <f t="shared" si="21"/>
        <v/>
      </c>
      <c r="P41" s="319" t="str">
        <f t="shared" si="22"/>
        <v/>
      </c>
      <c r="Q41" s="309" t="str">
        <f t="shared" si="23"/>
        <v/>
      </c>
      <c r="R41" s="320" t="str">
        <f t="shared" si="24"/>
        <v/>
      </c>
      <c r="S41" s="317" t="str">
        <f t="shared" si="25"/>
        <v/>
      </c>
      <c r="T41" s="315" t="str">
        <f>IF(R41="","",MAX((O41-AR41)*'1042Af Demande'!$B$31,0))</f>
        <v/>
      </c>
      <c r="U41" s="321" t="str">
        <f t="shared" si="26"/>
        <v/>
      </c>
      <c r="V41" s="377"/>
      <c r="W41" s="378"/>
      <c r="X41" s="158" t="str">
        <f>IF('1042Bf Données de base trav.'!M37="","",'1042Bf Données de base trav.'!M37)</f>
        <v/>
      </c>
      <c r="Y41" s="379" t="str">
        <f t="shared" si="4"/>
        <v/>
      </c>
      <c r="Z41" s="380" t="str">
        <f>IF(A41="","",'1042Bf Données de base trav.'!Q37-'1042Bf Données de base trav.'!R37)</f>
        <v/>
      </c>
      <c r="AA41" s="380" t="str">
        <f t="shared" si="5"/>
        <v/>
      </c>
      <c r="AB41" s="381" t="str">
        <f t="shared" si="6"/>
        <v/>
      </c>
      <c r="AC41" s="381" t="str">
        <f t="shared" si="7"/>
        <v/>
      </c>
      <c r="AD41" s="381" t="str">
        <f t="shared" si="8"/>
        <v/>
      </c>
      <c r="AE41" s="382" t="str">
        <f t="shared" si="9"/>
        <v/>
      </c>
      <c r="AF41" s="382" t="str">
        <f>IF(K41="","",K41*AF$8 - MAX('1042Bf Données de base trav.'!S37-M41,0))</f>
        <v/>
      </c>
      <c r="AG41" s="382" t="str">
        <f t="shared" si="10"/>
        <v/>
      </c>
      <c r="AH41" s="382" t="str">
        <f t="shared" si="11"/>
        <v/>
      </c>
      <c r="AI41" s="382" t="str">
        <f t="shared" si="12"/>
        <v/>
      </c>
      <c r="AJ41" s="382" t="str">
        <f>IF(OR($C41="",K41="",O41=""),"",MAX(P41+'1042Bf Données de base trav.'!T37-O41,0))</f>
        <v/>
      </c>
      <c r="AK41" s="382" t="str">
        <f>IF('1042Bf Données de base trav.'!T37="","",'1042Bf Données de base trav.'!T37)</f>
        <v/>
      </c>
      <c r="AL41" s="382" t="str">
        <f t="shared" si="13"/>
        <v/>
      </c>
      <c r="AM41" s="383" t="str">
        <f t="shared" si="14"/>
        <v/>
      </c>
      <c r="AN41" s="384" t="str">
        <f t="shared" si="15"/>
        <v/>
      </c>
      <c r="AO41" s="382" t="str">
        <f t="shared" si="16"/>
        <v/>
      </c>
      <c r="AP41" s="382" t="str">
        <f>IF(E41="","",'1042Bf Données de base trav.'!P37)</f>
        <v/>
      </c>
      <c r="AQ41" s="385">
        <f>IF('1042Bf Données de base trav.'!Y37&gt;0,AG41,0)</f>
        <v>0</v>
      </c>
      <c r="AR41" s="386">
        <f>IF('1042Bf Données de base trav.'!Y37&gt;0,'1042Bf Données de base trav.'!T37,0)</f>
        <v>0</v>
      </c>
      <c r="AS41" s="382" t="str">
        <f t="shared" si="17"/>
        <v/>
      </c>
      <c r="AT41" s="382">
        <f>'1042Bf Données de base trav.'!P37</f>
        <v>0</v>
      </c>
      <c r="AU41" s="382">
        <f t="shared" si="18"/>
        <v>0</v>
      </c>
    </row>
    <row r="42" spans="1:47" s="57" customFormat="1" ht="16.899999999999999" customHeight="1">
      <c r="A42" s="402" t="str">
        <f>IF('1042Bf Données de base trav.'!A38="","",'1042Bf Données de base trav.'!A38)</f>
        <v/>
      </c>
      <c r="B42" s="409" t="str">
        <f>IF('1042Bf Données de base trav.'!B38="","",'1042Bf Données de base trav.'!B38)</f>
        <v/>
      </c>
      <c r="C42" s="403" t="str">
        <f>IF('1042Bf Données de base trav.'!C38="","",'1042Bf Données de base trav.'!C38)</f>
        <v/>
      </c>
      <c r="D42" s="310" t="str">
        <f>IF('1042Bf Données de base trav.'!AJ38="","",'1042Bf Données de base trav.'!AJ38)</f>
        <v/>
      </c>
      <c r="E42" s="306" t="str">
        <f>IF('1042Bf Données de base trav.'!N38="","",'1042Bf Données de base trav.'!N38)</f>
        <v/>
      </c>
      <c r="F42" s="308" t="str">
        <f>IF('1042Bf Données de base trav.'!O38="","",'1042Bf Données de base trav.'!O38)</f>
        <v/>
      </c>
      <c r="G42" s="307" t="str">
        <f>IF('1042Bf Données de base trav.'!P38="","",'1042Bf Données de base trav.'!P38)</f>
        <v/>
      </c>
      <c r="H42" s="311" t="str">
        <f>IF('1042Bf Données de base trav.'!Q38="","",'1042Bf Données de base trav.'!Q38)</f>
        <v/>
      </c>
      <c r="I42" s="312" t="str">
        <f>IF('1042Bf Données de base trav.'!R38="","",'1042Bf Données de base trav.'!R38)</f>
        <v/>
      </c>
      <c r="J42" s="313" t="str">
        <f t="shared" si="2"/>
        <v/>
      </c>
      <c r="K42" s="314" t="str">
        <f t="shared" si="3"/>
        <v/>
      </c>
      <c r="L42" s="315" t="str">
        <f>IF('1042Bf Données de base trav.'!S38="","",'1042Bf Données de base trav.'!S38)</f>
        <v/>
      </c>
      <c r="M42" s="316" t="str">
        <f t="shared" si="19"/>
        <v/>
      </c>
      <c r="N42" s="317" t="str">
        <f t="shared" si="20"/>
        <v/>
      </c>
      <c r="O42" s="318" t="str">
        <f t="shared" si="21"/>
        <v/>
      </c>
      <c r="P42" s="319" t="str">
        <f t="shared" si="22"/>
        <v/>
      </c>
      <c r="Q42" s="309" t="str">
        <f t="shared" si="23"/>
        <v/>
      </c>
      <c r="R42" s="320" t="str">
        <f t="shared" si="24"/>
        <v/>
      </c>
      <c r="S42" s="317" t="str">
        <f t="shared" si="25"/>
        <v/>
      </c>
      <c r="T42" s="315" t="str">
        <f>IF(R42="","",MAX((O42-AR42)*'1042Af Demande'!$B$31,0))</f>
        <v/>
      </c>
      <c r="U42" s="321" t="str">
        <f t="shared" si="26"/>
        <v/>
      </c>
      <c r="V42" s="377"/>
      <c r="W42" s="378"/>
      <c r="X42" s="158" t="str">
        <f>IF('1042Bf Données de base trav.'!M38="","",'1042Bf Données de base trav.'!M38)</f>
        <v/>
      </c>
      <c r="Y42" s="379" t="str">
        <f t="shared" si="4"/>
        <v/>
      </c>
      <c r="Z42" s="380" t="str">
        <f>IF(A42="","",'1042Bf Données de base trav.'!Q38-'1042Bf Données de base trav.'!R38)</f>
        <v/>
      </c>
      <c r="AA42" s="380" t="str">
        <f t="shared" si="5"/>
        <v/>
      </c>
      <c r="AB42" s="381" t="str">
        <f t="shared" si="6"/>
        <v/>
      </c>
      <c r="AC42" s="381" t="str">
        <f t="shared" si="7"/>
        <v/>
      </c>
      <c r="AD42" s="381" t="str">
        <f t="shared" si="8"/>
        <v/>
      </c>
      <c r="AE42" s="382" t="str">
        <f t="shared" si="9"/>
        <v/>
      </c>
      <c r="AF42" s="382" t="str">
        <f>IF(K42="","",K42*AF$8 - MAX('1042Bf Données de base trav.'!S38-M42,0))</f>
        <v/>
      </c>
      <c r="AG42" s="382" t="str">
        <f t="shared" si="10"/>
        <v/>
      </c>
      <c r="AH42" s="382" t="str">
        <f t="shared" si="11"/>
        <v/>
      </c>
      <c r="AI42" s="382" t="str">
        <f t="shared" si="12"/>
        <v/>
      </c>
      <c r="AJ42" s="382" t="str">
        <f>IF(OR($C42="",K42="",O42=""),"",MAX(P42+'1042Bf Données de base trav.'!T38-O42,0))</f>
        <v/>
      </c>
      <c r="AK42" s="382" t="str">
        <f>IF('1042Bf Données de base trav.'!T38="","",'1042Bf Données de base trav.'!T38)</f>
        <v/>
      </c>
      <c r="AL42" s="382" t="str">
        <f t="shared" si="13"/>
        <v/>
      </c>
      <c r="AM42" s="383" t="str">
        <f t="shared" si="14"/>
        <v/>
      </c>
      <c r="AN42" s="384" t="str">
        <f t="shared" si="15"/>
        <v/>
      </c>
      <c r="AO42" s="382" t="str">
        <f t="shared" si="16"/>
        <v/>
      </c>
      <c r="AP42" s="382" t="str">
        <f>IF(E42="","",'1042Bf Données de base trav.'!P38)</f>
        <v/>
      </c>
      <c r="AQ42" s="385">
        <f>IF('1042Bf Données de base trav.'!Y38&gt;0,AG42,0)</f>
        <v>0</v>
      </c>
      <c r="AR42" s="386">
        <f>IF('1042Bf Données de base trav.'!Y38&gt;0,'1042Bf Données de base trav.'!T38,0)</f>
        <v>0</v>
      </c>
      <c r="AS42" s="382" t="str">
        <f t="shared" si="17"/>
        <v/>
      </c>
      <c r="AT42" s="382">
        <f>'1042Bf Données de base trav.'!P38</f>
        <v>0</v>
      </c>
      <c r="AU42" s="382">
        <f t="shared" si="18"/>
        <v>0</v>
      </c>
    </row>
    <row r="43" spans="1:47" s="57" customFormat="1" ht="16.899999999999999" customHeight="1">
      <c r="A43" s="402" t="str">
        <f>IF('1042Bf Données de base trav.'!A39="","",'1042Bf Données de base trav.'!A39)</f>
        <v/>
      </c>
      <c r="B43" s="409" t="str">
        <f>IF('1042Bf Données de base trav.'!B39="","",'1042Bf Données de base trav.'!B39)</f>
        <v/>
      </c>
      <c r="C43" s="403" t="str">
        <f>IF('1042Bf Données de base trav.'!C39="","",'1042Bf Données de base trav.'!C39)</f>
        <v/>
      </c>
      <c r="D43" s="310" t="str">
        <f>IF('1042Bf Données de base trav.'!AJ39="","",'1042Bf Données de base trav.'!AJ39)</f>
        <v/>
      </c>
      <c r="E43" s="306" t="str">
        <f>IF('1042Bf Données de base trav.'!N39="","",'1042Bf Données de base trav.'!N39)</f>
        <v/>
      </c>
      <c r="F43" s="308" t="str">
        <f>IF('1042Bf Données de base trav.'!O39="","",'1042Bf Données de base trav.'!O39)</f>
        <v/>
      </c>
      <c r="G43" s="307" t="str">
        <f>IF('1042Bf Données de base trav.'!P39="","",'1042Bf Données de base trav.'!P39)</f>
        <v/>
      </c>
      <c r="H43" s="311" t="str">
        <f>IF('1042Bf Données de base trav.'!Q39="","",'1042Bf Données de base trav.'!Q39)</f>
        <v/>
      </c>
      <c r="I43" s="312" t="str">
        <f>IF('1042Bf Données de base trav.'!R39="","",'1042Bf Données de base trav.'!R39)</f>
        <v/>
      </c>
      <c r="J43" s="313" t="str">
        <f t="shared" si="2"/>
        <v/>
      </c>
      <c r="K43" s="314" t="str">
        <f t="shared" si="3"/>
        <v/>
      </c>
      <c r="L43" s="315" t="str">
        <f>IF('1042Bf Données de base trav.'!S39="","",'1042Bf Données de base trav.'!S39)</f>
        <v/>
      </c>
      <c r="M43" s="316" t="str">
        <f t="shared" si="19"/>
        <v/>
      </c>
      <c r="N43" s="317" t="str">
        <f t="shared" si="20"/>
        <v/>
      </c>
      <c r="O43" s="318" t="str">
        <f t="shared" si="21"/>
        <v/>
      </c>
      <c r="P43" s="319" t="str">
        <f t="shared" si="22"/>
        <v/>
      </c>
      <c r="Q43" s="309" t="str">
        <f t="shared" si="23"/>
        <v/>
      </c>
      <c r="R43" s="320" t="str">
        <f t="shared" si="24"/>
        <v/>
      </c>
      <c r="S43" s="317" t="str">
        <f t="shared" si="25"/>
        <v/>
      </c>
      <c r="T43" s="315" t="str">
        <f>IF(R43="","",MAX((O43-AR43)*'1042Af Demande'!$B$31,0))</f>
        <v/>
      </c>
      <c r="U43" s="321" t="str">
        <f t="shared" si="26"/>
        <v/>
      </c>
      <c r="V43" s="377"/>
      <c r="W43" s="378"/>
      <c r="X43" s="158" t="str">
        <f>IF('1042Bf Données de base trav.'!M39="","",'1042Bf Données de base trav.'!M39)</f>
        <v/>
      </c>
      <c r="Y43" s="379" t="str">
        <f t="shared" si="4"/>
        <v/>
      </c>
      <c r="Z43" s="380" t="str">
        <f>IF(A43="","",'1042Bf Données de base trav.'!Q39-'1042Bf Données de base trav.'!R39)</f>
        <v/>
      </c>
      <c r="AA43" s="380" t="str">
        <f t="shared" si="5"/>
        <v/>
      </c>
      <c r="AB43" s="381" t="str">
        <f t="shared" si="6"/>
        <v/>
      </c>
      <c r="AC43" s="381" t="str">
        <f t="shared" si="7"/>
        <v/>
      </c>
      <c r="AD43" s="381" t="str">
        <f t="shared" si="8"/>
        <v/>
      </c>
      <c r="AE43" s="382" t="str">
        <f t="shared" si="9"/>
        <v/>
      </c>
      <c r="AF43" s="382" t="str">
        <f>IF(K43="","",K43*AF$8 - MAX('1042Bf Données de base trav.'!S39-M43,0))</f>
        <v/>
      </c>
      <c r="AG43" s="382" t="str">
        <f t="shared" si="10"/>
        <v/>
      </c>
      <c r="AH43" s="382" t="str">
        <f t="shared" si="11"/>
        <v/>
      </c>
      <c r="AI43" s="382" t="str">
        <f t="shared" si="12"/>
        <v/>
      </c>
      <c r="AJ43" s="382" t="str">
        <f>IF(OR($C43="",K43="",O43=""),"",MAX(P43+'1042Bf Données de base trav.'!T39-O43,0))</f>
        <v/>
      </c>
      <c r="AK43" s="382" t="str">
        <f>IF('1042Bf Données de base trav.'!T39="","",'1042Bf Données de base trav.'!T39)</f>
        <v/>
      </c>
      <c r="AL43" s="382" t="str">
        <f t="shared" si="13"/>
        <v/>
      </c>
      <c r="AM43" s="383" t="str">
        <f t="shared" si="14"/>
        <v/>
      </c>
      <c r="AN43" s="384" t="str">
        <f t="shared" si="15"/>
        <v/>
      </c>
      <c r="AO43" s="382" t="str">
        <f t="shared" si="16"/>
        <v/>
      </c>
      <c r="AP43" s="382" t="str">
        <f>IF(E43="","",'1042Bf Données de base trav.'!P39)</f>
        <v/>
      </c>
      <c r="AQ43" s="385">
        <f>IF('1042Bf Données de base trav.'!Y39&gt;0,AG43,0)</f>
        <v>0</v>
      </c>
      <c r="AR43" s="386">
        <f>IF('1042Bf Données de base trav.'!Y39&gt;0,'1042Bf Données de base trav.'!T39,0)</f>
        <v>0</v>
      </c>
      <c r="AS43" s="382" t="str">
        <f t="shared" si="17"/>
        <v/>
      </c>
      <c r="AT43" s="382">
        <f>'1042Bf Données de base trav.'!P39</f>
        <v>0</v>
      </c>
      <c r="AU43" s="382">
        <f t="shared" si="18"/>
        <v>0</v>
      </c>
    </row>
    <row r="44" spans="1:47" s="57" customFormat="1" ht="16.899999999999999" customHeight="1">
      <c r="A44" s="402" t="str">
        <f>IF('1042Bf Données de base trav.'!A40="","",'1042Bf Données de base trav.'!A40)</f>
        <v/>
      </c>
      <c r="B44" s="409" t="str">
        <f>IF('1042Bf Données de base trav.'!B40="","",'1042Bf Données de base trav.'!B40)</f>
        <v/>
      </c>
      <c r="C44" s="403" t="str">
        <f>IF('1042Bf Données de base trav.'!C40="","",'1042Bf Données de base trav.'!C40)</f>
        <v/>
      </c>
      <c r="D44" s="310" t="str">
        <f>IF('1042Bf Données de base trav.'!AJ40="","",'1042Bf Données de base trav.'!AJ40)</f>
        <v/>
      </c>
      <c r="E44" s="306" t="str">
        <f>IF('1042Bf Données de base trav.'!N40="","",'1042Bf Données de base trav.'!N40)</f>
        <v/>
      </c>
      <c r="F44" s="308" t="str">
        <f>IF('1042Bf Données de base trav.'!O40="","",'1042Bf Données de base trav.'!O40)</f>
        <v/>
      </c>
      <c r="G44" s="307" t="str">
        <f>IF('1042Bf Données de base trav.'!P40="","",'1042Bf Données de base trav.'!P40)</f>
        <v/>
      </c>
      <c r="H44" s="311" t="str">
        <f>IF('1042Bf Données de base trav.'!Q40="","",'1042Bf Données de base trav.'!Q40)</f>
        <v/>
      </c>
      <c r="I44" s="312" t="str">
        <f>IF('1042Bf Données de base trav.'!R40="","",'1042Bf Données de base trav.'!R40)</f>
        <v/>
      </c>
      <c r="J44" s="313" t="str">
        <f t="shared" si="2"/>
        <v/>
      </c>
      <c r="K44" s="314" t="str">
        <f t="shared" si="3"/>
        <v/>
      </c>
      <c r="L44" s="315" t="str">
        <f>IF('1042Bf Données de base trav.'!S40="","",'1042Bf Données de base trav.'!S40)</f>
        <v/>
      </c>
      <c r="M44" s="316" t="str">
        <f t="shared" si="19"/>
        <v/>
      </c>
      <c r="N44" s="317" t="str">
        <f t="shared" si="20"/>
        <v/>
      </c>
      <c r="O44" s="318" t="str">
        <f t="shared" si="21"/>
        <v/>
      </c>
      <c r="P44" s="319" t="str">
        <f t="shared" si="22"/>
        <v/>
      </c>
      <c r="Q44" s="309" t="str">
        <f t="shared" si="23"/>
        <v/>
      </c>
      <c r="R44" s="320" t="str">
        <f t="shared" si="24"/>
        <v/>
      </c>
      <c r="S44" s="317" t="str">
        <f t="shared" si="25"/>
        <v/>
      </c>
      <c r="T44" s="315" t="str">
        <f>IF(R44="","",MAX((O44-AR44)*'1042Af Demande'!$B$31,0))</f>
        <v/>
      </c>
      <c r="U44" s="321" t="str">
        <f t="shared" si="26"/>
        <v/>
      </c>
      <c r="V44" s="377"/>
      <c r="W44" s="378"/>
      <c r="X44" s="158" t="str">
        <f>IF('1042Bf Données de base trav.'!M40="","",'1042Bf Données de base trav.'!M40)</f>
        <v/>
      </c>
      <c r="Y44" s="379" t="str">
        <f t="shared" si="4"/>
        <v/>
      </c>
      <c r="Z44" s="380" t="str">
        <f>IF(A44="","",'1042Bf Données de base trav.'!Q40-'1042Bf Données de base trav.'!R40)</f>
        <v/>
      </c>
      <c r="AA44" s="380" t="str">
        <f t="shared" si="5"/>
        <v/>
      </c>
      <c r="AB44" s="381" t="str">
        <f t="shared" si="6"/>
        <v/>
      </c>
      <c r="AC44" s="381" t="str">
        <f t="shared" si="7"/>
        <v/>
      </c>
      <c r="AD44" s="381" t="str">
        <f t="shared" si="8"/>
        <v/>
      </c>
      <c r="AE44" s="382" t="str">
        <f t="shared" si="9"/>
        <v/>
      </c>
      <c r="AF44" s="382" t="str">
        <f>IF(K44="","",K44*AF$8 - MAX('1042Bf Données de base trav.'!S40-M44,0))</f>
        <v/>
      </c>
      <c r="AG44" s="382" t="str">
        <f t="shared" si="10"/>
        <v/>
      </c>
      <c r="AH44" s="382" t="str">
        <f t="shared" si="11"/>
        <v/>
      </c>
      <c r="AI44" s="382" t="str">
        <f t="shared" si="12"/>
        <v/>
      </c>
      <c r="AJ44" s="382" t="str">
        <f>IF(OR($C44="",K44="",O44=""),"",MAX(P44+'1042Bf Données de base trav.'!T40-O44,0))</f>
        <v/>
      </c>
      <c r="AK44" s="382" t="str">
        <f>IF('1042Bf Données de base trav.'!T40="","",'1042Bf Données de base trav.'!T40)</f>
        <v/>
      </c>
      <c r="AL44" s="382" t="str">
        <f t="shared" si="13"/>
        <v/>
      </c>
      <c r="AM44" s="383" t="str">
        <f t="shared" si="14"/>
        <v/>
      </c>
      <c r="AN44" s="384" t="str">
        <f t="shared" si="15"/>
        <v/>
      </c>
      <c r="AO44" s="382" t="str">
        <f t="shared" si="16"/>
        <v/>
      </c>
      <c r="AP44" s="382" t="str">
        <f>IF(E44="","",'1042Bf Données de base trav.'!P40)</f>
        <v/>
      </c>
      <c r="AQ44" s="385">
        <f>IF('1042Bf Données de base trav.'!Y40&gt;0,AG44,0)</f>
        <v>0</v>
      </c>
      <c r="AR44" s="386">
        <f>IF('1042Bf Données de base trav.'!Y40&gt;0,'1042Bf Données de base trav.'!T40,0)</f>
        <v>0</v>
      </c>
      <c r="AS44" s="382" t="str">
        <f t="shared" si="17"/>
        <v/>
      </c>
      <c r="AT44" s="382">
        <f>'1042Bf Données de base trav.'!P40</f>
        <v>0</v>
      </c>
      <c r="AU44" s="382">
        <f t="shared" si="18"/>
        <v>0</v>
      </c>
    </row>
    <row r="45" spans="1:47" s="57" customFormat="1" ht="16.899999999999999" customHeight="1">
      <c r="A45" s="402" t="str">
        <f>IF('1042Bf Données de base trav.'!A41="","",'1042Bf Données de base trav.'!A41)</f>
        <v/>
      </c>
      <c r="B45" s="409" t="str">
        <f>IF('1042Bf Données de base trav.'!B41="","",'1042Bf Données de base trav.'!B41)</f>
        <v/>
      </c>
      <c r="C45" s="403" t="str">
        <f>IF('1042Bf Données de base trav.'!C41="","",'1042Bf Données de base trav.'!C41)</f>
        <v/>
      </c>
      <c r="D45" s="310" t="str">
        <f>IF('1042Bf Données de base trav.'!AJ41="","",'1042Bf Données de base trav.'!AJ41)</f>
        <v/>
      </c>
      <c r="E45" s="306" t="str">
        <f>IF('1042Bf Données de base trav.'!N41="","",'1042Bf Données de base trav.'!N41)</f>
        <v/>
      </c>
      <c r="F45" s="308" t="str">
        <f>IF('1042Bf Données de base trav.'!O41="","",'1042Bf Données de base trav.'!O41)</f>
        <v/>
      </c>
      <c r="G45" s="307" t="str">
        <f>IF('1042Bf Données de base trav.'!P41="","",'1042Bf Données de base trav.'!P41)</f>
        <v/>
      </c>
      <c r="H45" s="311" t="str">
        <f>IF('1042Bf Données de base trav.'!Q41="","",'1042Bf Données de base trav.'!Q41)</f>
        <v/>
      </c>
      <c r="I45" s="312" t="str">
        <f>IF('1042Bf Données de base trav.'!R41="","",'1042Bf Données de base trav.'!R41)</f>
        <v/>
      </c>
      <c r="J45" s="313" t="str">
        <f t="shared" si="2"/>
        <v/>
      </c>
      <c r="K45" s="314" t="str">
        <f t="shared" si="3"/>
        <v/>
      </c>
      <c r="L45" s="315" t="str">
        <f>IF('1042Bf Données de base trav.'!S41="","",'1042Bf Données de base trav.'!S41)</f>
        <v/>
      </c>
      <c r="M45" s="316" t="str">
        <f t="shared" si="19"/>
        <v/>
      </c>
      <c r="N45" s="317" t="str">
        <f t="shared" si="20"/>
        <v/>
      </c>
      <c r="O45" s="318" t="str">
        <f t="shared" si="21"/>
        <v/>
      </c>
      <c r="P45" s="319" t="str">
        <f t="shared" si="22"/>
        <v/>
      </c>
      <c r="Q45" s="309" t="str">
        <f t="shared" si="23"/>
        <v/>
      </c>
      <c r="R45" s="320" t="str">
        <f t="shared" si="24"/>
        <v/>
      </c>
      <c r="S45" s="317" t="str">
        <f t="shared" si="25"/>
        <v/>
      </c>
      <c r="T45" s="315" t="str">
        <f>IF(R45="","",MAX((O45-AR45)*'1042Af Demande'!$B$31,0))</f>
        <v/>
      </c>
      <c r="U45" s="321" t="str">
        <f t="shared" si="26"/>
        <v/>
      </c>
      <c r="V45" s="377"/>
      <c r="W45" s="378"/>
      <c r="X45" s="158" t="str">
        <f>IF('1042Bf Données de base trav.'!M41="","",'1042Bf Données de base trav.'!M41)</f>
        <v/>
      </c>
      <c r="Y45" s="379" t="str">
        <f t="shared" si="4"/>
        <v/>
      </c>
      <c r="Z45" s="380" t="str">
        <f>IF(A45="","",'1042Bf Données de base trav.'!Q41-'1042Bf Données de base trav.'!R41)</f>
        <v/>
      </c>
      <c r="AA45" s="380" t="str">
        <f t="shared" si="5"/>
        <v/>
      </c>
      <c r="AB45" s="381" t="str">
        <f t="shared" si="6"/>
        <v/>
      </c>
      <c r="AC45" s="381" t="str">
        <f t="shared" si="7"/>
        <v/>
      </c>
      <c r="AD45" s="381" t="str">
        <f t="shared" si="8"/>
        <v/>
      </c>
      <c r="AE45" s="382" t="str">
        <f t="shared" si="9"/>
        <v/>
      </c>
      <c r="AF45" s="382" t="str">
        <f>IF(K45="","",K45*AF$8 - MAX('1042Bf Données de base trav.'!S41-M45,0))</f>
        <v/>
      </c>
      <c r="AG45" s="382" t="str">
        <f t="shared" si="10"/>
        <v/>
      </c>
      <c r="AH45" s="382" t="str">
        <f t="shared" si="11"/>
        <v/>
      </c>
      <c r="AI45" s="382" t="str">
        <f t="shared" si="12"/>
        <v/>
      </c>
      <c r="AJ45" s="382" t="str">
        <f>IF(OR($C45="",K45="",O45=""),"",MAX(P45+'1042Bf Données de base trav.'!T41-O45,0))</f>
        <v/>
      </c>
      <c r="AK45" s="382" t="str">
        <f>IF('1042Bf Données de base trav.'!T41="","",'1042Bf Données de base trav.'!T41)</f>
        <v/>
      </c>
      <c r="AL45" s="382" t="str">
        <f t="shared" si="13"/>
        <v/>
      </c>
      <c r="AM45" s="383" t="str">
        <f t="shared" si="14"/>
        <v/>
      </c>
      <c r="AN45" s="384" t="str">
        <f t="shared" si="15"/>
        <v/>
      </c>
      <c r="AO45" s="382" t="str">
        <f t="shared" si="16"/>
        <v/>
      </c>
      <c r="AP45" s="382" t="str">
        <f>IF(E45="","",'1042Bf Données de base trav.'!P41)</f>
        <v/>
      </c>
      <c r="AQ45" s="385">
        <f>IF('1042Bf Données de base trav.'!Y41&gt;0,AG45,0)</f>
        <v>0</v>
      </c>
      <c r="AR45" s="386">
        <f>IF('1042Bf Données de base trav.'!Y41&gt;0,'1042Bf Données de base trav.'!T41,0)</f>
        <v>0</v>
      </c>
      <c r="AS45" s="382" t="str">
        <f t="shared" si="17"/>
        <v/>
      </c>
      <c r="AT45" s="382">
        <f>'1042Bf Données de base trav.'!P41</f>
        <v>0</v>
      </c>
      <c r="AU45" s="382">
        <f t="shared" si="18"/>
        <v>0</v>
      </c>
    </row>
    <row r="46" spans="1:47" s="57" customFormat="1" ht="16.899999999999999" customHeight="1">
      <c r="A46" s="402" t="str">
        <f>IF('1042Bf Données de base trav.'!A42="","",'1042Bf Données de base trav.'!A42)</f>
        <v/>
      </c>
      <c r="B46" s="409" t="str">
        <f>IF('1042Bf Données de base trav.'!B42="","",'1042Bf Données de base trav.'!B42)</f>
        <v/>
      </c>
      <c r="C46" s="403" t="str">
        <f>IF('1042Bf Données de base trav.'!C42="","",'1042Bf Données de base trav.'!C42)</f>
        <v/>
      </c>
      <c r="D46" s="310" t="str">
        <f>IF('1042Bf Données de base trav.'!AJ42="","",'1042Bf Données de base trav.'!AJ42)</f>
        <v/>
      </c>
      <c r="E46" s="306" t="str">
        <f>IF('1042Bf Données de base trav.'!N42="","",'1042Bf Données de base trav.'!N42)</f>
        <v/>
      </c>
      <c r="F46" s="308" t="str">
        <f>IF('1042Bf Données de base trav.'!O42="","",'1042Bf Données de base trav.'!O42)</f>
        <v/>
      </c>
      <c r="G46" s="307" t="str">
        <f>IF('1042Bf Données de base trav.'!P42="","",'1042Bf Données de base trav.'!P42)</f>
        <v/>
      </c>
      <c r="H46" s="311" t="str">
        <f>IF('1042Bf Données de base trav.'!Q42="","",'1042Bf Données de base trav.'!Q42)</f>
        <v/>
      </c>
      <c r="I46" s="312" t="str">
        <f>IF('1042Bf Données de base trav.'!R42="","",'1042Bf Données de base trav.'!R42)</f>
        <v/>
      </c>
      <c r="J46" s="313" t="str">
        <f t="shared" si="2"/>
        <v/>
      </c>
      <c r="K46" s="314" t="str">
        <f t="shared" si="3"/>
        <v/>
      </c>
      <c r="L46" s="315" t="str">
        <f>IF('1042Bf Données de base trav.'!S42="","",'1042Bf Données de base trav.'!S42)</f>
        <v/>
      </c>
      <c r="M46" s="316" t="str">
        <f t="shared" si="19"/>
        <v/>
      </c>
      <c r="N46" s="317" t="str">
        <f t="shared" si="20"/>
        <v/>
      </c>
      <c r="O46" s="318" t="str">
        <f t="shared" si="21"/>
        <v/>
      </c>
      <c r="P46" s="319" t="str">
        <f t="shared" si="22"/>
        <v/>
      </c>
      <c r="Q46" s="309" t="str">
        <f t="shared" si="23"/>
        <v/>
      </c>
      <c r="R46" s="320" t="str">
        <f t="shared" si="24"/>
        <v/>
      </c>
      <c r="S46" s="317" t="str">
        <f t="shared" si="25"/>
        <v/>
      </c>
      <c r="T46" s="315" t="str">
        <f>IF(R46="","",MAX((O46-AR46)*'1042Af Demande'!$B$31,0))</f>
        <v/>
      </c>
      <c r="U46" s="321" t="str">
        <f t="shared" si="26"/>
        <v/>
      </c>
      <c r="V46" s="377"/>
      <c r="W46" s="378"/>
      <c r="X46" s="158" t="str">
        <f>IF('1042Bf Données de base trav.'!M42="","",'1042Bf Données de base trav.'!M42)</f>
        <v/>
      </c>
      <c r="Y46" s="379" t="str">
        <f t="shared" si="4"/>
        <v/>
      </c>
      <c r="Z46" s="380" t="str">
        <f>IF(A46="","",'1042Bf Données de base trav.'!Q42-'1042Bf Données de base trav.'!R42)</f>
        <v/>
      </c>
      <c r="AA46" s="380" t="str">
        <f t="shared" si="5"/>
        <v/>
      </c>
      <c r="AB46" s="381" t="str">
        <f t="shared" si="6"/>
        <v/>
      </c>
      <c r="AC46" s="381" t="str">
        <f t="shared" si="7"/>
        <v/>
      </c>
      <c r="AD46" s="381" t="str">
        <f t="shared" si="8"/>
        <v/>
      </c>
      <c r="AE46" s="382" t="str">
        <f t="shared" si="9"/>
        <v/>
      </c>
      <c r="AF46" s="382" t="str">
        <f>IF(K46="","",K46*AF$8 - MAX('1042Bf Données de base trav.'!S42-M46,0))</f>
        <v/>
      </c>
      <c r="AG46" s="382" t="str">
        <f t="shared" si="10"/>
        <v/>
      </c>
      <c r="AH46" s="382" t="str">
        <f t="shared" si="11"/>
        <v/>
      </c>
      <c r="AI46" s="382" t="str">
        <f t="shared" si="12"/>
        <v/>
      </c>
      <c r="AJ46" s="382" t="str">
        <f>IF(OR($C46="",K46="",O46=""),"",MAX(P46+'1042Bf Données de base trav.'!T42-O46,0))</f>
        <v/>
      </c>
      <c r="AK46" s="382" t="str">
        <f>IF('1042Bf Données de base trav.'!T42="","",'1042Bf Données de base trav.'!T42)</f>
        <v/>
      </c>
      <c r="AL46" s="382" t="str">
        <f t="shared" si="13"/>
        <v/>
      </c>
      <c r="AM46" s="383" t="str">
        <f t="shared" si="14"/>
        <v/>
      </c>
      <c r="AN46" s="384" t="str">
        <f t="shared" si="15"/>
        <v/>
      </c>
      <c r="AO46" s="382" t="str">
        <f t="shared" si="16"/>
        <v/>
      </c>
      <c r="AP46" s="382" t="str">
        <f>IF(E46="","",'1042Bf Données de base trav.'!P42)</f>
        <v/>
      </c>
      <c r="AQ46" s="385">
        <f>IF('1042Bf Données de base trav.'!Y42&gt;0,AG46,0)</f>
        <v>0</v>
      </c>
      <c r="AR46" s="386">
        <f>IF('1042Bf Données de base trav.'!Y42&gt;0,'1042Bf Données de base trav.'!T42,0)</f>
        <v>0</v>
      </c>
      <c r="AS46" s="382" t="str">
        <f t="shared" si="17"/>
        <v/>
      </c>
      <c r="AT46" s="382">
        <f>'1042Bf Données de base trav.'!P42</f>
        <v>0</v>
      </c>
      <c r="AU46" s="382">
        <f t="shared" si="18"/>
        <v>0</v>
      </c>
    </row>
    <row r="47" spans="1:47" s="57" customFormat="1" ht="16.899999999999999" customHeight="1">
      <c r="A47" s="402" t="str">
        <f>IF('1042Bf Données de base trav.'!A43="","",'1042Bf Données de base trav.'!A43)</f>
        <v/>
      </c>
      <c r="B47" s="409" t="str">
        <f>IF('1042Bf Données de base trav.'!B43="","",'1042Bf Données de base trav.'!B43)</f>
        <v/>
      </c>
      <c r="C47" s="403" t="str">
        <f>IF('1042Bf Données de base trav.'!C43="","",'1042Bf Données de base trav.'!C43)</f>
        <v/>
      </c>
      <c r="D47" s="310" t="str">
        <f>IF('1042Bf Données de base trav.'!AJ43="","",'1042Bf Données de base trav.'!AJ43)</f>
        <v/>
      </c>
      <c r="E47" s="306" t="str">
        <f>IF('1042Bf Données de base trav.'!N43="","",'1042Bf Données de base trav.'!N43)</f>
        <v/>
      </c>
      <c r="F47" s="308" t="str">
        <f>IF('1042Bf Données de base trav.'!O43="","",'1042Bf Données de base trav.'!O43)</f>
        <v/>
      </c>
      <c r="G47" s="307" t="str">
        <f>IF('1042Bf Données de base trav.'!P43="","",'1042Bf Données de base trav.'!P43)</f>
        <v/>
      </c>
      <c r="H47" s="311" t="str">
        <f>IF('1042Bf Données de base trav.'!Q43="","",'1042Bf Données de base trav.'!Q43)</f>
        <v/>
      </c>
      <c r="I47" s="312" t="str">
        <f>IF('1042Bf Données de base trav.'!R43="","",'1042Bf Données de base trav.'!R43)</f>
        <v/>
      </c>
      <c r="J47" s="313" t="str">
        <f t="shared" si="2"/>
        <v/>
      </c>
      <c r="K47" s="314" t="str">
        <f t="shared" si="3"/>
        <v/>
      </c>
      <c r="L47" s="315" t="str">
        <f>IF('1042Bf Données de base trav.'!S43="","",'1042Bf Données de base trav.'!S43)</f>
        <v/>
      </c>
      <c r="M47" s="316" t="str">
        <f t="shared" si="19"/>
        <v/>
      </c>
      <c r="N47" s="317" t="str">
        <f t="shared" si="20"/>
        <v/>
      </c>
      <c r="O47" s="318" t="str">
        <f t="shared" si="21"/>
        <v/>
      </c>
      <c r="P47" s="319" t="str">
        <f t="shared" si="22"/>
        <v/>
      </c>
      <c r="Q47" s="309" t="str">
        <f t="shared" si="23"/>
        <v/>
      </c>
      <c r="R47" s="320" t="str">
        <f t="shared" si="24"/>
        <v/>
      </c>
      <c r="S47" s="317" t="str">
        <f t="shared" si="25"/>
        <v/>
      </c>
      <c r="T47" s="315" t="str">
        <f>IF(R47="","",MAX((O47-AR47)*'1042Af Demande'!$B$31,0))</f>
        <v/>
      </c>
      <c r="U47" s="321" t="str">
        <f t="shared" si="26"/>
        <v/>
      </c>
      <c r="V47" s="377"/>
      <c r="W47" s="378"/>
      <c r="X47" s="158" t="str">
        <f>IF('1042Bf Données de base trav.'!M43="","",'1042Bf Données de base trav.'!M43)</f>
        <v/>
      </c>
      <c r="Y47" s="379" t="str">
        <f t="shared" si="4"/>
        <v/>
      </c>
      <c r="Z47" s="380" t="str">
        <f>IF(A47="","",'1042Bf Données de base trav.'!Q43-'1042Bf Données de base trav.'!R43)</f>
        <v/>
      </c>
      <c r="AA47" s="380" t="str">
        <f t="shared" si="5"/>
        <v/>
      </c>
      <c r="AB47" s="381" t="str">
        <f t="shared" si="6"/>
        <v/>
      </c>
      <c r="AC47" s="381" t="str">
        <f t="shared" si="7"/>
        <v/>
      </c>
      <c r="AD47" s="381" t="str">
        <f t="shared" si="8"/>
        <v/>
      </c>
      <c r="AE47" s="382" t="str">
        <f t="shared" si="9"/>
        <v/>
      </c>
      <c r="AF47" s="382" t="str">
        <f>IF(K47="","",K47*AF$8 - MAX('1042Bf Données de base trav.'!S43-M47,0))</f>
        <v/>
      </c>
      <c r="AG47" s="382" t="str">
        <f t="shared" si="10"/>
        <v/>
      </c>
      <c r="AH47" s="382" t="str">
        <f t="shared" si="11"/>
        <v/>
      </c>
      <c r="AI47" s="382" t="str">
        <f t="shared" si="12"/>
        <v/>
      </c>
      <c r="AJ47" s="382" t="str">
        <f>IF(OR($C47="",K47="",O47=""),"",MAX(P47+'1042Bf Données de base trav.'!T43-O47,0))</f>
        <v/>
      </c>
      <c r="AK47" s="382" t="str">
        <f>IF('1042Bf Données de base trav.'!T43="","",'1042Bf Données de base trav.'!T43)</f>
        <v/>
      </c>
      <c r="AL47" s="382" t="str">
        <f t="shared" si="13"/>
        <v/>
      </c>
      <c r="AM47" s="383" t="str">
        <f t="shared" si="14"/>
        <v/>
      </c>
      <c r="AN47" s="384" t="str">
        <f t="shared" si="15"/>
        <v/>
      </c>
      <c r="AO47" s="382" t="str">
        <f t="shared" si="16"/>
        <v/>
      </c>
      <c r="AP47" s="382" t="str">
        <f>IF(E47="","",'1042Bf Données de base trav.'!P43)</f>
        <v/>
      </c>
      <c r="AQ47" s="385">
        <f>IF('1042Bf Données de base trav.'!Y43&gt;0,AG47,0)</f>
        <v>0</v>
      </c>
      <c r="AR47" s="386">
        <f>IF('1042Bf Données de base trav.'!Y43&gt;0,'1042Bf Données de base trav.'!T43,0)</f>
        <v>0</v>
      </c>
      <c r="AS47" s="382" t="str">
        <f t="shared" si="17"/>
        <v/>
      </c>
      <c r="AT47" s="382">
        <f>'1042Bf Données de base trav.'!P43</f>
        <v>0</v>
      </c>
      <c r="AU47" s="382">
        <f t="shared" si="18"/>
        <v>0</v>
      </c>
    </row>
    <row r="48" spans="1:47" s="57" customFormat="1" ht="16.899999999999999" customHeight="1">
      <c r="A48" s="402" t="str">
        <f>IF('1042Bf Données de base trav.'!A44="","",'1042Bf Données de base trav.'!A44)</f>
        <v/>
      </c>
      <c r="B48" s="409" t="str">
        <f>IF('1042Bf Données de base trav.'!B44="","",'1042Bf Données de base trav.'!B44)</f>
        <v/>
      </c>
      <c r="C48" s="403" t="str">
        <f>IF('1042Bf Données de base trav.'!C44="","",'1042Bf Données de base trav.'!C44)</f>
        <v/>
      </c>
      <c r="D48" s="310" t="str">
        <f>IF('1042Bf Données de base trav.'!AJ44="","",'1042Bf Données de base trav.'!AJ44)</f>
        <v/>
      </c>
      <c r="E48" s="306" t="str">
        <f>IF('1042Bf Données de base trav.'!N44="","",'1042Bf Données de base trav.'!N44)</f>
        <v/>
      </c>
      <c r="F48" s="308" t="str">
        <f>IF('1042Bf Données de base trav.'!O44="","",'1042Bf Données de base trav.'!O44)</f>
        <v/>
      </c>
      <c r="G48" s="307" t="str">
        <f>IF('1042Bf Données de base trav.'!P44="","",'1042Bf Données de base trav.'!P44)</f>
        <v/>
      </c>
      <c r="H48" s="311" t="str">
        <f>IF('1042Bf Données de base trav.'!Q44="","",'1042Bf Données de base trav.'!Q44)</f>
        <v/>
      </c>
      <c r="I48" s="312" t="str">
        <f>IF('1042Bf Données de base trav.'!R44="","",'1042Bf Données de base trav.'!R44)</f>
        <v/>
      </c>
      <c r="J48" s="313" t="str">
        <f t="shared" si="2"/>
        <v/>
      </c>
      <c r="K48" s="314" t="str">
        <f t="shared" si="3"/>
        <v/>
      </c>
      <c r="L48" s="315" t="str">
        <f>IF('1042Bf Données de base trav.'!S44="","",'1042Bf Données de base trav.'!S44)</f>
        <v/>
      </c>
      <c r="M48" s="316" t="str">
        <f t="shared" si="19"/>
        <v/>
      </c>
      <c r="N48" s="317" t="str">
        <f t="shared" si="20"/>
        <v/>
      </c>
      <c r="O48" s="318" t="str">
        <f t="shared" si="21"/>
        <v/>
      </c>
      <c r="P48" s="319" t="str">
        <f t="shared" si="22"/>
        <v/>
      </c>
      <c r="Q48" s="309" t="str">
        <f t="shared" si="23"/>
        <v/>
      </c>
      <c r="R48" s="320" t="str">
        <f t="shared" si="24"/>
        <v/>
      </c>
      <c r="S48" s="317" t="str">
        <f t="shared" si="25"/>
        <v/>
      </c>
      <c r="T48" s="315" t="str">
        <f>IF(R48="","",MAX((O48-AR48)*'1042Af Demande'!$B$31,0))</f>
        <v/>
      </c>
      <c r="U48" s="321" t="str">
        <f t="shared" si="26"/>
        <v/>
      </c>
      <c r="V48" s="377"/>
      <c r="W48" s="378"/>
      <c r="X48" s="158" t="str">
        <f>IF('1042Bf Données de base trav.'!M44="","",'1042Bf Données de base trav.'!M44)</f>
        <v/>
      </c>
      <c r="Y48" s="379" t="str">
        <f t="shared" si="4"/>
        <v/>
      </c>
      <c r="Z48" s="380" t="str">
        <f>IF(A48="","",'1042Bf Données de base trav.'!Q44-'1042Bf Données de base trav.'!R44)</f>
        <v/>
      </c>
      <c r="AA48" s="380" t="str">
        <f t="shared" si="5"/>
        <v/>
      </c>
      <c r="AB48" s="381" t="str">
        <f t="shared" si="6"/>
        <v/>
      </c>
      <c r="AC48" s="381" t="str">
        <f t="shared" si="7"/>
        <v/>
      </c>
      <c r="AD48" s="381" t="str">
        <f t="shared" si="8"/>
        <v/>
      </c>
      <c r="AE48" s="382" t="str">
        <f t="shared" si="9"/>
        <v/>
      </c>
      <c r="AF48" s="382" t="str">
        <f>IF(K48="","",K48*AF$8 - MAX('1042Bf Données de base trav.'!S44-M48,0))</f>
        <v/>
      </c>
      <c r="AG48" s="382" t="str">
        <f t="shared" si="10"/>
        <v/>
      </c>
      <c r="AH48" s="382" t="str">
        <f t="shared" si="11"/>
        <v/>
      </c>
      <c r="AI48" s="382" t="str">
        <f t="shared" si="12"/>
        <v/>
      </c>
      <c r="AJ48" s="382" t="str">
        <f>IF(OR($C48="",K48="",O48=""),"",MAX(P48+'1042Bf Données de base trav.'!T44-O48,0))</f>
        <v/>
      </c>
      <c r="AK48" s="382" t="str">
        <f>IF('1042Bf Données de base trav.'!T44="","",'1042Bf Données de base trav.'!T44)</f>
        <v/>
      </c>
      <c r="AL48" s="382" t="str">
        <f t="shared" si="13"/>
        <v/>
      </c>
      <c r="AM48" s="383" t="str">
        <f t="shared" si="14"/>
        <v/>
      </c>
      <c r="AN48" s="384" t="str">
        <f t="shared" si="15"/>
        <v/>
      </c>
      <c r="AO48" s="382" t="str">
        <f t="shared" si="16"/>
        <v/>
      </c>
      <c r="AP48" s="382" t="str">
        <f>IF(E48="","",'1042Bf Données de base trav.'!P44)</f>
        <v/>
      </c>
      <c r="AQ48" s="385">
        <f>IF('1042Bf Données de base trav.'!Y44&gt;0,AG48,0)</f>
        <v>0</v>
      </c>
      <c r="AR48" s="386">
        <f>IF('1042Bf Données de base trav.'!Y44&gt;0,'1042Bf Données de base trav.'!T44,0)</f>
        <v>0</v>
      </c>
      <c r="AS48" s="382" t="str">
        <f t="shared" si="17"/>
        <v/>
      </c>
      <c r="AT48" s="382">
        <f>'1042Bf Données de base trav.'!P44</f>
        <v>0</v>
      </c>
      <c r="AU48" s="382">
        <f t="shared" si="18"/>
        <v>0</v>
      </c>
    </row>
    <row r="49" spans="1:47" s="57" customFormat="1" ht="16.899999999999999" customHeight="1">
      <c r="A49" s="402" t="str">
        <f>IF('1042Bf Données de base trav.'!A45="","",'1042Bf Données de base trav.'!A45)</f>
        <v/>
      </c>
      <c r="B49" s="409" t="str">
        <f>IF('1042Bf Données de base trav.'!B45="","",'1042Bf Données de base trav.'!B45)</f>
        <v/>
      </c>
      <c r="C49" s="403" t="str">
        <f>IF('1042Bf Données de base trav.'!C45="","",'1042Bf Données de base trav.'!C45)</f>
        <v/>
      </c>
      <c r="D49" s="310" t="str">
        <f>IF('1042Bf Données de base trav.'!AJ45="","",'1042Bf Données de base trav.'!AJ45)</f>
        <v/>
      </c>
      <c r="E49" s="306" t="str">
        <f>IF('1042Bf Données de base trav.'!N45="","",'1042Bf Données de base trav.'!N45)</f>
        <v/>
      </c>
      <c r="F49" s="308" t="str">
        <f>IF('1042Bf Données de base trav.'!O45="","",'1042Bf Données de base trav.'!O45)</f>
        <v/>
      </c>
      <c r="G49" s="307" t="str">
        <f>IF('1042Bf Données de base trav.'!P45="","",'1042Bf Données de base trav.'!P45)</f>
        <v/>
      </c>
      <c r="H49" s="311" t="str">
        <f>IF('1042Bf Données de base trav.'!Q45="","",'1042Bf Données de base trav.'!Q45)</f>
        <v/>
      </c>
      <c r="I49" s="312" t="str">
        <f>IF('1042Bf Données de base trav.'!R45="","",'1042Bf Données de base trav.'!R45)</f>
        <v/>
      </c>
      <c r="J49" s="313" t="str">
        <f t="shared" si="2"/>
        <v/>
      </c>
      <c r="K49" s="314" t="str">
        <f t="shared" si="3"/>
        <v/>
      </c>
      <c r="L49" s="315" t="str">
        <f>IF('1042Bf Données de base trav.'!S45="","",'1042Bf Données de base trav.'!S45)</f>
        <v/>
      </c>
      <c r="M49" s="316" t="str">
        <f t="shared" si="19"/>
        <v/>
      </c>
      <c r="N49" s="317" t="str">
        <f t="shared" si="20"/>
        <v/>
      </c>
      <c r="O49" s="318" t="str">
        <f t="shared" si="21"/>
        <v/>
      </c>
      <c r="P49" s="319" t="str">
        <f t="shared" si="22"/>
        <v/>
      </c>
      <c r="Q49" s="309" t="str">
        <f t="shared" si="23"/>
        <v/>
      </c>
      <c r="R49" s="320" t="str">
        <f t="shared" si="24"/>
        <v/>
      </c>
      <c r="S49" s="317" t="str">
        <f t="shared" si="25"/>
        <v/>
      </c>
      <c r="T49" s="315" t="str">
        <f>IF(R49="","",MAX((O49-AR49)*'1042Af Demande'!$B$31,0))</f>
        <v/>
      </c>
      <c r="U49" s="321" t="str">
        <f t="shared" si="26"/>
        <v/>
      </c>
      <c r="V49" s="377"/>
      <c r="W49" s="378"/>
      <c r="X49" s="158" t="str">
        <f>IF('1042Bf Données de base trav.'!M45="","",'1042Bf Données de base trav.'!M45)</f>
        <v/>
      </c>
      <c r="Y49" s="379" t="str">
        <f t="shared" si="4"/>
        <v/>
      </c>
      <c r="Z49" s="380" t="str">
        <f>IF(A49="","",'1042Bf Données de base trav.'!Q45-'1042Bf Données de base trav.'!R45)</f>
        <v/>
      </c>
      <c r="AA49" s="380" t="str">
        <f t="shared" si="5"/>
        <v/>
      </c>
      <c r="AB49" s="381" t="str">
        <f t="shared" si="6"/>
        <v/>
      </c>
      <c r="AC49" s="381" t="str">
        <f t="shared" si="7"/>
        <v/>
      </c>
      <c r="AD49" s="381" t="str">
        <f t="shared" si="8"/>
        <v/>
      </c>
      <c r="AE49" s="382" t="str">
        <f t="shared" si="9"/>
        <v/>
      </c>
      <c r="AF49" s="382" t="str">
        <f>IF(K49="","",K49*AF$8 - MAX('1042Bf Données de base trav.'!S45-M49,0))</f>
        <v/>
      </c>
      <c r="AG49" s="382" t="str">
        <f t="shared" si="10"/>
        <v/>
      </c>
      <c r="AH49" s="382" t="str">
        <f t="shared" si="11"/>
        <v/>
      </c>
      <c r="AI49" s="382" t="str">
        <f t="shared" si="12"/>
        <v/>
      </c>
      <c r="AJ49" s="382" t="str">
        <f>IF(OR($C49="",K49="",O49=""),"",MAX(P49+'1042Bf Données de base trav.'!T45-O49,0))</f>
        <v/>
      </c>
      <c r="AK49" s="382" t="str">
        <f>IF('1042Bf Données de base trav.'!T45="","",'1042Bf Données de base trav.'!T45)</f>
        <v/>
      </c>
      <c r="AL49" s="382" t="str">
        <f t="shared" si="13"/>
        <v/>
      </c>
      <c r="AM49" s="383" t="str">
        <f t="shared" si="14"/>
        <v/>
      </c>
      <c r="AN49" s="384" t="str">
        <f t="shared" si="15"/>
        <v/>
      </c>
      <c r="AO49" s="382" t="str">
        <f t="shared" si="16"/>
        <v/>
      </c>
      <c r="AP49" s="382" t="str">
        <f>IF(E49="","",'1042Bf Données de base trav.'!P45)</f>
        <v/>
      </c>
      <c r="AQ49" s="385">
        <f>IF('1042Bf Données de base trav.'!Y45&gt;0,AG49,0)</f>
        <v>0</v>
      </c>
      <c r="AR49" s="386">
        <f>IF('1042Bf Données de base trav.'!Y45&gt;0,'1042Bf Données de base trav.'!T45,0)</f>
        <v>0</v>
      </c>
      <c r="AS49" s="382" t="str">
        <f t="shared" si="17"/>
        <v/>
      </c>
      <c r="AT49" s="382">
        <f>'1042Bf Données de base trav.'!P45</f>
        <v>0</v>
      </c>
      <c r="AU49" s="382">
        <f t="shared" si="18"/>
        <v>0</v>
      </c>
    </row>
    <row r="50" spans="1:47" s="57" customFormat="1" ht="16.899999999999999" customHeight="1">
      <c r="A50" s="402" t="str">
        <f>IF('1042Bf Données de base trav.'!A46="","",'1042Bf Données de base trav.'!A46)</f>
        <v/>
      </c>
      <c r="B50" s="409" t="str">
        <f>IF('1042Bf Données de base trav.'!B46="","",'1042Bf Données de base trav.'!B46)</f>
        <v/>
      </c>
      <c r="C50" s="403" t="str">
        <f>IF('1042Bf Données de base trav.'!C46="","",'1042Bf Données de base trav.'!C46)</f>
        <v/>
      </c>
      <c r="D50" s="310" t="str">
        <f>IF('1042Bf Données de base trav.'!AJ46="","",'1042Bf Données de base trav.'!AJ46)</f>
        <v/>
      </c>
      <c r="E50" s="306" t="str">
        <f>IF('1042Bf Données de base trav.'!N46="","",'1042Bf Données de base trav.'!N46)</f>
        <v/>
      </c>
      <c r="F50" s="308" t="str">
        <f>IF('1042Bf Données de base trav.'!O46="","",'1042Bf Données de base trav.'!O46)</f>
        <v/>
      </c>
      <c r="G50" s="307" t="str">
        <f>IF('1042Bf Données de base trav.'!P46="","",'1042Bf Données de base trav.'!P46)</f>
        <v/>
      </c>
      <c r="H50" s="311" t="str">
        <f>IF('1042Bf Données de base trav.'!Q46="","",'1042Bf Données de base trav.'!Q46)</f>
        <v/>
      </c>
      <c r="I50" s="312" t="str">
        <f>IF('1042Bf Données de base trav.'!R46="","",'1042Bf Données de base trav.'!R46)</f>
        <v/>
      </c>
      <c r="J50" s="313" t="str">
        <f t="shared" si="2"/>
        <v/>
      </c>
      <c r="K50" s="314" t="str">
        <f t="shared" si="3"/>
        <v/>
      </c>
      <c r="L50" s="315" t="str">
        <f>IF('1042Bf Données de base trav.'!S46="","",'1042Bf Données de base trav.'!S46)</f>
        <v/>
      </c>
      <c r="M50" s="316" t="str">
        <f t="shared" si="19"/>
        <v/>
      </c>
      <c r="N50" s="317" t="str">
        <f t="shared" si="20"/>
        <v/>
      </c>
      <c r="O50" s="318" t="str">
        <f t="shared" si="21"/>
        <v/>
      </c>
      <c r="P50" s="319" t="str">
        <f t="shared" si="22"/>
        <v/>
      </c>
      <c r="Q50" s="309" t="str">
        <f t="shared" si="23"/>
        <v/>
      </c>
      <c r="R50" s="320" t="str">
        <f t="shared" si="24"/>
        <v/>
      </c>
      <c r="S50" s="317" t="str">
        <f t="shared" si="25"/>
        <v/>
      </c>
      <c r="T50" s="315" t="str">
        <f>IF(R50="","",MAX((O50-AR50)*'1042Af Demande'!$B$31,0))</f>
        <v/>
      </c>
      <c r="U50" s="321" t="str">
        <f t="shared" si="26"/>
        <v/>
      </c>
      <c r="V50" s="377"/>
      <c r="W50" s="378"/>
      <c r="X50" s="158" t="str">
        <f>IF('1042Bf Données de base trav.'!M46="","",'1042Bf Données de base trav.'!M46)</f>
        <v/>
      </c>
      <c r="Y50" s="379" t="str">
        <f t="shared" si="4"/>
        <v/>
      </c>
      <c r="Z50" s="380" t="str">
        <f>IF(A50="","",'1042Bf Données de base trav.'!Q46-'1042Bf Données de base trav.'!R46)</f>
        <v/>
      </c>
      <c r="AA50" s="380" t="str">
        <f t="shared" si="5"/>
        <v/>
      </c>
      <c r="AB50" s="381" t="str">
        <f t="shared" si="6"/>
        <v/>
      </c>
      <c r="AC50" s="381" t="str">
        <f t="shared" si="7"/>
        <v/>
      </c>
      <c r="AD50" s="381" t="str">
        <f t="shared" si="8"/>
        <v/>
      </c>
      <c r="AE50" s="382" t="str">
        <f t="shared" si="9"/>
        <v/>
      </c>
      <c r="AF50" s="382" t="str">
        <f>IF(K50="","",K50*AF$8 - MAX('1042Bf Données de base trav.'!S46-M50,0))</f>
        <v/>
      </c>
      <c r="AG50" s="382" t="str">
        <f t="shared" si="10"/>
        <v/>
      </c>
      <c r="AH50" s="382" t="str">
        <f t="shared" si="11"/>
        <v/>
      </c>
      <c r="AI50" s="382" t="str">
        <f t="shared" si="12"/>
        <v/>
      </c>
      <c r="AJ50" s="382" t="str">
        <f>IF(OR($C50="",K50="",O50=""),"",MAX(P50+'1042Bf Données de base trav.'!T46-O50,0))</f>
        <v/>
      </c>
      <c r="AK50" s="382" t="str">
        <f>IF('1042Bf Données de base trav.'!T46="","",'1042Bf Données de base trav.'!T46)</f>
        <v/>
      </c>
      <c r="AL50" s="382" t="str">
        <f t="shared" si="13"/>
        <v/>
      </c>
      <c r="AM50" s="383" t="str">
        <f t="shared" si="14"/>
        <v/>
      </c>
      <c r="AN50" s="384" t="str">
        <f t="shared" si="15"/>
        <v/>
      </c>
      <c r="AO50" s="382" t="str">
        <f t="shared" si="16"/>
        <v/>
      </c>
      <c r="AP50" s="382" t="str">
        <f>IF(E50="","",'1042Bf Données de base trav.'!P46)</f>
        <v/>
      </c>
      <c r="AQ50" s="385">
        <f>IF('1042Bf Données de base trav.'!Y46&gt;0,AG50,0)</f>
        <v>0</v>
      </c>
      <c r="AR50" s="386">
        <f>IF('1042Bf Données de base trav.'!Y46&gt;0,'1042Bf Données de base trav.'!T46,0)</f>
        <v>0</v>
      </c>
      <c r="AS50" s="382" t="str">
        <f t="shared" si="17"/>
        <v/>
      </c>
      <c r="AT50" s="382">
        <f>'1042Bf Données de base trav.'!P46</f>
        <v>0</v>
      </c>
      <c r="AU50" s="382">
        <f t="shared" si="18"/>
        <v>0</v>
      </c>
    </row>
    <row r="51" spans="1:47" s="57" customFormat="1" ht="16.899999999999999" customHeight="1">
      <c r="A51" s="402" t="str">
        <f>IF('1042Bf Données de base trav.'!A47="","",'1042Bf Données de base trav.'!A47)</f>
        <v/>
      </c>
      <c r="B51" s="409" t="str">
        <f>IF('1042Bf Données de base trav.'!B47="","",'1042Bf Données de base trav.'!B47)</f>
        <v/>
      </c>
      <c r="C51" s="403" t="str">
        <f>IF('1042Bf Données de base trav.'!C47="","",'1042Bf Données de base trav.'!C47)</f>
        <v/>
      </c>
      <c r="D51" s="310" t="str">
        <f>IF('1042Bf Données de base trav.'!AJ47="","",'1042Bf Données de base trav.'!AJ47)</f>
        <v/>
      </c>
      <c r="E51" s="306" t="str">
        <f>IF('1042Bf Données de base trav.'!N47="","",'1042Bf Données de base trav.'!N47)</f>
        <v/>
      </c>
      <c r="F51" s="308" t="str">
        <f>IF('1042Bf Données de base trav.'!O47="","",'1042Bf Données de base trav.'!O47)</f>
        <v/>
      </c>
      <c r="G51" s="307" t="str">
        <f>IF('1042Bf Données de base trav.'!P47="","",'1042Bf Données de base trav.'!P47)</f>
        <v/>
      </c>
      <c r="H51" s="311" t="str">
        <f>IF('1042Bf Données de base trav.'!Q47="","",'1042Bf Données de base trav.'!Q47)</f>
        <v/>
      </c>
      <c r="I51" s="312" t="str">
        <f>IF('1042Bf Données de base trav.'!R47="","",'1042Bf Données de base trav.'!R47)</f>
        <v/>
      </c>
      <c r="J51" s="313" t="str">
        <f t="shared" si="2"/>
        <v/>
      </c>
      <c r="K51" s="314" t="str">
        <f t="shared" si="3"/>
        <v/>
      </c>
      <c r="L51" s="315" t="str">
        <f>IF('1042Bf Données de base trav.'!S47="","",'1042Bf Données de base trav.'!S47)</f>
        <v/>
      </c>
      <c r="M51" s="316" t="str">
        <f t="shared" si="19"/>
        <v/>
      </c>
      <c r="N51" s="317" t="str">
        <f t="shared" si="20"/>
        <v/>
      </c>
      <c r="O51" s="318" t="str">
        <f t="shared" si="21"/>
        <v/>
      </c>
      <c r="P51" s="319" t="str">
        <f t="shared" si="22"/>
        <v/>
      </c>
      <c r="Q51" s="309" t="str">
        <f t="shared" si="23"/>
        <v/>
      </c>
      <c r="R51" s="320" t="str">
        <f t="shared" si="24"/>
        <v/>
      </c>
      <c r="S51" s="317" t="str">
        <f t="shared" si="25"/>
        <v/>
      </c>
      <c r="T51" s="315" t="str">
        <f>IF(R51="","",MAX((O51-AR51)*'1042Af Demande'!$B$31,0))</f>
        <v/>
      </c>
      <c r="U51" s="321" t="str">
        <f t="shared" si="26"/>
        <v/>
      </c>
      <c r="V51" s="377"/>
      <c r="W51" s="378"/>
      <c r="X51" s="158" t="str">
        <f>IF('1042Bf Données de base trav.'!M47="","",'1042Bf Données de base trav.'!M47)</f>
        <v/>
      </c>
      <c r="Y51" s="379" t="str">
        <f t="shared" si="4"/>
        <v/>
      </c>
      <c r="Z51" s="380" t="str">
        <f>IF(A51="","",'1042Bf Données de base trav.'!Q47-'1042Bf Données de base trav.'!R47)</f>
        <v/>
      </c>
      <c r="AA51" s="380" t="str">
        <f t="shared" si="5"/>
        <v/>
      </c>
      <c r="AB51" s="381" t="str">
        <f t="shared" si="6"/>
        <v/>
      </c>
      <c r="AC51" s="381" t="str">
        <f t="shared" si="7"/>
        <v/>
      </c>
      <c r="AD51" s="381" t="str">
        <f t="shared" si="8"/>
        <v/>
      </c>
      <c r="AE51" s="382" t="str">
        <f t="shared" si="9"/>
        <v/>
      </c>
      <c r="AF51" s="382" t="str">
        <f>IF(K51="","",K51*AF$8 - MAX('1042Bf Données de base trav.'!S47-M51,0))</f>
        <v/>
      </c>
      <c r="AG51" s="382" t="str">
        <f t="shared" si="10"/>
        <v/>
      </c>
      <c r="AH51" s="382" t="str">
        <f t="shared" si="11"/>
        <v/>
      </c>
      <c r="AI51" s="382" t="str">
        <f t="shared" si="12"/>
        <v/>
      </c>
      <c r="AJ51" s="382" t="str">
        <f>IF(OR($C51="",K51="",O51=""),"",MAX(P51+'1042Bf Données de base trav.'!T47-O51,0))</f>
        <v/>
      </c>
      <c r="AK51" s="382" t="str">
        <f>IF('1042Bf Données de base trav.'!T47="","",'1042Bf Données de base trav.'!T47)</f>
        <v/>
      </c>
      <c r="AL51" s="382" t="str">
        <f t="shared" si="13"/>
        <v/>
      </c>
      <c r="AM51" s="383" t="str">
        <f t="shared" si="14"/>
        <v/>
      </c>
      <c r="AN51" s="384" t="str">
        <f t="shared" si="15"/>
        <v/>
      </c>
      <c r="AO51" s="382" t="str">
        <f t="shared" si="16"/>
        <v/>
      </c>
      <c r="AP51" s="382" t="str">
        <f>IF(E51="","",'1042Bf Données de base trav.'!P47)</f>
        <v/>
      </c>
      <c r="AQ51" s="385">
        <f>IF('1042Bf Données de base trav.'!Y47&gt;0,AG51,0)</f>
        <v>0</v>
      </c>
      <c r="AR51" s="386">
        <f>IF('1042Bf Données de base trav.'!Y47&gt;0,'1042Bf Données de base trav.'!T47,0)</f>
        <v>0</v>
      </c>
      <c r="AS51" s="382" t="str">
        <f t="shared" si="17"/>
        <v/>
      </c>
      <c r="AT51" s="382">
        <f>'1042Bf Données de base trav.'!P47</f>
        <v>0</v>
      </c>
      <c r="AU51" s="382">
        <f t="shared" si="18"/>
        <v>0</v>
      </c>
    </row>
    <row r="52" spans="1:47" s="57" customFormat="1" ht="16.899999999999999" customHeight="1">
      <c r="A52" s="402" t="str">
        <f>IF('1042Bf Données de base trav.'!A48="","",'1042Bf Données de base trav.'!A48)</f>
        <v/>
      </c>
      <c r="B52" s="409" t="str">
        <f>IF('1042Bf Données de base trav.'!B48="","",'1042Bf Données de base trav.'!B48)</f>
        <v/>
      </c>
      <c r="C52" s="403" t="str">
        <f>IF('1042Bf Données de base trav.'!C48="","",'1042Bf Données de base trav.'!C48)</f>
        <v/>
      </c>
      <c r="D52" s="310" t="str">
        <f>IF('1042Bf Données de base trav.'!AJ48="","",'1042Bf Données de base trav.'!AJ48)</f>
        <v/>
      </c>
      <c r="E52" s="306" t="str">
        <f>IF('1042Bf Données de base trav.'!N48="","",'1042Bf Données de base trav.'!N48)</f>
        <v/>
      </c>
      <c r="F52" s="308" t="str">
        <f>IF('1042Bf Données de base trav.'!O48="","",'1042Bf Données de base trav.'!O48)</f>
        <v/>
      </c>
      <c r="G52" s="307" t="str">
        <f>IF('1042Bf Données de base trav.'!P48="","",'1042Bf Données de base trav.'!P48)</f>
        <v/>
      </c>
      <c r="H52" s="311" t="str">
        <f>IF('1042Bf Données de base trav.'!Q48="","",'1042Bf Données de base trav.'!Q48)</f>
        <v/>
      </c>
      <c r="I52" s="312" t="str">
        <f>IF('1042Bf Données de base trav.'!R48="","",'1042Bf Données de base trav.'!R48)</f>
        <v/>
      </c>
      <c r="J52" s="313" t="str">
        <f t="shared" si="2"/>
        <v/>
      </c>
      <c r="K52" s="314" t="str">
        <f t="shared" si="3"/>
        <v/>
      </c>
      <c r="L52" s="315" t="str">
        <f>IF('1042Bf Données de base trav.'!S48="","",'1042Bf Données de base trav.'!S48)</f>
        <v/>
      </c>
      <c r="M52" s="316" t="str">
        <f t="shared" si="19"/>
        <v/>
      </c>
      <c r="N52" s="317" t="str">
        <f t="shared" si="20"/>
        <v/>
      </c>
      <c r="O52" s="318" t="str">
        <f t="shared" si="21"/>
        <v/>
      </c>
      <c r="P52" s="319" t="str">
        <f t="shared" si="22"/>
        <v/>
      </c>
      <c r="Q52" s="309" t="str">
        <f t="shared" si="23"/>
        <v/>
      </c>
      <c r="R52" s="320" t="str">
        <f t="shared" si="24"/>
        <v/>
      </c>
      <c r="S52" s="317" t="str">
        <f t="shared" si="25"/>
        <v/>
      </c>
      <c r="T52" s="315" t="str">
        <f>IF(R52="","",MAX((O52-AR52)*'1042Af Demande'!$B$31,0))</f>
        <v/>
      </c>
      <c r="U52" s="321" t="str">
        <f t="shared" si="26"/>
        <v/>
      </c>
      <c r="V52" s="377"/>
      <c r="W52" s="378"/>
      <c r="X52" s="158" t="str">
        <f>IF('1042Bf Données de base trav.'!M48="","",'1042Bf Données de base trav.'!M48)</f>
        <v/>
      </c>
      <c r="Y52" s="379" t="str">
        <f t="shared" si="4"/>
        <v/>
      </c>
      <c r="Z52" s="380" t="str">
        <f>IF(A52="","",'1042Bf Données de base trav.'!Q48-'1042Bf Données de base trav.'!R48)</f>
        <v/>
      </c>
      <c r="AA52" s="380" t="str">
        <f t="shared" si="5"/>
        <v/>
      </c>
      <c r="AB52" s="381" t="str">
        <f t="shared" si="6"/>
        <v/>
      </c>
      <c r="AC52" s="381" t="str">
        <f t="shared" si="7"/>
        <v/>
      </c>
      <c r="AD52" s="381" t="str">
        <f t="shared" si="8"/>
        <v/>
      </c>
      <c r="AE52" s="382" t="str">
        <f t="shared" si="9"/>
        <v/>
      </c>
      <c r="AF52" s="382" t="str">
        <f>IF(K52="","",K52*AF$8 - MAX('1042Bf Données de base trav.'!S48-M52,0))</f>
        <v/>
      </c>
      <c r="AG52" s="382" t="str">
        <f t="shared" si="10"/>
        <v/>
      </c>
      <c r="AH52" s="382" t="str">
        <f t="shared" si="11"/>
        <v/>
      </c>
      <c r="AI52" s="382" t="str">
        <f t="shared" si="12"/>
        <v/>
      </c>
      <c r="AJ52" s="382" t="str">
        <f>IF(OR($C52="",K52="",O52=""),"",MAX(P52+'1042Bf Données de base trav.'!T48-O52,0))</f>
        <v/>
      </c>
      <c r="AK52" s="382" t="str">
        <f>IF('1042Bf Données de base trav.'!T48="","",'1042Bf Données de base trav.'!T48)</f>
        <v/>
      </c>
      <c r="AL52" s="382" t="str">
        <f t="shared" si="13"/>
        <v/>
      </c>
      <c r="AM52" s="383" t="str">
        <f t="shared" si="14"/>
        <v/>
      </c>
      <c r="AN52" s="384" t="str">
        <f t="shared" si="15"/>
        <v/>
      </c>
      <c r="AO52" s="382" t="str">
        <f t="shared" si="16"/>
        <v/>
      </c>
      <c r="AP52" s="382" t="str">
        <f>IF(E52="","",'1042Bf Données de base trav.'!P48)</f>
        <v/>
      </c>
      <c r="AQ52" s="385">
        <f>IF('1042Bf Données de base trav.'!Y48&gt;0,AG52,0)</f>
        <v>0</v>
      </c>
      <c r="AR52" s="386">
        <f>IF('1042Bf Données de base trav.'!Y48&gt;0,'1042Bf Données de base trav.'!T48,0)</f>
        <v>0</v>
      </c>
      <c r="AS52" s="382" t="str">
        <f t="shared" si="17"/>
        <v/>
      </c>
      <c r="AT52" s="382">
        <f>'1042Bf Données de base trav.'!P48</f>
        <v>0</v>
      </c>
      <c r="AU52" s="382">
        <f t="shared" si="18"/>
        <v>0</v>
      </c>
    </row>
    <row r="53" spans="1:47" s="57" customFormat="1" ht="16.899999999999999" customHeight="1">
      <c r="A53" s="402" t="str">
        <f>IF('1042Bf Données de base trav.'!A49="","",'1042Bf Données de base trav.'!A49)</f>
        <v/>
      </c>
      <c r="B53" s="409" t="str">
        <f>IF('1042Bf Données de base trav.'!B49="","",'1042Bf Données de base trav.'!B49)</f>
        <v/>
      </c>
      <c r="C53" s="403" t="str">
        <f>IF('1042Bf Données de base trav.'!C49="","",'1042Bf Données de base trav.'!C49)</f>
        <v/>
      </c>
      <c r="D53" s="310" t="str">
        <f>IF('1042Bf Données de base trav.'!AJ49="","",'1042Bf Données de base trav.'!AJ49)</f>
        <v/>
      </c>
      <c r="E53" s="306" t="str">
        <f>IF('1042Bf Données de base trav.'!N49="","",'1042Bf Données de base trav.'!N49)</f>
        <v/>
      </c>
      <c r="F53" s="308" t="str">
        <f>IF('1042Bf Données de base trav.'!O49="","",'1042Bf Données de base trav.'!O49)</f>
        <v/>
      </c>
      <c r="G53" s="307" t="str">
        <f>IF('1042Bf Données de base trav.'!P49="","",'1042Bf Données de base trav.'!P49)</f>
        <v/>
      </c>
      <c r="H53" s="311" t="str">
        <f>IF('1042Bf Données de base trav.'!Q49="","",'1042Bf Données de base trav.'!Q49)</f>
        <v/>
      </c>
      <c r="I53" s="312" t="str">
        <f>IF('1042Bf Données de base trav.'!R49="","",'1042Bf Données de base trav.'!R49)</f>
        <v/>
      </c>
      <c r="J53" s="313" t="str">
        <f t="shared" si="2"/>
        <v/>
      </c>
      <c r="K53" s="314" t="str">
        <f t="shared" si="3"/>
        <v/>
      </c>
      <c r="L53" s="315" t="str">
        <f>IF('1042Bf Données de base trav.'!S49="","",'1042Bf Données de base trav.'!S49)</f>
        <v/>
      </c>
      <c r="M53" s="316" t="str">
        <f t="shared" si="19"/>
        <v/>
      </c>
      <c r="N53" s="317" t="str">
        <f t="shared" si="20"/>
        <v/>
      </c>
      <c r="O53" s="318" t="str">
        <f t="shared" si="21"/>
        <v/>
      </c>
      <c r="P53" s="319" t="str">
        <f t="shared" si="22"/>
        <v/>
      </c>
      <c r="Q53" s="309" t="str">
        <f t="shared" si="23"/>
        <v/>
      </c>
      <c r="R53" s="320" t="str">
        <f t="shared" si="24"/>
        <v/>
      </c>
      <c r="S53" s="317" t="str">
        <f t="shared" si="25"/>
        <v/>
      </c>
      <c r="T53" s="315" t="str">
        <f>IF(R53="","",MAX((O53-AR53)*'1042Af Demande'!$B$31,0))</f>
        <v/>
      </c>
      <c r="U53" s="321" t="str">
        <f t="shared" si="26"/>
        <v/>
      </c>
      <c r="V53" s="377"/>
      <c r="W53" s="378"/>
      <c r="X53" s="158" t="str">
        <f>IF('1042Bf Données de base trav.'!M49="","",'1042Bf Données de base trav.'!M49)</f>
        <v/>
      </c>
      <c r="Y53" s="379" t="str">
        <f t="shared" si="4"/>
        <v/>
      </c>
      <c r="Z53" s="380" t="str">
        <f>IF(A53="","",'1042Bf Données de base trav.'!Q49-'1042Bf Données de base trav.'!R49)</f>
        <v/>
      </c>
      <c r="AA53" s="380" t="str">
        <f t="shared" si="5"/>
        <v/>
      </c>
      <c r="AB53" s="381" t="str">
        <f t="shared" si="6"/>
        <v/>
      </c>
      <c r="AC53" s="381" t="str">
        <f t="shared" si="7"/>
        <v/>
      </c>
      <c r="AD53" s="381" t="str">
        <f t="shared" si="8"/>
        <v/>
      </c>
      <c r="AE53" s="382" t="str">
        <f t="shared" si="9"/>
        <v/>
      </c>
      <c r="AF53" s="382" t="str">
        <f>IF(K53="","",K53*AF$8 - MAX('1042Bf Données de base trav.'!S49-M53,0))</f>
        <v/>
      </c>
      <c r="AG53" s="382" t="str">
        <f t="shared" si="10"/>
        <v/>
      </c>
      <c r="AH53" s="382" t="str">
        <f t="shared" si="11"/>
        <v/>
      </c>
      <c r="AI53" s="382" t="str">
        <f t="shared" si="12"/>
        <v/>
      </c>
      <c r="AJ53" s="382" t="str">
        <f>IF(OR($C53="",K53="",O53=""),"",MAX(P53+'1042Bf Données de base trav.'!T49-O53,0))</f>
        <v/>
      </c>
      <c r="AK53" s="382" t="str">
        <f>IF('1042Bf Données de base trav.'!T49="","",'1042Bf Données de base trav.'!T49)</f>
        <v/>
      </c>
      <c r="AL53" s="382" t="str">
        <f t="shared" si="13"/>
        <v/>
      </c>
      <c r="AM53" s="383" t="str">
        <f t="shared" si="14"/>
        <v/>
      </c>
      <c r="AN53" s="384" t="str">
        <f t="shared" si="15"/>
        <v/>
      </c>
      <c r="AO53" s="382" t="str">
        <f t="shared" si="16"/>
        <v/>
      </c>
      <c r="AP53" s="382" t="str">
        <f>IF(E53="","",'1042Bf Données de base trav.'!P49)</f>
        <v/>
      </c>
      <c r="AQ53" s="385">
        <f>IF('1042Bf Données de base trav.'!Y49&gt;0,AG53,0)</f>
        <v>0</v>
      </c>
      <c r="AR53" s="386">
        <f>IF('1042Bf Données de base trav.'!Y49&gt;0,'1042Bf Données de base trav.'!T49,0)</f>
        <v>0</v>
      </c>
      <c r="AS53" s="382" t="str">
        <f t="shared" si="17"/>
        <v/>
      </c>
      <c r="AT53" s="382">
        <f>'1042Bf Données de base trav.'!P49</f>
        <v>0</v>
      </c>
      <c r="AU53" s="382">
        <f t="shared" si="18"/>
        <v>0</v>
      </c>
    </row>
    <row r="54" spans="1:47" s="57" customFormat="1" ht="16.899999999999999" customHeight="1">
      <c r="A54" s="402" t="str">
        <f>IF('1042Bf Données de base trav.'!A50="","",'1042Bf Données de base trav.'!A50)</f>
        <v/>
      </c>
      <c r="B54" s="409" t="str">
        <f>IF('1042Bf Données de base trav.'!B50="","",'1042Bf Données de base trav.'!B50)</f>
        <v/>
      </c>
      <c r="C54" s="403" t="str">
        <f>IF('1042Bf Données de base trav.'!C50="","",'1042Bf Données de base trav.'!C50)</f>
        <v/>
      </c>
      <c r="D54" s="310" t="str">
        <f>IF('1042Bf Données de base trav.'!AJ50="","",'1042Bf Données de base trav.'!AJ50)</f>
        <v/>
      </c>
      <c r="E54" s="306" t="str">
        <f>IF('1042Bf Données de base trav.'!N50="","",'1042Bf Données de base trav.'!N50)</f>
        <v/>
      </c>
      <c r="F54" s="308" t="str">
        <f>IF('1042Bf Données de base trav.'!O50="","",'1042Bf Données de base trav.'!O50)</f>
        <v/>
      </c>
      <c r="G54" s="307" t="str">
        <f>IF('1042Bf Données de base trav.'!P50="","",'1042Bf Données de base trav.'!P50)</f>
        <v/>
      </c>
      <c r="H54" s="311" t="str">
        <f>IF('1042Bf Données de base trav.'!Q50="","",'1042Bf Données de base trav.'!Q50)</f>
        <v/>
      </c>
      <c r="I54" s="312" t="str">
        <f>IF('1042Bf Données de base trav.'!R50="","",'1042Bf Données de base trav.'!R50)</f>
        <v/>
      </c>
      <c r="J54" s="313" t="str">
        <f t="shared" si="2"/>
        <v/>
      </c>
      <c r="K54" s="314" t="str">
        <f t="shared" si="3"/>
        <v/>
      </c>
      <c r="L54" s="315" t="str">
        <f>IF('1042Bf Données de base trav.'!S50="","",'1042Bf Données de base trav.'!S50)</f>
        <v/>
      </c>
      <c r="M54" s="316" t="str">
        <f t="shared" si="19"/>
        <v/>
      </c>
      <c r="N54" s="317" t="str">
        <f t="shared" si="20"/>
        <v/>
      </c>
      <c r="O54" s="318" t="str">
        <f t="shared" si="21"/>
        <v/>
      </c>
      <c r="P54" s="319" t="str">
        <f t="shared" si="22"/>
        <v/>
      </c>
      <c r="Q54" s="309" t="str">
        <f t="shared" si="23"/>
        <v/>
      </c>
      <c r="R54" s="320" t="str">
        <f t="shared" si="24"/>
        <v/>
      </c>
      <c r="S54" s="317" t="str">
        <f t="shared" si="25"/>
        <v/>
      </c>
      <c r="T54" s="315" t="str">
        <f>IF(R54="","",MAX((O54-AR54)*'1042Af Demande'!$B$31,0))</f>
        <v/>
      </c>
      <c r="U54" s="321" t="str">
        <f t="shared" si="26"/>
        <v/>
      </c>
      <c r="V54" s="377"/>
      <c r="W54" s="378"/>
      <c r="X54" s="158" t="str">
        <f>IF('1042Bf Données de base trav.'!M50="","",'1042Bf Données de base trav.'!M50)</f>
        <v/>
      </c>
      <c r="Y54" s="379" t="str">
        <f t="shared" si="4"/>
        <v/>
      </c>
      <c r="Z54" s="380" t="str">
        <f>IF(A54="","",'1042Bf Données de base trav.'!Q50-'1042Bf Données de base trav.'!R50)</f>
        <v/>
      </c>
      <c r="AA54" s="380" t="str">
        <f t="shared" si="5"/>
        <v/>
      </c>
      <c r="AB54" s="381" t="str">
        <f t="shared" si="6"/>
        <v/>
      </c>
      <c r="AC54" s="381" t="str">
        <f t="shared" si="7"/>
        <v/>
      </c>
      <c r="AD54" s="381" t="str">
        <f t="shared" si="8"/>
        <v/>
      </c>
      <c r="AE54" s="382" t="str">
        <f t="shared" si="9"/>
        <v/>
      </c>
      <c r="AF54" s="382" t="str">
        <f>IF(K54="","",K54*AF$8 - MAX('1042Bf Données de base trav.'!S50-M54,0))</f>
        <v/>
      </c>
      <c r="AG54" s="382" t="str">
        <f t="shared" si="10"/>
        <v/>
      </c>
      <c r="AH54" s="382" t="str">
        <f t="shared" si="11"/>
        <v/>
      </c>
      <c r="AI54" s="382" t="str">
        <f t="shared" si="12"/>
        <v/>
      </c>
      <c r="AJ54" s="382" t="str">
        <f>IF(OR($C54="",K54="",O54=""),"",MAX(P54+'1042Bf Données de base trav.'!T50-O54,0))</f>
        <v/>
      </c>
      <c r="AK54" s="382" t="str">
        <f>IF('1042Bf Données de base trav.'!T50="","",'1042Bf Données de base trav.'!T50)</f>
        <v/>
      </c>
      <c r="AL54" s="382" t="str">
        <f t="shared" si="13"/>
        <v/>
      </c>
      <c r="AM54" s="383" t="str">
        <f t="shared" si="14"/>
        <v/>
      </c>
      <c r="AN54" s="384" t="str">
        <f t="shared" si="15"/>
        <v/>
      </c>
      <c r="AO54" s="382" t="str">
        <f t="shared" si="16"/>
        <v/>
      </c>
      <c r="AP54" s="382" t="str">
        <f>IF(E54="","",'1042Bf Données de base trav.'!P50)</f>
        <v/>
      </c>
      <c r="AQ54" s="385">
        <f>IF('1042Bf Données de base trav.'!Y50&gt;0,AG54,0)</f>
        <v>0</v>
      </c>
      <c r="AR54" s="386">
        <f>IF('1042Bf Données de base trav.'!Y50&gt;0,'1042Bf Données de base trav.'!T50,0)</f>
        <v>0</v>
      </c>
      <c r="AS54" s="382" t="str">
        <f t="shared" si="17"/>
        <v/>
      </c>
      <c r="AT54" s="382">
        <f>'1042Bf Données de base trav.'!P50</f>
        <v>0</v>
      </c>
      <c r="AU54" s="382">
        <f t="shared" si="18"/>
        <v>0</v>
      </c>
    </row>
    <row r="55" spans="1:47" s="57" customFormat="1" ht="16.899999999999999" customHeight="1">
      <c r="A55" s="402" t="str">
        <f>IF('1042Bf Données de base trav.'!A51="","",'1042Bf Données de base trav.'!A51)</f>
        <v/>
      </c>
      <c r="B55" s="409" t="str">
        <f>IF('1042Bf Données de base trav.'!B51="","",'1042Bf Données de base trav.'!B51)</f>
        <v/>
      </c>
      <c r="C55" s="403" t="str">
        <f>IF('1042Bf Données de base trav.'!C51="","",'1042Bf Données de base trav.'!C51)</f>
        <v/>
      </c>
      <c r="D55" s="310" t="str">
        <f>IF('1042Bf Données de base trav.'!AJ51="","",'1042Bf Données de base trav.'!AJ51)</f>
        <v/>
      </c>
      <c r="E55" s="306" t="str">
        <f>IF('1042Bf Données de base trav.'!N51="","",'1042Bf Données de base trav.'!N51)</f>
        <v/>
      </c>
      <c r="F55" s="308" t="str">
        <f>IF('1042Bf Données de base trav.'!O51="","",'1042Bf Données de base trav.'!O51)</f>
        <v/>
      </c>
      <c r="G55" s="307" t="str">
        <f>IF('1042Bf Données de base trav.'!P51="","",'1042Bf Données de base trav.'!P51)</f>
        <v/>
      </c>
      <c r="H55" s="311" t="str">
        <f>IF('1042Bf Données de base trav.'!Q51="","",'1042Bf Données de base trav.'!Q51)</f>
        <v/>
      </c>
      <c r="I55" s="312" t="str">
        <f>IF('1042Bf Données de base trav.'!R51="","",'1042Bf Données de base trav.'!R51)</f>
        <v/>
      </c>
      <c r="J55" s="313" t="str">
        <f t="shared" si="2"/>
        <v/>
      </c>
      <c r="K55" s="314" t="str">
        <f t="shared" si="3"/>
        <v/>
      </c>
      <c r="L55" s="315" t="str">
        <f>IF('1042Bf Données de base trav.'!S51="","",'1042Bf Données de base trav.'!S51)</f>
        <v/>
      </c>
      <c r="M55" s="316" t="str">
        <f t="shared" si="19"/>
        <v/>
      </c>
      <c r="N55" s="317" t="str">
        <f t="shared" si="20"/>
        <v/>
      </c>
      <c r="O55" s="318" t="str">
        <f t="shared" si="21"/>
        <v/>
      </c>
      <c r="P55" s="319" t="str">
        <f t="shared" si="22"/>
        <v/>
      </c>
      <c r="Q55" s="309" t="str">
        <f t="shared" si="23"/>
        <v/>
      </c>
      <c r="R55" s="320" t="str">
        <f t="shared" si="24"/>
        <v/>
      </c>
      <c r="S55" s="317" t="str">
        <f t="shared" si="25"/>
        <v/>
      </c>
      <c r="T55" s="315" t="str">
        <f>IF(R55="","",MAX((O55-AR55)*'1042Af Demande'!$B$31,0))</f>
        <v/>
      </c>
      <c r="U55" s="321" t="str">
        <f t="shared" si="26"/>
        <v/>
      </c>
      <c r="V55" s="377"/>
      <c r="W55" s="378"/>
      <c r="X55" s="158" t="str">
        <f>IF('1042Bf Données de base trav.'!M51="","",'1042Bf Données de base trav.'!M51)</f>
        <v/>
      </c>
      <c r="Y55" s="379" t="str">
        <f t="shared" si="4"/>
        <v/>
      </c>
      <c r="Z55" s="380" t="str">
        <f>IF(A55="","",'1042Bf Données de base trav.'!Q51-'1042Bf Données de base trav.'!R51)</f>
        <v/>
      </c>
      <c r="AA55" s="380" t="str">
        <f t="shared" si="5"/>
        <v/>
      </c>
      <c r="AB55" s="381" t="str">
        <f t="shared" si="6"/>
        <v/>
      </c>
      <c r="AC55" s="381" t="str">
        <f t="shared" si="7"/>
        <v/>
      </c>
      <c r="AD55" s="381" t="str">
        <f t="shared" si="8"/>
        <v/>
      </c>
      <c r="AE55" s="382" t="str">
        <f t="shared" si="9"/>
        <v/>
      </c>
      <c r="AF55" s="382" t="str">
        <f>IF(K55="","",K55*AF$8 - MAX('1042Bf Données de base trav.'!S51-M55,0))</f>
        <v/>
      </c>
      <c r="AG55" s="382" t="str">
        <f t="shared" si="10"/>
        <v/>
      </c>
      <c r="AH55" s="382" t="str">
        <f t="shared" si="11"/>
        <v/>
      </c>
      <c r="AI55" s="382" t="str">
        <f t="shared" si="12"/>
        <v/>
      </c>
      <c r="AJ55" s="382" t="str">
        <f>IF(OR($C55="",K55="",O55=""),"",MAX(P55+'1042Bf Données de base trav.'!T51-O55,0))</f>
        <v/>
      </c>
      <c r="AK55" s="382" t="str">
        <f>IF('1042Bf Données de base trav.'!T51="","",'1042Bf Données de base trav.'!T51)</f>
        <v/>
      </c>
      <c r="AL55" s="382" t="str">
        <f t="shared" si="13"/>
        <v/>
      </c>
      <c r="AM55" s="383" t="str">
        <f t="shared" si="14"/>
        <v/>
      </c>
      <c r="AN55" s="384" t="str">
        <f t="shared" si="15"/>
        <v/>
      </c>
      <c r="AO55" s="382" t="str">
        <f t="shared" si="16"/>
        <v/>
      </c>
      <c r="AP55" s="382" t="str">
        <f>IF(E55="","",'1042Bf Données de base trav.'!P51)</f>
        <v/>
      </c>
      <c r="AQ55" s="385">
        <f>IF('1042Bf Données de base trav.'!Y51&gt;0,AG55,0)</f>
        <v>0</v>
      </c>
      <c r="AR55" s="386">
        <f>IF('1042Bf Données de base trav.'!Y51&gt;0,'1042Bf Données de base trav.'!T51,0)</f>
        <v>0</v>
      </c>
      <c r="AS55" s="382" t="str">
        <f t="shared" si="17"/>
        <v/>
      </c>
      <c r="AT55" s="382">
        <f>'1042Bf Données de base trav.'!P51</f>
        <v>0</v>
      </c>
      <c r="AU55" s="382">
        <f t="shared" si="18"/>
        <v>0</v>
      </c>
    </row>
    <row r="56" spans="1:47" s="57" customFormat="1" ht="16.899999999999999" customHeight="1">
      <c r="A56" s="402" t="str">
        <f>IF('1042Bf Données de base trav.'!A52="","",'1042Bf Données de base trav.'!A52)</f>
        <v/>
      </c>
      <c r="B56" s="409" t="str">
        <f>IF('1042Bf Données de base trav.'!B52="","",'1042Bf Données de base trav.'!B52)</f>
        <v/>
      </c>
      <c r="C56" s="403" t="str">
        <f>IF('1042Bf Données de base trav.'!C52="","",'1042Bf Données de base trav.'!C52)</f>
        <v/>
      </c>
      <c r="D56" s="310" t="str">
        <f>IF('1042Bf Données de base trav.'!AJ52="","",'1042Bf Données de base trav.'!AJ52)</f>
        <v/>
      </c>
      <c r="E56" s="306" t="str">
        <f>IF('1042Bf Données de base trav.'!N52="","",'1042Bf Données de base trav.'!N52)</f>
        <v/>
      </c>
      <c r="F56" s="308" t="str">
        <f>IF('1042Bf Données de base trav.'!O52="","",'1042Bf Données de base trav.'!O52)</f>
        <v/>
      </c>
      <c r="G56" s="307" t="str">
        <f>IF('1042Bf Données de base trav.'!P52="","",'1042Bf Données de base trav.'!P52)</f>
        <v/>
      </c>
      <c r="H56" s="311" t="str">
        <f>IF('1042Bf Données de base trav.'!Q52="","",'1042Bf Données de base trav.'!Q52)</f>
        <v/>
      </c>
      <c r="I56" s="312" t="str">
        <f>IF('1042Bf Données de base trav.'!R52="","",'1042Bf Données de base trav.'!R52)</f>
        <v/>
      </c>
      <c r="J56" s="313" t="str">
        <f t="shared" si="2"/>
        <v/>
      </c>
      <c r="K56" s="314" t="str">
        <f t="shared" si="3"/>
        <v/>
      </c>
      <c r="L56" s="315" t="str">
        <f>IF('1042Bf Données de base trav.'!S52="","",'1042Bf Données de base trav.'!S52)</f>
        <v/>
      </c>
      <c r="M56" s="316" t="str">
        <f t="shared" si="19"/>
        <v/>
      </c>
      <c r="N56" s="317" t="str">
        <f t="shared" si="20"/>
        <v/>
      </c>
      <c r="O56" s="318" t="str">
        <f t="shared" si="21"/>
        <v/>
      </c>
      <c r="P56" s="319" t="str">
        <f t="shared" si="22"/>
        <v/>
      </c>
      <c r="Q56" s="309" t="str">
        <f t="shared" si="23"/>
        <v/>
      </c>
      <c r="R56" s="320" t="str">
        <f t="shared" si="24"/>
        <v/>
      </c>
      <c r="S56" s="317" t="str">
        <f t="shared" si="25"/>
        <v/>
      </c>
      <c r="T56" s="315" t="str">
        <f>IF(R56="","",MAX((O56-AR56)*'1042Af Demande'!$B$31,0))</f>
        <v/>
      </c>
      <c r="U56" s="321" t="str">
        <f t="shared" si="26"/>
        <v/>
      </c>
      <c r="V56" s="377"/>
      <c r="W56" s="378"/>
      <c r="X56" s="158" t="str">
        <f>IF('1042Bf Données de base trav.'!M52="","",'1042Bf Données de base trav.'!M52)</f>
        <v/>
      </c>
      <c r="Y56" s="379" t="str">
        <f t="shared" si="4"/>
        <v/>
      </c>
      <c r="Z56" s="380" t="str">
        <f>IF(A56="","",'1042Bf Données de base trav.'!Q52-'1042Bf Données de base trav.'!R52)</f>
        <v/>
      </c>
      <c r="AA56" s="380" t="str">
        <f t="shared" si="5"/>
        <v/>
      </c>
      <c r="AB56" s="381" t="str">
        <f t="shared" si="6"/>
        <v/>
      </c>
      <c r="AC56" s="381" t="str">
        <f t="shared" si="7"/>
        <v/>
      </c>
      <c r="AD56" s="381" t="str">
        <f t="shared" si="8"/>
        <v/>
      </c>
      <c r="AE56" s="382" t="str">
        <f t="shared" si="9"/>
        <v/>
      </c>
      <c r="AF56" s="382" t="str">
        <f>IF(K56="","",K56*AF$8 - MAX('1042Bf Données de base trav.'!S52-M56,0))</f>
        <v/>
      </c>
      <c r="AG56" s="382" t="str">
        <f t="shared" si="10"/>
        <v/>
      </c>
      <c r="AH56" s="382" t="str">
        <f t="shared" si="11"/>
        <v/>
      </c>
      <c r="AI56" s="382" t="str">
        <f t="shared" si="12"/>
        <v/>
      </c>
      <c r="AJ56" s="382" t="str">
        <f>IF(OR($C56="",K56="",O56=""),"",MAX(P56+'1042Bf Données de base trav.'!T52-O56,0))</f>
        <v/>
      </c>
      <c r="AK56" s="382" t="str">
        <f>IF('1042Bf Données de base trav.'!T52="","",'1042Bf Données de base trav.'!T52)</f>
        <v/>
      </c>
      <c r="AL56" s="382" t="str">
        <f t="shared" si="13"/>
        <v/>
      </c>
      <c r="AM56" s="383" t="str">
        <f t="shared" si="14"/>
        <v/>
      </c>
      <c r="AN56" s="384" t="str">
        <f t="shared" si="15"/>
        <v/>
      </c>
      <c r="AO56" s="382" t="str">
        <f t="shared" si="16"/>
        <v/>
      </c>
      <c r="AP56" s="382" t="str">
        <f>IF(E56="","",'1042Bf Données de base trav.'!P52)</f>
        <v/>
      </c>
      <c r="AQ56" s="385">
        <f>IF('1042Bf Données de base trav.'!Y52&gt;0,AG56,0)</f>
        <v>0</v>
      </c>
      <c r="AR56" s="386">
        <f>IF('1042Bf Données de base trav.'!Y52&gt;0,'1042Bf Données de base trav.'!T52,0)</f>
        <v>0</v>
      </c>
      <c r="AS56" s="382" t="str">
        <f t="shared" si="17"/>
        <v/>
      </c>
      <c r="AT56" s="382">
        <f>'1042Bf Données de base trav.'!P52</f>
        <v>0</v>
      </c>
      <c r="AU56" s="382">
        <f t="shared" si="18"/>
        <v>0</v>
      </c>
    </row>
    <row r="57" spans="1:47" s="57" customFormat="1" ht="16.899999999999999" customHeight="1">
      <c r="A57" s="402" t="str">
        <f>IF('1042Bf Données de base trav.'!A53="","",'1042Bf Données de base trav.'!A53)</f>
        <v/>
      </c>
      <c r="B57" s="409" t="str">
        <f>IF('1042Bf Données de base trav.'!B53="","",'1042Bf Données de base trav.'!B53)</f>
        <v/>
      </c>
      <c r="C57" s="403" t="str">
        <f>IF('1042Bf Données de base trav.'!C53="","",'1042Bf Données de base trav.'!C53)</f>
        <v/>
      </c>
      <c r="D57" s="310" t="str">
        <f>IF('1042Bf Données de base trav.'!AJ53="","",'1042Bf Données de base trav.'!AJ53)</f>
        <v/>
      </c>
      <c r="E57" s="306" t="str">
        <f>IF('1042Bf Données de base trav.'!N53="","",'1042Bf Données de base trav.'!N53)</f>
        <v/>
      </c>
      <c r="F57" s="308" t="str">
        <f>IF('1042Bf Données de base trav.'!O53="","",'1042Bf Données de base trav.'!O53)</f>
        <v/>
      </c>
      <c r="G57" s="307" t="str">
        <f>IF('1042Bf Données de base trav.'!P53="","",'1042Bf Données de base trav.'!P53)</f>
        <v/>
      </c>
      <c r="H57" s="311" t="str">
        <f>IF('1042Bf Données de base trav.'!Q53="","",'1042Bf Données de base trav.'!Q53)</f>
        <v/>
      </c>
      <c r="I57" s="312" t="str">
        <f>IF('1042Bf Données de base trav.'!R53="","",'1042Bf Données de base trav.'!R53)</f>
        <v/>
      </c>
      <c r="J57" s="313" t="str">
        <f t="shared" si="2"/>
        <v/>
      </c>
      <c r="K57" s="314" t="str">
        <f t="shared" si="3"/>
        <v/>
      </c>
      <c r="L57" s="315" t="str">
        <f>IF('1042Bf Données de base trav.'!S53="","",'1042Bf Données de base trav.'!S53)</f>
        <v/>
      </c>
      <c r="M57" s="316" t="str">
        <f t="shared" si="19"/>
        <v/>
      </c>
      <c r="N57" s="317" t="str">
        <f t="shared" si="20"/>
        <v/>
      </c>
      <c r="O57" s="318" t="str">
        <f t="shared" si="21"/>
        <v/>
      </c>
      <c r="P57" s="319" t="str">
        <f t="shared" si="22"/>
        <v/>
      </c>
      <c r="Q57" s="309" t="str">
        <f t="shared" si="23"/>
        <v/>
      </c>
      <c r="R57" s="320" t="str">
        <f t="shared" si="24"/>
        <v/>
      </c>
      <c r="S57" s="317" t="str">
        <f t="shared" si="25"/>
        <v/>
      </c>
      <c r="T57" s="315" t="str">
        <f>IF(R57="","",MAX((O57-AR57)*'1042Af Demande'!$B$31,0))</f>
        <v/>
      </c>
      <c r="U57" s="321" t="str">
        <f t="shared" si="26"/>
        <v/>
      </c>
      <c r="V57" s="377"/>
      <c r="W57" s="378"/>
      <c r="X57" s="158" t="str">
        <f>IF('1042Bf Données de base trav.'!M53="","",'1042Bf Données de base trav.'!M53)</f>
        <v/>
      </c>
      <c r="Y57" s="379" t="str">
        <f t="shared" si="4"/>
        <v/>
      </c>
      <c r="Z57" s="380" t="str">
        <f>IF(A57="","",'1042Bf Données de base trav.'!Q53-'1042Bf Données de base trav.'!R53)</f>
        <v/>
      </c>
      <c r="AA57" s="380" t="str">
        <f t="shared" si="5"/>
        <v/>
      </c>
      <c r="AB57" s="381" t="str">
        <f t="shared" si="6"/>
        <v/>
      </c>
      <c r="AC57" s="381" t="str">
        <f t="shared" si="7"/>
        <v/>
      </c>
      <c r="AD57" s="381" t="str">
        <f t="shared" si="8"/>
        <v/>
      </c>
      <c r="AE57" s="382" t="str">
        <f t="shared" si="9"/>
        <v/>
      </c>
      <c r="AF57" s="382" t="str">
        <f>IF(K57="","",K57*AF$8 - MAX('1042Bf Données de base trav.'!S53-M57,0))</f>
        <v/>
      </c>
      <c r="AG57" s="382" t="str">
        <f t="shared" si="10"/>
        <v/>
      </c>
      <c r="AH57" s="382" t="str">
        <f t="shared" si="11"/>
        <v/>
      </c>
      <c r="AI57" s="382" t="str">
        <f t="shared" si="12"/>
        <v/>
      </c>
      <c r="AJ57" s="382" t="str">
        <f>IF(OR($C57="",K57="",O57=""),"",MAX(P57+'1042Bf Données de base trav.'!T53-O57,0))</f>
        <v/>
      </c>
      <c r="AK57" s="382" t="str">
        <f>IF('1042Bf Données de base trav.'!T53="","",'1042Bf Données de base trav.'!T53)</f>
        <v/>
      </c>
      <c r="AL57" s="382" t="str">
        <f t="shared" si="13"/>
        <v/>
      </c>
      <c r="AM57" s="383" t="str">
        <f t="shared" si="14"/>
        <v/>
      </c>
      <c r="AN57" s="384" t="str">
        <f t="shared" si="15"/>
        <v/>
      </c>
      <c r="AO57" s="382" t="str">
        <f t="shared" si="16"/>
        <v/>
      </c>
      <c r="AP57" s="382" t="str">
        <f>IF(E57="","",'1042Bf Données de base trav.'!P53)</f>
        <v/>
      </c>
      <c r="AQ57" s="385">
        <f>IF('1042Bf Données de base trav.'!Y53&gt;0,AG57,0)</f>
        <v>0</v>
      </c>
      <c r="AR57" s="386">
        <f>IF('1042Bf Données de base trav.'!Y53&gt;0,'1042Bf Données de base trav.'!T53,0)</f>
        <v>0</v>
      </c>
      <c r="AS57" s="382" t="str">
        <f t="shared" si="17"/>
        <v/>
      </c>
      <c r="AT57" s="382">
        <f>'1042Bf Données de base trav.'!P53</f>
        <v>0</v>
      </c>
      <c r="AU57" s="382">
        <f t="shared" si="18"/>
        <v>0</v>
      </c>
    </row>
    <row r="58" spans="1:47" s="57" customFormat="1" ht="16.899999999999999" customHeight="1">
      <c r="A58" s="402" t="str">
        <f>IF('1042Bf Données de base trav.'!A54="","",'1042Bf Données de base trav.'!A54)</f>
        <v/>
      </c>
      <c r="B58" s="409" t="str">
        <f>IF('1042Bf Données de base trav.'!B54="","",'1042Bf Données de base trav.'!B54)</f>
        <v/>
      </c>
      <c r="C58" s="403" t="str">
        <f>IF('1042Bf Données de base trav.'!C54="","",'1042Bf Données de base trav.'!C54)</f>
        <v/>
      </c>
      <c r="D58" s="310" t="str">
        <f>IF('1042Bf Données de base trav.'!AJ54="","",'1042Bf Données de base trav.'!AJ54)</f>
        <v/>
      </c>
      <c r="E58" s="306" t="str">
        <f>IF('1042Bf Données de base trav.'!N54="","",'1042Bf Données de base trav.'!N54)</f>
        <v/>
      </c>
      <c r="F58" s="308" t="str">
        <f>IF('1042Bf Données de base trav.'!O54="","",'1042Bf Données de base trav.'!O54)</f>
        <v/>
      </c>
      <c r="G58" s="307" t="str">
        <f>IF('1042Bf Données de base trav.'!P54="","",'1042Bf Données de base trav.'!P54)</f>
        <v/>
      </c>
      <c r="H58" s="311" t="str">
        <f>IF('1042Bf Données de base trav.'!Q54="","",'1042Bf Données de base trav.'!Q54)</f>
        <v/>
      </c>
      <c r="I58" s="312" t="str">
        <f>IF('1042Bf Données de base trav.'!R54="","",'1042Bf Données de base trav.'!R54)</f>
        <v/>
      </c>
      <c r="J58" s="313" t="str">
        <f t="shared" si="2"/>
        <v/>
      </c>
      <c r="K58" s="314" t="str">
        <f t="shared" si="3"/>
        <v/>
      </c>
      <c r="L58" s="315" t="str">
        <f>IF('1042Bf Données de base trav.'!S54="","",'1042Bf Données de base trav.'!S54)</f>
        <v/>
      </c>
      <c r="M58" s="316" t="str">
        <f t="shared" si="19"/>
        <v/>
      </c>
      <c r="N58" s="317" t="str">
        <f t="shared" si="20"/>
        <v/>
      </c>
      <c r="O58" s="318" t="str">
        <f t="shared" si="21"/>
        <v/>
      </c>
      <c r="P58" s="319" t="str">
        <f t="shared" si="22"/>
        <v/>
      </c>
      <c r="Q58" s="309" t="str">
        <f t="shared" si="23"/>
        <v/>
      </c>
      <c r="R58" s="320" t="str">
        <f t="shared" si="24"/>
        <v/>
      </c>
      <c r="S58" s="317" t="str">
        <f t="shared" si="25"/>
        <v/>
      </c>
      <c r="T58" s="315" t="str">
        <f>IF(R58="","",MAX((O58-AR58)*'1042Af Demande'!$B$31,0))</f>
        <v/>
      </c>
      <c r="U58" s="321" t="str">
        <f t="shared" si="26"/>
        <v/>
      </c>
      <c r="V58" s="377"/>
      <c r="W58" s="378"/>
      <c r="X58" s="158" t="str">
        <f>IF('1042Bf Données de base trav.'!M54="","",'1042Bf Données de base trav.'!M54)</f>
        <v/>
      </c>
      <c r="Y58" s="379" t="str">
        <f t="shared" si="4"/>
        <v/>
      </c>
      <c r="Z58" s="380" t="str">
        <f>IF(A58="","",'1042Bf Données de base trav.'!Q54-'1042Bf Données de base trav.'!R54)</f>
        <v/>
      </c>
      <c r="AA58" s="380" t="str">
        <f t="shared" si="5"/>
        <v/>
      </c>
      <c r="AB58" s="381" t="str">
        <f t="shared" si="6"/>
        <v/>
      </c>
      <c r="AC58" s="381" t="str">
        <f t="shared" si="7"/>
        <v/>
      </c>
      <c r="AD58" s="381" t="str">
        <f t="shared" si="8"/>
        <v/>
      </c>
      <c r="AE58" s="382" t="str">
        <f t="shared" si="9"/>
        <v/>
      </c>
      <c r="AF58" s="382" t="str">
        <f>IF(K58="","",K58*AF$8 - MAX('1042Bf Données de base trav.'!S54-M58,0))</f>
        <v/>
      </c>
      <c r="AG58" s="382" t="str">
        <f t="shared" si="10"/>
        <v/>
      </c>
      <c r="AH58" s="382" t="str">
        <f t="shared" si="11"/>
        <v/>
      </c>
      <c r="AI58" s="382" t="str">
        <f t="shared" si="12"/>
        <v/>
      </c>
      <c r="AJ58" s="382" t="str">
        <f>IF(OR($C58="",K58="",O58=""),"",MAX(P58+'1042Bf Données de base trav.'!T54-O58,0))</f>
        <v/>
      </c>
      <c r="AK58" s="382" t="str">
        <f>IF('1042Bf Données de base trav.'!T54="","",'1042Bf Données de base trav.'!T54)</f>
        <v/>
      </c>
      <c r="AL58" s="382" t="str">
        <f t="shared" si="13"/>
        <v/>
      </c>
      <c r="AM58" s="383" t="str">
        <f t="shared" si="14"/>
        <v/>
      </c>
      <c r="AN58" s="384" t="str">
        <f t="shared" si="15"/>
        <v/>
      </c>
      <c r="AO58" s="382" t="str">
        <f t="shared" si="16"/>
        <v/>
      </c>
      <c r="AP58" s="382" t="str">
        <f>IF(E58="","",'1042Bf Données de base trav.'!P54)</f>
        <v/>
      </c>
      <c r="AQ58" s="385">
        <f>IF('1042Bf Données de base trav.'!Y54&gt;0,AG58,0)</f>
        <v>0</v>
      </c>
      <c r="AR58" s="386">
        <f>IF('1042Bf Données de base trav.'!Y54&gt;0,'1042Bf Données de base trav.'!T54,0)</f>
        <v>0</v>
      </c>
      <c r="AS58" s="382" t="str">
        <f t="shared" si="17"/>
        <v/>
      </c>
      <c r="AT58" s="382">
        <f>'1042Bf Données de base trav.'!P54</f>
        <v>0</v>
      </c>
      <c r="AU58" s="382">
        <f t="shared" si="18"/>
        <v>0</v>
      </c>
    </row>
    <row r="59" spans="1:47" s="57" customFormat="1" ht="16.899999999999999" customHeight="1">
      <c r="A59" s="402" t="str">
        <f>IF('1042Bf Données de base trav.'!A55="","",'1042Bf Données de base trav.'!A55)</f>
        <v/>
      </c>
      <c r="B59" s="409" t="str">
        <f>IF('1042Bf Données de base trav.'!B55="","",'1042Bf Données de base trav.'!B55)</f>
        <v/>
      </c>
      <c r="C59" s="403" t="str">
        <f>IF('1042Bf Données de base trav.'!C55="","",'1042Bf Données de base trav.'!C55)</f>
        <v/>
      </c>
      <c r="D59" s="310" t="str">
        <f>IF('1042Bf Données de base trav.'!AJ55="","",'1042Bf Données de base trav.'!AJ55)</f>
        <v/>
      </c>
      <c r="E59" s="306" t="str">
        <f>IF('1042Bf Données de base trav.'!N55="","",'1042Bf Données de base trav.'!N55)</f>
        <v/>
      </c>
      <c r="F59" s="308" t="str">
        <f>IF('1042Bf Données de base trav.'!O55="","",'1042Bf Données de base trav.'!O55)</f>
        <v/>
      </c>
      <c r="G59" s="307" t="str">
        <f>IF('1042Bf Données de base trav.'!P55="","",'1042Bf Données de base trav.'!P55)</f>
        <v/>
      </c>
      <c r="H59" s="311" t="str">
        <f>IF('1042Bf Données de base trav.'!Q55="","",'1042Bf Données de base trav.'!Q55)</f>
        <v/>
      </c>
      <c r="I59" s="312" t="str">
        <f>IF('1042Bf Données de base trav.'!R55="","",'1042Bf Données de base trav.'!R55)</f>
        <v/>
      </c>
      <c r="J59" s="313" t="str">
        <f t="shared" si="2"/>
        <v/>
      </c>
      <c r="K59" s="314" t="str">
        <f t="shared" si="3"/>
        <v/>
      </c>
      <c r="L59" s="315" t="str">
        <f>IF('1042Bf Données de base trav.'!S55="","",'1042Bf Données de base trav.'!S55)</f>
        <v/>
      </c>
      <c r="M59" s="316" t="str">
        <f t="shared" si="19"/>
        <v/>
      </c>
      <c r="N59" s="317" t="str">
        <f t="shared" si="20"/>
        <v/>
      </c>
      <c r="O59" s="318" t="str">
        <f t="shared" si="21"/>
        <v/>
      </c>
      <c r="P59" s="319" t="str">
        <f t="shared" si="22"/>
        <v/>
      </c>
      <c r="Q59" s="309" t="str">
        <f t="shared" si="23"/>
        <v/>
      </c>
      <c r="R59" s="320" t="str">
        <f t="shared" si="24"/>
        <v/>
      </c>
      <c r="S59" s="317" t="str">
        <f t="shared" si="25"/>
        <v/>
      </c>
      <c r="T59" s="315" t="str">
        <f>IF(R59="","",MAX((O59-AR59)*'1042Af Demande'!$B$31,0))</f>
        <v/>
      </c>
      <c r="U59" s="321" t="str">
        <f t="shared" si="26"/>
        <v/>
      </c>
      <c r="V59" s="377"/>
      <c r="W59" s="378"/>
      <c r="X59" s="158" t="str">
        <f>IF('1042Bf Données de base trav.'!M55="","",'1042Bf Données de base trav.'!M55)</f>
        <v/>
      </c>
      <c r="Y59" s="379" t="str">
        <f t="shared" si="4"/>
        <v/>
      </c>
      <c r="Z59" s="380" t="str">
        <f>IF(A59="","",'1042Bf Données de base trav.'!Q55-'1042Bf Données de base trav.'!R55)</f>
        <v/>
      </c>
      <c r="AA59" s="380" t="str">
        <f t="shared" si="5"/>
        <v/>
      </c>
      <c r="AB59" s="381" t="str">
        <f t="shared" si="6"/>
        <v/>
      </c>
      <c r="AC59" s="381" t="str">
        <f t="shared" si="7"/>
        <v/>
      </c>
      <c r="AD59" s="381" t="str">
        <f t="shared" si="8"/>
        <v/>
      </c>
      <c r="AE59" s="382" t="str">
        <f t="shared" si="9"/>
        <v/>
      </c>
      <c r="AF59" s="382" t="str">
        <f>IF(K59="","",K59*AF$8 - MAX('1042Bf Données de base trav.'!S55-M59,0))</f>
        <v/>
      </c>
      <c r="AG59" s="382" t="str">
        <f t="shared" si="10"/>
        <v/>
      </c>
      <c r="AH59" s="382" t="str">
        <f t="shared" si="11"/>
        <v/>
      </c>
      <c r="AI59" s="382" t="str">
        <f t="shared" si="12"/>
        <v/>
      </c>
      <c r="AJ59" s="382" t="str">
        <f>IF(OR($C59="",K59="",O59=""),"",MAX(P59+'1042Bf Données de base trav.'!T55-O59,0))</f>
        <v/>
      </c>
      <c r="AK59" s="382" t="str">
        <f>IF('1042Bf Données de base trav.'!T55="","",'1042Bf Données de base trav.'!T55)</f>
        <v/>
      </c>
      <c r="AL59" s="382" t="str">
        <f t="shared" si="13"/>
        <v/>
      </c>
      <c r="AM59" s="383" t="str">
        <f t="shared" si="14"/>
        <v/>
      </c>
      <c r="AN59" s="384" t="str">
        <f t="shared" si="15"/>
        <v/>
      </c>
      <c r="AO59" s="382" t="str">
        <f t="shared" si="16"/>
        <v/>
      </c>
      <c r="AP59" s="382" t="str">
        <f>IF(E59="","",'1042Bf Données de base trav.'!P55)</f>
        <v/>
      </c>
      <c r="AQ59" s="385">
        <f>IF('1042Bf Données de base trav.'!Y55&gt;0,AG59,0)</f>
        <v>0</v>
      </c>
      <c r="AR59" s="386">
        <f>IF('1042Bf Données de base trav.'!Y55&gt;0,'1042Bf Données de base trav.'!T55,0)</f>
        <v>0</v>
      </c>
      <c r="AS59" s="382" t="str">
        <f t="shared" si="17"/>
        <v/>
      </c>
      <c r="AT59" s="382">
        <f>'1042Bf Données de base trav.'!P55</f>
        <v>0</v>
      </c>
      <c r="AU59" s="382">
        <f t="shared" si="18"/>
        <v>0</v>
      </c>
    </row>
    <row r="60" spans="1:47" s="57" customFormat="1" ht="16.899999999999999" customHeight="1">
      <c r="A60" s="402" t="str">
        <f>IF('1042Bf Données de base trav.'!A56="","",'1042Bf Données de base trav.'!A56)</f>
        <v/>
      </c>
      <c r="B60" s="409" t="str">
        <f>IF('1042Bf Données de base trav.'!B56="","",'1042Bf Données de base trav.'!B56)</f>
        <v/>
      </c>
      <c r="C60" s="403" t="str">
        <f>IF('1042Bf Données de base trav.'!C56="","",'1042Bf Données de base trav.'!C56)</f>
        <v/>
      </c>
      <c r="D60" s="310" t="str">
        <f>IF('1042Bf Données de base trav.'!AJ56="","",'1042Bf Données de base trav.'!AJ56)</f>
        <v/>
      </c>
      <c r="E60" s="306" t="str">
        <f>IF('1042Bf Données de base trav.'!N56="","",'1042Bf Données de base trav.'!N56)</f>
        <v/>
      </c>
      <c r="F60" s="308" t="str">
        <f>IF('1042Bf Données de base trav.'!O56="","",'1042Bf Données de base trav.'!O56)</f>
        <v/>
      </c>
      <c r="G60" s="307" t="str">
        <f>IF('1042Bf Données de base trav.'!P56="","",'1042Bf Données de base trav.'!P56)</f>
        <v/>
      </c>
      <c r="H60" s="311" t="str">
        <f>IF('1042Bf Données de base trav.'!Q56="","",'1042Bf Données de base trav.'!Q56)</f>
        <v/>
      </c>
      <c r="I60" s="312" t="str">
        <f>IF('1042Bf Données de base trav.'!R56="","",'1042Bf Données de base trav.'!R56)</f>
        <v/>
      </c>
      <c r="J60" s="313" t="str">
        <f t="shared" si="2"/>
        <v/>
      </c>
      <c r="K60" s="314" t="str">
        <f t="shared" si="3"/>
        <v/>
      </c>
      <c r="L60" s="315" t="str">
        <f>IF('1042Bf Données de base trav.'!S56="","",'1042Bf Données de base trav.'!S56)</f>
        <v/>
      </c>
      <c r="M60" s="316" t="str">
        <f t="shared" si="19"/>
        <v/>
      </c>
      <c r="N60" s="317" t="str">
        <f t="shared" si="20"/>
        <v/>
      </c>
      <c r="O60" s="318" t="str">
        <f t="shared" si="21"/>
        <v/>
      </c>
      <c r="P60" s="319" t="str">
        <f t="shared" si="22"/>
        <v/>
      </c>
      <c r="Q60" s="309" t="str">
        <f t="shared" si="23"/>
        <v/>
      </c>
      <c r="R60" s="320" t="str">
        <f t="shared" si="24"/>
        <v/>
      </c>
      <c r="S60" s="317" t="str">
        <f t="shared" si="25"/>
        <v/>
      </c>
      <c r="T60" s="315" t="str">
        <f>IF(R60="","",MAX((O60-AR60)*'1042Af Demande'!$B$31,0))</f>
        <v/>
      </c>
      <c r="U60" s="321" t="str">
        <f t="shared" si="26"/>
        <v/>
      </c>
      <c r="V60" s="377"/>
      <c r="W60" s="378"/>
      <c r="X60" s="158" t="str">
        <f>IF('1042Bf Données de base trav.'!M56="","",'1042Bf Données de base trav.'!M56)</f>
        <v/>
      </c>
      <c r="Y60" s="379" t="str">
        <f t="shared" si="4"/>
        <v/>
      </c>
      <c r="Z60" s="380" t="str">
        <f>IF(A60="","",'1042Bf Données de base trav.'!Q56-'1042Bf Données de base trav.'!R56)</f>
        <v/>
      </c>
      <c r="AA60" s="380" t="str">
        <f t="shared" si="5"/>
        <v/>
      </c>
      <c r="AB60" s="381" t="str">
        <f t="shared" si="6"/>
        <v/>
      </c>
      <c r="AC60" s="381" t="str">
        <f t="shared" si="7"/>
        <v/>
      </c>
      <c r="AD60" s="381" t="str">
        <f t="shared" si="8"/>
        <v/>
      </c>
      <c r="AE60" s="382" t="str">
        <f t="shared" si="9"/>
        <v/>
      </c>
      <c r="AF60" s="382" t="str">
        <f>IF(K60="","",K60*AF$8 - MAX('1042Bf Données de base trav.'!S56-M60,0))</f>
        <v/>
      </c>
      <c r="AG60" s="382" t="str">
        <f t="shared" si="10"/>
        <v/>
      </c>
      <c r="AH60" s="382" t="str">
        <f t="shared" si="11"/>
        <v/>
      </c>
      <c r="AI60" s="382" t="str">
        <f t="shared" si="12"/>
        <v/>
      </c>
      <c r="AJ60" s="382" t="str">
        <f>IF(OR($C60="",K60="",O60=""),"",MAX(P60+'1042Bf Données de base trav.'!T56-O60,0))</f>
        <v/>
      </c>
      <c r="AK60" s="382" t="str">
        <f>IF('1042Bf Données de base trav.'!T56="","",'1042Bf Données de base trav.'!T56)</f>
        <v/>
      </c>
      <c r="AL60" s="382" t="str">
        <f t="shared" si="13"/>
        <v/>
      </c>
      <c r="AM60" s="383" t="str">
        <f t="shared" si="14"/>
        <v/>
      </c>
      <c r="AN60" s="384" t="str">
        <f t="shared" si="15"/>
        <v/>
      </c>
      <c r="AO60" s="382" t="str">
        <f t="shared" si="16"/>
        <v/>
      </c>
      <c r="AP60" s="382" t="str">
        <f>IF(E60="","",'1042Bf Données de base trav.'!P56)</f>
        <v/>
      </c>
      <c r="AQ60" s="385">
        <f>IF('1042Bf Données de base trav.'!Y56&gt;0,AG60,0)</f>
        <v>0</v>
      </c>
      <c r="AR60" s="386">
        <f>IF('1042Bf Données de base trav.'!Y56&gt;0,'1042Bf Données de base trav.'!T56,0)</f>
        <v>0</v>
      </c>
      <c r="AS60" s="382" t="str">
        <f t="shared" si="17"/>
        <v/>
      </c>
      <c r="AT60" s="382">
        <f>'1042Bf Données de base trav.'!P56</f>
        <v>0</v>
      </c>
      <c r="AU60" s="382">
        <f t="shared" si="18"/>
        <v>0</v>
      </c>
    </row>
    <row r="61" spans="1:47" s="57" customFormat="1" ht="16.899999999999999" customHeight="1">
      <c r="A61" s="402" t="str">
        <f>IF('1042Bf Données de base trav.'!A57="","",'1042Bf Données de base trav.'!A57)</f>
        <v/>
      </c>
      <c r="B61" s="409" t="str">
        <f>IF('1042Bf Données de base trav.'!B57="","",'1042Bf Données de base trav.'!B57)</f>
        <v/>
      </c>
      <c r="C61" s="403" t="str">
        <f>IF('1042Bf Données de base trav.'!C57="","",'1042Bf Données de base trav.'!C57)</f>
        <v/>
      </c>
      <c r="D61" s="310" t="str">
        <f>IF('1042Bf Données de base trav.'!AJ57="","",'1042Bf Données de base trav.'!AJ57)</f>
        <v/>
      </c>
      <c r="E61" s="306" t="str">
        <f>IF('1042Bf Données de base trav.'!N57="","",'1042Bf Données de base trav.'!N57)</f>
        <v/>
      </c>
      <c r="F61" s="308" t="str">
        <f>IF('1042Bf Données de base trav.'!O57="","",'1042Bf Données de base trav.'!O57)</f>
        <v/>
      </c>
      <c r="G61" s="307" t="str">
        <f>IF('1042Bf Données de base trav.'!P57="","",'1042Bf Données de base trav.'!P57)</f>
        <v/>
      </c>
      <c r="H61" s="311" t="str">
        <f>IF('1042Bf Données de base trav.'!Q57="","",'1042Bf Données de base trav.'!Q57)</f>
        <v/>
      </c>
      <c r="I61" s="312" t="str">
        <f>IF('1042Bf Données de base trav.'!R57="","",'1042Bf Données de base trav.'!R57)</f>
        <v/>
      </c>
      <c r="J61" s="313" t="str">
        <f t="shared" si="2"/>
        <v/>
      </c>
      <c r="K61" s="314" t="str">
        <f t="shared" si="3"/>
        <v/>
      </c>
      <c r="L61" s="315" t="str">
        <f>IF('1042Bf Données de base trav.'!S57="","",'1042Bf Données de base trav.'!S57)</f>
        <v/>
      </c>
      <c r="M61" s="316" t="str">
        <f t="shared" si="19"/>
        <v/>
      </c>
      <c r="N61" s="317" t="str">
        <f t="shared" si="20"/>
        <v/>
      </c>
      <c r="O61" s="318" t="str">
        <f t="shared" si="21"/>
        <v/>
      </c>
      <c r="P61" s="319" t="str">
        <f t="shared" si="22"/>
        <v/>
      </c>
      <c r="Q61" s="309" t="str">
        <f t="shared" si="23"/>
        <v/>
      </c>
      <c r="R61" s="320" t="str">
        <f t="shared" si="24"/>
        <v/>
      </c>
      <c r="S61" s="317" t="str">
        <f t="shared" si="25"/>
        <v/>
      </c>
      <c r="T61" s="315" t="str">
        <f>IF(R61="","",MAX((O61-AR61)*'1042Af Demande'!$B$31,0))</f>
        <v/>
      </c>
      <c r="U61" s="321" t="str">
        <f t="shared" si="26"/>
        <v/>
      </c>
      <c r="V61" s="377"/>
      <c r="W61" s="378"/>
      <c r="X61" s="158" t="str">
        <f>IF('1042Bf Données de base trav.'!M57="","",'1042Bf Données de base trav.'!M57)</f>
        <v/>
      </c>
      <c r="Y61" s="379" t="str">
        <f t="shared" si="4"/>
        <v/>
      </c>
      <c r="Z61" s="380" t="str">
        <f>IF(A61="","",'1042Bf Données de base trav.'!Q57-'1042Bf Données de base trav.'!R57)</f>
        <v/>
      </c>
      <c r="AA61" s="380" t="str">
        <f t="shared" si="5"/>
        <v/>
      </c>
      <c r="AB61" s="381" t="str">
        <f t="shared" si="6"/>
        <v/>
      </c>
      <c r="AC61" s="381" t="str">
        <f t="shared" si="7"/>
        <v/>
      </c>
      <c r="AD61" s="381" t="str">
        <f t="shared" si="8"/>
        <v/>
      </c>
      <c r="AE61" s="382" t="str">
        <f t="shared" si="9"/>
        <v/>
      </c>
      <c r="AF61" s="382" t="str">
        <f>IF(K61="","",K61*AF$8 - MAX('1042Bf Données de base trav.'!S57-M61,0))</f>
        <v/>
      </c>
      <c r="AG61" s="382" t="str">
        <f t="shared" si="10"/>
        <v/>
      </c>
      <c r="AH61" s="382" t="str">
        <f t="shared" si="11"/>
        <v/>
      </c>
      <c r="AI61" s="382" t="str">
        <f t="shared" si="12"/>
        <v/>
      </c>
      <c r="AJ61" s="382" t="str">
        <f>IF(OR($C61="",K61="",O61=""),"",MAX(P61+'1042Bf Données de base trav.'!T57-O61,0))</f>
        <v/>
      </c>
      <c r="AK61" s="382" t="str">
        <f>IF('1042Bf Données de base trav.'!T57="","",'1042Bf Données de base trav.'!T57)</f>
        <v/>
      </c>
      <c r="AL61" s="382" t="str">
        <f t="shared" si="13"/>
        <v/>
      </c>
      <c r="AM61" s="383" t="str">
        <f t="shared" si="14"/>
        <v/>
      </c>
      <c r="AN61" s="384" t="str">
        <f t="shared" si="15"/>
        <v/>
      </c>
      <c r="AO61" s="382" t="str">
        <f t="shared" si="16"/>
        <v/>
      </c>
      <c r="AP61" s="382" t="str">
        <f>IF(E61="","",'1042Bf Données de base trav.'!P57)</f>
        <v/>
      </c>
      <c r="AQ61" s="385">
        <f>IF('1042Bf Données de base trav.'!Y57&gt;0,AG61,0)</f>
        <v>0</v>
      </c>
      <c r="AR61" s="386">
        <f>IF('1042Bf Données de base trav.'!Y57&gt;0,'1042Bf Données de base trav.'!T57,0)</f>
        <v>0</v>
      </c>
      <c r="AS61" s="382" t="str">
        <f t="shared" si="17"/>
        <v/>
      </c>
      <c r="AT61" s="382">
        <f>'1042Bf Données de base trav.'!P57</f>
        <v>0</v>
      </c>
      <c r="AU61" s="382">
        <f t="shared" si="18"/>
        <v>0</v>
      </c>
    </row>
    <row r="62" spans="1:47" s="57" customFormat="1" ht="16.899999999999999" customHeight="1">
      <c r="A62" s="402" t="str">
        <f>IF('1042Bf Données de base trav.'!A58="","",'1042Bf Données de base trav.'!A58)</f>
        <v/>
      </c>
      <c r="B62" s="409" t="str">
        <f>IF('1042Bf Données de base trav.'!B58="","",'1042Bf Données de base trav.'!B58)</f>
        <v/>
      </c>
      <c r="C62" s="403" t="str">
        <f>IF('1042Bf Données de base trav.'!C58="","",'1042Bf Données de base trav.'!C58)</f>
        <v/>
      </c>
      <c r="D62" s="310" t="str">
        <f>IF('1042Bf Données de base trav.'!AJ58="","",'1042Bf Données de base trav.'!AJ58)</f>
        <v/>
      </c>
      <c r="E62" s="306" t="str">
        <f>IF('1042Bf Données de base trav.'!N58="","",'1042Bf Données de base trav.'!N58)</f>
        <v/>
      </c>
      <c r="F62" s="308" t="str">
        <f>IF('1042Bf Données de base trav.'!O58="","",'1042Bf Données de base trav.'!O58)</f>
        <v/>
      </c>
      <c r="G62" s="307" t="str">
        <f>IF('1042Bf Données de base trav.'!P58="","",'1042Bf Données de base trav.'!P58)</f>
        <v/>
      </c>
      <c r="H62" s="311" t="str">
        <f>IF('1042Bf Données de base trav.'!Q58="","",'1042Bf Données de base trav.'!Q58)</f>
        <v/>
      </c>
      <c r="I62" s="312" t="str">
        <f>IF('1042Bf Données de base trav.'!R58="","",'1042Bf Données de base trav.'!R58)</f>
        <v/>
      </c>
      <c r="J62" s="313" t="str">
        <f t="shared" si="2"/>
        <v/>
      </c>
      <c r="K62" s="314" t="str">
        <f t="shared" si="3"/>
        <v/>
      </c>
      <c r="L62" s="315" t="str">
        <f>IF('1042Bf Données de base trav.'!S58="","",'1042Bf Données de base trav.'!S58)</f>
        <v/>
      </c>
      <c r="M62" s="316" t="str">
        <f t="shared" si="19"/>
        <v/>
      </c>
      <c r="N62" s="317" t="str">
        <f t="shared" si="20"/>
        <v/>
      </c>
      <c r="O62" s="318" t="str">
        <f t="shared" si="21"/>
        <v/>
      </c>
      <c r="P62" s="319" t="str">
        <f t="shared" si="22"/>
        <v/>
      </c>
      <c r="Q62" s="309" t="str">
        <f t="shared" si="23"/>
        <v/>
      </c>
      <c r="R62" s="320" t="str">
        <f t="shared" si="24"/>
        <v/>
      </c>
      <c r="S62" s="317" t="str">
        <f t="shared" si="25"/>
        <v/>
      </c>
      <c r="T62" s="315" t="str">
        <f>IF(R62="","",MAX((O62-AR62)*'1042Af Demande'!$B$31,0))</f>
        <v/>
      </c>
      <c r="U62" s="321" t="str">
        <f t="shared" si="26"/>
        <v/>
      </c>
      <c r="V62" s="377"/>
      <c r="W62" s="378"/>
      <c r="X62" s="158" t="str">
        <f>IF('1042Bf Données de base trav.'!M58="","",'1042Bf Données de base trav.'!M58)</f>
        <v/>
      </c>
      <c r="Y62" s="379" t="str">
        <f t="shared" si="4"/>
        <v/>
      </c>
      <c r="Z62" s="380" t="str">
        <f>IF(A62="","",'1042Bf Données de base trav.'!Q58-'1042Bf Données de base trav.'!R58)</f>
        <v/>
      </c>
      <c r="AA62" s="380" t="str">
        <f t="shared" si="5"/>
        <v/>
      </c>
      <c r="AB62" s="381" t="str">
        <f t="shared" si="6"/>
        <v/>
      </c>
      <c r="AC62" s="381" t="str">
        <f t="shared" si="7"/>
        <v/>
      </c>
      <c r="AD62" s="381" t="str">
        <f t="shared" si="8"/>
        <v/>
      </c>
      <c r="AE62" s="382" t="str">
        <f t="shared" si="9"/>
        <v/>
      </c>
      <c r="AF62" s="382" t="str">
        <f>IF(K62="","",K62*AF$8 - MAX('1042Bf Données de base trav.'!S58-M62,0))</f>
        <v/>
      </c>
      <c r="AG62" s="382" t="str">
        <f t="shared" si="10"/>
        <v/>
      </c>
      <c r="AH62" s="382" t="str">
        <f t="shared" si="11"/>
        <v/>
      </c>
      <c r="AI62" s="382" t="str">
        <f t="shared" si="12"/>
        <v/>
      </c>
      <c r="AJ62" s="382" t="str">
        <f>IF(OR($C62="",K62="",O62=""),"",MAX(P62+'1042Bf Données de base trav.'!T58-O62,0))</f>
        <v/>
      </c>
      <c r="AK62" s="382" t="str">
        <f>IF('1042Bf Données de base trav.'!T58="","",'1042Bf Données de base trav.'!T58)</f>
        <v/>
      </c>
      <c r="AL62" s="382" t="str">
        <f t="shared" si="13"/>
        <v/>
      </c>
      <c r="AM62" s="383" t="str">
        <f t="shared" si="14"/>
        <v/>
      </c>
      <c r="AN62" s="384" t="str">
        <f t="shared" si="15"/>
        <v/>
      </c>
      <c r="AO62" s="382" t="str">
        <f t="shared" si="16"/>
        <v/>
      </c>
      <c r="AP62" s="382" t="str">
        <f>IF(E62="","",'1042Bf Données de base trav.'!P58)</f>
        <v/>
      </c>
      <c r="AQ62" s="385">
        <f>IF('1042Bf Données de base trav.'!Y58&gt;0,AG62,0)</f>
        <v>0</v>
      </c>
      <c r="AR62" s="386">
        <f>IF('1042Bf Données de base trav.'!Y58&gt;0,'1042Bf Données de base trav.'!T58,0)</f>
        <v>0</v>
      </c>
      <c r="AS62" s="382" t="str">
        <f t="shared" si="17"/>
        <v/>
      </c>
      <c r="AT62" s="382">
        <f>'1042Bf Données de base trav.'!P58</f>
        <v>0</v>
      </c>
      <c r="AU62" s="382">
        <f t="shared" si="18"/>
        <v>0</v>
      </c>
    </row>
    <row r="63" spans="1:47" s="57" customFormat="1" ht="16.899999999999999" customHeight="1">
      <c r="A63" s="402" t="str">
        <f>IF('1042Bf Données de base trav.'!A59="","",'1042Bf Données de base trav.'!A59)</f>
        <v/>
      </c>
      <c r="B63" s="409" t="str">
        <f>IF('1042Bf Données de base trav.'!B59="","",'1042Bf Données de base trav.'!B59)</f>
        <v/>
      </c>
      <c r="C63" s="403" t="str">
        <f>IF('1042Bf Données de base trav.'!C59="","",'1042Bf Données de base trav.'!C59)</f>
        <v/>
      </c>
      <c r="D63" s="310" t="str">
        <f>IF('1042Bf Données de base trav.'!AJ59="","",'1042Bf Données de base trav.'!AJ59)</f>
        <v/>
      </c>
      <c r="E63" s="306" t="str">
        <f>IF('1042Bf Données de base trav.'!N59="","",'1042Bf Données de base trav.'!N59)</f>
        <v/>
      </c>
      <c r="F63" s="308" t="str">
        <f>IF('1042Bf Données de base trav.'!O59="","",'1042Bf Données de base trav.'!O59)</f>
        <v/>
      </c>
      <c r="G63" s="307" t="str">
        <f>IF('1042Bf Données de base trav.'!P59="","",'1042Bf Données de base trav.'!P59)</f>
        <v/>
      </c>
      <c r="H63" s="311" t="str">
        <f>IF('1042Bf Données de base trav.'!Q59="","",'1042Bf Données de base trav.'!Q59)</f>
        <v/>
      </c>
      <c r="I63" s="312" t="str">
        <f>IF('1042Bf Données de base trav.'!R59="","",'1042Bf Données de base trav.'!R59)</f>
        <v/>
      </c>
      <c r="J63" s="313" t="str">
        <f t="shared" si="2"/>
        <v/>
      </c>
      <c r="K63" s="314" t="str">
        <f t="shared" si="3"/>
        <v/>
      </c>
      <c r="L63" s="315" t="str">
        <f>IF('1042Bf Données de base trav.'!S59="","",'1042Bf Données de base trav.'!S59)</f>
        <v/>
      </c>
      <c r="M63" s="316" t="str">
        <f t="shared" si="19"/>
        <v/>
      </c>
      <c r="N63" s="317" t="str">
        <f t="shared" si="20"/>
        <v/>
      </c>
      <c r="O63" s="318" t="str">
        <f t="shared" si="21"/>
        <v/>
      </c>
      <c r="P63" s="319" t="str">
        <f t="shared" si="22"/>
        <v/>
      </c>
      <c r="Q63" s="309" t="str">
        <f t="shared" si="23"/>
        <v/>
      </c>
      <c r="R63" s="320" t="str">
        <f t="shared" si="24"/>
        <v/>
      </c>
      <c r="S63" s="317" t="str">
        <f t="shared" si="25"/>
        <v/>
      </c>
      <c r="T63" s="315" t="str">
        <f>IF(R63="","",MAX((O63-AR63)*'1042Af Demande'!$B$31,0))</f>
        <v/>
      </c>
      <c r="U63" s="321" t="str">
        <f t="shared" si="26"/>
        <v/>
      </c>
      <c r="V63" s="377"/>
      <c r="W63" s="378"/>
      <c r="X63" s="158" t="str">
        <f>IF('1042Bf Données de base trav.'!M59="","",'1042Bf Données de base trav.'!M59)</f>
        <v/>
      </c>
      <c r="Y63" s="379" t="str">
        <f t="shared" si="4"/>
        <v/>
      </c>
      <c r="Z63" s="380" t="str">
        <f>IF(A63="","",'1042Bf Données de base trav.'!Q59-'1042Bf Données de base trav.'!R59)</f>
        <v/>
      </c>
      <c r="AA63" s="380" t="str">
        <f t="shared" si="5"/>
        <v/>
      </c>
      <c r="AB63" s="381" t="str">
        <f t="shared" si="6"/>
        <v/>
      </c>
      <c r="AC63" s="381" t="str">
        <f t="shared" si="7"/>
        <v/>
      </c>
      <c r="AD63" s="381" t="str">
        <f t="shared" si="8"/>
        <v/>
      </c>
      <c r="AE63" s="382" t="str">
        <f t="shared" si="9"/>
        <v/>
      </c>
      <c r="AF63" s="382" t="str">
        <f>IF(K63="","",K63*AF$8 - MAX('1042Bf Données de base trav.'!S59-M63,0))</f>
        <v/>
      </c>
      <c r="AG63" s="382" t="str">
        <f t="shared" si="10"/>
        <v/>
      </c>
      <c r="AH63" s="382" t="str">
        <f t="shared" si="11"/>
        <v/>
      </c>
      <c r="AI63" s="382" t="str">
        <f t="shared" si="12"/>
        <v/>
      </c>
      <c r="AJ63" s="382" t="str">
        <f>IF(OR($C63="",K63="",O63=""),"",MAX(P63+'1042Bf Données de base trav.'!T59-O63,0))</f>
        <v/>
      </c>
      <c r="AK63" s="382" t="str">
        <f>IF('1042Bf Données de base trav.'!T59="","",'1042Bf Données de base trav.'!T59)</f>
        <v/>
      </c>
      <c r="AL63" s="382" t="str">
        <f t="shared" si="13"/>
        <v/>
      </c>
      <c r="AM63" s="383" t="str">
        <f t="shared" si="14"/>
        <v/>
      </c>
      <c r="AN63" s="384" t="str">
        <f t="shared" si="15"/>
        <v/>
      </c>
      <c r="AO63" s="382" t="str">
        <f t="shared" si="16"/>
        <v/>
      </c>
      <c r="AP63" s="382" t="str">
        <f>IF(E63="","",'1042Bf Données de base trav.'!P59)</f>
        <v/>
      </c>
      <c r="AQ63" s="385">
        <f>IF('1042Bf Données de base trav.'!Y59&gt;0,AG63,0)</f>
        <v>0</v>
      </c>
      <c r="AR63" s="386">
        <f>IF('1042Bf Données de base trav.'!Y59&gt;0,'1042Bf Données de base trav.'!T59,0)</f>
        <v>0</v>
      </c>
      <c r="AS63" s="382" t="str">
        <f t="shared" si="17"/>
        <v/>
      </c>
      <c r="AT63" s="382">
        <f>'1042Bf Données de base trav.'!P59</f>
        <v>0</v>
      </c>
      <c r="AU63" s="382">
        <f t="shared" si="18"/>
        <v>0</v>
      </c>
    </row>
    <row r="64" spans="1:47" s="57" customFormat="1" ht="16.899999999999999" customHeight="1">
      <c r="A64" s="402" t="str">
        <f>IF('1042Bf Données de base trav.'!A60="","",'1042Bf Données de base trav.'!A60)</f>
        <v/>
      </c>
      <c r="B64" s="409" t="str">
        <f>IF('1042Bf Données de base trav.'!B60="","",'1042Bf Données de base trav.'!B60)</f>
        <v/>
      </c>
      <c r="C64" s="403" t="str">
        <f>IF('1042Bf Données de base trav.'!C60="","",'1042Bf Données de base trav.'!C60)</f>
        <v/>
      </c>
      <c r="D64" s="310" t="str">
        <f>IF('1042Bf Données de base trav.'!AJ60="","",'1042Bf Données de base trav.'!AJ60)</f>
        <v/>
      </c>
      <c r="E64" s="306" t="str">
        <f>IF('1042Bf Données de base trav.'!N60="","",'1042Bf Données de base trav.'!N60)</f>
        <v/>
      </c>
      <c r="F64" s="308" t="str">
        <f>IF('1042Bf Données de base trav.'!O60="","",'1042Bf Données de base trav.'!O60)</f>
        <v/>
      </c>
      <c r="G64" s="307" t="str">
        <f>IF('1042Bf Données de base trav.'!P60="","",'1042Bf Données de base trav.'!P60)</f>
        <v/>
      </c>
      <c r="H64" s="311" t="str">
        <f>IF('1042Bf Données de base trav.'!Q60="","",'1042Bf Données de base trav.'!Q60)</f>
        <v/>
      </c>
      <c r="I64" s="312" t="str">
        <f>IF('1042Bf Données de base trav.'!R60="","",'1042Bf Données de base trav.'!R60)</f>
        <v/>
      </c>
      <c r="J64" s="313" t="str">
        <f t="shared" si="2"/>
        <v/>
      </c>
      <c r="K64" s="314" t="str">
        <f t="shared" si="3"/>
        <v/>
      </c>
      <c r="L64" s="315" t="str">
        <f>IF('1042Bf Données de base trav.'!S60="","",'1042Bf Données de base trav.'!S60)</f>
        <v/>
      </c>
      <c r="M64" s="316" t="str">
        <f t="shared" si="19"/>
        <v/>
      </c>
      <c r="N64" s="317" t="str">
        <f t="shared" si="20"/>
        <v/>
      </c>
      <c r="O64" s="318" t="str">
        <f t="shared" si="21"/>
        <v/>
      </c>
      <c r="P64" s="319" t="str">
        <f t="shared" si="22"/>
        <v/>
      </c>
      <c r="Q64" s="309" t="str">
        <f t="shared" si="23"/>
        <v/>
      </c>
      <c r="R64" s="320" t="str">
        <f t="shared" si="24"/>
        <v/>
      </c>
      <c r="S64" s="317" t="str">
        <f t="shared" si="25"/>
        <v/>
      </c>
      <c r="T64" s="315" t="str">
        <f>IF(R64="","",MAX((O64-AR64)*'1042Af Demande'!$B$31,0))</f>
        <v/>
      </c>
      <c r="U64" s="321" t="str">
        <f t="shared" si="26"/>
        <v/>
      </c>
      <c r="V64" s="377"/>
      <c r="W64" s="378"/>
      <c r="X64" s="158" t="str">
        <f>IF('1042Bf Données de base trav.'!M60="","",'1042Bf Données de base trav.'!M60)</f>
        <v/>
      </c>
      <c r="Y64" s="379" t="str">
        <f t="shared" si="4"/>
        <v/>
      </c>
      <c r="Z64" s="380" t="str">
        <f>IF(A64="","",'1042Bf Données de base trav.'!Q60-'1042Bf Données de base trav.'!R60)</f>
        <v/>
      </c>
      <c r="AA64" s="380" t="str">
        <f t="shared" si="5"/>
        <v/>
      </c>
      <c r="AB64" s="381" t="str">
        <f t="shared" si="6"/>
        <v/>
      </c>
      <c r="AC64" s="381" t="str">
        <f t="shared" si="7"/>
        <v/>
      </c>
      <c r="AD64" s="381" t="str">
        <f t="shared" si="8"/>
        <v/>
      </c>
      <c r="AE64" s="382" t="str">
        <f t="shared" si="9"/>
        <v/>
      </c>
      <c r="AF64" s="382" t="str">
        <f>IF(K64="","",K64*AF$8 - MAX('1042Bf Données de base trav.'!S60-M64,0))</f>
        <v/>
      </c>
      <c r="AG64" s="382" t="str">
        <f t="shared" si="10"/>
        <v/>
      </c>
      <c r="AH64" s="382" t="str">
        <f t="shared" si="11"/>
        <v/>
      </c>
      <c r="AI64" s="382" t="str">
        <f t="shared" si="12"/>
        <v/>
      </c>
      <c r="AJ64" s="382" t="str">
        <f>IF(OR($C64="",K64="",O64=""),"",MAX(P64+'1042Bf Données de base trav.'!T60-O64,0))</f>
        <v/>
      </c>
      <c r="AK64" s="382" t="str">
        <f>IF('1042Bf Données de base trav.'!T60="","",'1042Bf Données de base trav.'!T60)</f>
        <v/>
      </c>
      <c r="AL64" s="382" t="str">
        <f t="shared" si="13"/>
        <v/>
      </c>
      <c r="AM64" s="383" t="str">
        <f t="shared" si="14"/>
        <v/>
      </c>
      <c r="AN64" s="384" t="str">
        <f t="shared" si="15"/>
        <v/>
      </c>
      <c r="AO64" s="382" t="str">
        <f t="shared" si="16"/>
        <v/>
      </c>
      <c r="AP64" s="382" t="str">
        <f>IF(E64="","",'1042Bf Données de base trav.'!P60)</f>
        <v/>
      </c>
      <c r="AQ64" s="385">
        <f>IF('1042Bf Données de base trav.'!Y60&gt;0,AG64,0)</f>
        <v>0</v>
      </c>
      <c r="AR64" s="386">
        <f>IF('1042Bf Données de base trav.'!Y60&gt;0,'1042Bf Données de base trav.'!T60,0)</f>
        <v>0</v>
      </c>
      <c r="AS64" s="382" t="str">
        <f t="shared" si="17"/>
        <v/>
      </c>
      <c r="AT64" s="382">
        <f>'1042Bf Données de base trav.'!P60</f>
        <v>0</v>
      </c>
      <c r="AU64" s="382">
        <f t="shared" si="18"/>
        <v>0</v>
      </c>
    </row>
    <row r="65" spans="1:47" s="57" customFormat="1" ht="16.899999999999999" customHeight="1">
      <c r="A65" s="402" t="str">
        <f>IF('1042Bf Données de base trav.'!A61="","",'1042Bf Données de base trav.'!A61)</f>
        <v/>
      </c>
      <c r="B65" s="409" t="str">
        <f>IF('1042Bf Données de base trav.'!B61="","",'1042Bf Données de base trav.'!B61)</f>
        <v/>
      </c>
      <c r="C65" s="403" t="str">
        <f>IF('1042Bf Données de base trav.'!C61="","",'1042Bf Données de base trav.'!C61)</f>
        <v/>
      </c>
      <c r="D65" s="310" t="str">
        <f>IF('1042Bf Données de base trav.'!AJ61="","",'1042Bf Données de base trav.'!AJ61)</f>
        <v/>
      </c>
      <c r="E65" s="306" t="str">
        <f>IF('1042Bf Données de base trav.'!N61="","",'1042Bf Données de base trav.'!N61)</f>
        <v/>
      </c>
      <c r="F65" s="308" t="str">
        <f>IF('1042Bf Données de base trav.'!O61="","",'1042Bf Données de base trav.'!O61)</f>
        <v/>
      </c>
      <c r="G65" s="307" t="str">
        <f>IF('1042Bf Données de base trav.'!P61="","",'1042Bf Données de base trav.'!P61)</f>
        <v/>
      </c>
      <c r="H65" s="311" t="str">
        <f>IF('1042Bf Données de base trav.'!Q61="","",'1042Bf Données de base trav.'!Q61)</f>
        <v/>
      </c>
      <c r="I65" s="312" t="str">
        <f>IF('1042Bf Données de base trav.'!R61="","",'1042Bf Données de base trav.'!R61)</f>
        <v/>
      </c>
      <c r="J65" s="313" t="str">
        <f t="shared" si="2"/>
        <v/>
      </c>
      <c r="K65" s="314" t="str">
        <f t="shared" si="3"/>
        <v/>
      </c>
      <c r="L65" s="315" t="str">
        <f>IF('1042Bf Données de base trav.'!S61="","",'1042Bf Données de base trav.'!S61)</f>
        <v/>
      </c>
      <c r="M65" s="316" t="str">
        <f t="shared" si="19"/>
        <v/>
      </c>
      <c r="N65" s="317" t="str">
        <f t="shared" si="20"/>
        <v/>
      </c>
      <c r="O65" s="318" t="str">
        <f t="shared" si="21"/>
        <v/>
      </c>
      <c r="P65" s="319" t="str">
        <f t="shared" si="22"/>
        <v/>
      </c>
      <c r="Q65" s="309" t="str">
        <f t="shared" si="23"/>
        <v/>
      </c>
      <c r="R65" s="320" t="str">
        <f t="shared" si="24"/>
        <v/>
      </c>
      <c r="S65" s="317" t="str">
        <f t="shared" si="25"/>
        <v/>
      </c>
      <c r="T65" s="315" t="str">
        <f>IF(R65="","",MAX((O65-AR65)*'1042Af Demande'!$B$31,0))</f>
        <v/>
      </c>
      <c r="U65" s="321" t="str">
        <f t="shared" si="26"/>
        <v/>
      </c>
      <c r="V65" s="377"/>
      <c r="W65" s="378"/>
      <c r="X65" s="158" t="str">
        <f>IF('1042Bf Données de base trav.'!M61="","",'1042Bf Données de base trav.'!M61)</f>
        <v/>
      </c>
      <c r="Y65" s="379" t="str">
        <f t="shared" si="4"/>
        <v/>
      </c>
      <c r="Z65" s="380" t="str">
        <f>IF(A65="","",'1042Bf Données de base trav.'!Q61-'1042Bf Données de base trav.'!R61)</f>
        <v/>
      </c>
      <c r="AA65" s="380" t="str">
        <f t="shared" si="5"/>
        <v/>
      </c>
      <c r="AB65" s="381" t="str">
        <f t="shared" si="6"/>
        <v/>
      </c>
      <c r="AC65" s="381" t="str">
        <f t="shared" si="7"/>
        <v/>
      </c>
      <c r="AD65" s="381" t="str">
        <f t="shared" si="8"/>
        <v/>
      </c>
      <c r="AE65" s="382" t="str">
        <f t="shared" si="9"/>
        <v/>
      </c>
      <c r="AF65" s="382" t="str">
        <f>IF(K65="","",K65*AF$8 - MAX('1042Bf Données de base trav.'!S61-M65,0))</f>
        <v/>
      </c>
      <c r="AG65" s="382" t="str">
        <f t="shared" si="10"/>
        <v/>
      </c>
      <c r="AH65" s="382" t="str">
        <f t="shared" si="11"/>
        <v/>
      </c>
      <c r="AI65" s="382" t="str">
        <f t="shared" si="12"/>
        <v/>
      </c>
      <c r="AJ65" s="382" t="str">
        <f>IF(OR($C65="",K65="",O65=""),"",MAX(P65+'1042Bf Données de base trav.'!T61-O65,0))</f>
        <v/>
      </c>
      <c r="AK65" s="382" t="str">
        <f>IF('1042Bf Données de base trav.'!T61="","",'1042Bf Données de base trav.'!T61)</f>
        <v/>
      </c>
      <c r="AL65" s="382" t="str">
        <f t="shared" si="13"/>
        <v/>
      </c>
      <c r="AM65" s="383" t="str">
        <f t="shared" si="14"/>
        <v/>
      </c>
      <c r="AN65" s="384" t="str">
        <f t="shared" si="15"/>
        <v/>
      </c>
      <c r="AO65" s="382" t="str">
        <f t="shared" si="16"/>
        <v/>
      </c>
      <c r="AP65" s="382" t="str">
        <f>IF(E65="","",'1042Bf Données de base trav.'!P61)</f>
        <v/>
      </c>
      <c r="AQ65" s="385">
        <f>IF('1042Bf Données de base trav.'!Y61&gt;0,AG65,0)</f>
        <v>0</v>
      </c>
      <c r="AR65" s="386">
        <f>IF('1042Bf Données de base trav.'!Y61&gt;0,'1042Bf Données de base trav.'!T61,0)</f>
        <v>0</v>
      </c>
      <c r="AS65" s="382" t="str">
        <f t="shared" si="17"/>
        <v/>
      </c>
      <c r="AT65" s="382">
        <f>'1042Bf Données de base trav.'!P61</f>
        <v>0</v>
      </c>
      <c r="AU65" s="382">
        <f t="shared" si="18"/>
        <v>0</v>
      </c>
    </row>
    <row r="66" spans="1:47" s="57" customFormat="1" ht="16.899999999999999" customHeight="1">
      <c r="A66" s="402" t="str">
        <f>IF('1042Bf Données de base trav.'!A62="","",'1042Bf Données de base trav.'!A62)</f>
        <v/>
      </c>
      <c r="B66" s="409" t="str">
        <f>IF('1042Bf Données de base trav.'!B62="","",'1042Bf Données de base trav.'!B62)</f>
        <v/>
      </c>
      <c r="C66" s="403" t="str">
        <f>IF('1042Bf Données de base trav.'!C62="","",'1042Bf Données de base trav.'!C62)</f>
        <v/>
      </c>
      <c r="D66" s="310" t="str">
        <f>IF('1042Bf Données de base trav.'!AJ62="","",'1042Bf Données de base trav.'!AJ62)</f>
        <v/>
      </c>
      <c r="E66" s="306" t="str">
        <f>IF('1042Bf Données de base trav.'!N62="","",'1042Bf Données de base trav.'!N62)</f>
        <v/>
      </c>
      <c r="F66" s="308" t="str">
        <f>IF('1042Bf Données de base trav.'!O62="","",'1042Bf Données de base trav.'!O62)</f>
        <v/>
      </c>
      <c r="G66" s="307" t="str">
        <f>IF('1042Bf Données de base trav.'!P62="","",'1042Bf Données de base trav.'!P62)</f>
        <v/>
      </c>
      <c r="H66" s="311" t="str">
        <f>IF('1042Bf Données de base trav.'!Q62="","",'1042Bf Données de base trav.'!Q62)</f>
        <v/>
      </c>
      <c r="I66" s="312" t="str">
        <f>IF('1042Bf Données de base trav.'!R62="","",'1042Bf Données de base trav.'!R62)</f>
        <v/>
      </c>
      <c r="J66" s="313" t="str">
        <f t="shared" si="2"/>
        <v/>
      </c>
      <c r="K66" s="314" t="str">
        <f t="shared" si="3"/>
        <v/>
      </c>
      <c r="L66" s="315" t="str">
        <f>IF('1042Bf Données de base trav.'!S62="","",'1042Bf Données de base trav.'!S62)</f>
        <v/>
      </c>
      <c r="M66" s="316" t="str">
        <f t="shared" si="19"/>
        <v/>
      </c>
      <c r="N66" s="317" t="str">
        <f t="shared" si="20"/>
        <v/>
      </c>
      <c r="O66" s="318" t="str">
        <f t="shared" si="21"/>
        <v/>
      </c>
      <c r="P66" s="319" t="str">
        <f t="shared" si="22"/>
        <v/>
      </c>
      <c r="Q66" s="309" t="str">
        <f t="shared" si="23"/>
        <v/>
      </c>
      <c r="R66" s="320" t="str">
        <f t="shared" si="24"/>
        <v/>
      </c>
      <c r="S66" s="317" t="str">
        <f t="shared" si="25"/>
        <v/>
      </c>
      <c r="T66" s="315" t="str">
        <f>IF(R66="","",MAX((O66-AR66)*'1042Af Demande'!$B$31,0))</f>
        <v/>
      </c>
      <c r="U66" s="321" t="str">
        <f t="shared" si="26"/>
        <v/>
      </c>
      <c r="V66" s="377"/>
      <c r="W66" s="378"/>
      <c r="X66" s="158" t="str">
        <f>IF('1042Bf Données de base trav.'!M62="","",'1042Bf Données de base trav.'!M62)</f>
        <v/>
      </c>
      <c r="Y66" s="379" t="str">
        <f t="shared" si="4"/>
        <v/>
      </c>
      <c r="Z66" s="380" t="str">
        <f>IF(A66="","",'1042Bf Données de base trav.'!Q62-'1042Bf Données de base trav.'!R62)</f>
        <v/>
      </c>
      <c r="AA66" s="380" t="str">
        <f t="shared" si="5"/>
        <v/>
      </c>
      <c r="AB66" s="381" t="str">
        <f t="shared" si="6"/>
        <v/>
      </c>
      <c r="AC66" s="381" t="str">
        <f t="shared" si="7"/>
        <v/>
      </c>
      <c r="AD66" s="381" t="str">
        <f t="shared" si="8"/>
        <v/>
      </c>
      <c r="AE66" s="382" t="str">
        <f t="shared" si="9"/>
        <v/>
      </c>
      <c r="AF66" s="382" t="str">
        <f>IF(K66="","",K66*AF$8 - MAX('1042Bf Données de base trav.'!S62-M66,0))</f>
        <v/>
      </c>
      <c r="AG66" s="382" t="str">
        <f t="shared" si="10"/>
        <v/>
      </c>
      <c r="AH66" s="382" t="str">
        <f t="shared" si="11"/>
        <v/>
      </c>
      <c r="AI66" s="382" t="str">
        <f t="shared" si="12"/>
        <v/>
      </c>
      <c r="AJ66" s="382" t="str">
        <f>IF(OR($C66="",K66="",O66=""),"",MAX(P66+'1042Bf Données de base trav.'!T62-O66,0))</f>
        <v/>
      </c>
      <c r="AK66" s="382" t="str">
        <f>IF('1042Bf Données de base trav.'!T62="","",'1042Bf Données de base trav.'!T62)</f>
        <v/>
      </c>
      <c r="AL66" s="382" t="str">
        <f t="shared" si="13"/>
        <v/>
      </c>
      <c r="AM66" s="383" t="str">
        <f t="shared" si="14"/>
        <v/>
      </c>
      <c r="AN66" s="384" t="str">
        <f t="shared" si="15"/>
        <v/>
      </c>
      <c r="AO66" s="382" t="str">
        <f t="shared" si="16"/>
        <v/>
      </c>
      <c r="AP66" s="382" t="str">
        <f>IF(E66="","",'1042Bf Données de base trav.'!P62)</f>
        <v/>
      </c>
      <c r="AQ66" s="385">
        <f>IF('1042Bf Données de base trav.'!Y62&gt;0,AG66,0)</f>
        <v>0</v>
      </c>
      <c r="AR66" s="386">
        <f>IF('1042Bf Données de base trav.'!Y62&gt;0,'1042Bf Données de base trav.'!T62,0)</f>
        <v>0</v>
      </c>
      <c r="AS66" s="382" t="str">
        <f t="shared" si="17"/>
        <v/>
      </c>
      <c r="AT66" s="382">
        <f>'1042Bf Données de base trav.'!P62</f>
        <v>0</v>
      </c>
      <c r="AU66" s="382">
        <f t="shared" si="18"/>
        <v>0</v>
      </c>
    </row>
    <row r="67" spans="1:47" s="57" customFormat="1" ht="16.899999999999999" customHeight="1">
      <c r="A67" s="402" t="str">
        <f>IF('1042Bf Données de base trav.'!A63="","",'1042Bf Données de base trav.'!A63)</f>
        <v/>
      </c>
      <c r="B67" s="409" t="str">
        <f>IF('1042Bf Données de base trav.'!B63="","",'1042Bf Données de base trav.'!B63)</f>
        <v/>
      </c>
      <c r="C67" s="403" t="str">
        <f>IF('1042Bf Données de base trav.'!C63="","",'1042Bf Données de base trav.'!C63)</f>
        <v/>
      </c>
      <c r="D67" s="310" t="str">
        <f>IF('1042Bf Données de base trav.'!AJ63="","",'1042Bf Données de base trav.'!AJ63)</f>
        <v/>
      </c>
      <c r="E67" s="306" t="str">
        <f>IF('1042Bf Données de base trav.'!N63="","",'1042Bf Données de base trav.'!N63)</f>
        <v/>
      </c>
      <c r="F67" s="308" t="str">
        <f>IF('1042Bf Données de base trav.'!O63="","",'1042Bf Données de base trav.'!O63)</f>
        <v/>
      </c>
      <c r="G67" s="307" t="str">
        <f>IF('1042Bf Données de base trav.'!P63="","",'1042Bf Données de base trav.'!P63)</f>
        <v/>
      </c>
      <c r="H67" s="311" t="str">
        <f>IF('1042Bf Données de base trav.'!Q63="","",'1042Bf Données de base trav.'!Q63)</f>
        <v/>
      </c>
      <c r="I67" s="312" t="str">
        <f>IF('1042Bf Données de base trav.'!R63="","",'1042Bf Données de base trav.'!R63)</f>
        <v/>
      </c>
      <c r="J67" s="313" t="str">
        <f t="shared" si="2"/>
        <v/>
      </c>
      <c r="K67" s="314" t="str">
        <f t="shared" si="3"/>
        <v/>
      </c>
      <c r="L67" s="315" t="str">
        <f>IF('1042Bf Données de base trav.'!S63="","",'1042Bf Données de base trav.'!S63)</f>
        <v/>
      </c>
      <c r="M67" s="316" t="str">
        <f t="shared" si="19"/>
        <v/>
      </c>
      <c r="N67" s="317" t="str">
        <f t="shared" si="20"/>
        <v/>
      </c>
      <c r="O67" s="318" t="str">
        <f t="shared" si="21"/>
        <v/>
      </c>
      <c r="P67" s="319" t="str">
        <f t="shared" si="22"/>
        <v/>
      </c>
      <c r="Q67" s="309" t="str">
        <f t="shared" si="23"/>
        <v/>
      </c>
      <c r="R67" s="320" t="str">
        <f t="shared" si="24"/>
        <v/>
      </c>
      <c r="S67" s="317" t="str">
        <f t="shared" si="25"/>
        <v/>
      </c>
      <c r="T67" s="315" t="str">
        <f>IF(R67="","",MAX((O67-AR67)*'1042Af Demande'!$B$31,0))</f>
        <v/>
      </c>
      <c r="U67" s="321" t="str">
        <f t="shared" si="26"/>
        <v/>
      </c>
      <c r="V67" s="377"/>
      <c r="W67" s="378"/>
      <c r="X67" s="158" t="str">
        <f>IF('1042Bf Données de base trav.'!M63="","",'1042Bf Données de base trav.'!M63)</f>
        <v/>
      </c>
      <c r="Y67" s="379" t="str">
        <f t="shared" si="4"/>
        <v/>
      </c>
      <c r="Z67" s="380" t="str">
        <f>IF(A67="","",'1042Bf Données de base trav.'!Q63-'1042Bf Données de base trav.'!R63)</f>
        <v/>
      </c>
      <c r="AA67" s="380" t="str">
        <f t="shared" si="5"/>
        <v/>
      </c>
      <c r="AB67" s="381" t="str">
        <f t="shared" si="6"/>
        <v/>
      </c>
      <c r="AC67" s="381" t="str">
        <f t="shared" si="7"/>
        <v/>
      </c>
      <c r="AD67" s="381" t="str">
        <f t="shared" si="8"/>
        <v/>
      </c>
      <c r="AE67" s="382" t="str">
        <f t="shared" si="9"/>
        <v/>
      </c>
      <c r="AF67" s="382" t="str">
        <f>IF(K67="","",K67*AF$8 - MAX('1042Bf Données de base trav.'!S63-M67,0))</f>
        <v/>
      </c>
      <c r="AG67" s="382" t="str">
        <f t="shared" si="10"/>
        <v/>
      </c>
      <c r="AH67" s="382" t="str">
        <f t="shared" si="11"/>
        <v/>
      </c>
      <c r="AI67" s="382" t="str">
        <f t="shared" si="12"/>
        <v/>
      </c>
      <c r="AJ67" s="382" t="str">
        <f>IF(OR($C67="",K67="",O67=""),"",MAX(P67+'1042Bf Données de base trav.'!T63-O67,0))</f>
        <v/>
      </c>
      <c r="AK67" s="382" t="str">
        <f>IF('1042Bf Données de base trav.'!T63="","",'1042Bf Données de base trav.'!T63)</f>
        <v/>
      </c>
      <c r="AL67" s="382" t="str">
        <f t="shared" si="13"/>
        <v/>
      </c>
      <c r="AM67" s="383" t="str">
        <f t="shared" si="14"/>
        <v/>
      </c>
      <c r="AN67" s="384" t="str">
        <f t="shared" si="15"/>
        <v/>
      </c>
      <c r="AO67" s="382" t="str">
        <f t="shared" si="16"/>
        <v/>
      </c>
      <c r="AP67" s="382" t="str">
        <f>IF(E67="","",'1042Bf Données de base trav.'!P63)</f>
        <v/>
      </c>
      <c r="AQ67" s="385">
        <f>IF('1042Bf Données de base trav.'!Y63&gt;0,AG67,0)</f>
        <v>0</v>
      </c>
      <c r="AR67" s="386">
        <f>IF('1042Bf Données de base trav.'!Y63&gt;0,'1042Bf Données de base trav.'!T63,0)</f>
        <v>0</v>
      </c>
      <c r="AS67" s="382" t="str">
        <f t="shared" si="17"/>
        <v/>
      </c>
      <c r="AT67" s="382">
        <f>'1042Bf Données de base trav.'!P63</f>
        <v>0</v>
      </c>
      <c r="AU67" s="382">
        <f t="shared" si="18"/>
        <v>0</v>
      </c>
    </row>
    <row r="68" spans="1:47" s="57" customFormat="1" ht="16.899999999999999" customHeight="1">
      <c r="A68" s="402" t="str">
        <f>IF('1042Bf Données de base trav.'!A64="","",'1042Bf Données de base trav.'!A64)</f>
        <v/>
      </c>
      <c r="B68" s="409" t="str">
        <f>IF('1042Bf Données de base trav.'!B64="","",'1042Bf Données de base trav.'!B64)</f>
        <v/>
      </c>
      <c r="C68" s="403" t="str">
        <f>IF('1042Bf Données de base trav.'!C64="","",'1042Bf Données de base trav.'!C64)</f>
        <v/>
      </c>
      <c r="D68" s="310" t="str">
        <f>IF('1042Bf Données de base trav.'!AJ64="","",'1042Bf Données de base trav.'!AJ64)</f>
        <v/>
      </c>
      <c r="E68" s="306" t="str">
        <f>IF('1042Bf Données de base trav.'!N64="","",'1042Bf Données de base trav.'!N64)</f>
        <v/>
      </c>
      <c r="F68" s="308" t="str">
        <f>IF('1042Bf Données de base trav.'!O64="","",'1042Bf Données de base trav.'!O64)</f>
        <v/>
      </c>
      <c r="G68" s="307" t="str">
        <f>IF('1042Bf Données de base trav.'!P64="","",'1042Bf Données de base trav.'!P64)</f>
        <v/>
      </c>
      <c r="H68" s="311" t="str">
        <f>IF('1042Bf Données de base trav.'!Q64="","",'1042Bf Données de base trav.'!Q64)</f>
        <v/>
      </c>
      <c r="I68" s="312" t="str">
        <f>IF('1042Bf Données de base trav.'!R64="","",'1042Bf Données de base trav.'!R64)</f>
        <v/>
      </c>
      <c r="J68" s="313" t="str">
        <f t="shared" si="2"/>
        <v/>
      </c>
      <c r="K68" s="314" t="str">
        <f t="shared" si="3"/>
        <v/>
      </c>
      <c r="L68" s="315" t="str">
        <f>IF('1042Bf Données de base trav.'!S64="","",'1042Bf Données de base trav.'!S64)</f>
        <v/>
      </c>
      <c r="M68" s="316" t="str">
        <f t="shared" si="19"/>
        <v/>
      </c>
      <c r="N68" s="317" t="str">
        <f t="shared" si="20"/>
        <v/>
      </c>
      <c r="O68" s="318" t="str">
        <f t="shared" si="21"/>
        <v/>
      </c>
      <c r="P68" s="319" t="str">
        <f t="shared" si="22"/>
        <v/>
      </c>
      <c r="Q68" s="309" t="str">
        <f t="shared" si="23"/>
        <v/>
      </c>
      <c r="R68" s="320" t="str">
        <f t="shared" si="24"/>
        <v/>
      </c>
      <c r="S68" s="317" t="str">
        <f t="shared" si="25"/>
        <v/>
      </c>
      <c r="T68" s="315" t="str">
        <f>IF(R68="","",MAX((O68-AR68)*'1042Af Demande'!$B$31,0))</f>
        <v/>
      </c>
      <c r="U68" s="321" t="str">
        <f t="shared" si="26"/>
        <v/>
      </c>
      <c r="V68" s="377"/>
      <c r="W68" s="378"/>
      <c r="X68" s="158" t="str">
        <f>IF('1042Bf Données de base trav.'!M64="","",'1042Bf Données de base trav.'!M64)</f>
        <v/>
      </c>
      <c r="Y68" s="379" t="str">
        <f t="shared" si="4"/>
        <v/>
      </c>
      <c r="Z68" s="380" t="str">
        <f>IF(A68="","",'1042Bf Données de base trav.'!Q64-'1042Bf Données de base trav.'!R64)</f>
        <v/>
      </c>
      <c r="AA68" s="380" t="str">
        <f t="shared" si="5"/>
        <v/>
      </c>
      <c r="AB68" s="381" t="str">
        <f t="shared" si="6"/>
        <v/>
      </c>
      <c r="AC68" s="381" t="str">
        <f t="shared" si="7"/>
        <v/>
      </c>
      <c r="AD68" s="381" t="str">
        <f t="shared" si="8"/>
        <v/>
      </c>
      <c r="AE68" s="382" t="str">
        <f t="shared" si="9"/>
        <v/>
      </c>
      <c r="AF68" s="382" t="str">
        <f>IF(K68="","",K68*AF$8 - MAX('1042Bf Données de base trav.'!S64-M68,0))</f>
        <v/>
      </c>
      <c r="AG68" s="382" t="str">
        <f t="shared" si="10"/>
        <v/>
      </c>
      <c r="AH68" s="382" t="str">
        <f t="shared" si="11"/>
        <v/>
      </c>
      <c r="AI68" s="382" t="str">
        <f t="shared" si="12"/>
        <v/>
      </c>
      <c r="AJ68" s="382" t="str">
        <f>IF(OR($C68="",K68="",O68=""),"",MAX(P68+'1042Bf Données de base trav.'!T64-O68,0))</f>
        <v/>
      </c>
      <c r="AK68" s="382" t="str">
        <f>IF('1042Bf Données de base trav.'!T64="","",'1042Bf Données de base trav.'!T64)</f>
        <v/>
      </c>
      <c r="AL68" s="382" t="str">
        <f t="shared" si="13"/>
        <v/>
      </c>
      <c r="AM68" s="383" t="str">
        <f t="shared" si="14"/>
        <v/>
      </c>
      <c r="AN68" s="384" t="str">
        <f t="shared" si="15"/>
        <v/>
      </c>
      <c r="AO68" s="382" t="str">
        <f t="shared" si="16"/>
        <v/>
      </c>
      <c r="AP68" s="382" t="str">
        <f>IF(E68="","",'1042Bf Données de base trav.'!P64)</f>
        <v/>
      </c>
      <c r="AQ68" s="385">
        <f>IF('1042Bf Données de base trav.'!Y64&gt;0,AG68,0)</f>
        <v>0</v>
      </c>
      <c r="AR68" s="386">
        <f>IF('1042Bf Données de base trav.'!Y64&gt;0,'1042Bf Données de base trav.'!T64,0)</f>
        <v>0</v>
      </c>
      <c r="AS68" s="382" t="str">
        <f t="shared" si="17"/>
        <v/>
      </c>
      <c r="AT68" s="382">
        <f>'1042Bf Données de base trav.'!P64</f>
        <v>0</v>
      </c>
      <c r="AU68" s="382">
        <f t="shared" si="18"/>
        <v>0</v>
      </c>
    </row>
    <row r="69" spans="1:47" s="57" customFormat="1" ht="16.899999999999999" customHeight="1">
      <c r="A69" s="402" t="str">
        <f>IF('1042Bf Données de base trav.'!A65="","",'1042Bf Données de base trav.'!A65)</f>
        <v/>
      </c>
      <c r="B69" s="409" t="str">
        <f>IF('1042Bf Données de base trav.'!B65="","",'1042Bf Données de base trav.'!B65)</f>
        <v/>
      </c>
      <c r="C69" s="403" t="str">
        <f>IF('1042Bf Données de base trav.'!C65="","",'1042Bf Données de base trav.'!C65)</f>
        <v/>
      </c>
      <c r="D69" s="310" t="str">
        <f>IF('1042Bf Données de base trav.'!AJ65="","",'1042Bf Données de base trav.'!AJ65)</f>
        <v/>
      </c>
      <c r="E69" s="306" t="str">
        <f>IF('1042Bf Données de base trav.'!N65="","",'1042Bf Données de base trav.'!N65)</f>
        <v/>
      </c>
      <c r="F69" s="308" t="str">
        <f>IF('1042Bf Données de base trav.'!O65="","",'1042Bf Données de base trav.'!O65)</f>
        <v/>
      </c>
      <c r="G69" s="307" t="str">
        <f>IF('1042Bf Données de base trav.'!P65="","",'1042Bf Données de base trav.'!P65)</f>
        <v/>
      </c>
      <c r="H69" s="311" t="str">
        <f>IF('1042Bf Données de base trav.'!Q65="","",'1042Bf Données de base trav.'!Q65)</f>
        <v/>
      </c>
      <c r="I69" s="312" t="str">
        <f>IF('1042Bf Données de base trav.'!R65="","",'1042Bf Données de base trav.'!R65)</f>
        <v/>
      </c>
      <c r="J69" s="313" t="str">
        <f t="shared" si="2"/>
        <v/>
      </c>
      <c r="K69" s="314" t="str">
        <f t="shared" si="3"/>
        <v/>
      </c>
      <c r="L69" s="315" t="str">
        <f>IF('1042Bf Données de base trav.'!S65="","",'1042Bf Données de base trav.'!S65)</f>
        <v/>
      </c>
      <c r="M69" s="316" t="str">
        <f t="shared" si="19"/>
        <v/>
      </c>
      <c r="N69" s="317" t="str">
        <f t="shared" si="20"/>
        <v/>
      </c>
      <c r="O69" s="318" t="str">
        <f t="shared" si="21"/>
        <v/>
      </c>
      <c r="P69" s="319" t="str">
        <f t="shared" si="22"/>
        <v/>
      </c>
      <c r="Q69" s="309" t="str">
        <f t="shared" si="23"/>
        <v/>
      </c>
      <c r="R69" s="320" t="str">
        <f t="shared" si="24"/>
        <v/>
      </c>
      <c r="S69" s="317" t="str">
        <f t="shared" si="25"/>
        <v/>
      </c>
      <c r="T69" s="315" t="str">
        <f>IF(R69="","",MAX((O69-AR69)*'1042Af Demande'!$B$31,0))</f>
        <v/>
      </c>
      <c r="U69" s="321" t="str">
        <f t="shared" si="26"/>
        <v/>
      </c>
      <c r="V69" s="377"/>
      <c r="W69" s="378"/>
      <c r="X69" s="158" t="str">
        <f>IF('1042Bf Données de base trav.'!M65="","",'1042Bf Données de base trav.'!M65)</f>
        <v/>
      </c>
      <c r="Y69" s="379" t="str">
        <f t="shared" si="4"/>
        <v/>
      </c>
      <c r="Z69" s="380" t="str">
        <f>IF(A69="","",'1042Bf Données de base trav.'!Q65-'1042Bf Données de base trav.'!R65)</f>
        <v/>
      </c>
      <c r="AA69" s="380" t="str">
        <f t="shared" si="5"/>
        <v/>
      </c>
      <c r="AB69" s="381" t="str">
        <f t="shared" si="6"/>
        <v/>
      </c>
      <c r="AC69" s="381" t="str">
        <f t="shared" si="7"/>
        <v/>
      </c>
      <c r="AD69" s="381" t="str">
        <f t="shared" si="8"/>
        <v/>
      </c>
      <c r="AE69" s="382" t="str">
        <f t="shared" si="9"/>
        <v/>
      </c>
      <c r="AF69" s="382" t="str">
        <f>IF(K69="","",K69*AF$8 - MAX('1042Bf Données de base trav.'!S65-M69,0))</f>
        <v/>
      </c>
      <c r="AG69" s="382" t="str">
        <f t="shared" si="10"/>
        <v/>
      </c>
      <c r="AH69" s="382" t="str">
        <f t="shared" si="11"/>
        <v/>
      </c>
      <c r="AI69" s="382" t="str">
        <f t="shared" si="12"/>
        <v/>
      </c>
      <c r="AJ69" s="382" t="str">
        <f>IF(OR($C69="",K69="",O69=""),"",MAX(P69+'1042Bf Données de base trav.'!T65-O69,0))</f>
        <v/>
      </c>
      <c r="AK69" s="382" t="str">
        <f>IF('1042Bf Données de base trav.'!T65="","",'1042Bf Données de base trav.'!T65)</f>
        <v/>
      </c>
      <c r="AL69" s="382" t="str">
        <f t="shared" si="13"/>
        <v/>
      </c>
      <c r="AM69" s="383" t="str">
        <f t="shared" si="14"/>
        <v/>
      </c>
      <c r="AN69" s="384" t="str">
        <f t="shared" si="15"/>
        <v/>
      </c>
      <c r="AO69" s="382" t="str">
        <f t="shared" si="16"/>
        <v/>
      </c>
      <c r="AP69" s="382" t="str">
        <f>IF(E69="","",'1042Bf Données de base trav.'!P65)</f>
        <v/>
      </c>
      <c r="AQ69" s="385">
        <f>IF('1042Bf Données de base trav.'!Y65&gt;0,AG69,0)</f>
        <v>0</v>
      </c>
      <c r="AR69" s="386">
        <f>IF('1042Bf Données de base trav.'!Y65&gt;0,'1042Bf Données de base trav.'!T65,0)</f>
        <v>0</v>
      </c>
      <c r="AS69" s="382" t="str">
        <f t="shared" si="17"/>
        <v/>
      </c>
      <c r="AT69" s="382">
        <f>'1042Bf Données de base trav.'!P65</f>
        <v>0</v>
      </c>
      <c r="AU69" s="382">
        <f t="shared" si="18"/>
        <v>0</v>
      </c>
    </row>
    <row r="70" spans="1:47" s="57" customFormat="1" ht="16.899999999999999" customHeight="1">
      <c r="A70" s="402" t="str">
        <f>IF('1042Bf Données de base trav.'!A66="","",'1042Bf Données de base trav.'!A66)</f>
        <v/>
      </c>
      <c r="B70" s="409" t="str">
        <f>IF('1042Bf Données de base trav.'!B66="","",'1042Bf Données de base trav.'!B66)</f>
        <v/>
      </c>
      <c r="C70" s="403" t="str">
        <f>IF('1042Bf Données de base trav.'!C66="","",'1042Bf Données de base trav.'!C66)</f>
        <v/>
      </c>
      <c r="D70" s="310" t="str">
        <f>IF('1042Bf Données de base trav.'!AJ66="","",'1042Bf Données de base trav.'!AJ66)</f>
        <v/>
      </c>
      <c r="E70" s="306" t="str">
        <f>IF('1042Bf Données de base trav.'!N66="","",'1042Bf Données de base trav.'!N66)</f>
        <v/>
      </c>
      <c r="F70" s="308" t="str">
        <f>IF('1042Bf Données de base trav.'!O66="","",'1042Bf Données de base trav.'!O66)</f>
        <v/>
      </c>
      <c r="G70" s="307" t="str">
        <f>IF('1042Bf Données de base trav.'!P66="","",'1042Bf Données de base trav.'!P66)</f>
        <v/>
      </c>
      <c r="H70" s="311" t="str">
        <f>IF('1042Bf Données de base trav.'!Q66="","",'1042Bf Données de base trav.'!Q66)</f>
        <v/>
      </c>
      <c r="I70" s="312" t="str">
        <f>IF('1042Bf Données de base trav.'!R66="","",'1042Bf Données de base trav.'!R66)</f>
        <v/>
      </c>
      <c r="J70" s="313" t="str">
        <f t="shared" si="2"/>
        <v/>
      </c>
      <c r="K70" s="314" t="str">
        <f t="shared" si="3"/>
        <v/>
      </c>
      <c r="L70" s="315" t="str">
        <f>IF('1042Bf Données de base trav.'!S66="","",'1042Bf Données de base trav.'!S66)</f>
        <v/>
      </c>
      <c r="M70" s="316" t="str">
        <f t="shared" si="19"/>
        <v/>
      </c>
      <c r="N70" s="317" t="str">
        <f t="shared" si="20"/>
        <v/>
      </c>
      <c r="O70" s="318" t="str">
        <f t="shared" si="21"/>
        <v/>
      </c>
      <c r="P70" s="319" t="str">
        <f t="shared" si="22"/>
        <v/>
      </c>
      <c r="Q70" s="309" t="str">
        <f t="shared" si="23"/>
        <v/>
      </c>
      <c r="R70" s="320" t="str">
        <f t="shared" si="24"/>
        <v/>
      </c>
      <c r="S70" s="317" t="str">
        <f t="shared" si="25"/>
        <v/>
      </c>
      <c r="T70" s="315" t="str">
        <f>IF(R70="","",MAX((O70-AR70)*'1042Af Demande'!$B$31,0))</f>
        <v/>
      </c>
      <c r="U70" s="321" t="str">
        <f t="shared" si="26"/>
        <v/>
      </c>
      <c r="V70" s="377"/>
      <c r="W70" s="378"/>
      <c r="X70" s="158" t="str">
        <f>IF('1042Bf Données de base trav.'!M66="","",'1042Bf Données de base trav.'!M66)</f>
        <v/>
      </c>
      <c r="Y70" s="379" t="str">
        <f t="shared" si="4"/>
        <v/>
      </c>
      <c r="Z70" s="380" t="str">
        <f>IF(A70="","",'1042Bf Données de base trav.'!Q66-'1042Bf Données de base trav.'!R66)</f>
        <v/>
      </c>
      <c r="AA70" s="380" t="str">
        <f t="shared" si="5"/>
        <v/>
      </c>
      <c r="AB70" s="381" t="str">
        <f t="shared" si="6"/>
        <v/>
      </c>
      <c r="AC70" s="381" t="str">
        <f t="shared" si="7"/>
        <v/>
      </c>
      <c r="AD70" s="381" t="str">
        <f t="shared" si="8"/>
        <v/>
      </c>
      <c r="AE70" s="382" t="str">
        <f t="shared" si="9"/>
        <v/>
      </c>
      <c r="AF70" s="382" t="str">
        <f>IF(K70="","",K70*AF$8 - MAX('1042Bf Données de base trav.'!S66-M70,0))</f>
        <v/>
      </c>
      <c r="AG70" s="382" t="str">
        <f t="shared" si="10"/>
        <v/>
      </c>
      <c r="AH70" s="382" t="str">
        <f t="shared" si="11"/>
        <v/>
      </c>
      <c r="AI70" s="382" t="str">
        <f t="shared" si="12"/>
        <v/>
      </c>
      <c r="AJ70" s="382" t="str">
        <f>IF(OR($C70="",K70="",O70=""),"",MAX(P70+'1042Bf Données de base trav.'!T66-O70,0))</f>
        <v/>
      </c>
      <c r="AK70" s="382" t="str">
        <f>IF('1042Bf Données de base trav.'!T66="","",'1042Bf Données de base trav.'!T66)</f>
        <v/>
      </c>
      <c r="AL70" s="382" t="str">
        <f t="shared" si="13"/>
        <v/>
      </c>
      <c r="AM70" s="383" t="str">
        <f t="shared" si="14"/>
        <v/>
      </c>
      <c r="AN70" s="384" t="str">
        <f t="shared" si="15"/>
        <v/>
      </c>
      <c r="AO70" s="382" t="str">
        <f t="shared" si="16"/>
        <v/>
      </c>
      <c r="AP70" s="382" t="str">
        <f>IF(E70="","",'1042Bf Données de base trav.'!P66)</f>
        <v/>
      </c>
      <c r="AQ70" s="385">
        <f>IF('1042Bf Données de base trav.'!Y66&gt;0,AG70,0)</f>
        <v>0</v>
      </c>
      <c r="AR70" s="386">
        <f>IF('1042Bf Données de base trav.'!Y66&gt;0,'1042Bf Données de base trav.'!T66,0)</f>
        <v>0</v>
      </c>
      <c r="AS70" s="382" t="str">
        <f t="shared" si="17"/>
        <v/>
      </c>
      <c r="AT70" s="382">
        <f>'1042Bf Données de base trav.'!P66</f>
        <v>0</v>
      </c>
      <c r="AU70" s="382">
        <f t="shared" si="18"/>
        <v>0</v>
      </c>
    </row>
    <row r="71" spans="1:47" s="57" customFormat="1" ht="16.899999999999999" customHeight="1">
      <c r="A71" s="402" t="str">
        <f>IF('1042Bf Données de base trav.'!A67="","",'1042Bf Données de base trav.'!A67)</f>
        <v/>
      </c>
      <c r="B71" s="409" t="str">
        <f>IF('1042Bf Données de base trav.'!B67="","",'1042Bf Données de base trav.'!B67)</f>
        <v/>
      </c>
      <c r="C71" s="403" t="str">
        <f>IF('1042Bf Données de base trav.'!C67="","",'1042Bf Données de base trav.'!C67)</f>
        <v/>
      </c>
      <c r="D71" s="310" t="str">
        <f>IF('1042Bf Données de base trav.'!AJ67="","",'1042Bf Données de base trav.'!AJ67)</f>
        <v/>
      </c>
      <c r="E71" s="306" t="str">
        <f>IF('1042Bf Données de base trav.'!N67="","",'1042Bf Données de base trav.'!N67)</f>
        <v/>
      </c>
      <c r="F71" s="308" t="str">
        <f>IF('1042Bf Données de base trav.'!O67="","",'1042Bf Données de base trav.'!O67)</f>
        <v/>
      </c>
      <c r="G71" s="307" t="str">
        <f>IF('1042Bf Données de base trav.'!P67="","",'1042Bf Données de base trav.'!P67)</f>
        <v/>
      </c>
      <c r="H71" s="311" t="str">
        <f>IF('1042Bf Données de base trav.'!Q67="","",'1042Bf Données de base trav.'!Q67)</f>
        <v/>
      </c>
      <c r="I71" s="312" t="str">
        <f>IF('1042Bf Données de base trav.'!R67="","",'1042Bf Données de base trav.'!R67)</f>
        <v/>
      </c>
      <c r="J71" s="313" t="str">
        <f t="shared" si="2"/>
        <v/>
      </c>
      <c r="K71" s="314" t="str">
        <f t="shared" si="3"/>
        <v/>
      </c>
      <c r="L71" s="315" t="str">
        <f>IF('1042Bf Données de base trav.'!S67="","",'1042Bf Données de base trav.'!S67)</f>
        <v/>
      </c>
      <c r="M71" s="316" t="str">
        <f t="shared" si="19"/>
        <v/>
      </c>
      <c r="N71" s="317" t="str">
        <f t="shared" si="20"/>
        <v/>
      </c>
      <c r="O71" s="318" t="str">
        <f t="shared" si="21"/>
        <v/>
      </c>
      <c r="P71" s="319" t="str">
        <f t="shared" si="22"/>
        <v/>
      </c>
      <c r="Q71" s="309" t="str">
        <f t="shared" si="23"/>
        <v/>
      </c>
      <c r="R71" s="320" t="str">
        <f t="shared" si="24"/>
        <v/>
      </c>
      <c r="S71" s="317" t="str">
        <f t="shared" si="25"/>
        <v/>
      </c>
      <c r="T71" s="315" t="str">
        <f>IF(R71="","",MAX((O71-AR71)*'1042Af Demande'!$B$31,0))</f>
        <v/>
      </c>
      <c r="U71" s="321" t="str">
        <f t="shared" si="26"/>
        <v/>
      </c>
      <c r="V71" s="377"/>
      <c r="W71" s="378"/>
      <c r="X71" s="158" t="str">
        <f>IF('1042Bf Données de base trav.'!M67="","",'1042Bf Données de base trav.'!M67)</f>
        <v/>
      </c>
      <c r="Y71" s="379" t="str">
        <f t="shared" si="4"/>
        <v/>
      </c>
      <c r="Z71" s="380" t="str">
        <f>IF(A71="","",'1042Bf Données de base trav.'!Q67-'1042Bf Données de base trav.'!R67)</f>
        <v/>
      </c>
      <c r="AA71" s="380" t="str">
        <f t="shared" si="5"/>
        <v/>
      </c>
      <c r="AB71" s="381" t="str">
        <f t="shared" si="6"/>
        <v/>
      </c>
      <c r="AC71" s="381" t="str">
        <f t="shared" si="7"/>
        <v/>
      </c>
      <c r="AD71" s="381" t="str">
        <f t="shared" si="8"/>
        <v/>
      </c>
      <c r="AE71" s="382" t="str">
        <f t="shared" si="9"/>
        <v/>
      </c>
      <c r="AF71" s="382" t="str">
        <f>IF(K71="","",K71*AF$8 - MAX('1042Bf Données de base trav.'!S67-M71,0))</f>
        <v/>
      </c>
      <c r="AG71" s="382" t="str">
        <f t="shared" si="10"/>
        <v/>
      </c>
      <c r="AH71" s="382" t="str">
        <f t="shared" si="11"/>
        <v/>
      </c>
      <c r="AI71" s="382" t="str">
        <f t="shared" si="12"/>
        <v/>
      </c>
      <c r="AJ71" s="382" t="str">
        <f>IF(OR($C71="",K71="",O71=""),"",MAX(P71+'1042Bf Données de base trav.'!T67-O71,0))</f>
        <v/>
      </c>
      <c r="AK71" s="382" t="str">
        <f>IF('1042Bf Données de base trav.'!T67="","",'1042Bf Données de base trav.'!T67)</f>
        <v/>
      </c>
      <c r="AL71" s="382" t="str">
        <f t="shared" si="13"/>
        <v/>
      </c>
      <c r="AM71" s="383" t="str">
        <f t="shared" si="14"/>
        <v/>
      </c>
      <c r="AN71" s="384" t="str">
        <f t="shared" si="15"/>
        <v/>
      </c>
      <c r="AO71" s="382" t="str">
        <f t="shared" si="16"/>
        <v/>
      </c>
      <c r="AP71" s="382" t="str">
        <f>IF(E71="","",'1042Bf Données de base trav.'!P67)</f>
        <v/>
      </c>
      <c r="AQ71" s="385">
        <f>IF('1042Bf Données de base trav.'!Y67&gt;0,AG71,0)</f>
        <v>0</v>
      </c>
      <c r="AR71" s="386">
        <f>IF('1042Bf Données de base trav.'!Y67&gt;0,'1042Bf Données de base trav.'!T67,0)</f>
        <v>0</v>
      </c>
      <c r="AS71" s="382" t="str">
        <f t="shared" si="17"/>
        <v/>
      </c>
      <c r="AT71" s="382">
        <f>'1042Bf Données de base trav.'!P67</f>
        <v>0</v>
      </c>
      <c r="AU71" s="382">
        <f t="shared" si="18"/>
        <v>0</v>
      </c>
    </row>
    <row r="72" spans="1:47" s="57" customFormat="1" ht="16.899999999999999" customHeight="1">
      <c r="A72" s="402" t="str">
        <f>IF('1042Bf Données de base trav.'!A68="","",'1042Bf Données de base trav.'!A68)</f>
        <v/>
      </c>
      <c r="B72" s="409" t="str">
        <f>IF('1042Bf Données de base trav.'!B68="","",'1042Bf Données de base trav.'!B68)</f>
        <v/>
      </c>
      <c r="C72" s="403" t="str">
        <f>IF('1042Bf Données de base trav.'!C68="","",'1042Bf Données de base trav.'!C68)</f>
        <v/>
      </c>
      <c r="D72" s="310" t="str">
        <f>IF('1042Bf Données de base trav.'!AJ68="","",'1042Bf Données de base trav.'!AJ68)</f>
        <v/>
      </c>
      <c r="E72" s="306" t="str">
        <f>IF('1042Bf Données de base trav.'!N68="","",'1042Bf Données de base trav.'!N68)</f>
        <v/>
      </c>
      <c r="F72" s="308" t="str">
        <f>IF('1042Bf Données de base trav.'!O68="","",'1042Bf Données de base trav.'!O68)</f>
        <v/>
      </c>
      <c r="G72" s="307" t="str">
        <f>IF('1042Bf Données de base trav.'!P68="","",'1042Bf Données de base trav.'!P68)</f>
        <v/>
      </c>
      <c r="H72" s="311" t="str">
        <f>IF('1042Bf Données de base trav.'!Q68="","",'1042Bf Données de base trav.'!Q68)</f>
        <v/>
      </c>
      <c r="I72" s="312" t="str">
        <f>IF('1042Bf Données de base trav.'!R68="","",'1042Bf Données de base trav.'!R68)</f>
        <v/>
      </c>
      <c r="J72" s="313" t="str">
        <f t="shared" si="2"/>
        <v/>
      </c>
      <c r="K72" s="314" t="str">
        <f t="shared" si="3"/>
        <v/>
      </c>
      <c r="L72" s="315" t="str">
        <f>IF('1042Bf Données de base trav.'!S68="","",'1042Bf Données de base trav.'!S68)</f>
        <v/>
      </c>
      <c r="M72" s="316" t="str">
        <f t="shared" si="19"/>
        <v/>
      </c>
      <c r="N72" s="317" t="str">
        <f t="shared" si="20"/>
        <v/>
      </c>
      <c r="O72" s="318" t="str">
        <f t="shared" si="21"/>
        <v/>
      </c>
      <c r="P72" s="319" t="str">
        <f t="shared" si="22"/>
        <v/>
      </c>
      <c r="Q72" s="309" t="str">
        <f t="shared" si="23"/>
        <v/>
      </c>
      <c r="R72" s="320" t="str">
        <f t="shared" si="24"/>
        <v/>
      </c>
      <c r="S72" s="317" t="str">
        <f t="shared" si="25"/>
        <v/>
      </c>
      <c r="T72" s="315" t="str">
        <f>IF(R72="","",MAX((O72-AR72)*'1042Af Demande'!$B$31,0))</f>
        <v/>
      </c>
      <c r="U72" s="321" t="str">
        <f t="shared" si="26"/>
        <v/>
      </c>
      <c r="V72" s="377"/>
      <c r="W72" s="378"/>
      <c r="X72" s="158" t="str">
        <f>IF('1042Bf Données de base trav.'!M68="","",'1042Bf Données de base trav.'!M68)</f>
        <v/>
      </c>
      <c r="Y72" s="379" t="str">
        <f t="shared" si="4"/>
        <v/>
      </c>
      <c r="Z72" s="380" t="str">
        <f>IF(A72="","",'1042Bf Données de base trav.'!Q68-'1042Bf Données de base trav.'!R68)</f>
        <v/>
      </c>
      <c r="AA72" s="380" t="str">
        <f t="shared" si="5"/>
        <v/>
      </c>
      <c r="AB72" s="381" t="str">
        <f t="shared" si="6"/>
        <v/>
      </c>
      <c r="AC72" s="381" t="str">
        <f t="shared" si="7"/>
        <v/>
      </c>
      <c r="AD72" s="381" t="str">
        <f t="shared" si="8"/>
        <v/>
      </c>
      <c r="AE72" s="382" t="str">
        <f t="shared" si="9"/>
        <v/>
      </c>
      <c r="AF72" s="382" t="str">
        <f>IF(K72="","",K72*AF$8 - MAX('1042Bf Données de base trav.'!S68-M72,0))</f>
        <v/>
      </c>
      <c r="AG72" s="382" t="str">
        <f t="shared" si="10"/>
        <v/>
      </c>
      <c r="AH72" s="382" t="str">
        <f t="shared" si="11"/>
        <v/>
      </c>
      <c r="AI72" s="382" t="str">
        <f t="shared" si="12"/>
        <v/>
      </c>
      <c r="AJ72" s="382" t="str">
        <f>IF(OR($C72="",K72="",O72=""),"",MAX(P72+'1042Bf Données de base trav.'!T68-O72,0))</f>
        <v/>
      </c>
      <c r="AK72" s="382" t="str">
        <f>IF('1042Bf Données de base trav.'!T68="","",'1042Bf Données de base trav.'!T68)</f>
        <v/>
      </c>
      <c r="AL72" s="382" t="str">
        <f t="shared" si="13"/>
        <v/>
      </c>
      <c r="AM72" s="383" t="str">
        <f t="shared" si="14"/>
        <v/>
      </c>
      <c r="AN72" s="384" t="str">
        <f t="shared" si="15"/>
        <v/>
      </c>
      <c r="AO72" s="382" t="str">
        <f t="shared" si="16"/>
        <v/>
      </c>
      <c r="AP72" s="382" t="str">
        <f>IF(E72="","",'1042Bf Données de base trav.'!P68)</f>
        <v/>
      </c>
      <c r="AQ72" s="385">
        <f>IF('1042Bf Données de base trav.'!Y68&gt;0,AG72,0)</f>
        <v>0</v>
      </c>
      <c r="AR72" s="386">
        <f>IF('1042Bf Données de base trav.'!Y68&gt;0,'1042Bf Données de base trav.'!T68,0)</f>
        <v>0</v>
      </c>
      <c r="AS72" s="382" t="str">
        <f t="shared" si="17"/>
        <v/>
      </c>
      <c r="AT72" s="382">
        <f>'1042Bf Données de base trav.'!P68</f>
        <v>0</v>
      </c>
      <c r="AU72" s="382">
        <f t="shared" si="18"/>
        <v>0</v>
      </c>
    </row>
    <row r="73" spans="1:47" s="57" customFormat="1" ht="16.899999999999999" customHeight="1">
      <c r="A73" s="402" t="str">
        <f>IF('1042Bf Données de base trav.'!A69="","",'1042Bf Données de base trav.'!A69)</f>
        <v/>
      </c>
      <c r="B73" s="409" t="str">
        <f>IF('1042Bf Données de base trav.'!B69="","",'1042Bf Données de base trav.'!B69)</f>
        <v/>
      </c>
      <c r="C73" s="403" t="str">
        <f>IF('1042Bf Données de base trav.'!C69="","",'1042Bf Données de base trav.'!C69)</f>
        <v/>
      </c>
      <c r="D73" s="310" t="str">
        <f>IF('1042Bf Données de base trav.'!AJ69="","",'1042Bf Données de base trav.'!AJ69)</f>
        <v/>
      </c>
      <c r="E73" s="306" t="str">
        <f>IF('1042Bf Données de base trav.'!N69="","",'1042Bf Données de base trav.'!N69)</f>
        <v/>
      </c>
      <c r="F73" s="308" t="str">
        <f>IF('1042Bf Données de base trav.'!O69="","",'1042Bf Données de base trav.'!O69)</f>
        <v/>
      </c>
      <c r="G73" s="307" t="str">
        <f>IF('1042Bf Données de base trav.'!P69="","",'1042Bf Données de base trav.'!P69)</f>
        <v/>
      </c>
      <c r="H73" s="311" t="str">
        <f>IF('1042Bf Données de base trav.'!Q69="","",'1042Bf Données de base trav.'!Q69)</f>
        <v/>
      </c>
      <c r="I73" s="312" t="str">
        <f>IF('1042Bf Données de base trav.'!R69="","",'1042Bf Données de base trav.'!R69)</f>
        <v/>
      </c>
      <c r="J73" s="313" t="str">
        <f t="shared" si="2"/>
        <v/>
      </c>
      <c r="K73" s="314" t="str">
        <f t="shared" si="3"/>
        <v/>
      </c>
      <c r="L73" s="315" t="str">
        <f>IF('1042Bf Données de base trav.'!S69="","",'1042Bf Données de base trav.'!S69)</f>
        <v/>
      </c>
      <c r="M73" s="316" t="str">
        <f t="shared" si="19"/>
        <v/>
      </c>
      <c r="N73" s="317" t="str">
        <f t="shared" si="20"/>
        <v/>
      </c>
      <c r="O73" s="318" t="str">
        <f t="shared" si="21"/>
        <v/>
      </c>
      <c r="P73" s="319" t="str">
        <f t="shared" si="22"/>
        <v/>
      </c>
      <c r="Q73" s="309" t="str">
        <f t="shared" si="23"/>
        <v/>
      </c>
      <c r="R73" s="320" t="str">
        <f t="shared" si="24"/>
        <v/>
      </c>
      <c r="S73" s="317" t="str">
        <f t="shared" si="25"/>
        <v/>
      </c>
      <c r="T73" s="315" t="str">
        <f>IF(R73="","",MAX((O73-AR73)*'1042Af Demande'!$B$31,0))</f>
        <v/>
      </c>
      <c r="U73" s="321" t="str">
        <f t="shared" si="26"/>
        <v/>
      </c>
      <c r="V73" s="377"/>
      <c r="W73" s="378"/>
      <c r="X73" s="158" t="str">
        <f>IF('1042Bf Données de base trav.'!M69="","",'1042Bf Données de base trav.'!M69)</f>
        <v/>
      </c>
      <c r="Y73" s="379" t="str">
        <f t="shared" si="4"/>
        <v/>
      </c>
      <c r="Z73" s="380" t="str">
        <f>IF(A73="","",'1042Bf Données de base trav.'!Q69-'1042Bf Données de base trav.'!R69)</f>
        <v/>
      </c>
      <c r="AA73" s="380" t="str">
        <f t="shared" si="5"/>
        <v/>
      </c>
      <c r="AB73" s="381" t="str">
        <f t="shared" si="6"/>
        <v/>
      </c>
      <c r="AC73" s="381" t="str">
        <f t="shared" si="7"/>
        <v/>
      </c>
      <c r="AD73" s="381" t="str">
        <f t="shared" si="8"/>
        <v/>
      </c>
      <c r="AE73" s="382" t="str">
        <f t="shared" si="9"/>
        <v/>
      </c>
      <c r="AF73" s="382" t="str">
        <f>IF(K73="","",K73*AF$8 - MAX('1042Bf Données de base trav.'!S69-M73,0))</f>
        <v/>
      </c>
      <c r="AG73" s="382" t="str">
        <f t="shared" si="10"/>
        <v/>
      </c>
      <c r="AH73" s="382" t="str">
        <f t="shared" si="11"/>
        <v/>
      </c>
      <c r="AI73" s="382" t="str">
        <f t="shared" si="12"/>
        <v/>
      </c>
      <c r="AJ73" s="382" t="str">
        <f>IF(OR($C73="",K73="",O73=""),"",MAX(P73+'1042Bf Données de base trav.'!T69-O73,0))</f>
        <v/>
      </c>
      <c r="AK73" s="382" t="str">
        <f>IF('1042Bf Données de base trav.'!T69="","",'1042Bf Données de base trav.'!T69)</f>
        <v/>
      </c>
      <c r="AL73" s="382" t="str">
        <f t="shared" si="13"/>
        <v/>
      </c>
      <c r="AM73" s="383" t="str">
        <f t="shared" si="14"/>
        <v/>
      </c>
      <c r="AN73" s="384" t="str">
        <f t="shared" si="15"/>
        <v/>
      </c>
      <c r="AO73" s="382" t="str">
        <f t="shared" si="16"/>
        <v/>
      </c>
      <c r="AP73" s="382" t="str">
        <f>IF(E73="","",'1042Bf Données de base trav.'!P69)</f>
        <v/>
      </c>
      <c r="AQ73" s="385">
        <f>IF('1042Bf Données de base trav.'!Y69&gt;0,AG73,0)</f>
        <v>0</v>
      </c>
      <c r="AR73" s="386">
        <f>IF('1042Bf Données de base trav.'!Y69&gt;0,'1042Bf Données de base trav.'!T69,0)</f>
        <v>0</v>
      </c>
      <c r="AS73" s="382" t="str">
        <f t="shared" si="17"/>
        <v/>
      </c>
      <c r="AT73" s="382">
        <f>'1042Bf Données de base trav.'!P69</f>
        <v>0</v>
      </c>
      <c r="AU73" s="382">
        <f t="shared" si="18"/>
        <v>0</v>
      </c>
    </row>
    <row r="74" spans="1:47" s="57" customFormat="1" ht="16.899999999999999" customHeight="1">
      <c r="A74" s="402" t="str">
        <f>IF('1042Bf Données de base trav.'!A70="","",'1042Bf Données de base trav.'!A70)</f>
        <v/>
      </c>
      <c r="B74" s="409" t="str">
        <f>IF('1042Bf Données de base trav.'!B70="","",'1042Bf Données de base trav.'!B70)</f>
        <v/>
      </c>
      <c r="C74" s="403" t="str">
        <f>IF('1042Bf Données de base trav.'!C70="","",'1042Bf Données de base trav.'!C70)</f>
        <v/>
      </c>
      <c r="D74" s="310" t="str">
        <f>IF('1042Bf Données de base trav.'!AJ70="","",'1042Bf Données de base trav.'!AJ70)</f>
        <v/>
      </c>
      <c r="E74" s="306" t="str">
        <f>IF('1042Bf Données de base trav.'!N70="","",'1042Bf Données de base trav.'!N70)</f>
        <v/>
      </c>
      <c r="F74" s="308" t="str">
        <f>IF('1042Bf Données de base trav.'!O70="","",'1042Bf Données de base trav.'!O70)</f>
        <v/>
      </c>
      <c r="G74" s="307" t="str">
        <f>IF('1042Bf Données de base trav.'!P70="","",'1042Bf Données de base trav.'!P70)</f>
        <v/>
      </c>
      <c r="H74" s="311" t="str">
        <f>IF('1042Bf Données de base trav.'!Q70="","",'1042Bf Données de base trav.'!Q70)</f>
        <v/>
      </c>
      <c r="I74" s="312" t="str">
        <f>IF('1042Bf Données de base trav.'!R70="","",'1042Bf Données de base trav.'!R70)</f>
        <v/>
      </c>
      <c r="J74" s="313" t="str">
        <f t="shared" si="2"/>
        <v/>
      </c>
      <c r="K74" s="314" t="str">
        <f t="shared" si="3"/>
        <v/>
      </c>
      <c r="L74" s="315" t="str">
        <f>IF('1042Bf Données de base trav.'!S70="","",'1042Bf Données de base trav.'!S70)</f>
        <v/>
      </c>
      <c r="M74" s="316" t="str">
        <f t="shared" si="19"/>
        <v/>
      </c>
      <c r="N74" s="317" t="str">
        <f t="shared" si="20"/>
        <v/>
      </c>
      <c r="O74" s="318" t="str">
        <f t="shared" si="21"/>
        <v/>
      </c>
      <c r="P74" s="319" t="str">
        <f t="shared" si="22"/>
        <v/>
      </c>
      <c r="Q74" s="309" t="str">
        <f t="shared" si="23"/>
        <v/>
      </c>
      <c r="R74" s="320" t="str">
        <f t="shared" si="24"/>
        <v/>
      </c>
      <c r="S74" s="317" t="str">
        <f t="shared" si="25"/>
        <v/>
      </c>
      <c r="T74" s="315" t="str">
        <f>IF(R74="","",MAX((O74-AR74)*'1042Af Demande'!$B$31,0))</f>
        <v/>
      </c>
      <c r="U74" s="321" t="str">
        <f t="shared" si="26"/>
        <v/>
      </c>
      <c r="V74" s="377"/>
      <c r="W74" s="378"/>
      <c r="X74" s="158" t="str">
        <f>IF('1042Bf Données de base trav.'!M70="","",'1042Bf Données de base trav.'!M70)</f>
        <v/>
      </c>
      <c r="Y74" s="379" t="str">
        <f t="shared" si="4"/>
        <v/>
      </c>
      <c r="Z74" s="380" t="str">
        <f>IF(A74="","",'1042Bf Données de base trav.'!Q70-'1042Bf Données de base trav.'!R70)</f>
        <v/>
      </c>
      <c r="AA74" s="380" t="str">
        <f t="shared" si="5"/>
        <v/>
      </c>
      <c r="AB74" s="381" t="str">
        <f t="shared" si="6"/>
        <v/>
      </c>
      <c r="AC74" s="381" t="str">
        <f t="shared" si="7"/>
        <v/>
      </c>
      <c r="AD74" s="381" t="str">
        <f t="shared" si="8"/>
        <v/>
      </c>
      <c r="AE74" s="382" t="str">
        <f t="shared" si="9"/>
        <v/>
      </c>
      <c r="AF74" s="382" t="str">
        <f>IF(K74="","",K74*AF$8 - MAX('1042Bf Données de base trav.'!S70-M74,0))</f>
        <v/>
      </c>
      <c r="AG74" s="382" t="str">
        <f t="shared" si="10"/>
        <v/>
      </c>
      <c r="AH74" s="382" t="str">
        <f t="shared" si="11"/>
        <v/>
      </c>
      <c r="AI74" s="382" t="str">
        <f t="shared" si="12"/>
        <v/>
      </c>
      <c r="AJ74" s="382" t="str">
        <f>IF(OR($C74="",K74="",O74=""),"",MAX(P74+'1042Bf Données de base trav.'!T70-O74,0))</f>
        <v/>
      </c>
      <c r="AK74" s="382" t="str">
        <f>IF('1042Bf Données de base trav.'!T70="","",'1042Bf Données de base trav.'!T70)</f>
        <v/>
      </c>
      <c r="AL74" s="382" t="str">
        <f t="shared" si="13"/>
        <v/>
      </c>
      <c r="AM74" s="383" t="str">
        <f t="shared" si="14"/>
        <v/>
      </c>
      <c r="AN74" s="384" t="str">
        <f t="shared" si="15"/>
        <v/>
      </c>
      <c r="AO74" s="382" t="str">
        <f t="shared" si="16"/>
        <v/>
      </c>
      <c r="AP74" s="382" t="str">
        <f>IF(E74="","",'1042Bf Données de base trav.'!P70)</f>
        <v/>
      </c>
      <c r="AQ74" s="385">
        <f>IF('1042Bf Données de base trav.'!Y70&gt;0,AG74,0)</f>
        <v>0</v>
      </c>
      <c r="AR74" s="386">
        <f>IF('1042Bf Données de base trav.'!Y70&gt;0,'1042Bf Données de base trav.'!T70,0)</f>
        <v>0</v>
      </c>
      <c r="AS74" s="382" t="str">
        <f t="shared" si="17"/>
        <v/>
      </c>
      <c r="AT74" s="382">
        <f>'1042Bf Données de base trav.'!P70</f>
        <v>0</v>
      </c>
      <c r="AU74" s="382">
        <f t="shared" si="18"/>
        <v>0</v>
      </c>
    </row>
    <row r="75" spans="1:47" s="57" customFormat="1" ht="16.899999999999999" customHeight="1">
      <c r="A75" s="402" t="str">
        <f>IF('1042Bf Données de base trav.'!A71="","",'1042Bf Données de base trav.'!A71)</f>
        <v/>
      </c>
      <c r="B75" s="409" t="str">
        <f>IF('1042Bf Données de base trav.'!B71="","",'1042Bf Données de base trav.'!B71)</f>
        <v/>
      </c>
      <c r="C75" s="403" t="str">
        <f>IF('1042Bf Données de base trav.'!C71="","",'1042Bf Données de base trav.'!C71)</f>
        <v/>
      </c>
      <c r="D75" s="310" t="str">
        <f>IF('1042Bf Données de base trav.'!AJ71="","",'1042Bf Données de base trav.'!AJ71)</f>
        <v/>
      </c>
      <c r="E75" s="306" t="str">
        <f>IF('1042Bf Données de base trav.'!N71="","",'1042Bf Données de base trav.'!N71)</f>
        <v/>
      </c>
      <c r="F75" s="308" t="str">
        <f>IF('1042Bf Données de base trav.'!O71="","",'1042Bf Données de base trav.'!O71)</f>
        <v/>
      </c>
      <c r="G75" s="307" t="str">
        <f>IF('1042Bf Données de base trav.'!P71="","",'1042Bf Données de base trav.'!P71)</f>
        <v/>
      </c>
      <c r="H75" s="311" t="str">
        <f>IF('1042Bf Données de base trav.'!Q71="","",'1042Bf Données de base trav.'!Q71)</f>
        <v/>
      </c>
      <c r="I75" s="312" t="str">
        <f>IF('1042Bf Données de base trav.'!R71="","",'1042Bf Données de base trav.'!R71)</f>
        <v/>
      </c>
      <c r="J75" s="313" t="str">
        <f t="shared" si="2"/>
        <v/>
      </c>
      <c r="K75" s="314" t="str">
        <f t="shared" si="3"/>
        <v/>
      </c>
      <c r="L75" s="315" t="str">
        <f>IF('1042Bf Données de base trav.'!S71="","",'1042Bf Données de base trav.'!S71)</f>
        <v/>
      </c>
      <c r="M75" s="316" t="str">
        <f t="shared" si="19"/>
        <v/>
      </c>
      <c r="N75" s="317" t="str">
        <f t="shared" si="20"/>
        <v/>
      </c>
      <c r="O75" s="318" t="str">
        <f t="shared" si="21"/>
        <v/>
      </c>
      <c r="P75" s="319" t="str">
        <f t="shared" si="22"/>
        <v/>
      </c>
      <c r="Q75" s="309" t="str">
        <f t="shared" si="23"/>
        <v/>
      </c>
      <c r="R75" s="320" t="str">
        <f t="shared" si="24"/>
        <v/>
      </c>
      <c r="S75" s="317" t="str">
        <f t="shared" si="25"/>
        <v/>
      </c>
      <c r="T75" s="315" t="str">
        <f>IF(R75="","",MAX((O75-AR75)*'1042Af Demande'!$B$31,0))</f>
        <v/>
      </c>
      <c r="U75" s="321" t="str">
        <f t="shared" si="26"/>
        <v/>
      </c>
      <c r="V75" s="377"/>
      <c r="W75" s="378"/>
      <c r="X75" s="158" t="str">
        <f>IF('1042Bf Données de base trav.'!M71="","",'1042Bf Données de base trav.'!M71)</f>
        <v/>
      </c>
      <c r="Y75" s="379" t="str">
        <f t="shared" si="4"/>
        <v/>
      </c>
      <c r="Z75" s="380" t="str">
        <f>IF(A75="","",'1042Bf Données de base trav.'!Q71-'1042Bf Données de base trav.'!R71)</f>
        <v/>
      </c>
      <c r="AA75" s="380" t="str">
        <f t="shared" si="5"/>
        <v/>
      </c>
      <c r="AB75" s="381" t="str">
        <f t="shared" si="6"/>
        <v/>
      </c>
      <c r="AC75" s="381" t="str">
        <f t="shared" si="7"/>
        <v/>
      </c>
      <c r="AD75" s="381" t="str">
        <f t="shared" si="8"/>
        <v/>
      </c>
      <c r="AE75" s="382" t="str">
        <f t="shared" si="9"/>
        <v/>
      </c>
      <c r="AF75" s="382" t="str">
        <f>IF(K75="","",K75*AF$8 - MAX('1042Bf Données de base trav.'!S71-M75,0))</f>
        <v/>
      </c>
      <c r="AG75" s="382" t="str">
        <f t="shared" si="10"/>
        <v/>
      </c>
      <c r="AH75" s="382" t="str">
        <f t="shared" si="11"/>
        <v/>
      </c>
      <c r="AI75" s="382" t="str">
        <f t="shared" si="12"/>
        <v/>
      </c>
      <c r="AJ75" s="382" t="str">
        <f>IF(OR($C75="",K75="",O75=""),"",MAX(P75+'1042Bf Données de base trav.'!T71-O75,0))</f>
        <v/>
      </c>
      <c r="AK75" s="382" t="str">
        <f>IF('1042Bf Données de base trav.'!T71="","",'1042Bf Données de base trav.'!T71)</f>
        <v/>
      </c>
      <c r="AL75" s="382" t="str">
        <f t="shared" si="13"/>
        <v/>
      </c>
      <c r="AM75" s="383" t="str">
        <f t="shared" si="14"/>
        <v/>
      </c>
      <c r="AN75" s="384" t="str">
        <f t="shared" si="15"/>
        <v/>
      </c>
      <c r="AO75" s="382" t="str">
        <f t="shared" si="16"/>
        <v/>
      </c>
      <c r="AP75" s="382" t="str">
        <f>IF(E75="","",'1042Bf Données de base trav.'!P71)</f>
        <v/>
      </c>
      <c r="AQ75" s="385">
        <f>IF('1042Bf Données de base trav.'!Y71&gt;0,AG75,0)</f>
        <v>0</v>
      </c>
      <c r="AR75" s="386">
        <f>IF('1042Bf Données de base trav.'!Y71&gt;0,'1042Bf Données de base trav.'!T71,0)</f>
        <v>0</v>
      </c>
      <c r="AS75" s="382" t="str">
        <f t="shared" si="17"/>
        <v/>
      </c>
      <c r="AT75" s="382">
        <f>'1042Bf Données de base trav.'!P71</f>
        <v>0</v>
      </c>
      <c r="AU75" s="382">
        <f t="shared" si="18"/>
        <v>0</v>
      </c>
    </row>
    <row r="76" spans="1:47" s="57" customFormat="1" ht="16.899999999999999" customHeight="1">
      <c r="A76" s="402" t="str">
        <f>IF('1042Bf Données de base trav.'!A72="","",'1042Bf Données de base trav.'!A72)</f>
        <v/>
      </c>
      <c r="B76" s="409" t="str">
        <f>IF('1042Bf Données de base trav.'!B72="","",'1042Bf Données de base trav.'!B72)</f>
        <v/>
      </c>
      <c r="C76" s="403" t="str">
        <f>IF('1042Bf Données de base trav.'!C72="","",'1042Bf Données de base trav.'!C72)</f>
        <v/>
      </c>
      <c r="D76" s="310" t="str">
        <f>IF('1042Bf Données de base trav.'!AJ72="","",'1042Bf Données de base trav.'!AJ72)</f>
        <v/>
      </c>
      <c r="E76" s="306" t="str">
        <f>IF('1042Bf Données de base trav.'!N72="","",'1042Bf Données de base trav.'!N72)</f>
        <v/>
      </c>
      <c r="F76" s="308" t="str">
        <f>IF('1042Bf Données de base trav.'!O72="","",'1042Bf Données de base trav.'!O72)</f>
        <v/>
      </c>
      <c r="G76" s="307" t="str">
        <f>IF('1042Bf Données de base trav.'!P72="","",'1042Bf Données de base trav.'!P72)</f>
        <v/>
      </c>
      <c r="H76" s="311" t="str">
        <f>IF('1042Bf Données de base trav.'!Q72="","",'1042Bf Données de base trav.'!Q72)</f>
        <v/>
      </c>
      <c r="I76" s="312" t="str">
        <f>IF('1042Bf Données de base trav.'!R72="","",'1042Bf Données de base trav.'!R72)</f>
        <v/>
      </c>
      <c r="J76" s="313" t="str">
        <f t="shared" si="2"/>
        <v/>
      </c>
      <c r="K76" s="314" t="str">
        <f t="shared" si="3"/>
        <v/>
      </c>
      <c r="L76" s="315" t="str">
        <f>IF('1042Bf Données de base trav.'!S72="","",'1042Bf Données de base trav.'!S72)</f>
        <v/>
      </c>
      <c r="M76" s="316" t="str">
        <f t="shared" si="19"/>
        <v/>
      </c>
      <c r="N76" s="317" t="str">
        <f t="shared" si="20"/>
        <v/>
      </c>
      <c r="O76" s="318" t="str">
        <f t="shared" si="21"/>
        <v/>
      </c>
      <c r="P76" s="319" t="str">
        <f t="shared" si="22"/>
        <v/>
      </c>
      <c r="Q76" s="309" t="str">
        <f t="shared" si="23"/>
        <v/>
      </c>
      <c r="R76" s="320" t="str">
        <f t="shared" si="24"/>
        <v/>
      </c>
      <c r="S76" s="317" t="str">
        <f t="shared" si="25"/>
        <v/>
      </c>
      <c r="T76" s="315" t="str">
        <f>IF(R76="","",MAX((O76-AR76)*'1042Af Demande'!$B$31,0))</f>
        <v/>
      </c>
      <c r="U76" s="321" t="str">
        <f t="shared" si="26"/>
        <v/>
      </c>
      <c r="V76" s="377"/>
      <c r="W76" s="378"/>
      <c r="X76" s="158" t="str">
        <f>IF('1042Bf Données de base trav.'!M72="","",'1042Bf Données de base trav.'!M72)</f>
        <v/>
      </c>
      <c r="Y76" s="379" t="str">
        <f t="shared" si="4"/>
        <v/>
      </c>
      <c r="Z76" s="380" t="str">
        <f>IF(A76="","",'1042Bf Données de base trav.'!Q72-'1042Bf Données de base trav.'!R72)</f>
        <v/>
      </c>
      <c r="AA76" s="380" t="str">
        <f t="shared" si="5"/>
        <v/>
      </c>
      <c r="AB76" s="381" t="str">
        <f t="shared" si="6"/>
        <v/>
      </c>
      <c r="AC76" s="381" t="str">
        <f t="shared" si="7"/>
        <v/>
      </c>
      <c r="AD76" s="381" t="str">
        <f t="shared" si="8"/>
        <v/>
      </c>
      <c r="AE76" s="382" t="str">
        <f t="shared" si="9"/>
        <v/>
      </c>
      <c r="AF76" s="382" t="str">
        <f>IF(K76="","",K76*AF$8 - MAX('1042Bf Données de base trav.'!S72-M76,0))</f>
        <v/>
      </c>
      <c r="AG76" s="382" t="str">
        <f t="shared" si="10"/>
        <v/>
      </c>
      <c r="AH76" s="382" t="str">
        <f t="shared" si="11"/>
        <v/>
      </c>
      <c r="AI76" s="382" t="str">
        <f t="shared" si="12"/>
        <v/>
      </c>
      <c r="AJ76" s="382" t="str">
        <f>IF(OR($C76="",K76="",O76=""),"",MAX(P76+'1042Bf Données de base trav.'!T72-O76,0))</f>
        <v/>
      </c>
      <c r="AK76" s="382" t="str">
        <f>IF('1042Bf Données de base trav.'!T72="","",'1042Bf Données de base trav.'!T72)</f>
        <v/>
      </c>
      <c r="AL76" s="382" t="str">
        <f t="shared" si="13"/>
        <v/>
      </c>
      <c r="AM76" s="383" t="str">
        <f t="shared" si="14"/>
        <v/>
      </c>
      <c r="AN76" s="384" t="str">
        <f t="shared" si="15"/>
        <v/>
      </c>
      <c r="AO76" s="382" t="str">
        <f t="shared" si="16"/>
        <v/>
      </c>
      <c r="AP76" s="382" t="str">
        <f>IF(E76="","",'1042Bf Données de base trav.'!P72)</f>
        <v/>
      </c>
      <c r="AQ76" s="385">
        <f>IF('1042Bf Données de base trav.'!Y72&gt;0,AG76,0)</f>
        <v>0</v>
      </c>
      <c r="AR76" s="386">
        <f>IF('1042Bf Données de base trav.'!Y72&gt;0,'1042Bf Données de base trav.'!T72,0)</f>
        <v>0</v>
      </c>
      <c r="AS76" s="382" t="str">
        <f t="shared" si="17"/>
        <v/>
      </c>
      <c r="AT76" s="382">
        <f>'1042Bf Données de base trav.'!P72</f>
        <v>0</v>
      </c>
      <c r="AU76" s="382">
        <f t="shared" si="18"/>
        <v>0</v>
      </c>
    </row>
    <row r="77" spans="1:47" s="57" customFormat="1" ht="16.899999999999999" customHeight="1">
      <c r="A77" s="402" t="str">
        <f>IF('1042Bf Données de base trav.'!A73="","",'1042Bf Données de base trav.'!A73)</f>
        <v/>
      </c>
      <c r="B77" s="409" t="str">
        <f>IF('1042Bf Données de base trav.'!B73="","",'1042Bf Données de base trav.'!B73)</f>
        <v/>
      </c>
      <c r="C77" s="403" t="str">
        <f>IF('1042Bf Données de base trav.'!C73="","",'1042Bf Données de base trav.'!C73)</f>
        <v/>
      </c>
      <c r="D77" s="310" t="str">
        <f>IF('1042Bf Données de base trav.'!AJ73="","",'1042Bf Données de base trav.'!AJ73)</f>
        <v/>
      </c>
      <c r="E77" s="306" t="str">
        <f>IF('1042Bf Données de base trav.'!N73="","",'1042Bf Données de base trav.'!N73)</f>
        <v/>
      </c>
      <c r="F77" s="308" t="str">
        <f>IF('1042Bf Données de base trav.'!O73="","",'1042Bf Données de base trav.'!O73)</f>
        <v/>
      </c>
      <c r="G77" s="307" t="str">
        <f>IF('1042Bf Données de base trav.'!P73="","",'1042Bf Données de base trav.'!P73)</f>
        <v/>
      </c>
      <c r="H77" s="311" t="str">
        <f>IF('1042Bf Données de base trav.'!Q73="","",'1042Bf Données de base trav.'!Q73)</f>
        <v/>
      </c>
      <c r="I77" s="312" t="str">
        <f>IF('1042Bf Données de base trav.'!R73="","",'1042Bf Données de base trav.'!R73)</f>
        <v/>
      </c>
      <c r="J77" s="313" t="str">
        <f t="shared" ref="J77:J140" si="27">Z77</f>
        <v/>
      </c>
      <c r="K77" s="314" t="str">
        <f t="shared" ref="K77:K140" si="28">AA77</f>
        <v/>
      </c>
      <c r="L77" s="315" t="str">
        <f>IF('1042Bf Données de base trav.'!S73="","",'1042Bf Données de base trav.'!S73)</f>
        <v/>
      </c>
      <c r="M77" s="316" t="str">
        <f t="shared" si="19"/>
        <v/>
      </c>
      <c r="N77" s="317" t="str">
        <f t="shared" si="20"/>
        <v/>
      </c>
      <c r="O77" s="318" t="str">
        <f t="shared" si="21"/>
        <v/>
      </c>
      <c r="P77" s="319" t="str">
        <f t="shared" si="22"/>
        <v/>
      </c>
      <c r="Q77" s="309" t="str">
        <f t="shared" si="23"/>
        <v/>
      </c>
      <c r="R77" s="320" t="str">
        <f t="shared" si="24"/>
        <v/>
      </c>
      <c r="S77" s="317" t="str">
        <f t="shared" si="25"/>
        <v/>
      </c>
      <c r="T77" s="315" t="str">
        <f>IF(R77="","",MAX((O77-AR77)*'1042Af Demande'!$B$31,0))</f>
        <v/>
      </c>
      <c r="U77" s="321" t="str">
        <f t="shared" si="26"/>
        <v/>
      </c>
      <c r="V77" s="377"/>
      <c r="W77" s="378"/>
      <c r="X77" s="158" t="str">
        <f>IF('1042Bf Données de base trav.'!M73="","",'1042Bf Données de base trav.'!M73)</f>
        <v/>
      </c>
      <c r="Y77" s="379" t="str">
        <f t="shared" ref="Y77:Y140" si="29">IF($A77="","",D77)</f>
        <v/>
      </c>
      <c r="Z77" s="380" t="str">
        <f>IF(A77="","",'1042Bf Données de base trav.'!Q73-'1042Bf Données de base trav.'!R73)</f>
        <v/>
      </c>
      <c r="AA77" s="380" t="str">
        <f t="shared" ref="AA77:AA140" si="30">IF(OR($C77="",E77="",F77="",G77=""),"",E77-(F77+G77+Z77))</f>
        <v/>
      </c>
      <c r="AB77" s="381" t="str">
        <f t="shared" ref="AB77:AB140" si="31">IF(AA77="","",MAX(AA77,0))</f>
        <v/>
      </c>
      <c r="AC77" s="381" t="str">
        <f t="shared" ref="AC77:AC140" si="32">IF(K77="","",AC$8)</f>
        <v/>
      </c>
      <c r="AD77" s="381" t="str">
        <f t="shared" ref="AD77:AD140" si="33">IF(K77="","",K77*AD$8)</f>
        <v/>
      </c>
      <c r="AE77" s="382" t="str">
        <f t="shared" ref="AE77:AE140" si="34">IF(AC77="","",AE$8)</f>
        <v/>
      </c>
      <c r="AF77" s="382" t="str">
        <f>IF(K77="","",K77*AF$8 - MAX('1042Bf Données de base trav.'!S73-M77,0))</f>
        <v/>
      </c>
      <c r="AG77" s="382" t="str">
        <f t="shared" ref="AG77:AG140" si="35">IF(OR($C77="",K77="",D77="",N77&lt;0),"",MAX(N77*D77,0))</f>
        <v/>
      </c>
      <c r="AH77" s="382" t="str">
        <f t="shared" ref="AH77:AH140" si="36">IF(OR($C77="",O77=""),"",O77*0.8)</f>
        <v/>
      </c>
      <c r="AI77" s="382" t="str">
        <f t="shared" ref="AI77:AI140" si="37">IF(OR($C77="",D77="",O77=""),"",AI$6/5*X77*D77*0.8)</f>
        <v/>
      </c>
      <c r="AJ77" s="382" t="str">
        <f>IF(OR($C77="",K77="",O77=""),"",MAX(P77+'1042Bf Données de base trav.'!T73-O77,0))</f>
        <v/>
      </c>
      <c r="AK77" s="382" t="str">
        <f>IF('1042Bf Données de base trav.'!T73="","",'1042Bf Données de base trav.'!T73)</f>
        <v/>
      </c>
      <c r="AL77" s="382" t="str">
        <f t="shared" ref="AL77:AL140" si="38">IF(OR($C77="",O77=""),"",MAX(P77-R77-AJ77,0))</f>
        <v/>
      </c>
      <c r="AM77" s="383" t="str">
        <f t="shared" ref="AM77:AM140" si="39">IF(E77="","",1)</f>
        <v/>
      </c>
      <c r="AN77" s="384" t="str">
        <f t="shared" ref="AN77:AN140" si="40">IF(E77="","",IF(ROUND(K77,2)&lt;=0,0,1))</f>
        <v/>
      </c>
      <c r="AO77" s="382" t="str">
        <f t="shared" ref="AO77:AO140" si="41">IF(E77="","",E77)</f>
        <v/>
      </c>
      <c r="AP77" s="382" t="str">
        <f>IF(E77="","",'1042Bf Données de base trav.'!P73)</f>
        <v/>
      </c>
      <c r="AQ77" s="385">
        <f>IF('1042Bf Données de base trav.'!Y73&gt;0,AG77,0)</f>
        <v>0</v>
      </c>
      <c r="AR77" s="386">
        <f>IF('1042Bf Données de base trav.'!Y73&gt;0,'1042Bf Données de base trav.'!T73,0)</f>
        <v>0</v>
      </c>
      <c r="AS77" s="382" t="str">
        <f t="shared" ref="AS77:AS140" si="42">E77</f>
        <v/>
      </c>
      <c r="AT77" s="382">
        <f>'1042Bf Données de base trav.'!P73</f>
        <v>0</v>
      </c>
      <c r="AU77" s="382">
        <f t="shared" ref="AU77:AU140" si="43">IF(AQ77="",0,MAX(AQ77-AR77,0))</f>
        <v>0</v>
      </c>
    </row>
    <row r="78" spans="1:47" s="57" customFormat="1" ht="16.899999999999999" customHeight="1">
      <c r="A78" s="402" t="str">
        <f>IF('1042Bf Données de base trav.'!A74="","",'1042Bf Données de base trav.'!A74)</f>
        <v/>
      </c>
      <c r="B78" s="409" t="str">
        <f>IF('1042Bf Données de base trav.'!B74="","",'1042Bf Données de base trav.'!B74)</f>
        <v/>
      </c>
      <c r="C78" s="403" t="str">
        <f>IF('1042Bf Données de base trav.'!C74="","",'1042Bf Données de base trav.'!C74)</f>
        <v/>
      </c>
      <c r="D78" s="310" t="str">
        <f>IF('1042Bf Données de base trav.'!AJ74="","",'1042Bf Données de base trav.'!AJ74)</f>
        <v/>
      </c>
      <c r="E78" s="306" t="str">
        <f>IF('1042Bf Données de base trav.'!N74="","",'1042Bf Données de base trav.'!N74)</f>
        <v/>
      </c>
      <c r="F78" s="308" t="str">
        <f>IF('1042Bf Données de base trav.'!O74="","",'1042Bf Données de base trav.'!O74)</f>
        <v/>
      </c>
      <c r="G78" s="307" t="str">
        <f>IF('1042Bf Données de base trav.'!P74="","",'1042Bf Données de base trav.'!P74)</f>
        <v/>
      </c>
      <c r="H78" s="311" t="str">
        <f>IF('1042Bf Données de base trav.'!Q74="","",'1042Bf Données de base trav.'!Q74)</f>
        <v/>
      </c>
      <c r="I78" s="312" t="str">
        <f>IF('1042Bf Données de base trav.'!R74="","",'1042Bf Données de base trav.'!R74)</f>
        <v/>
      </c>
      <c r="J78" s="313" t="str">
        <f t="shared" si="27"/>
        <v/>
      </c>
      <c r="K78" s="314" t="str">
        <f t="shared" si="28"/>
        <v/>
      </c>
      <c r="L78" s="315" t="str">
        <f>IF('1042Bf Données de base trav.'!S74="","",'1042Bf Données de base trav.'!S74)</f>
        <v/>
      </c>
      <c r="M78" s="316" t="str">
        <f t="shared" ref="M78:M141" si="44">AD78</f>
        <v/>
      </c>
      <c r="N78" s="317" t="str">
        <f t="shared" ref="N78:N141" si="45">AF78</f>
        <v/>
      </c>
      <c r="O78" s="318" t="str">
        <f t="shared" ref="O78:O141" si="46">AG78</f>
        <v/>
      </c>
      <c r="P78" s="319" t="str">
        <f t="shared" ref="P78:P141" si="47">AH78</f>
        <v/>
      </c>
      <c r="Q78" s="309" t="str">
        <f t="shared" ref="Q78:Q141" si="48">AJ78</f>
        <v/>
      </c>
      <c r="R78" s="320" t="str">
        <f t="shared" ref="R78:R141" si="49">AI78</f>
        <v/>
      </c>
      <c r="S78" s="317" t="str">
        <f t="shared" ref="S78:S141" si="50">AL78</f>
        <v/>
      </c>
      <c r="T78" s="315" t="str">
        <f>IF(R78="","",MAX((O78-AR78)*'1042Af Demande'!$B$31,0))</f>
        <v/>
      </c>
      <c r="U78" s="321" t="str">
        <f t="shared" ref="U78:U141" si="51">IF(T78="","",S78+T78)</f>
        <v/>
      </c>
      <c r="V78" s="377"/>
      <c r="W78" s="378"/>
      <c r="X78" s="158" t="str">
        <f>IF('1042Bf Données de base trav.'!M74="","",'1042Bf Données de base trav.'!M74)</f>
        <v/>
      </c>
      <c r="Y78" s="379" t="str">
        <f t="shared" si="29"/>
        <v/>
      </c>
      <c r="Z78" s="380" t="str">
        <f>IF(A78="","",'1042Bf Données de base trav.'!Q74-'1042Bf Données de base trav.'!R74)</f>
        <v/>
      </c>
      <c r="AA78" s="380" t="str">
        <f t="shared" si="30"/>
        <v/>
      </c>
      <c r="AB78" s="381" t="str">
        <f t="shared" si="31"/>
        <v/>
      </c>
      <c r="AC78" s="381" t="str">
        <f t="shared" si="32"/>
        <v/>
      </c>
      <c r="AD78" s="381" t="str">
        <f t="shared" si="33"/>
        <v/>
      </c>
      <c r="AE78" s="382" t="str">
        <f t="shared" si="34"/>
        <v/>
      </c>
      <c r="AF78" s="382" t="str">
        <f>IF(K78="","",K78*AF$8 - MAX('1042Bf Données de base trav.'!S74-M78,0))</f>
        <v/>
      </c>
      <c r="AG78" s="382" t="str">
        <f t="shared" si="35"/>
        <v/>
      </c>
      <c r="AH78" s="382" t="str">
        <f t="shared" si="36"/>
        <v/>
      </c>
      <c r="AI78" s="382" t="str">
        <f t="shared" si="37"/>
        <v/>
      </c>
      <c r="AJ78" s="382" t="str">
        <f>IF(OR($C78="",K78="",O78=""),"",MAX(P78+'1042Bf Données de base trav.'!T74-O78,0))</f>
        <v/>
      </c>
      <c r="AK78" s="382" t="str">
        <f>IF('1042Bf Données de base trav.'!T74="","",'1042Bf Données de base trav.'!T74)</f>
        <v/>
      </c>
      <c r="AL78" s="382" t="str">
        <f t="shared" si="38"/>
        <v/>
      </c>
      <c r="AM78" s="383" t="str">
        <f t="shared" si="39"/>
        <v/>
      </c>
      <c r="AN78" s="384" t="str">
        <f t="shared" si="40"/>
        <v/>
      </c>
      <c r="AO78" s="382" t="str">
        <f t="shared" si="41"/>
        <v/>
      </c>
      <c r="AP78" s="382" t="str">
        <f>IF(E78="","",'1042Bf Données de base trav.'!P74)</f>
        <v/>
      </c>
      <c r="AQ78" s="385">
        <f>IF('1042Bf Données de base trav.'!Y74&gt;0,AG78,0)</f>
        <v>0</v>
      </c>
      <c r="AR78" s="386">
        <f>IF('1042Bf Données de base trav.'!Y74&gt;0,'1042Bf Données de base trav.'!T74,0)</f>
        <v>0</v>
      </c>
      <c r="AS78" s="382" t="str">
        <f t="shared" si="42"/>
        <v/>
      </c>
      <c r="AT78" s="382">
        <f>'1042Bf Données de base trav.'!P74</f>
        <v>0</v>
      </c>
      <c r="AU78" s="382">
        <f t="shared" si="43"/>
        <v>0</v>
      </c>
    </row>
    <row r="79" spans="1:47" s="57" customFormat="1" ht="16.899999999999999" customHeight="1">
      <c r="A79" s="402" t="str">
        <f>IF('1042Bf Données de base trav.'!A75="","",'1042Bf Données de base trav.'!A75)</f>
        <v/>
      </c>
      <c r="B79" s="409" t="str">
        <f>IF('1042Bf Données de base trav.'!B75="","",'1042Bf Données de base trav.'!B75)</f>
        <v/>
      </c>
      <c r="C79" s="403" t="str">
        <f>IF('1042Bf Données de base trav.'!C75="","",'1042Bf Données de base trav.'!C75)</f>
        <v/>
      </c>
      <c r="D79" s="310" t="str">
        <f>IF('1042Bf Données de base trav.'!AJ75="","",'1042Bf Données de base trav.'!AJ75)</f>
        <v/>
      </c>
      <c r="E79" s="306" t="str">
        <f>IF('1042Bf Données de base trav.'!N75="","",'1042Bf Données de base trav.'!N75)</f>
        <v/>
      </c>
      <c r="F79" s="308" t="str">
        <f>IF('1042Bf Données de base trav.'!O75="","",'1042Bf Données de base trav.'!O75)</f>
        <v/>
      </c>
      <c r="G79" s="307" t="str">
        <f>IF('1042Bf Données de base trav.'!P75="","",'1042Bf Données de base trav.'!P75)</f>
        <v/>
      </c>
      <c r="H79" s="311" t="str">
        <f>IF('1042Bf Données de base trav.'!Q75="","",'1042Bf Données de base trav.'!Q75)</f>
        <v/>
      </c>
      <c r="I79" s="312" t="str">
        <f>IF('1042Bf Données de base trav.'!R75="","",'1042Bf Données de base trav.'!R75)</f>
        <v/>
      </c>
      <c r="J79" s="313" t="str">
        <f t="shared" si="27"/>
        <v/>
      </c>
      <c r="K79" s="314" t="str">
        <f t="shared" si="28"/>
        <v/>
      </c>
      <c r="L79" s="315" t="str">
        <f>IF('1042Bf Données de base trav.'!S75="","",'1042Bf Données de base trav.'!S75)</f>
        <v/>
      </c>
      <c r="M79" s="316" t="str">
        <f t="shared" si="44"/>
        <v/>
      </c>
      <c r="N79" s="317" t="str">
        <f t="shared" si="45"/>
        <v/>
      </c>
      <c r="O79" s="318" t="str">
        <f t="shared" si="46"/>
        <v/>
      </c>
      <c r="P79" s="319" t="str">
        <f t="shared" si="47"/>
        <v/>
      </c>
      <c r="Q79" s="309" t="str">
        <f t="shared" si="48"/>
        <v/>
      </c>
      <c r="R79" s="320" t="str">
        <f t="shared" si="49"/>
        <v/>
      </c>
      <c r="S79" s="317" t="str">
        <f t="shared" si="50"/>
        <v/>
      </c>
      <c r="T79" s="315" t="str">
        <f>IF(R79="","",MAX((O79-AR79)*'1042Af Demande'!$B$31,0))</f>
        <v/>
      </c>
      <c r="U79" s="321" t="str">
        <f t="shared" si="51"/>
        <v/>
      </c>
      <c r="V79" s="377"/>
      <c r="W79" s="378"/>
      <c r="X79" s="158" t="str">
        <f>IF('1042Bf Données de base trav.'!M75="","",'1042Bf Données de base trav.'!M75)</f>
        <v/>
      </c>
      <c r="Y79" s="379" t="str">
        <f t="shared" si="29"/>
        <v/>
      </c>
      <c r="Z79" s="380" t="str">
        <f>IF(A79="","",'1042Bf Données de base trav.'!Q75-'1042Bf Données de base trav.'!R75)</f>
        <v/>
      </c>
      <c r="AA79" s="380" t="str">
        <f t="shared" si="30"/>
        <v/>
      </c>
      <c r="AB79" s="381" t="str">
        <f t="shared" si="31"/>
        <v/>
      </c>
      <c r="AC79" s="381" t="str">
        <f t="shared" si="32"/>
        <v/>
      </c>
      <c r="AD79" s="381" t="str">
        <f t="shared" si="33"/>
        <v/>
      </c>
      <c r="AE79" s="382" t="str">
        <f t="shared" si="34"/>
        <v/>
      </c>
      <c r="AF79" s="382" t="str">
        <f>IF(K79="","",K79*AF$8 - MAX('1042Bf Données de base trav.'!S75-M79,0))</f>
        <v/>
      </c>
      <c r="AG79" s="382" t="str">
        <f t="shared" si="35"/>
        <v/>
      </c>
      <c r="AH79" s="382" t="str">
        <f t="shared" si="36"/>
        <v/>
      </c>
      <c r="AI79" s="382" t="str">
        <f t="shared" si="37"/>
        <v/>
      </c>
      <c r="AJ79" s="382" t="str">
        <f>IF(OR($C79="",K79="",O79=""),"",MAX(P79+'1042Bf Données de base trav.'!T75-O79,0))</f>
        <v/>
      </c>
      <c r="AK79" s="382" t="str">
        <f>IF('1042Bf Données de base trav.'!T75="","",'1042Bf Données de base trav.'!T75)</f>
        <v/>
      </c>
      <c r="AL79" s="382" t="str">
        <f t="shared" si="38"/>
        <v/>
      </c>
      <c r="AM79" s="383" t="str">
        <f t="shared" si="39"/>
        <v/>
      </c>
      <c r="AN79" s="384" t="str">
        <f t="shared" si="40"/>
        <v/>
      </c>
      <c r="AO79" s="382" t="str">
        <f t="shared" si="41"/>
        <v/>
      </c>
      <c r="AP79" s="382" t="str">
        <f>IF(E79="","",'1042Bf Données de base trav.'!P75)</f>
        <v/>
      </c>
      <c r="AQ79" s="385">
        <f>IF('1042Bf Données de base trav.'!Y75&gt;0,AG79,0)</f>
        <v>0</v>
      </c>
      <c r="AR79" s="386">
        <f>IF('1042Bf Données de base trav.'!Y75&gt;0,'1042Bf Données de base trav.'!T75,0)</f>
        <v>0</v>
      </c>
      <c r="AS79" s="382" t="str">
        <f t="shared" si="42"/>
        <v/>
      </c>
      <c r="AT79" s="382">
        <f>'1042Bf Données de base trav.'!P75</f>
        <v>0</v>
      </c>
      <c r="AU79" s="382">
        <f t="shared" si="43"/>
        <v>0</v>
      </c>
    </row>
    <row r="80" spans="1:47" s="57" customFormat="1" ht="16.899999999999999" customHeight="1">
      <c r="A80" s="402" t="str">
        <f>IF('1042Bf Données de base trav.'!A76="","",'1042Bf Données de base trav.'!A76)</f>
        <v/>
      </c>
      <c r="B80" s="409" t="str">
        <f>IF('1042Bf Données de base trav.'!B76="","",'1042Bf Données de base trav.'!B76)</f>
        <v/>
      </c>
      <c r="C80" s="403" t="str">
        <f>IF('1042Bf Données de base trav.'!C76="","",'1042Bf Données de base trav.'!C76)</f>
        <v/>
      </c>
      <c r="D80" s="310" t="str">
        <f>IF('1042Bf Données de base trav.'!AJ76="","",'1042Bf Données de base trav.'!AJ76)</f>
        <v/>
      </c>
      <c r="E80" s="306" t="str">
        <f>IF('1042Bf Données de base trav.'!N76="","",'1042Bf Données de base trav.'!N76)</f>
        <v/>
      </c>
      <c r="F80" s="308" t="str">
        <f>IF('1042Bf Données de base trav.'!O76="","",'1042Bf Données de base trav.'!O76)</f>
        <v/>
      </c>
      <c r="G80" s="307" t="str">
        <f>IF('1042Bf Données de base trav.'!P76="","",'1042Bf Données de base trav.'!P76)</f>
        <v/>
      </c>
      <c r="H80" s="311" t="str">
        <f>IF('1042Bf Données de base trav.'!Q76="","",'1042Bf Données de base trav.'!Q76)</f>
        <v/>
      </c>
      <c r="I80" s="312" t="str">
        <f>IF('1042Bf Données de base trav.'!R76="","",'1042Bf Données de base trav.'!R76)</f>
        <v/>
      </c>
      <c r="J80" s="313" t="str">
        <f t="shared" si="27"/>
        <v/>
      </c>
      <c r="K80" s="314" t="str">
        <f t="shared" si="28"/>
        <v/>
      </c>
      <c r="L80" s="315" t="str">
        <f>IF('1042Bf Données de base trav.'!S76="","",'1042Bf Données de base trav.'!S76)</f>
        <v/>
      </c>
      <c r="M80" s="316" t="str">
        <f t="shared" si="44"/>
        <v/>
      </c>
      <c r="N80" s="317" t="str">
        <f t="shared" si="45"/>
        <v/>
      </c>
      <c r="O80" s="318" t="str">
        <f t="shared" si="46"/>
        <v/>
      </c>
      <c r="P80" s="319" t="str">
        <f t="shared" si="47"/>
        <v/>
      </c>
      <c r="Q80" s="309" t="str">
        <f t="shared" si="48"/>
        <v/>
      </c>
      <c r="R80" s="320" t="str">
        <f t="shared" si="49"/>
        <v/>
      </c>
      <c r="S80" s="317" t="str">
        <f t="shared" si="50"/>
        <v/>
      </c>
      <c r="T80" s="315" t="str">
        <f>IF(R80="","",MAX((O80-AR80)*'1042Af Demande'!$B$31,0))</f>
        <v/>
      </c>
      <c r="U80" s="321" t="str">
        <f t="shared" si="51"/>
        <v/>
      </c>
      <c r="V80" s="377"/>
      <c r="W80" s="378"/>
      <c r="X80" s="158" t="str">
        <f>IF('1042Bf Données de base trav.'!M76="","",'1042Bf Données de base trav.'!M76)</f>
        <v/>
      </c>
      <c r="Y80" s="379" t="str">
        <f t="shared" si="29"/>
        <v/>
      </c>
      <c r="Z80" s="380" t="str">
        <f>IF(A80="","",'1042Bf Données de base trav.'!Q76-'1042Bf Données de base trav.'!R76)</f>
        <v/>
      </c>
      <c r="AA80" s="380" t="str">
        <f t="shared" si="30"/>
        <v/>
      </c>
      <c r="AB80" s="381" t="str">
        <f t="shared" si="31"/>
        <v/>
      </c>
      <c r="AC80" s="381" t="str">
        <f t="shared" si="32"/>
        <v/>
      </c>
      <c r="AD80" s="381" t="str">
        <f t="shared" si="33"/>
        <v/>
      </c>
      <c r="AE80" s="382" t="str">
        <f t="shared" si="34"/>
        <v/>
      </c>
      <c r="AF80" s="382" t="str">
        <f>IF(K80="","",K80*AF$8 - MAX('1042Bf Données de base trav.'!S76-M80,0))</f>
        <v/>
      </c>
      <c r="AG80" s="382" t="str">
        <f t="shared" si="35"/>
        <v/>
      </c>
      <c r="AH80" s="382" t="str">
        <f t="shared" si="36"/>
        <v/>
      </c>
      <c r="AI80" s="382" t="str">
        <f t="shared" si="37"/>
        <v/>
      </c>
      <c r="AJ80" s="382" t="str">
        <f>IF(OR($C80="",K80="",O80=""),"",MAX(P80+'1042Bf Données de base trav.'!T76-O80,0))</f>
        <v/>
      </c>
      <c r="AK80" s="382" t="str">
        <f>IF('1042Bf Données de base trav.'!T76="","",'1042Bf Données de base trav.'!T76)</f>
        <v/>
      </c>
      <c r="AL80" s="382" t="str">
        <f t="shared" si="38"/>
        <v/>
      </c>
      <c r="AM80" s="383" t="str">
        <f t="shared" si="39"/>
        <v/>
      </c>
      <c r="AN80" s="384" t="str">
        <f t="shared" si="40"/>
        <v/>
      </c>
      <c r="AO80" s="382" t="str">
        <f t="shared" si="41"/>
        <v/>
      </c>
      <c r="AP80" s="382" t="str">
        <f>IF(E80="","",'1042Bf Données de base trav.'!P76)</f>
        <v/>
      </c>
      <c r="AQ80" s="385">
        <f>IF('1042Bf Données de base trav.'!Y76&gt;0,AG80,0)</f>
        <v>0</v>
      </c>
      <c r="AR80" s="386">
        <f>IF('1042Bf Données de base trav.'!Y76&gt;0,'1042Bf Données de base trav.'!T76,0)</f>
        <v>0</v>
      </c>
      <c r="AS80" s="382" t="str">
        <f t="shared" si="42"/>
        <v/>
      </c>
      <c r="AT80" s="382">
        <f>'1042Bf Données de base trav.'!P76</f>
        <v>0</v>
      </c>
      <c r="AU80" s="382">
        <f t="shared" si="43"/>
        <v>0</v>
      </c>
    </row>
    <row r="81" spans="1:47" s="57" customFormat="1" ht="16.899999999999999" customHeight="1">
      <c r="A81" s="402" t="str">
        <f>IF('1042Bf Données de base trav.'!A77="","",'1042Bf Données de base trav.'!A77)</f>
        <v/>
      </c>
      <c r="B81" s="409" t="str">
        <f>IF('1042Bf Données de base trav.'!B77="","",'1042Bf Données de base trav.'!B77)</f>
        <v/>
      </c>
      <c r="C81" s="403" t="str">
        <f>IF('1042Bf Données de base trav.'!C77="","",'1042Bf Données de base trav.'!C77)</f>
        <v/>
      </c>
      <c r="D81" s="310" t="str">
        <f>IF('1042Bf Données de base trav.'!AJ77="","",'1042Bf Données de base trav.'!AJ77)</f>
        <v/>
      </c>
      <c r="E81" s="306" t="str">
        <f>IF('1042Bf Données de base trav.'!N77="","",'1042Bf Données de base trav.'!N77)</f>
        <v/>
      </c>
      <c r="F81" s="308" t="str">
        <f>IF('1042Bf Données de base trav.'!O77="","",'1042Bf Données de base trav.'!O77)</f>
        <v/>
      </c>
      <c r="G81" s="307" t="str">
        <f>IF('1042Bf Données de base trav.'!P77="","",'1042Bf Données de base trav.'!P77)</f>
        <v/>
      </c>
      <c r="H81" s="311" t="str">
        <f>IF('1042Bf Données de base trav.'!Q77="","",'1042Bf Données de base trav.'!Q77)</f>
        <v/>
      </c>
      <c r="I81" s="312" t="str">
        <f>IF('1042Bf Données de base trav.'!R77="","",'1042Bf Données de base trav.'!R77)</f>
        <v/>
      </c>
      <c r="J81" s="313" t="str">
        <f t="shared" si="27"/>
        <v/>
      </c>
      <c r="K81" s="314" t="str">
        <f t="shared" si="28"/>
        <v/>
      </c>
      <c r="L81" s="315" t="str">
        <f>IF('1042Bf Données de base trav.'!S77="","",'1042Bf Données de base trav.'!S77)</f>
        <v/>
      </c>
      <c r="M81" s="316" t="str">
        <f t="shared" si="44"/>
        <v/>
      </c>
      <c r="N81" s="317" t="str">
        <f t="shared" si="45"/>
        <v/>
      </c>
      <c r="O81" s="318" t="str">
        <f t="shared" si="46"/>
        <v/>
      </c>
      <c r="P81" s="319" t="str">
        <f t="shared" si="47"/>
        <v/>
      </c>
      <c r="Q81" s="309" t="str">
        <f t="shared" si="48"/>
        <v/>
      </c>
      <c r="R81" s="320" t="str">
        <f t="shared" si="49"/>
        <v/>
      </c>
      <c r="S81" s="317" t="str">
        <f t="shared" si="50"/>
        <v/>
      </c>
      <c r="T81" s="315" t="str">
        <f>IF(R81="","",MAX((O81-AR81)*'1042Af Demande'!$B$31,0))</f>
        <v/>
      </c>
      <c r="U81" s="321" t="str">
        <f t="shared" si="51"/>
        <v/>
      </c>
      <c r="V81" s="377"/>
      <c r="W81" s="378"/>
      <c r="X81" s="158" t="str">
        <f>IF('1042Bf Données de base trav.'!M77="","",'1042Bf Données de base trav.'!M77)</f>
        <v/>
      </c>
      <c r="Y81" s="379" t="str">
        <f t="shared" si="29"/>
        <v/>
      </c>
      <c r="Z81" s="380" t="str">
        <f>IF(A81="","",'1042Bf Données de base trav.'!Q77-'1042Bf Données de base trav.'!R77)</f>
        <v/>
      </c>
      <c r="AA81" s="380" t="str">
        <f t="shared" si="30"/>
        <v/>
      </c>
      <c r="AB81" s="381" t="str">
        <f t="shared" si="31"/>
        <v/>
      </c>
      <c r="AC81" s="381" t="str">
        <f t="shared" si="32"/>
        <v/>
      </c>
      <c r="AD81" s="381" t="str">
        <f t="shared" si="33"/>
        <v/>
      </c>
      <c r="AE81" s="382" t="str">
        <f t="shared" si="34"/>
        <v/>
      </c>
      <c r="AF81" s="382" t="str">
        <f>IF(K81="","",K81*AF$8 - MAX('1042Bf Données de base trav.'!S77-M81,0))</f>
        <v/>
      </c>
      <c r="AG81" s="382" t="str">
        <f t="shared" si="35"/>
        <v/>
      </c>
      <c r="AH81" s="382" t="str">
        <f t="shared" si="36"/>
        <v/>
      </c>
      <c r="AI81" s="382" t="str">
        <f t="shared" si="37"/>
        <v/>
      </c>
      <c r="AJ81" s="382" t="str">
        <f>IF(OR($C81="",K81="",O81=""),"",MAX(P81+'1042Bf Données de base trav.'!T77-O81,0))</f>
        <v/>
      </c>
      <c r="AK81" s="382" t="str">
        <f>IF('1042Bf Données de base trav.'!T77="","",'1042Bf Données de base trav.'!T77)</f>
        <v/>
      </c>
      <c r="AL81" s="382" t="str">
        <f t="shared" si="38"/>
        <v/>
      </c>
      <c r="AM81" s="383" t="str">
        <f t="shared" si="39"/>
        <v/>
      </c>
      <c r="AN81" s="384" t="str">
        <f t="shared" si="40"/>
        <v/>
      </c>
      <c r="AO81" s="382" t="str">
        <f t="shared" si="41"/>
        <v/>
      </c>
      <c r="AP81" s="382" t="str">
        <f>IF(E81="","",'1042Bf Données de base trav.'!P77)</f>
        <v/>
      </c>
      <c r="AQ81" s="385">
        <f>IF('1042Bf Données de base trav.'!Y77&gt;0,AG81,0)</f>
        <v>0</v>
      </c>
      <c r="AR81" s="386">
        <f>IF('1042Bf Données de base trav.'!Y77&gt;0,'1042Bf Données de base trav.'!T77,0)</f>
        <v>0</v>
      </c>
      <c r="AS81" s="382" t="str">
        <f t="shared" si="42"/>
        <v/>
      </c>
      <c r="AT81" s="382">
        <f>'1042Bf Données de base trav.'!P77</f>
        <v>0</v>
      </c>
      <c r="AU81" s="382">
        <f t="shared" si="43"/>
        <v>0</v>
      </c>
    </row>
    <row r="82" spans="1:47" s="57" customFormat="1" ht="16.899999999999999" customHeight="1">
      <c r="A82" s="402" t="str">
        <f>IF('1042Bf Données de base trav.'!A78="","",'1042Bf Données de base trav.'!A78)</f>
        <v/>
      </c>
      <c r="B82" s="409" t="str">
        <f>IF('1042Bf Données de base trav.'!B78="","",'1042Bf Données de base trav.'!B78)</f>
        <v/>
      </c>
      <c r="C82" s="403" t="str">
        <f>IF('1042Bf Données de base trav.'!C78="","",'1042Bf Données de base trav.'!C78)</f>
        <v/>
      </c>
      <c r="D82" s="310" t="str">
        <f>IF('1042Bf Données de base trav.'!AJ78="","",'1042Bf Données de base trav.'!AJ78)</f>
        <v/>
      </c>
      <c r="E82" s="306" t="str">
        <f>IF('1042Bf Données de base trav.'!N78="","",'1042Bf Données de base trav.'!N78)</f>
        <v/>
      </c>
      <c r="F82" s="308" t="str">
        <f>IF('1042Bf Données de base trav.'!O78="","",'1042Bf Données de base trav.'!O78)</f>
        <v/>
      </c>
      <c r="G82" s="307" t="str">
        <f>IF('1042Bf Données de base trav.'!P78="","",'1042Bf Données de base trav.'!P78)</f>
        <v/>
      </c>
      <c r="H82" s="311" t="str">
        <f>IF('1042Bf Données de base trav.'!Q78="","",'1042Bf Données de base trav.'!Q78)</f>
        <v/>
      </c>
      <c r="I82" s="312" t="str">
        <f>IF('1042Bf Données de base trav.'!R78="","",'1042Bf Données de base trav.'!R78)</f>
        <v/>
      </c>
      <c r="J82" s="313" t="str">
        <f t="shared" si="27"/>
        <v/>
      </c>
      <c r="K82" s="314" t="str">
        <f t="shared" si="28"/>
        <v/>
      </c>
      <c r="L82" s="315" t="str">
        <f>IF('1042Bf Données de base trav.'!S78="","",'1042Bf Données de base trav.'!S78)</f>
        <v/>
      </c>
      <c r="M82" s="316" t="str">
        <f t="shared" si="44"/>
        <v/>
      </c>
      <c r="N82" s="317" t="str">
        <f t="shared" si="45"/>
        <v/>
      </c>
      <c r="O82" s="318" t="str">
        <f t="shared" si="46"/>
        <v/>
      </c>
      <c r="P82" s="319" t="str">
        <f t="shared" si="47"/>
        <v/>
      </c>
      <c r="Q82" s="309" t="str">
        <f t="shared" si="48"/>
        <v/>
      </c>
      <c r="R82" s="320" t="str">
        <f t="shared" si="49"/>
        <v/>
      </c>
      <c r="S82" s="317" t="str">
        <f t="shared" si="50"/>
        <v/>
      </c>
      <c r="T82" s="315" t="str">
        <f>IF(R82="","",MAX((O82-AR82)*'1042Af Demande'!$B$31,0))</f>
        <v/>
      </c>
      <c r="U82" s="321" t="str">
        <f t="shared" si="51"/>
        <v/>
      </c>
      <c r="V82" s="377"/>
      <c r="W82" s="378"/>
      <c r="X82" s="158" t="str">
        <f>IF('1042Bf Données de base trav.'!M78="","",'1042Bf Données de base trav.'!M78)</f>
        <v/>
      </c>
      <c r="Y82" s="379" t="str">
        <f t="shared" si="29"/>
        <v/>
      </c>
      <c r="Z82" s="380" t="str">
        <f>IF(A82="","",'1042Bf Données de base trav.'!Q78-'1042Bf Données de base trav.'!R78)</f>
        <v/>
      </c>
      <c r="AA82" s="380" t="str">
        <f t="shared" si="30"/>
        <v/>
      </c>
      <c r="AB82" s="381" t="str">
        <f t="shared" si="31"/>
        <v/>
      </c>
      <c r="AC82" s="381" t="str">
        <f t="shared" si="32"/>
        <v/>
      </c>
      <c r="AD82" s="381" t="str">
        <f t="shared" si="33"/>
        <v/>
      </c>
      <c r="AE82" s="382" t="str">
        <f t="shared" si="34"/>
        <v/>
      </c>
      <c r="AF82" s="382" t="str">
        <f>IF(K82="","",K82*AF$8 - MAX('1042Bf Données de base trav.'!S78-M82,0))</f>
        <v/>
      </c>
      <c r="AG82" s="382" t="str">
        <f t="shared" si="35"/>
        <v/>
      </c>
      <c r="AH82" s="382" t="str">
        <f t="shared" si="36"/>
        <v/>
      </c>
      <c r="AI82" s="382" t="str">
        <f t="shared" si="37"/>
        <v/>
      </c>
      <c r="AJ82" s="382" t="str">
        <f>IF(OR($C82="",K82="",O82=""),"",MAX(P82+'1042Bf Données de base trav.'!T78-O82,0))</f>
        <v/>
      </c>
      <c r="AK82" s="382" t="str">
        <f>IF('1042Bf Données de base trav.'!T78="","",'1042Bf Données de base trav.'!T78)</f>
        <v/>
      </c>
      <c r="AL82" s="382" t="str">
        <f t="shared" si="38"/>
        <v/>
      </c>
      <c r="AM82" s="383" t="str">
        <f t="shared" si="39"/>
        <v/>
      </c>
      <c r="AN82" s="384" t="str">
        <f t="shared" si="40"/>
        <v/>
      </c>
      <c r="AO82" s="382" t="str">
        <f t="shared" si="41"/>
        <v/>
      </c>
      <c r="AP82" s="382" t="str">
        <f>IF(E82="","",'1042Bf Données de base trav.'!P78)</f>
        <v/>
      </c>
      <c r="AQ82" s="385">
        <f>IF('1042Bf Données de base trav.'!Y78&gt;0,AG82,0)</f>
        <v>0</v>
      </c>
      <c r="AR82" s="386">
        <f>IF('1042Bf Données de base trav.'!Y78&gt;0,'1042Bf Données de base trav.'!T78,0)</f>
        <v>0</v>
      </c>
      <c r="AS82" s="382" t="str">
        <f t="shared" si="42"/>
        <v/>
      </c>
      <c r="AT82" s="382">
        <f>'1042Bf Données de base trav.'!P78</f>
        <v>0</v>
      </c>
      <c r="AU82" s="382">
        <f t="shared" si="43"/>
        <v>0</v>
      </c>
    </row>
    <row r="83" spans="1:47" s="57" customFormat="1" ht="16.899999999999999" customHeight="1">
      <c r="A83" s="402" t="str">
        <f>IF('1042Bf Données de base trav.'!A79="","",'1042Bf Données de base trav.'!A79)</f>
        <v/>
      </c>
      <c r="B83" s="409" t="str">
        <f>IF('1042Bf Données de base trav.'!B79="","",'1042Bf Données de base trav.'!B79)</f>
        <v/>
      </c>
      <c r="C83" s="403" t="str">
        <f>IF('1042Bf Données de base trav.'!C79="","",'1042Bf Données de base trav.'!C79)</f>
        <v/>
      </c>
      <c r="D83" s="310" t="str">
        <f>IF('1042Bf Données de base trav.'!AJ79="","",'1042Bf Données de base trav.'!AJ79)</f>
        <v/>
      </c>
      <c r="E83" s="306" t="str">
        <f>IF('1042Bf Données de base trav.'!N79="","",'1042Bf Données de base trav.'!N79)</f>
        <v/>
      </c>
      <c r="F83" s="308" t="str">
        <f>IF('1042Bf Données de base trav.'!O79="","",'1042Bf Données de base trav.'!O79)</f>
        <v/>
      </c>
      <c r="G83" s="307" t="str">
        <f>IF('1042Bf Données de base trav.'!P79="","",'1042Bf Données de base trav.'!P79)</f>
        <v/>
      </c>
      <c r="H83" s="311" t="str">
        <f>IF('1042Bf Données de base trav.'!Q79="","",'1042Bf Données de base trav.'!Q79)</f>
        <v/>
      </c>
      <c r="I83" s="312" t="str">
        <f>IF('1042Bf Données de base trav.'!R79="","",'1042Bf Données de base trav.'!R79)</f>
        <v/>
      </c>
      <c r="J83" s="313" t="str">
        <f t="shared" si="27"/>
        <v/>
      </c>
      <c r="K83" s="314" t="str">
        <f t="shared" si="28"/>
        <v/>
      </c>
      <c r="L83" s="315" t="str">
        <f>IF('1042Bf Données de base trav.'!S79="","",'1042Bf Données de base trav.'!S79)</f>
        <v/>
      </c>
      <c r="M83" s="316" t="str">
        <f t="shared" si="44"/>
        <v/>
      </c>
      <c r="N83" s="317" t="str">
        <f t="shared" si="45"/>
        <v/>
      </c>
      <c r="O83" s="318" t="str">
        <f t="shared" si="46"/>
        <v/>
      </c>
      <c r="P83" s="319" t="str">
        <f t="shared" si="47"/>
        <v/>
      </c>
      <c r="Q83" s="309" t="str">
        <f t="shared" si="48"/>
        <v/>
      </c>
      <c r="R83" s="320" t="str">
        <f t="shared" si="49"/>
        <v/>
      </c>
      <c r="S83" s="317" t="str">
        <f t="shared" si="50"/>
        <v/>
      </c>
      <c r="T83" s="315" t="str">
        <f>IF(R83="","",MAX((O83-AR83)*'1042Af Demande'!$B$31,0))</f>
        <v/>
      </c>
      <c r="U83" s="321" t="str">
        <f t="shared" si="51"/>
        <v/>
      </c>
      <c r="V83" s="377"/>
      <c r="W83" s="378"/>
      <c r="X83" s="158" t="str">
        <f>IF('1042Bf Données de base trav.'!M79="","",'1042Bf Données de base trav.'!M79)</f>
        <v/>
      </c>
      <c r="Y83" s="379" t="str">
        <f t="shared" si="29"/>
        <v/>
      </c>
      <c r="Z83" s="380" t="str">
        <f>IF(A83="","",'1042Bf Données de base trav.'!Q79-'1042Bf Données de base trav.'!R79)</f>
        <v/>
      </c>
      <c r="AA83" s="380" t="str">
        <f t="shared" si="30"/>
        <v/>
      </c>
      <c r="AB83" s="381" t="str">
        <f t="shared" si="31"/>
        <v/>
      </c>
      <c r="AC83" s="381" t="str">
        <f t="shared" si="32"/>
        <v/>
      </c>
      <c r="AD83" s="381" t="str">
        <f t="shared" si="33"/>
        <v/>
      </c>
      <c r="AE83" s="382" t="str">
        <f t="shared" si="34"/>
        <v/>
      </c>
      <c r="AF83" s="382" t="str">
        <f>IF(K83="","",K83*AF$8 - MAX('1042Bf Données de base trav.'!S79-M83,0))</f>
        <v/>
      </c>
      <c r="AG83" s="382" t="str">
        <f t="shared" si="35"/>
        <v/>
      </c>
      <c r="AH83" s="382" t="str">
        <f t="shared" si="36"/>
        <v/>
      </c>
      <c r="AI83" s="382" t="str">
        <f t="shared" si="37"/>
        <v/>
      </c>
      <c r="AJ83" s="382" t="str">
        <f>IF(OR($C83="",K83="",O83=""),"",MAX(P83+'1042Bf Données de base trav.'!T79-O83,0))</f>
        <v/>
      </c>
      <c r="AK83" s="382" t="str">
        <f>IF('1042Bf Données de base trav.'!T79="","",'1042Bf Données de base trav.'!T79)</f>
        <v/>
      </c>
      <c r="AL83" s="382" t="str">
        <f t="shared" si="38"/>
        <v/>
      </c>
      <c r="AM83" s="383" t="str">
        <f t="shared" si="39"/>
        <v/>
      </c>
      <c r="AN83" s="384" t="str">
        <f t="shared" si="40"/>
        <v/>
      </c>
      <c r="AO83" s="382" t="str">
        <f t="shared" si="41"/>
        <v/>
      </c>
      <c r="AP83" s="382" t="str">
        <f>IF(E83="","",'1042Bf Données de base trav.'!P79)</f>
        <v/>
      </c>
      <c r="AQ83" s="385">
        <f>IF('1042Bf Données de base trav.'!Y79&gt;0,AG83,0)</f>
        <v>0</v>
      </c>
      <c r="AR83" s="386">
        <f>IF('1042Bf Données de base trav.'!Y79&gt;0,'1042Bf Données de base trav.'!T79,0)</f>
        <v>0</v>
      </c>
      <c r="AS83" s="382" t="str">
        <f t="shared" si="42"/>
        <v/>
      </c>
      <c r="AT83" s="382">
        <f>'1042Bf Données de base trav.'!P79</f>
        <v>0</v>
      </c>
      <c r="AU83" s="382">
        <f t="shared" si="43"/>
        <v>0</v>
      </c>
    </row>
    <row r="84" spans="1:47" s="57" customFormat="1" ht="16.899999999999999" customHeight="1">
      <c r="A84" s="402" t="str">
        <f>IF('1042Bf Données de base trav.'!A80="","",'1042Bf Données de base trav.'!A80)</f>
        <v/>
      </c>
      <c r="B84" s="409" t="str">
        <f>IF('1042Bf Données de base trav.'!B80="","",'1042Bf Données de base trav.'!B80)</f>
        <v/>
      </c>
      <c r="C84" s="403" t="str">
        <f>IF('1042Bf Données de base trav.'!C80="","",'1042Bf Données de base trav.'!C80)</f>
        <v/>
      </c>
      <c r="D84" s="310" t="str">
        <f>IF('1042Bf Données de base trav.'!AJ80="","",'1042Bf Données de base trav.'!AJ80)</f>
        <v/>
      </c>
      <c r="E84" s="306" t="str">
        <f>IF('1042Bf Données de base trav.'!N80="","",'1042Bf Données de base trav.'!N80)</f>
        <v/>
      </c>
      <c r="F84" s="308" t="str">
        <f>IF('1042Bf Données de base trav.'!O80="","",'1042Bf Données de base trav.'!O80)</f>
        <v/>
      </c>
      <c r="G84" s="307" t="str">
        <f>IF('1042Bf Données de base trav.'!P80="","",'1042Bf Données de base trav.'!P80)</f>
        <v/>
      </c>
      <c r="H84" s="311" t="str">
        <f>IF('1042Bf Données de base trav.'!Q80="","",'1042Bf Données de base trav.'!Q80)</f>
        <v/>
      </c>
      <c r="I84" s="312" t="str">
        <f>IF('1042Bf Données de base trav.'!R80="","",'1042Bf Données de base trav.'!R80)</f>
        <v/>
      </c>
      <c r="J84" s="313" t="str">
        <f t="shared" si="27"/>
        <v/>
      </c>
      <c r="K84" s="314" t="str">
        <f t="shared" si="28"/>
        <v/>
      </c>
      <c r="L84" s="315" t="str">
        <f>IF('1042Bf Données de base trav.'!S80="","",'1042Bf Données de base trav.'!S80)</f>
        <v/>
      </c>
      <c r="M84" s="316" t="str">
        <f t="shared" si="44"/>
        <v/>
      </c>
      <c r="N84" s="317" t="str">
        <f t="shared" si="45"/>
        <v/>
      </c>
      <c r="O84" s="318" t="str">
        <f t="shared" si="46"/>
        <v/>
      </c>
      <c r="P84" s="319" t="str">
        <f t="shared" si="47"/>
        <v/>
      </c>
      <c r="Q84" s="309" t="str">
        <f t="shared" si="48"/>
        <v/>
      </c>
      <c r="R84" s="320" t="str">
        <f t="shared" si="49"/>
        <v/>
      </c>
      <c r="S84" s="317" t="str">
        <f t="shared" si="50"/>
        <v/>
      </c>
      <c r="T84" s="315" t="str">
        <f>IF(R84="","",MAX((O84-AR84)*'1042Af Demande'!$B$31,0))</f>
        <v/>
      </c>
      <c r="U84" s="321" t="str">
        <f t="shared" si="51"/>
        <v/>
      </c>
      <c r="V84" s="377"/>
      <c r="W84" s="378"/>
      <c r="X84" s="158" t="str">
        <f>IF('1042Bf Données de base trav.'!M80="","",'1042Bf Données de base trav.'!M80)</f>
        <v/>
      </c>
      <c r="Y84" s="379" t="str">
        <f t="shared" si="29"/>
        <v/>
      </c>
      <c r="Z84" s="380" t="str">
        <f>IF(A84="","",'1042Bf Données de base trav.'!Q80-'1042Bf Données de base trav.'!R80)</f>
        <v/>
      </c>
      <c r="AA84" s="380" t="str">
        <f t="shared" si="30"/>
        <v/>
      </c>
      <c r="AB84" s="381" t="str">
        <f t="shared" si="31"/>
        <v/>
      </c>
      <c r="AC84" s="381" t="str">
        <f t="shared" si="32"/>
        <v/>
      </c>
      <c r="AD84" s="381" t="str">
        <f t="shared" si="33"/>
        <v/>
      </c>
      <c r="AE84" s="382" t="str">
        <f t="shared" si="34"/>
        <v/>
      </c>
      <c r="AF84" s="382" t="str">
        <f>IF(K84="","",K84*AF$8 - MAX('1042Bf Données de base trav.'!S80-M84,0))</f>
        <v/>
      </c>
      <c r="AG84" s="382" t="str">
        <f t="shared" si="35"/>
        <v/>
      </c>
      <c r="AH84" s="382" t="str">
        <f t="shared" si="36"/>
        <v/>
      </c>
      <c r="AI84" s="382" t="str">
        <f t="shared" si="37"/>
        <v/>
      </c>
      <c r="AJ84" s="382" t="str">
        <f>IF(OR($C84="",K84="",O84=""),"",MAX(P84+'1042Bf Données de base trav.'!T80-O84,0))</f>
        <v/>
      </c>
      <c r="AK84" s="382" t="str">
        <f>IF('1042Bf Données de base trav.'!T80="","",'1042Bf Données de base trav.'!T80)</f>
        <v/>
      </c>
      <c r="AL84" s="382" t="str">
        <f t="shared" si="38"/>
        <v/>
      </c>
      <c r="AM84" s="383" t="str">
        <f t="shared" si="39"/>
        <v/>
      </c>
      <c r="AN84" s="384" t="str">
        <f t="shared" si="40"/>
        <v/>
      </c>
      <c r="AO84" s="382" t="str">
        <f t="shared" si="41"/>
        <v/>
      </c>
      <c r="AP84" s="382" t="str">
        <f>IF(E84="","",'1042Bf Données de base trav.'!P80)</f>
        <v/>
      </c>
      <c r="AQ84" s="385">
        <f>IF('1042Bf Données de base trav.'!Y80&gt;0,AG84,0)</f>
        <v>0</v>
      </c>
      <c r="AR84" s="386">
        <f>IF('1042Bf Données de base trav.'!Y80&gt;0,'1042Bf Données de base trav.'!T80,0)</f>
        <v>0</v>
      </c>
      <c r="AS84" s="382" t="str">
        <f t="shared" si="42"/>
        <v/>
      </c>
      <c r="AT84" s="382">
        <f>'1042Bf Données de base trav.'!P80</f>
        <v>0</v>
      </c>
      <c r="AU84" s="382">
        <f t="shared" si="43"/>
        <v>0</v>
      </c>
    </row>
    <row r="85" spans="1:47" s="57" customFormat="1" ht="16.899999999999999" customHeight="1">
      <c r="A85" s="402" t="str">
        <f>IF('1042Bf Données de base trav.'!A81="","",'1042Bf Données de base trav.'!A81)</f>
        <v/>
      </c>
      <c r="B85" s="409" t="str">
        <f>IF('1042Bf Données de base trav.'!B81="","",'1042Bf Données de base trav.'!B81)</f>
        <v/>
      </c>
      <c r="C85" s="403" t="str">
        <f>IF('1042Bf Données de base trav.'!C81="","",'1042Bf Données de base trav.'!C81)</f>
        <v/>
      </c>
      <c r="D85" s="310" t="str">
        <f>IF('1042Bf Données de base trav.'!AJ81="","",'1042Bf Données de base trav.'!AJ81)</f>
        <v/>
      </c>
      <c r="E85" s="306" t="str">
        <f>IF('1042Bf Données de base trav.'!N81="","",'1042Bf Données de base trav.'!N81)</f>
        <v/>
      </c>
      <c r="F85" s="308" t="str">
        <f>IF('1042Bf Données de base trav.'!O81="","",'1042Bf Données de base trav.'!O81)</f>
        <v/>
      </c>
      <c r="G85" s="307" t="str">
        <f>IF('1042Bf Données de base trav.'!P81="","",'1042Bf Données de base trav.'!P81)</f>
        <v/>
      </c>
      <c r="H85" s="311" t="str">
        <f>IF('1042Bf Données de base trav.'!Q81="","",'1042Bf Données de base trav.'!Q81)</f>
        <v/>
      </c>
      <c r="I85" s="312" t="str">
        <f>IF('1042Bf Données de base trav.'!R81="","",'1042Bf Données de base trav.'!R81)</f>
        <v/>
      </c>
      <c r="J85" s="313" t="str">
        <f t="shared" si="27"/>
        <v/>
      </c>
      <c r="K85" s="314" t="str">
        <f t="shared" si="28"/>
        <v/>
      </c>
      <c r="L85" s="315" t="str">
        <f>IF('1042Bf Données de base trav.'!S81="","",'1042Bf Données de base trav.'!S81)</f>
        <v/>
      </c>
      <c r="M85" s="316" t="str">
        <f t="shared" si="44"/>
        <v/>
      </c>
      <c r="N85" s="317" t="str">
        <f t="shared" si="45"/>
        <v/>
      </c>
      <c r="O85" s="318" t="str">
        <f t="shared" si="46"/>
        <v/>
      </c>
      <c r="P85" s="319" t="str">
        <f t="shared" si="47"/>
        <v/>
      </c>
      <c r="Q85" s="309" t="str">
        <f t="shared" si="48"/>
        <v/>
      </c>
      <c r="R85" s="320" t="str">
        <f t="shared" si="49"/>
        <v/>
      </c>
      <c r="S85" s="317" t="str">
        <f t="shared" si="50"/>
        <v/>
      </c>
      <c r="T85" s="315" t="str">
        <f>IF(R85="","",MAX((O85-AR85)*'1042Af Demande'!$B$31,0))</f>
        <v/>
      </c>
      <c r="U85" s="321" t="str">
        <f t="shared" si="51"/>
        <v/>
      </c>
      <c r="V85" s="377"/>
      <c r="W85" s="378"/>
      <c r="X85" s="158" t="str">
        <f>IF('1042Bf Données de base trav.'!M81="","",'1042Bf Données de base trav.'!M81)</f>
        <v/>
      </c>
      <c r="Y85" s="379" t="str">
        <f t="shared" si="29"/>
        <v/>
      </c>
      <c r="Z85" s="380" t="str">
        <f>IF(A85="","",'1042Bf Données de base trav.'!Q81-'1042Bf Données de base trav.'!R81)</f>
        <v/>
      </c>
      <c r="AA85" s="380" t="str">
        <f t="shared" si="30"/>
        <v/>
      </c>
      <c r="AB85" s="381" t="str">
        <f t="shared" si="31"/>
        <v/>
      </c>
      <c r="AC85" s="381" t="str">
        <f t="shared" si="32"/>
        <v/>
      </c>
      <c r="AD85" s="381" t="str">
        <f t="shared" si="33"/>
        <v/>
      </c>
      <c r="AE85" s="382" t="str">
        <f t="shared" si="34"/>
        <v/>
      </c>
      <c r="AF85" s="382" t="str">
        <f>IF(K85="","",K85*AF$8 - MAX('1042Bf Données de base trav.'!S81-M85,0))</f>
        <v/>
      </c>
      <c r="AG85" s="382" t="str">
        <f t="shared" si="35"/>
        <v/>
      </c>
      <c r="AH85" s="382" t="str">
        <f t="shared" si="36"/>
        <v/>
      </c>
      <c r="AI85" s="382" t="str">
        <f t="shared" si="37"/>
        <v/>
      </c>
      <c r="AJ85" s="382" t="str">
        <f>IF(OR($C85="",K85="",O85=""),"",MAX(P85+'1042Bf Données de base trav.'!T81-O85,0))</f>
        <v/>
      </c>
      <c r="AK85" s="382" t="str">
        <f>IF('1042Bf Données de base trav.'!T81="","",'1042Bf Données de base trav.'!T81)</f>
        <v/>
      </c>
      <c r="AL85" s="382" t="str">
        <f t="shared" si="38"/>
        <v/>
      </c>
      <c r="AM85" s="383" t="str">
        <f t="shared" si="39"/>
        <v/>
      </c>
      <c r="AN85" s="384" t="str">
        <f t="shared" si="40"/>
        <v/>
      </c>
      <c r="AO85" s="382" t="str">
        <f t="shared" si="41"/>
        <v/>
      </c>
      <c r="AP85" s="382" t="str">
        <f>IF(E85="","",'1042Bf Données de base trav.'!P81)</f>
        <v/>
      </c>
      <c r="AQ85" s="385">
        <f>IF('1042Bf Données de base trav.'!Y81&gt;0,AG85,0)</f>
        <v>0</v>
      </c>
      <c r="AR85" s="386">
        <f>IF('1042Bf Données de base trav.'!Y81&gt;0,'1042Bf Données de base trav.'!T81,0)</f>
        <v>0</v>
      </c>
      <c r="AS85" s="382" t="str">
        <f t="shared" si="42"/>
        <v/>
      </c>
      <c r="AT85" s="382">
        <f>'1042Bf Données de base trav.'!P81</f>
        <v>0</v>
      </c>
      <c r="AU85" s="382">
        <f t="shared" si="43"/>
        <v>0</v>
      </c>
    </row>
    <row r="86" spans="1:47" s="57" customFormat="1" ht="16.899999999999999" customHeight="1">
      <c r="A86" s="402" t="str">
        <f>IF('1042Bf Données de base trav.'!A82="","",'1042Bf Données de base trav.'!A82)</f>
        <v/>
      </c>
      <c r="B86" s="409" t="str">
        <f>IF('1042Bf Données de base trav.'!B82="","",'1042Bf Données de base trav.'!B82)</f>
        <v/>
      </c>
      <c r="C86" s="403" t="str">
        <f>IF('1042Bf Données de base trav.'!C82="","",'1042Bf Données de base trav.'!C82)</f>
        <v/>
      </c>
      <c r="D86" s="310" t="str">
        <f>IF('1042Bf Données de base trav.'!AJ82="","",'1042Bf Données de base trav.'!AJ82)</f>
        <v/>
      </c>
      <c r="E86" s="306" t="str">
        <f>IF('1042Bf Données de base trav.'!N82="","",'1042Bf Données de base trav.'!N82)</f>
        <v/>
      </c>
      <c r="F86" s="308" t="str">
        <f>IF('1042Bf Données de base trav.'!O82="","",'1042Bf Données de base trav.'!O82)</f>
        <v/>
      </c>
      <c r="G86" s="307" t="str">
        <f>IF('1042Bf Données de base trav.'!P82="","",'1042Bf Données de base trav.'!P82)</f>
        <v/>
      </c>
      <c r="H86" s="311" t="str">
        <f>IF('1042Bf Données de base trav.'!Q82="","",'1042Bf Données de base trav.'!Q82)</f>
        <v/>
      </c>
      <c r="I86" s="312" t="str">
        <f>IF('1042Bf Données de base trav.'!R82="","",'1042Bf Données de base trav.'!R82)</f>
        <v/>
      </c>
      <c r="J86" s="313" t="str">
        <f t="shared" si="27"/>
        <v/>
      </c>
      <c r="K86" s="314" t="str">
        <f t="shared" si="28"/>
        <v/>
      </c>
      <c r="L86" s="315" t="str">
        <f>IF('1042Bf Données de base trav.'!S82="","",'1042Bf Données de base trav.'!S82)</f>
        <v/>
      </c>
      <c r="M86" s="316" t="str">
        <f t="shared" si="44"/>
        <v/>
      </c>
      <c r="N86" s="317" t="str">
        <f t="shared" si="45"/>
        <v/>
      </c>
      <c r="O86" s="318" t="str">
        <f t="shared" si="46"/>
        <v/>
      </c>
      <c r="P86" s="319" t="str">
        <f t="shared" si="47"/>
        <v/>
      </c>
      <c r="Q86" s="309" t="str">
        <f t="shared" si="48"/>
        <v/>
      </c>
      <c r="R86" s="320" t="str">
        <f t="shared" si="49"/>
        <v/>
      </c>
      <c r="S86" s="317" t="str">
        <f t="shared" si="50"/>
        <v/>
      </c>
      <c r="T86" s="315" t="str">
        <f>IF(R86="","",MAX((O86-AR86)*'1042Af Demande'!$B$31,0))</f>
        <v/>
      </c>
      <c r="U86" s="321" t="str">
        <f t="shared" si="51"/>
        <v/>
      </c>
      <c r="V86" s="377"/>
      <c r="W86" s="378"/>
      <c r="X86" s="158" t="str">
        <f>IF('1042Bf Données de base trav.'!M82="","",'1042Bf Données de base trav.'!M82)</f>
        <v/>
      </c>
      <c r="Y86" s="379" t="str">
        <f t="shared" si="29"/>
        <v/>
      </c>
      <c r="Z86" s="380" t="str">
        <f>IF(A86="","",'1042Bf Données de base trav.'!Q82-'1042Bf Données de base trav.'!R82)</f>
        <v/>
      </c>
      <c r="AA86" s="380" t="str">
        <f t="shared" si="30"/>
        <v/>
      </c>
      <c r="AB86" s="381" t="str">
        <f t="shared" si="31"/>
        <v/>
      </c>
      <c r="AC86" s="381" t="str">
        <f t="shared" si="32"/>
        <v/>
      </c>
      <c r="AD86" s="381" t="str">
        <f t="shared" si="33"/>
        <v/>
      </c>
      <c r="AE86" s="382" t="str">
        <f t="shared" si="34"/>
        <v/>
      </c>
      <c r="AF86" s="382" t="str">
        <f>IF(K86="","",K86*AF$8 - MAX('1042Bf Données de base trav.'!S82-M86,0))</f>
        <v/>
      </c>
      <c r="AG86" s="382" t="str">
        <f t="shared" si="35"/>
        <v/>
      </c>
      <c r="AH86" s="382" t="str">
        <f t="shared" si="36"/>
        <v/>
      </c>
      <c r="AI86" s="382" t="str">
        <f t="shared" si="37"/>
        <v/>
      </c>
      <c r="AJ86" s="382" t="str">
        <f>IF(OR($C86="",K86="",O86=""),"",MAX(P86+'1042Bf Données de base trav.'!T82-O86,0))</f>
        <v/>
      </c>
      <c r="AK86" s="382" t="str">
        <f>IF('1042Bf Données de base trav.'!T82="","",'1042Bf Données de base trav.'!T82)</f>
        <v/>
      </c>
      <c r="AL86" s="382" t="str">
        <f t="shared" si="38"/>
        <v/>
      </c>
      <c r="AM86" s="383" t="str">
        <f t="shared" si="39"/>
        <v/>
      </c>
      <c r="AN86" s="384" t="str">
        <f t="shared" si="40"/>
        <v/>
      </c>
      <c r="AO86" s="382" t="str">
        <f t="shared" si="41"/>
        <v/>
      </c>
      <c r="AP86" s="382" t="str">
        <f>IF(E86="","",'1042Bf Données de base trav.'!P82)</f>
        <v/>
      </c>
      <c r="AQ86" s="385">
        <f>IF('1042Bf Données de base trav.'!Y82&gt;0,AG86,0)</f>
        <v>0</v>
      </c>
      <c r="AR86" s="386">
        <f>IF('1042Bf Données de base trav.'!Y82&gt;0,'1042Bf Données de base trav.'!T82,0)</f>
        <v>0</v>
      </c>
      <c r="AS86" s="382" t="str">
        <f t="shared" si="42"/>
        <v/>
      </c>
      <c r="AT86" s="382">
        <f>'1042Bf Données de base trav.'!P82</f>
        <v>0</v>
      </c>
      <c r="AU86" s="382">
        <f t="shared" si="43"/>
        <v>0</v>
      </c>
    </row>
    <row r="87" spans="1:47" s="57" customFormat="1" ht="16.899999999999999" customHeight="1">
      <c r="A87" s="402" t="str">
        <f>IF('1042Bf Données de base trav.'!A83="","",'1042Bf Données de base trav.'!A83)</f>
        <v/>
      </c>
      <c r="B87" s="409" t="str">
        <f>IF('1042Bf Données de base trav.'!B83="","",'1042Bf Données de base trav.'!B83)</f>
        <v/>
      </c>
      <c r="C87" s="403" t="str">
        <f>IF('1042Bf Données de base trav.'!C83="","",'1042Bf Données de base trav.'!C83)</f>
        <v/>
      </c>
      <c r="D87" s="310" t="str">
        <f>IF('1042Bf Données de base trav.'!AJ83="","",'1042Bf Données de base trav.'!AJ83)</f>
        <v/>
      </c>
      <c r="E87" s="306" t="str">
        <f>IF('1042Bf Données de base trav.'!N83="","",'1042Bf Données de base trav.'!N83)</f>
        <v/>
      </c>
      <c r="F87" s="308" t="str">
        <f>IF('1042Bf Données de base trav.'!O83="","",'1042Bf Données de base trav.'!O83)</f>
        <v/>
      </c>
      <c r="G87" s="307" t="str">
        <f>IF('1042Bf Données de base trav.'!P83="","",'1042Bf Données de base trav.'!P83)</f>
        <v/>
      </c>
      <c r="H87" s="311" t="str">
        <f>IF('1042Bf Données de base trav.'!Q83="","",'1042Bf Données de base trav.'!Q83)</f>
        <v/>
      </c>
      <c r="I87" s="312" t="str">
        <f>IF('1042Bf Données de base trav.'!R83="","",'1042Bf Données de base trav.'!R83)</f>
        <v/>
      </c>
      <c r="J87" s="313" t="str">
        <f t="shared" si="27"/>
        <v/>
      </c>
      <c r="K87" s="314" t="str">
        <f t="shared" si="28"/>
        <v/>
      </c>
      <c r="L87" s="315" t="str">
        <f>IF('1042Bf Données de base trav.'!S83="","",'1042Bf Données de base trav.'!S83)</f>
        <v/>
      </c>
      <c r="M87" s="316" t="str">
        <f t="shared" si="44"/>
        <v/>
      </c>
      <c r="N87" s="317" t="str">
        <f t="shared" si="45"/>
        <v/>
      </c>
      <c r="O87" s="318" t="str">
        <f t="shared" si="46"/>
        <v/>
      </c>
      <c r="P87" s="319" t="str">
        <f t="shared" si="47"/>
        <v/>
      </c>
      <c r="Q87" s="309" t="str">
        <f t="shared" si="48"/>
        <v/>
      </c>
      <c r="R87" s="320" t="str">
        <f t="shared" si="49"/>
        <v/>
      </c>
      <c r="S87" s="317" t="str">
        <f t="shared" si="50"/>
        <v/>
      </c>
      <c r="T87" s="315" t="str">
        <f>IF(R87="","",MAX((O87-AR87)*'1042Af Demande'!$B$31,0))</f>
        <v/>
      </c>
      <c r="U87" s="321" t="str">
        <f t="shared" si="51"/>
        <v/>
      </c>
      <c r="V87" s="377"/>
      <c r="W87" s="378"/>
      <c r="X87" s="158" t="str">
        <f>IF('1042Bf Données de base trav.'!M83="","",'1042Bf Données de base trav.'!M83)</f>
        <v/>
      </c>
      <c r="Y87" s="379" t="str">
        <f t="shared" si="29"/>
        <v/>
      </c>
      <c r="Z87" s="380" t="str">
        <f>IF(A87="","",'1042Bf Données de base trav.'!Q83-'1042Bf Données de base trav.'!R83)</f>
        <v/>
      </c>
      <c r="AA87" s="380" t="str">
        <f t="shared" si="30"/>
        <v/>
      </c>
      <c r="AB87" s="381" t="str">
        <f t="shared" si="31"/>
        <v/>
      </c>
      <c r="AC87" s="381" t="str">
        <f t="shared" si="32"/>
        <v/>
      </c>
      <c r="AD87" s="381" t="str">
        <f t="shared" si="33"/>
        <v/>
      </c>
      <c r="AE87" s="382" t="str">
        <f t="shared" si="34"/>
        <v/>
      </c>
      <c r="AF87" s="382" t="str">
        <f>IF(K87="","",K87*AF$8 - MAX('1042Bf Données de base trav.'!S83-M87,0))</f>
        <v/>
      </c>
      <c r="AG87" s="382" t="str">
        <f t="shared" si="35"/>
        <v/>
      </c>
      <c r="AH87" s="382" t="str">
        <f t="shared" si="36"/>
        <v/>
      </c>
      <c r="AI87" s="382" t="str">
        <f t="shared" si="37"/>
        <v/>
      </c>
      <c r="AJ87" s="382" t="str">
        <f>IF(OR($C87="",K87="",O87=""),"",MAX(P87+'1042Bf Données de base trav.'!T83-O87,0))</f>
        <v/>
      </c>
      <c r="AK87" s="382" t="str">
        <f>IF('1042Bf Données de base trav.'!T83="","",'1042Bf Données de base trav.'!T83)</f>
        <v/>
      </c>
      <c r="AL87" s="382" t="str">
        <f t="shared" si="38"/>
        <v/>
      </c>
      <c r="AM87" s="383" t="str">
        <f t="shared" si="39"/>
        <v/>
      </c>
      <c r="AN87" s="384" t="str">
        <f t="shared" si="40"/>
        <v/>
      </c>
      <c r="AO87" s="382" t="str">
        <f t="shared" si="41"/>
        <v/>
      </c>
      <c r="AP87" s="382" t="str">
        <f>IF(E87="","",'1042Bf Données de base trav.'!P83)</f>
        <v/>
      </c>
      <c r="AQ87" s="385">
        <f>IF('1042Bf Données de base trav.'!Y83&gt;0,AG87,0)</f>
        <v>0</v>
      </c>
      <c r="AR87" s="386">
        <f>IF('1042Bf Données de base trav.'!Y83&gt;0,'1042Bf Données de base trav.'!T83,0)</f>
        <v>0</v>
      </c>
      <c r="AS87" s="382" t="str">
        <f t="shared" si="42"/>
        <v/>
      </c>
      <c r="AT87" s="382">
        <f>'1042Bf Données de base trav.'!P83</f>
        <v>0</v>
      </c>
      <c r="AU87" s="382">
        <f t="shared" si="43"/>
        <v>0</v>
      </c>
    </row>
    <row r="88" spans="1:47" s="57" customFormat="1" ht="16.899999999999999" customHeight="1">
      <c r="A88" s="402" t="str">
        <f>IF('1042Bf Données de base trav.'!A84="","",'1042Bf Données de base trav.'!A84)</f>
        <v/>
      </c>
      <c r="B88" s="409" t="str">
        <f>IF('1042Bf Données de base trav.'!B84="","",'1042Bf Données de base trav.'!B84)</f>
        <v/>
      </c>
      <c r="C88" s="403" t="str">
        <f>IF('1042Bf Données de base trav.'!C84="","",'1042Bf Données de base trav.'!C84)</f>
        <v/>
      </c>
      <c r="D88" s="310" t="str">
        <f>IF('1042Bf Données de base trav.'!AJ84="","",'1042Bf Données de base trav.'!AJ84)</f>
        <v/>
      </c>
      <c r="E88" s="306" t="str">
        <f>IF('1042Bf Données de base trav.'!N84="","",'1042Bf Données de base trav.'!N84)</f>
        <v/>
      </c>
      <c r="F88" s="308" t="str">
        <f>IF('1042Bf Données de base trav.'!O84="","",'1042Bf Données de base trav.'!O84)</f>
        <v/>
      </c>
      <c r="G88" s="307" t="str">
        <f>IF('1042Bf Données de base trav.'!P84="","",'1042Bf Données de base trav.'!P84)</f>
        <v/>
      </c>
      <c r="H88" s="311" t="str">
        <f>IF('1042Bf Données de base trav.'!Q84="","",'1042Bf Données de base trav.'!Q84)</f>
        <v/>
      </c>
      <c r="I88" s="312" t="str">
        <f>IF('1042Bf Données de base trav.'!R84="","",'1042Bf Données de base trav.'!R84)</f>
        <v/>
      </c>
      <c r="J88" s="313" t="str">
        <f t="shared" si="27"/>
        <v/>
      </c>
      <c r="K88" s="314" t="str">
        <f t="shared" si="28"/>
        <v/>
      </c>
      <c r="L88" s="315" t="str">
        <f>IF('1042Bf Données de base trav.'!S84="","",'1042Bf Données de base trav.'!S84)</f>
        <v/>
      </c>
      <c r="M88" s="316" t="str">
        <f t="shared" si="44"/>
        <v/>
      </c>
      <c r="N88" s="317" t="str">
        <f t="shared" si="45"/>
        <v/>
      </c>
      <c r="O88" s="318" t="str">
        <f t="shared" si="46"/>
        <v/>
      </c>
      <c r="P88" s="319" t="str">
        <f t="shared" si="47"/>
        <v/>
      </c>
      <c r="Q88" s="309" t="str">
        <f t="shared" si="48"/>
        <v/>
      </c>
      <c r="R88" s="320" t="str">
        <f t="shared" si="49"/>
        <v/>
      </c>
      <c r="S88" s="317" t="str">
        <f t="shared" si="50"/>
        <v/>
      </c>
      <c r="T88" s="315" t="str">
        <f>IF(R88="","",MAX((O88-AR88)*'1042Af Demande'!$B$31,0))</f>
        <v/>
      </c>
      <c r="U88" s="321" t="str">
        <f t="shared" si="51"/>
        <v/>
      </c>
      <c r="V88" s="377"/>
      <c r="W88" s="378"/>
      <c r="X88" s="158" t="str">
        <f>IF('1042Bf Données de base trav.'!M84="","",'1042Bf Données de base trav.'!M84)</f>
        <v/>
      </c>
      <c r="Y88" s="379" t="str">
        <f t="shared" si="29"/>
        <v/>
      </c>
      <c r="Z88" s="380" t="str">
        <f>IF(A88="","",'1042Bf Données de base trav.'!Q84-'1042Bf Données de base trav.'!R84)</f>
        <v/>
      </c>
      <c r="AA88" s="380" t="str">
        <f t="shared" si="30"/>
        <v/>
      </c>
      <c r="AB88" s="381" t="str">
        <f t="shared" si="31"/>
        <v/>
      </c>
      <c r="AC88" s="381" t="str">
        <f t="shared" si="32"/>
        <v/>
      </c>
      <c r="AD88" s="381" t="str">
        <f t="shared" si="33"/>
        <v/>
      </c>
      <c r="AE88" s="382" t="str">
        <f t="shared" si="34"/>
        <v/>
      </c>
      <c r="AF88" s="382" t="str">
        <f>IF(K88="","",K88*AF$8 - MAX('1042Bf Données de base trav.'!S84-M88,0))</f>
        <v/>
      </c>
      <c r="AG88" s="382" t="str">
        <f t="shared" si="35"/>
        <v/>
      </c>
      <c r="AH88" s="382" t="str">
        <f t="shared" si="36"/>
        <v/>
      </c>
      <c r="AI88" s="382" t="str">
        <f t="shared" si="37"/>
        <v/>
      </c>
      <c r="AJ88" s="382" t="str">
        <f>IF(OR($C88="",K88="",O88=""),"",MAX(P88+'1042Bf Données de base trav.'!T84-O88,0))</f>
        <v/>
      </c>
      <c r="AK88" s="382" t="str">
        <f>IF('1042Bf Données de base trav.'!T84="","",'1042Bf Données de base trav.'!T84)</f>
        <v/>
      </c>
      <c r="AL88" s="382" t="str">
        <f t="shared" si="38"/>
        <v/>
      </c>
      <c r="AM88" s="383" t="str">
        <f t="shared" si="39"/>
        <v/>
      </c>
      <c r="AN88" s="384" t="str">
        <f t="shared" si="40"/>
        <v/>
      </c>
      <c r="AO88" s="382" t="str">
        <f t="shared" si="41"/>
        <v/>
      </c>
      <c r="AP88" s="382" t="str">
        <f>IF(E88="","",'1042Bf Données de base trav.'!P84)</f>
        <v/>
      </c>
      <c r="AQ88" s="385">
        <f>IF('1042Bf Données de base trav.'!Y84&gt;0,AG88,0)</f>
        <v>0</v>
      </c>
      <c r="AR88" s="386">
        <f>IF('1042Bf Données de base trav.'!Y84&gt;0,'1042Bf Données de base trav.'!T84,0)</f>
        <v>0</v>
      </c>
      <c r="AS88" s="382" t="str">
        <f t="shared" si="42"/>
        <v/>
      </c>
      <c r="AT88" s="382">
        <f>'1042Bf Données de base trav.'!P84</f>
        <v>0</v>
      </c>
      <c r="AU88" s="382">
        <f t="shared" si="43"/>
        <v>0</v>
      </c>
    </row>
    <row r="89" spans="1:47" s="57" customFormat="1" ht="16.899999999999999" customHeight="1">
      <c r="A89" s="402" t="str">
        <f>IF('1042Bf Données de base trav.'!A85="","",'1042Bf Données de base trav.'!A85)</f>
        <v/>
      </c>
      <c r="B89" s="409" t="str">
        <f>IF('1042Bf Données de base trav.'!B85="","",'1042Bf Données de base trav.'!B85)</f>
        <v/>
      </c>
      <c r="C89" s="403" t="str">
        <f>IF('1042Bf Données de base trav.'!C85="","",'1042Bf Données de base trav.'!C85)</f>
        <v/>
      </c>
      <c r="D89" s="310" t="str">
        <f>IF('1042Bf Données de base trav.'!AJ85="","",'1042Bf Données de base trav.'!AJ85)</f>
        <v/>
      </c>
      <c r="E89" s="306" t="str">
        <f>IF('1042Bf Données de base trav.'!N85="","",'1042Bf Données de base trav.'!N85)</f>
        <v/>
      </c>
      <c r="F89" s="308" t="str">
        <f>IF('1042Bf Données de base trav.'!O85="","",'1042Bf Données de base trav.'!O85)</f>
        <v/>
      </c>
      <c r="G89" s="307" t="str">
        <f>IF('1042Bf Données de base trav.'!P85="","",'1042Bf Données de base trav.'!P85)</f>
        <v/>
      </c>
      <c r="H89" s="311" t="str">
        <f>IF('1042Bf Données de base trav.'!Q85="","",'1042Bf Données de base trav.'!Q85)</f>
        <v/>
      </c>
      <c r="I89" s="312" t="str">
        <f>IF('1042Bf Données de base trav.'!R85="","",'1042Bf Données de base trav.'!R85)</f>
        <v/>
      </c>
      <c r="J89" s="313" t="str">
        <f t="shared" si="27"/>
        <v/>
      </c>
      <c r="K89" s="314" t="str">
        <f t="shared" si="28"/>
        <v/>
      </c>
      <c r="L89" s="315" t="str">
        <f>IF('1042Bf Données de base trav.'!S85="","",'1042Bf Données de base trav.'!S85)</f>
        <v/>
      </c>
      <c r="M89" s="316" t="str">
        <f t="shared" si="44"/>
        <v/>
      </c>
      <c r="N89" s="317" t="str">
        <f t="shared" si="45"/>
        <v/>
      </c>
      <c r="O89" s="318" t="str">
        <f t="shared" si="46"/>
        <v/>
      </c>
      <c r="P89" s="319" t="str">
        <f t="shared" si="47"/>
        <v/>
      </c>
      <c r="Q89" s="309" t="str">
        <f t="shared" si="48"/>
        <v/>
      </c>
      <c r="R89" s="320" t="str">
        <f t="shared" si="49"/>
        <v/>
      </c>
      <c r="S89" s="317" t="str">
        <f t="shared" si="50"/>
        <v/>
      </c>
      <c r="T89" s="315" t="str">
        <f>IF(R89="","",MAX((O89-AR89)*'1042Af Demande'!$B$31,0))</f>
        <v/>
      </c>
      <c r="U89" s="321" t="str">
        <f t="shared" si="51"/>
        <v/>
      </c>
      <c r="V89" s="377"/>
      <c r="W89" s="378"/>
      <c r="X89" s="158" t="str">
        <f>IF('1042Bf Données de base trav.'!M85="","",'1042Bf Données de base trav.'!M85)</f>
        <v/>
      </c>
      <c r="Y89" s="379" t="str">
        <f t="shared" si="29"/>
        <v/>
      </c>
      <c r="Z89" s="380" t="str">
        <f>IF(A89="","",'1042Bf Données de base trav.'!Q85-'1042Bf Données de base trav.'!R85)</f>
        <v/>
      </c>
      <c r="AA89" s="380" t="str">
        <f t="shared" si="30"/>
        <v/>
      </c>
      <c r="AB89" s="381" t="str">
        <f t="shared" si="31"/>
        <v/>
      </c>
      <c r="AC89" s="381" t="str">
        <f t="shared" si="32"/>
        <v/>
      </c>
      <c r="AD89" s="381" t="str">
        <f t="shared" si="33"/>
        <v/>
      </c>
      <c r="AE89" s="382" t="str">
        <f t="shared" si="34"/>
        <v/>
      </c>
      <c r="AF89" s="382" t="str">
        <f>IF(K89="","",K89*AF$8 - MAX('1042Bf Données de base trav.'!S85-M89,0))</f>
        <v/>
      </c>
      <c r="AG89" s="382" t="str">
        <f t="shared" si="35"/>
        <v/>
      </c>
      <c r="AH89" s="382" t="str">
        <f t="shared" si="36"/>
        <v/>
      </c>
      <c r="AI89" s="382" t="str">
        <f t="shared" si="37"/>
        <v/>
      </c>
      <c r="AJ89" s="382" t="str">
        <f>IF(OR($C89="",K89="",O89=""),"",MAX(P89+'1042Bf Données de base trav.'!T85-O89,0))</f>
        <v/>
      </c>
      <c r="AK89" s="382" t="str">
        <f>IF('1042Bf Données de base trav.'!T85="","",'1042Bf Données de base trav.'!T85)</f>
        <v/>
      </c>
      <c r="AL89" s="382" t="str">
        <f t="shared" si="38"/>
        <v/>
      </c>
      <c r="AM89" s="383" t="str">
        <f t="shared" si="39"/>
        <v/>
      </c>
      <c r="AN89" s="384" t="str">
        <f t="shared" si="40"/>
        <v/>
      </c>
      <c r="AO89" s="382" t="str">
        <f t="shared" si="41"/>
        <v/>
      </c>
      <c r="AP89" s="382" t="str">
        <f>IF(E89="","",'1042Bf Données de base trav.'!P85)</f>
        <v/>
      </c>
      <c r="AQ89" s="385">
        <f>IF('1042Bf Données de base trav.'!Y85&gt;0,AG89,0)</f>
        <v>0</v>
      </c>
      <c r="AR89" s="386">
        <f>IF('1042Bf Données de base trav.'!Y85&gt;0,'1042Bf Données de base trav.'!T85,0)</f>
        <v>0</v>
      </c>
      <c r="AS89" s="382" t="str">
        <f t="shared" si="42"/>
        <v/>
      </c>
      <c r="AT89" s="382">
        <f>'1042Bf Données de base trav.'!P85</f>
        <v>0</v>
      </c>
      <c r="AU89" s="382">
        <f t="shared" si="43"/>
        <v>0</v>
      </c>
    </row>
    <row r="90" spans="1:47" s="57" customFormat="1" ht="16.899999999999999" customHeight="1">
      <c r="A90" s="402" t="str">
        <f>IF('1042Bf Données de base trav.'!A86="","",'1042Bf Données de base trav.'!A86)</f>
        <v/>
      </c>
      <c r="B90" s="409" t="str">
        <f>IF('1042Bf Données de base trav.'!B86="","",'1042Bf Données de base trav.'!B86)</f>
        <v/>
      </c>
      <c r="C90" s="403" t="str">
        <f>IF('1042Bf Données de base trav.'!C86="","",'1042Bf Données de base trav.'!C86)</f>
        <v/>
      </c>
      <c r="D90" s="310" t="str">
        <f>IF('1042Bf Données de base trav.'!AJ86="","",'1042Bf Données de base trav.'!AJ86)</f>
        <v/>
      </c>
      <c r="E90" s="306" t="str">
        <f>IF('1042Bf Données de base trav.'!N86="","",'1042Bf Données de base trav.'!N86)</f>
        <v/>
      </c>
      <c r="F90" s="308" t="str">
        <f>IF('1042Bf Données de base trav.'!O86="","",'1042Bf Données de base trav.'!O86)</f>
        <v/>
      </c>
      <c r="G90" s="307" t="str">
        <f>IF('1042Bf Données de base trav.'!P86="","",'1042Bf Données de base trav.'!P86)</f>
        <v/>
      </c>
      <c r="H90" s="311" t="str">
        <f>IF('1042Bf Données de base trav.'!Q86="","",'1042Bf Données de base trav.'!Q86)</f>
        <v/>
      </c>
      <c r="I90" s="312" t="str">
        <f>IF('1042Bf Données de base trav.'!R86="","",'1042Bf Données de base trav.'!R86)</f>
        <v/>
      </c>
      <c r="J90" s="313" t="str">
        <f t="shared" si="27"/>
        <v/>
      </c>
      <c r="K90" s="314" t="str">
        <f t="shared" si="28"/>
        <v/>
      </c>
      <c r="L90" s="315" t="str">
        <f>IF('1042Bf Données de base trav.'!S86="","",'1042Bf Données de base trav.'!S86)</f>
        <v/>
      </c>
      <c r="M90" s="316" t="str">
        <f t="shared" si="44"/>
        <v/>
      </c>
      <c r="N90" s="317" t="str">
        <f t="shared" si="45"/>
        <v/>
      </c>
      <c r="O90" s="318" t="str">
        <f t="shared" si="46"/>
        <v/>
      </c>
      <c r="P90" s="319" t="str">
        <f t="shared" si="47"/>
        <v/>
      </c>
      <c r="Q90" s="309" t="str">
        <f t="shared" si="48"/>
        <v/>
      </c>
      <c r="R90" s="320" t="str">
        <f t="shared" si="49"/>
        <v/>
      </c>
      <c r="S90" s="317" t="str">
        <f t="shared" si="50"/>
        <v/>
      </c>
      <c r="T90" s="315" t="str">
        <f>IF(R90="","",MAX((O90-AR90)*'1042Af Demande'!$B$31,0))</f>
        <v/>
      </c>
      <c r="U90" s="321" t="str">
        <f t="shared" si="51"/>
        <v/>
      </c>
      <c r="V90" s="377"/>
      <c r="W90" s="378"/>
      <c r="X90" s="158" t="str">
        <f>IF('1042Bf Données de base trav.'!M86="","",'1042Bf Données de base trav.'!M86)</f>
        <v/>
      </c>
      <c r="Y90" s="379" t="str">
        <f t="shared" si="29"/>
        <v/>
      </c>
      <c r="Z90" s="380" t="str">
        <f>IF(A90="","",'1042Bf Données de base trav.'!Q86-'1042Bf Données de base trav.'!R86)</f>
        <v/>
      </c>
      <c r="AA90" s="380" t="str">
        <f t="shared" si="30"/>
        <v/>
      </c>
      <c r="AB90" s="381" t="str">
        <f t="shared" si="31"/>
        <v/>
      </c>
      <c r="AC90" s="381" t="str">
        <f t="shared" si="32"/>
        <v/>
      </c>
      <c r="AD90" s="381" t="str">
        <f t="shared" si="33"/>
        <v/>
      </c>
      <c r="AE90" s="382" t="str">
        <f t="shared" si="34"/>
        <v/>
      </c>
      <c r="AF90" s="382" t="str">
        <f>IF(K90="","",K90*AF$8 - MAX('1042Bf Données de base trav.'!S86-M90,0))</f>
        <v/>
      </c>
      <c r="AG90" s="382" t="str">
        <f t="shared" si="35"/>
        <v/>
      </c>
      <c r="AH90" s="382" t="str">
        <f t="shared" si="36"/>
        <v/>
      </c>
      <c r="AI90" s="382" t="str">
        <f t="shared" si="37"/>
        <v/>
      </c>
      <c r="AJ90" s="382" t="str">
        <f>IF(OR($C90="",K90="",O90=""),"",MAX(P90+'1042Bf Données de base trav.'!T86-O90,0))</f>
        <v/>
      </c>
      <c r="AK90" s="382" t="str">
        <f>IF('1042Bf Données de base trav.'!T86="","",'1042Bf Données de base trav.'!T86)</f>
        <v/>
      </c>
      <c r="AL90" s="382" t="str">
        <f t="shared" si="38"/>
        <v/>
      </c>
      <c r="AM90" s="383" t="str">
        <f t="shared" si="39"/>
        <v/>
      </c>
      <c r="AN90" s="384" t="str">
        <f t="shared" si="40"/>
        <v/>
      </c>
      <c r="AO90" s="382" t="str">
        <f t="shared" si="41"/>
        <v/>
      </c>
      <c r="AP90" s="382" t="str">
        <f>IF(E90="","",'1042Bf Données de base trav.'!P86)</f>
        <v/>
      </c>
      <c r="AQ90" s="385">
        <f>IF('1042Bf Données de base trav.'!Y86&gt;0,AG90,0)</f>
        <v>0</v>
      </c>
      <c r="AR90" s="386">
        <f>IF('1042Bf Données de base trav.'!Y86&gt;0,'1042Bf Données de base trav.'!T86,0)</f>
        <v>0</v>
      </c>
      <c r="AS90" s="382" t="str">
        <f t="shared" si="42"/>
        <v/>
      </c>
      <c r="AT90" s="382">
        <f>'1042Bf Données de base trav.'!P86</f>
        <v>0</v>
      </c>
      <c r="AU90" s="382">
        <f t="shared" si="43"/>
        <v>0</v>
      </c>
    </row>
    <row r="91" spans="1:47" s="57" customFormat="1" ht="16.899999999999999" customHeight="1">
      <c r="A91" s="402" t="str">
        <f>IF('1042Bf Données de base trav.'!A87="","",'1042Bf Données de base trav.'!A87)</f>
        <v/>
      </c>
      <c r="B91" s="409" t="str">
        <f>IF('1042Bf Données de base trav.'!B87="","",'1042Bf Données de base trav.'!B87)</f>
        <v/>
      </c>
      <c r="C91" s="403" t="str">
        <f>IF('1042Bf Données de base trav.'!C87="","",'1042Bf Données de base trav.'!C87)</f>
        <v/>
      </c>
      <c r="D91" s="310" t="str">
        <f>IF('1042Bf Données de base trav.'!AJ87="","",'1042Bf Données de base trav.'!AJ87)</f>
        <v/>
      </c>
      <c r="E91" s="306" t="str">
        <f>IF('1042Bf Données de base trav.'!N87="","",'1042Bf Données de base trav.'!N87)</f>
        <v/>
      </c>
      <c r="F91" s="308" t="str">
        <f>IF('1042Bf Données de base trav.'!O87="","",'1042Bf Données de base trav.'!O87)</f>
        <v/>
      </c>
      <c r="G91" s="307" t="str">
        <f>IF('1042Bf Données de base trav.'!P87="","",'1042Bf Données de base trav.'!P87)</f>
        <v/>
      </c>
      <c r="H91" s="311" t="str">
        <f>IF('1042Bf Données de base trav.'!Q87="","",'1042Bf Données de base trav.'!Q87)</f>
        <v/>
      </c>
      <c r="I91" s="312" t="str">
        <f>IF('1042Bf Données de base trav.'!R87="","",'1042Bf Données de base trav.'!R87)</f>
        <v/>
      </c>
      <c r="J91" s="313" t="str">
        <f t="shared" si="27"/>
        <v/>
      </c>
      <c r="K91" s="314" t="str">
        <f t="shared" si="28"/>
        <v/>
      </c>
      <c r="L91" s="315" t="str">
        <f>IF('1042Bf Données de base trav.'!S87="","",'1042Bf Données de base trav.'!S87)</f>
        <v/>
      </c>
      <c r="M91" s="316" t="str">
        <f t="shared" si="44"/>
        <v/>
      </c>
      <c r="N91" s="317" t="str">
        <f t="shared" si="45"/>
        <v/>
      </c>
      <c r="O91" s="318" t="str">
        <f t="shared" si="46"/>
        <v/>
      </c>
      <c r="P91" s="319" t="str">
        <f t="shared" si="47"/>
        <v/>
      </c>
      <c r="Q91" s="309" t="str">
        <f t="shared" si="48"/>
        <v/>
      </c>
      <c r="R91" s="320" t="str">
        <f t="shared" si="49"/>
        <v/>
      </c>
      <c r="S91" s="317" t="str">
        <f t="shared" si="50"/>
        <v/>
      </c>
      <c r="T91" s="315" t="str">
        <f>IF(R91="","",MAX((O91-AR91)*'1042Af Demande'!$B$31,0))</f>
        <v/>
      </c>
      <c r="U91" s="321" t="str">
        <f t="shared" si="51"/>
        <v/>
      </c>
      <c r="V91" s="377"/>
      <c r="W91" s="378"/>
      <c r="X91" s="158" t="str">
        <f>IF('1042Bf Données de base trav.'!M87="","",'1042Bf Données de base trav.'!M87)</f>
        <v/>
      </c>
      <c r="Y91" s="379" t="str">
        <f t="shared" si="29"/>
        <v/>
      </c>
      <c r="Z91" s="380" t="str">
        <f>IF(A91="","",'1042Bf Données de base trav.'!Q87-'1042Bf Données de base trav.'!R87)</f>
        <v/>
      </c>
      <c r="AA91" s="380" t="str">
        <f t="shared" si="30"/>
        <v/>
      </c>
      <c r="AB91" s="381" t="str">
        <f t="shared" si="31"/>
        <v/>
      </c>
      <c r="AC91" s="381" t="str">
        <f t="shared" si="32"/>
        <v/>
      </c>
      <c r="AD91" s="381" t="str">
        <f t="shared" si="33"/>
        <v/>
      </c>
      <c r="AE91" s="382" t="str">
        <f t="shared" si="34"/>
        <v/>
      </c>
      <c r="AF91" s="382" t="str">
        <f>IF(K91="","",K91*AF$8 - MAX('1042Bf Données de base trav.'!S87-M91,0))</f>
        <v/>
      </c>
      <c r="AG91" s="382" t="str">
        <f t="shared" si="35"/>
        <v/>
      </c>
      <c r="AH91" s="382" t="str">
        <f t="shared" si="36"/>
        <v/>
      </c>
      <c r="AI91" s="382" t="str">
        <f t="shared" si="37"/>
        <v/>
      </c>
      <c r="AJ91" s="382" t="str">
        <f>IF(OR($C91="",K91="",O91=""),"",MAX(P91+'1042Bf Données de base trav.'!T87-O91,0))</f>
        <v/>
      </c>
      <c r="AK91" s="382" t="str">
        <f>IF('1042Bf Données de base trav.'!T87="","",'1042Bf Données de base trav.'!T87)</f>
        <v/>
      </c>
      <c r="AL91" s="382" t="str">
        <f t="shared" si="38"/>
        <v/>
      </c>
      <c r="AM91" s="383" t="str">
        <f t="shared" si="39"/>
        <v/>
      </c>
      <c r="AN91" s="384" t="str">
        <f t="shared" si="40"/>
        <v/>
      </c>
      <c r="AO91" s="382" t="str">
        <f t="shared" si="41"/>
        <v/>
      </c>
      <c r="AP91" s="382" t="str">
        <f>IF(E91="","",'1042Bf Données de base trav.'!P87)</f>
        <v/>
      </c>
      <c r="AQ91" s="385">
        <f>IF('1042Bf Données de base trav.'!Y87&gt;0,AG91,0)</f>
        <v>0</v>
      </c>
      <c r="AR91" s="386">
        <f>IF('1042Bf Données de base trav.'!Y87&gt;0,'1042Bf Données de base trav.'!T87,0)</f>
        <v>0</v>
      </c>
      <c r="AS91" s="382" t="str">
        <f t="shared" si="42"/>
        <v/>
      </c>
      <c r="AT91" s="382">
        <f>'1042Bf Données de base trav.'!P87</f>
        <v>0</v>
      </c>
      <c r="AU91" s="382">
        <f t="shared" si="43"/>
        <v>0</v>
      </c>
    </row>
    <row r="92" spans="1:47" s="57" customFormat="1" ht="16.899999999999999" customHeight="1">
      <c r="A92" s="402" t="str">
        <f>IF('1042Bf Données de base trav.'!A88="","",'1042Bf Données de base trav.'!A88)</f>
        <v/>
      </c>
      <c r="B92" s="409" t="str">
        <f>IF('1042Bf Données de base trav.'!B88="","",'1042Bf Données de base trav.'!B88)</f>
        <v/>
      </c>
      <c r="C92" s="403" t="str">
        <f>IF('1042Bf Données de base trav.'!C88="","",'1042Bf Données de base trav.'!C88)</f>
        <v/>
      </c>
      <c r="D92" s="310" t="str">
        <f>IF('1042Bf Données de base trav.'!AJ88="","",'1042Bf Données de base trav.'!AJ88)</f>
        <v/>
      </c>
      <c r="E92" s="306" t="str">
        <f>IF('1042Bf Données de base trav.'!N88="","",'1042Bf Données de base trav.'!N88)</f>
        <v/>
      </c>
      <c r="F92" s="308" t="str">
        <f>IF('1042Bf Données de base trav.'!O88="","",'1042Bf Données de base trav.'!O88)</f>
        <v/>
      </c>
      <c r="G92" s="307" t="str">
        <f>IF('1042Bf Données de base trav.'!P88="","",'1042Bf Données de base trav.'!P88)</f>
        <v/>
      </c>
      <c r="H92" s="311" t="str">
        <f>IF('1042Bf Données de base trav.'!Q88="","",'1042Bf Données de base trav.'!Q88)</f>
        <v/>
      </c>
      <c r="I92" s="312" t="str">
        <f>IF('1042Bf Données de base trav.'!R88="","",'1042Bf Données de base trav.'!R88)</f>
        <v/>
      </c>
      <c r="J92" s="313" t="str">
        <f t="shared" si="27"/>
        <v/>
      </c>
      <c r="K92" s="314" t="str">
        <f t="shared" si="28"/>
        <v/>
      </c>
      <c r="L92" s="315" t="str">
        <f>IF('1042Bf Données de base trav.'!S88="","",'1042Bf Données de base trav.'!S88)</f>
        <v/>
      </c>
      <c r="M92" s="316" t="str">
        <f t="shared" si="44"/>
        <v/>
      </c>
      <c r="N92" s="317" t="str">
        <f t="shared" si="45"/>
        <v/>
      </c>
      <c r="O92" s="318" t="str">
        <f t="shared" si="46"/>
        <v/>
      </c>
      <c r="P92" s="319" t="str">
        <f t="shared" si="47"/>
        <v/>
      </c>
      <c r="Q92" s="309" t="str">
        <f t="shared" si="48"/>
        <v/>
      </c>
      <c r="R92" s="320" t="str">
        <f t="shared" si="49"/>
        <v/>
      </c>
      <c r="S92" s="317" t="str">
        <f t="shared" si="50"/>
        <v/>
      </c>
      <c r="T92" s="315" t="str">
        <f>IF(R92="","",MAX((O92-AR92)*'1042Af Demande'!$B$31,0))</f>
        <v/>
      </c>
      <c r="U92" s="321" t="str">
        <f t="shared" si="51"/>
        <v/>
      </c>
      <c r="V92" s="377"/>
      <c r="W92" s="378"/>
      <c r="X92" s="158" t="str">
        <f>IF('1042Bf Données de base trav.'!M88="","",'1042Bf Données de base trav.'!M88)</f>
        <v/>
      </c>
      <c r="Y92" s="379" t="str">
        <f t="shared" si="29"/>
        <v/>
      </c>
      <c r="Z92" s="380" t="str">
        <f>IF(A92="","",'1042Bf Données de base trav.'!Q88-'1042Bf Données de base trav.'!R88)</f>
        <v/>
      </c>
      <c r="AA92" s="380" t="str">
        <f t="shared" si="30"/>
        <v/>
      </c>
      <c r="AB92" s="381" t="str">
        <f t="shared" si="31"/>
        <v/>
      </c>
      <c r="AC92" s="381" t="str">
        <f t="shared" si="32"/>
        <v/>
      </c>
      <c r="AD92" s="381" t="str">
        <f t="shared" si="33"/>
        <v/>
      </c>
      <c r="AE92" s="382" t="str">
        <f t="shared" si="34"/>
        <v/>
      </c>
      <c r="AF92" s="382" t="str">
        <f>IF(K92="","",K92*AF$8 - MAX('1042Bf Données de base trav.'!S88-M92,0))</f>
        <v/>
      </c>
      <c r="AG92" s="382" t="str">
        <f t="shared" si="35"/>
        <v/>
      </c>
      <c r="AH92" s="382" t="str">
        <f t="shared" si="36"/>
        <v/>
      </c>
      <c r="AI92" s="382" t="str">
        <f t="shared" si="37"/>
        <v/>
      </c>
      <c r="AJ92" s="382" t="str">
        <f>IF(OR($C92="",K92="",O92=""),"",MAX(P92+'1042Bf Données de base trav.'!T88-O92,0))</f>
        <v/>
      </c>
      <c r="AK92" s="382" t="str">
        <f>IF('1042Bf Données de base trav.'!T88="","",'1042Bf Données de base trav.'!T88)</f>
        <v/>
      </c>
      <c r="AL92" s="382" t="str">
        <f t="shared" si="38"/>
        <v/>
      </c>
      <c r="AM92" s="383" t="str">
        <f t="shared" si="39"/>
        <v/>
      </c>
      <c r="AN92" s="384" t="str">
        <f t="shared" si="40"/>
        <v/>
      </c>
      <c r="AO92" s="382" t="str">
        <f t="shared" si="41"/>
        <v/>
      </c>
      <c r="AP92" s="382" t="str">
        <f>IF(E92="","",'1042Bf Données de base trav.'!P88)</f>
        <v/>
      </c>
      <c r="AQ92" s="385">
        <f>IF('1042Bf Données de base trav.'!Y88&gt;0,AG92,0)</f>
        <v>0</v>
      </c>
      <c r="AR92" s="386">
        <f>IF('1042Bf Données de base trav.'!Y88&gt;0,'1042Bf Données de base trav.'!T88,0)</f>
        <v>0</v>
      </c>
      <c r="AS92" s="382" t="str">
        <f t="shared" si="42"/>
        <v/>
      </c>
      <c r="AT92" s="382">
        <f>'1042Bf Données de base trav.'!P88</f>
        <v>0</v>
      </c>
      <c r="AU92" s="382">
        <f t="shared" si="43"/>
        <v>0</v>
      </c>
    </row>
    <row r="93" spans="1:47" s="57" customFormat="1" ht="16.899999999999999" customHeight="1">
      <c r="A93" s="402" t="str">
        <f>IF('1042Bf Données de base trav.'!A89="","",'1042Bf Données de base trav.'!A89)</f>
        <v/>
      </c>
      <c r="B93" s="409" t="str">
        <f>IF('1042Bf Données de base trav.'!B89="","",'1042Bf Données de base trav.'!B89)</f>
        <v/>
      </c>
      <c r="C93" s="403" t="str">
        <f>IF('1042Bf Données de base trav.'!C89="","",'1042Bf Données de base trav.'!C89)</f>
        <v/>
      </c>
      <c r="D93" s="310" t="str">
        <f>IF('1042Bf Données de base trav.'!AJ89="","",'1042Bf Données de base trav.'!AJ89)</f>
        <v/>
      </c>
      <c r="E93" s="306" t="str">
        <f>IF('1042Bf Données de base trav.'!N89="","",'1042Bf Données de base trav.'!N89)</f>
        <v/>
      </c>
      <c r="F93" s="308" t="str">
        <f>IF('1042Bf Données de base trav.'!O89="","",'1042Bf Données de base trav.'!O89)</f>
        <v/>
      </c>
      <c r="G93" s="307" t="str">
        <f>IF('1042Bf Données de base trav.'!P89="","",'1042Bf Données de base trav.'!P89)</f>
        <v/>
      </c>
      <c r="H93" s="311" t="str">
        <f>IF('1042Bf Données de base trav.'!Q89="","",'1042Bf Données de base trav.'!Q89)</f>
        <v/>
      </c>
      <c r="I93" s="312" t="str">
        <f>IF('1042Bf Données de base trav.'!R89="","",'1042Bf Données de base trav.'!R89)</f>
        <v/>
      </c>
      <c r="J93" s="313" t="str">
        <f t="shared" si="27"/>
        <v/>
      </c>
      <c r="K93" s="314" t="str">
        <f t="shared" si="28"/>
        <v/>
      </c>
      <c r="L93" s="315" t="str">
        <f>IF('1042Bf Données de base trav.'!S89="","",'1042Bf Données de base trav.'!S89)</f>
        <v/>
      </c>
      <c r="M93" s="316" t="str">
        <f t="shared" si="44"/>
        <v/>
      </c>
      <c r="N93" s="317" t="str">
        <f t="shared" si="45"/>
        <v/>
      </c>
      <c r="O93" s="318" t="str">
        <f t="shared" si="46"/>
        <v/>
      </c>
      <c r="P93" s="319" t="str">
        <f t="shared" si="47"/>
        <v/>
      </c>
      <c r="Q93" s="309" t="str">
        <f t="shared" si="48"/>
        <v/>
      </c>
      <c r="R93" s="320" t="str">
        <f t="shared" si="49"/>
        <v/>
      </c>
      <c r="S93" s="317" t="str">
        <f t="shared" si="50"/>
        <v/>
      </c>
      <c r="T93" s="315" t="str">
        <f>IF(R93="","",MAX((O93-AR93)*'1042Af Demande'!$B$31,0))</f>
        <v/>
      </c>
      <c r="U93" s="321" t="str">
        <f t="shared" si="51"/>
        <v/>
      </c>
      <c r="V93" s="377"/>
      <c r="W93" s="378"/>
      <c r="X93" s="158" t="str">
        <f>IF('1042Bf Données de base trav.'!M89="","",'1042Bf Données de base trav.'!M89)</f>
        <v/>
      </c>
      <c r="Y93" s="379" t="str">
        <f t="shared" si="29"/>
        <v/>
      </c>
      <c r="Z93" s="380" t="str">
        <f>IF(A93="","",'1042Bf Données de base trav.'!Q89-'1042Bf Données de base trav.'!R89)</f>
        <v/>
      </c>
      <c r="AA93" s="380" t="str">
        <f t="shared" si="30"/>
        <v/>
      </c>
      <c r="AB93" s="381" t="str">
        <f t="shared" si="31"/>
        <v/>
      </c>
      <c r="AC93" s="381" t="str">
        <f t="shared" si="32"/>
        <v/>
      </c>
      <c r="AD93" s="381" t="str">
        <f t="shared" si="33"/>
        <v/>
      </c>
      <c r="AE93" s="382" t="str">
        <f t="shared" si="34"/>
        <v/>
      </c>
      <c r="AF93" s="382" t="str">
        <f>IF(K93="","",K93*AF$8 - MAX('1042Bf Données de base trav.'!S89-M93,0))</f>
        <v/>
      </c>
      <c r="AG93" s="382" t="str">
        <f t="shared" si="35"/>
        <v/>
      </c>
      <c r="AH93" s="382" t="str">
        <f t="shared" si="36"/>
        <v/>
      </c>
      <c r="AI93" s="382" t="str">
        <f t="shared" si="37"/>
        <v/>
      </c>
      <c r="AJ93" s="382" t="str">
        <f>IF(OR($C93="",K93="",O93=""),"",MAX(P93+'1042Bf Données de base trav.'!T89-O93,0))</f>
        <v/>
      </c>
      <c r="AK93" s="382" t="str">
        <f>IF('1042Bf Données de base trav.'!T89="","",'1042Bf Données de base trav.'!T89)</f>
        <v/>
      </c>
      <c r="AL93" s="382" t="str">
        <f t="shared" si="38"/>
        <v/>
      </c>
      <c r="AM93" s="383" t="str">
        <f t="shared" si="39"/>
        <v/>
      </c>
      <c r="AN93" s="384" t="str">
        <f t="shared" si="40"/>
        <v/>
      </c>
      <c r="AO93" s="382" t="str">
        <f t="shared" si="41"/>
        <v/>
      </c>
      <c r="AP93" s="382" t="str">
        <f>IF(E93="","",'1042Bf Données de base trav.'!P89)</f>
        <v/>
      </c>
      <c r="AQ93" s="385">
        <f>IF('1042Bf Données de base trav.'!Y89&gt;0,AG93,0)</f>
        <v>0</v>
      </c>
      <c r="AR93" s="386">
        <f>IF('1042Bf Données de base trav.'!Y89&gt;0,'1042Bf Données de base trav.'!T89,0)</f>
        <v>0</v>
      </c>
      <c r="AS93" s="382" t="str">
        <f t="shared" si="42"/>
        <v/>
      </c>
      <c r="AT93" s="382">
        <f>'1042Bf Données de base trav.'!P89</f>
        <v>0</v>
      </c>
      <c r="AU93" s="382">
        <f t="shared" si="43"/>
        <v>0</v>
      </c>
    </row>
    <row r="94" spans="1:47" s="57" customFormat="1" ht="16.899999999999999" customHeight="1">
      <c r="A94" s="402" t="str">
        <f>IF('1042Bf Données de base trav.'!A90="","",'1042Bf Données de base trav.'!A90)</f>
        <v/>
      </c>
      <c r="B94" s="409" t="str">
        <f>IF('1042Bf Données de base trav.'!B90="","",'1042Bf Données de base trav.'!B90)</f>
        <v/>
      </c>
      <c r="C94" s="403" t="str">
        <f>IF('1042Bf Données de base trav.'!C90="","",'1042Bf Données de base trav.'!C90)</f>
        <v/>
      </c>
      <c r="D94" s="310" t="str">
        <f>IF('1042Bf Données de base trav.'!AJ90="","",'1042Bf Données de base trav.'!AJ90)</f>
        <v/>
      </c>
      <c r="E94" s="306" t="str">
        <f>IF('1042Bf Données de base trav.'!N90="","",'1042Bf Données de base trav.'!N90)</f>
        <v/>
      </c>
      <c r="F94" s="308" t="str">
        <f>IF('1042Bf Données de base trav.'!O90="","",'1042Bf Données de base trav.'!O90)</f>
        <v/>
      </c>
      <c r="G94" s="307" t="str">
        <f>IF('1042Bf Données de base trav.'!P90="","",'1042Bf Données de base trav.'!P90)</f>
        <v/>
      </c>
      <c r="H94" s="311" t="str">
        <f>IF('1042Bf Données de base trav.'!Q90="","",'1042Bf Données de base trav.'!Q90)</f>
        <v/>
      </c>
      <c r="I94" s="312" t="str">
        <f>IF('1042Bf Données de base trav.'!R90="","",'1042Bf Données de base trav.'!R90)</f>
        <v/>
      </c>
      <c r="J94" s="313" t="str">
        <f t="shared" si="27"/>
        <v/>
      </c>
      <c r="K94" s="314" t="str">
        <f t="shared" si="28"/>
        <v/>
      </c>
      <c r="L94" s="315" t="str">
        <f>IF('1042Bf Données de base trav.'!S90="","",'1042Bf Données de base trav.'!S90)</f>
        <v/>
      </c>
      <c r="M94" s="316" t="str">
        <f t="shared" si="44"/>
        <v/>
      </c>
      <c r="N94" s="317" t="str">
        <f t="shared" si="45"/>
        <v/>
      </c>
      <c r="O94" s="318" t="str">
        <f t="shared" si="46"/>
        <v/>
      </c>
      <c r="P94" s="319" t="str">
        <f t="shared" si="47"/>
        <v/>
      </c>
      <c r="Q94" s="309" t="str">
        <f t="shared" si="48"/>
        <v/>
      </c>
      <c r="R94" s="320" t="str">
        <f t="shared" si="49"/>
        <v/>
      </c>
      <c r="S94" s="317" t="str">
        <f t="shared" si="50"/>
        <v/>
      </c>
      <c r="T94" s="315" t="str">
        <f>IF(R94="","",MAX((O94-AR94)*'1042Af Demande'!$B$31,0))</f>
        <v/>
      </c>
      <c r="U94" s="321" t="str">
        <f t="shared" si="51"/>
        <v/>
      </c>
      <c r="V94" s="377"/>
      <c r="W94" s="378"/>
      <c r="X94" s="158" t="str">
        <f>IF('1042Bf Données de base trav.'!M90="","",'1042Bf Données de base trav.'!M90)</f>
        <v/>
      </c>
      <c r="Y94" s="379" t="str">
        <f t="shared" si="29"/>
        <v/>
      </c>
      <c r="Z94" s="380" t="str">
        <f>IF(A94="","",'1042Bf Données de base trav.'!Q90-'1042Bf Données de base trav.'!R90)</f>
        <v/>
      </c>
      <c r="AA94" s="380" t="str">
        <f t="shared" si="30"/>
        <v/>
      </c>
      <c r="AB94" s="381" t="str">
        <f t="shared" si="31"/>
        <v/>
      </c>
      <c r="AC94" s="381" t="str">
        <f t="shared" si="32"/>
        <v/>
      </c>
      <c r="AD94" s="381" t="str">
        <f t="shared" si="33"/>
        <v/>
      </c>
      <c r="AE94" s="382" t="str">
        <f t="shared" si="34"/>
        <v/>
      </c>
      <c r="AF94" s="382" t="str">
        <f>IF(K94="","",K94*AF$8 - MAX('1042Bf Données de base trav.'!S90-M94,0))</f>
        <v/>
      </c>
      <c r="AG94" s="382" t="str">
        <f t="shared" si="35"/>
        <v/>
      </c>
      <c r="AH94" s="382" t="str">
        <f t="shared" si="36"/>
        <v/>
      </c>
      <c r="AI94" s="382" t="str">
        <f t="shared" si="37"/>
        <v/>
      </c>
      <c r="AJ94" s="382" t="str">
        <f>IF(OR($C94="",K94="",O94=""),"",MAX(P94+'1042Bf Données de base trav.'!T90-O94,0))</f>
        <v/>
      </c>
      <c r="AK94" s="382" t="str">
        <f>IF('1042Bf Données de base trav.'!T90="","",'1042Bf Données de base trav.'!T90)</f>
        <v/>
      </c>
      <c r="AL94" s="382" t="str">
        <f t="shared" si="38"/>
        <v/>
      </c>
      <c r="AM94" s="383" t="str">
        <f t="shared" si="39"/>
        <v/>
      </c>
      <c r="AN94" s="384" t="str">
        <f t="shared" si="40"/>
        <v/>
      </c>
      <c r="AO94" s="382" t="str">
        <f t="shared" si="41"/>
        <v/>
      </c>
      <c r="AP94" s="382" t="str">
        <f>IF(E94="","",'1042Bf Données de base trav.'!P90)</f>
        <v/>
      </c>
      <c r="AQ94" s="385">
        <f>IF('1042Bf Données de base trav.'!Y90&gt;0,AG94,0)</f>
        <v>0</v>
      </c>
      <c r="AR94" s="386">
        <f>IF('1042Bf Données de base trav.'!Y90&gt;0,'1042Bf Données de base trav.'!T90,0)</f>
        <v>0</v>
      </c>
      <c r="AS94" s="382" t="str">
        <f t="shared" si="42"/>
        <v/>
      </c>
      <c r="AT94" s="382">
        <f>'1042Bf Données de base trav.'!P90</f>
        <v>0</v>
      </c>
      <c r="AU94" s="382">
        <f t="shared" si="43"/>
        <v>0</v>
      </c>
    </row>
    <row r="95" spans="1:47" s="57" customFormat="1" ht="16.899999999999999" customHeight="1">
      <c r="A95" s="402" t="str">
        <f>IF('1042Bf Données de base trav.'!A91="","",'1042Bf Données de base trav.'!A91)</f>
        <v/>
      </c>
      <c r="B95" s="409" t="str">
        <f>IF('1042Bf Données de base trav.'!B91="","",'1042Bf Données de base trav.'!B91)</f>
        <v/>
      </c>
      <c r="C95" s="403" t="str">
        <f>IF('1042Bf Données de base trav.'!C91="","",'1042Bf Données de base trav.'!C91)</f>
        <v/>
      </c>
      <c r="D95" s="310" t="str">
        <f>IF('1042Bf Données de base trav.'!AJ91="","",'1042Bf Données de base trav.'!AJ91)</f>
        <v/>
      </c>
      <c r="E95" s="306" t="str">
        <f>IF('1042Bf Données de base trav.'!N91="","",'1042Bf Données de base trav.'!N91)</f>
        <v/>
      </c>
      <c r="F95" s="308" t="str">
        <f>IF('1042Bf Données de base trav.'!O91="","",'1042Bf Données de base trav.'!O91)</f>
        <v/>
      </c>
      <c r="G95" s="307" t="str">
        <f>IF('1042Bf Données de base trav.'!P91="","",'1042Bf Données de base trav.'!P91)</f>
        <v/>
      </c>
      <c r="H95" s="311" t="str">
        <f>IF('1042Bf Données de base trav.'!Q91="","",'1042Bf Données de base trav.'!Q91)</f>
        <v/>
      </c>
      <c r="I95" s="312" t="str">
        <f>IF('1042Bf Données de base trav.'!R91="","",'1042Bf Données de base trav.'!R91)</f>
        <v/>
      </c>
      <c r="J95" s="313" t="str">
        <f t="shared" si="27"/>
        <v/>
      </c>
      <c r="K95" s="314" t="str">
        <f t="shared" si="28"/>
        <v/>
      </c>
      <c r="L95" s="315" t="str">
        <f>IF('1042Bf Données de base trav.'!S91="","",'1042Bf Données de base trav.'!S91)</f>
        <v/>
      </c>
      <c r="M95" s="316" t="str">
        <f t="shared" si="44"/>
        <v/>
      </c>
      <c r="N95" s="317" t="str">
        <f t="shared" si="45"/>
        <v/>
      </c>
      <c r="O95" s="318" t="str">
        <f t="shared" si="46"/>
        <v/>
      </c>
      <c r="P95" s="319" t="str">
        <f t="shared" si="47"/>
        <v/>
      </c>
      <c r="Q95" s="309" t="str">
        <f t="shared" si="48"/>
        <v/>
      </c>
      <c r="R95" s="320" t="str">
        <f t="shared" si="49"/>
        <v/>
      </c>
      <c r="S95" s="317" t="str">
        <f t="shared" si="50"/>
        <v/>
      </c>
      <c r="T95" s="315" t="str">
        <f>IF(R95="","",MAX((O95-AR95)*'1042Af Demande'!$B$31,0))</f>
        <v/>
      </c>
      <c r="U95" s="321" t="str">
        <f t="shared" si="51"/>
        <v/>
      </c>
      <c r="V95" s="377"/>
      <c r="W95" s="378"/>
      <c r="X95" s="158" t="str">
        <f>IF('1042Bf Données de base trav.'!M91="","",'1042Bf Données de base trav.'!M91)</f>
        <v/>
      </c>
      <c r="Y95" s="379" t="str">
        <f t="shared" si="29"/>
        <v/>
      </c>
      <c r="Z95" s="380" t="str">
        <f>IF(A95="","",'1042Bf Données de base trav.'!Q91-'1042Bf Données de base trav.'!R91)</f>
        <v/>
      </c>
      <c r="AA95" s="380" t="str">
        <f t="shared" si="30"/>
        <v/>
      </c>
      <c r="AB95" s="381" t="str">
        <f t="shared" si="31"/>
        <v/>
      </c>
      <c r="AC95" s="381" t="str">
        <f t="shared" si="32"/>
        <v/>
      </c>
      <c r="AD95" s="381" t="str">
        <f t="shared" si="33"/>
        <v/>
      </c>
      <c r="AE95" s="382" t="str">
        <f t="shared" si="34"/>
        <v/>
      </c>
      <c r="AF95" s="382" t="str">
        <f>IF(K95="","",K95*AF$8 - MAX('1042Bf Données de base trav.'!S91-M95,0))</f>
        <v/>
      </c>
      <c r="AG95" s="382" t="str">
        <f t="shared" si="35"/>
        <v/>
      </c>
      <c r="AH95" s="382" t="str">
        <f t="shared" si="36"/>
        <v/>
      </c>
      <c r="AI95" s="382" t="str">
        <f t="shared" si="37"/>
        <v/>
      </c>
      <c r="AJ95" s="382" t="str">
        <f>IF(OR($C95="",K95="",O95=""),"",MAX(P95+'1042Bf Données de base trav.'!T91-O95,0))</f>
        <v/>
      </c>
      <c r="AK95" s="382" t="str">
        <f>IF('1042Bf Données de base trav.'!T91="","",'1042Bf Données de base trav.'!T91)</f>
        <v/>
      </c>
      <c r="AL95" s="382" t="str">
        <f t="shared" si="38"/>
        <v/>
      </c>
      <c r="AM95" s="383" t="str">
        <f t="shared" si="39"/>
        <v/>
      </c>
      <c r="AN95" s="384" t="str">
        <f t="shared" si="40"/>
        <v/>
      </c>
      <c r="AO95" s="382" t="str">
        <f t="shared" si="41"/>
        <v/>
      </c>
      <c r="AP95" s="382" t="str">
        <f>IF(E95="","",'1042Bf Données de base trav.'!P91)</f>
        <v/>
      </c>
      <c r="AQ95" s="385">
        <f>IF('1042Bf Données de base trav.'!Y91&gt;0,AG95,0)</f>
        <v>0</v>
      </c>
      <c r="AR95" s="386">
        <f>IF('1042Bf Données de base trav.'!Y91&gt;0,'1042Bf Données de base trav.'!T91,0)</f>
        <v>0</v>
      </c>
      <c r="AS95" s="382" t="str">
        <f t="shared" si="42"/>
        <v/>
      </c>
      <c r="AT95" s="382">
        <f>'1042Bf Données de base trav.'!P91</f>
        <v>0</v>
      </c>
      <c r="AU95" s="382">
        <f t="shared" si="43"/>
        <v>0</v>
      </c>
    </row>
    <row r="96" spans="1:47" s="57" customFormat="1" ht="16.899999999999999" customHeight="1">
      <c r="A96" s="402" t="str">
        <f>IF('1042Bf Données de base trav.'!A92="","",'1042Bf Données de base trav.'!A92)</f>
        <v/>
      </c>
      <c r="B96" s="409" t="str">
        <f>IF('1042Bf Données de base trav.'!B92="","",'1042Bf Données de base trav.'!B92)</f>
        <v/>
      </c>
      <c r="C96" s="403" t="str">
        <f>IF('1042Bf Données de base trav.'!C92="","",'1042Bf Données de base trav.'!C92)</f>
        <v/>
      </c>
      <c r="D96" s="310" t="str">
        <f>IF('1042Bf Données de base trav.'!AJ92="","",'1042Bf Données de base trav.'!AJ92)</f>
        <v/>
      </c>
      <c r="E96" s="306" t="str">
        <f>IF('1042Bf Données de base trav.'!N92="","",'1042Bf Données de base trav.'!N92)</f>
        <v/>
      </c>
      <c r="F96" s="308" t="str">
        <f>IF('1042Bf Données de base trav.'!O92="","",'1042Bf Données de base trav.'!O92)</f>
        <v/>
      </c>
      <c r="G96" s="307" t="str">
        <f>IF('1042Bf Données de base trav.'!P92="","",'1042Bf Données de base trav.'!P92)</f>
        <v/>
      </c>
      <c r="H96" s="311" t="str">
        <f>IF('1042Bf Données de base trav.'!Q92="","",'1042Bf Données de base trav.'!Q92)</f>
        <v/>
      </c>
      <c r="I96" s="312" t="str">
        <f>IF('1042Bf Données de base trav.'!R92="","",'1042Bf Données de base trav.'!R92)</f>
        <v/>
      </c>
      <c r="J96" s="313" t="str">
        <f t="shared" si="27"/>
        <v/>
      </c>
      <c r="K96" s="314" t="str">
        <f t="shared" si="28"/>
        <v/>
      </c>
      <c r="L96" s="315" t="str">
        <f>IF('1042Bf Données de base trav.'!S92="","",'1042Bf Données de base trav.'!S92)</f>
        <v/>
      </c>
      <c r="M96" s="316" t="str">
        <f t="shared" si="44"/>
        <v/>
      </c>
      <c r="N96" s="317" t="str">
        <f t="shared" si="45"/>
        <v/>
      </c>
      <c r="O96" s="318" t="str">
        <f t="shared" si="46"/>
        <v/>
      </c>
      <c r="P96" s="319" t="str">
        <f t="shared" si="47"/>
        <v/>
      </c>
      <c r="Q96" s="309" t="str">
        <f t="shared" si="48"/>
        <v/>
      </c>
      <c r="R96" s="320" t="str">
        <f t="shared" si="49"/>
        <v/>
      </c>
      <c r="S96" s="317" t="str">
        <f t="shared" si="50"/>
        <v/>
      </c>
      <c r="T96" s="315" t="str">
        <f>IF(R96="","",MAX((O96-AR96)*'1042Af Demande'!$B$31,0))</f>
        <v/>
      </c>
      <c r="U96" s="321" t="str">
        <f t="shared" si="51"/>
        <v/>
      </c>
      <c r="V96" s="377"/>
      <c r="W96" s="378"/>
      <c r="X96" s="158" t="str">
        <f>IF('1042Bf Données de base trav.'!M92="","",'1042Bf Données de base trav.'!M92)</f>
        <v/>
      </c>
      <c r="Y96" s="379" t="str">
        <f t="shared" si="29"/>
        <v/>
      </c>
      <c r="Z96" s="380" t="str">
        <f>IF(A96="","",'1042Bf Données de base trav.'!Q92-'1042Bf Données de base trav.'!R92)</f>
        <v/>
      </c>
      <c r="AA96" s="380" t="str">
        <f t="shared" si="30"/>
        <v/>
      </c>
      <c r="AB96" s="381" t="str">
        <f t="shared" si="31"/>
        <v/>
      </c>
      <c r="AC96" s="381" t="str">
        <f t="shared" si="32"/>
        <v/>
      </c>
      <c r="AD96" s="381" t="str">
        <f t="shared" si="33"/>
        <v/>
      </c>
      <c r="AE96" s="382" t="str">
        <f t="shared" si="34"/>
        <v/>
      </c>
      <c r="AF96" s="382" t="str">
        <f>IF(K96="","",K96*AF$8 - MAX('1042Bf Données de base trav.'!S92-M96,0))</f>
        <v/>
      </c>
      <c r="AG96" s="382" t="str">
        <f t="shared" si="35"/>
        <v/>
      </c>
      <c r="AH96" s="382" t="str">
        <f t="shared" si="36"/>
        <v/>
      </c>
      <c r="AI96" s="382" t="str">
        <f t="shared" si="37"/>
        <v/>
      </c>
      <c r="AJ96" s="382" t="str">
        <f>IF(OR($C96="",K96="",O96=""),"",MAX(P96+'1042Bf Données de base trav.'!T92-O96,0))</f>
        <v/>
      </c>
      <c r="AK96" s="382" t="str">
        <f>IF('1042Bf Données de base trav.'!T92="","",'1042Bf Données de base trav.'!T92)</f>
        <v/>
      </c>
      <c r="AL96" s="382" t="str">
        <f t="shared" si="38"/>
        <v/>
      </c>
      <c r="AM96" s="383" t="str">
        <f t="shared" si="39"/>
        <v/>
      </c>
      <c r="AN96" s="384" t="str">
        <f t="shared" si="40"/>
        <v/>
      </c>
      <c r="AO96" s="382" t="str">
        <f t="shared" si="41"/>
        <v/>
      </c>
      <c r="AP96" s="382" t="str">
        <f>IF(E96="","",'1042Bf Données de base trav.'!P92)</f>
        <v/>
      </c>
      <c r="AQ96" s="385">
        <f>IF('1042Bf Données de base trav.'!Y92&gt;0,AG96,0)</f>
        <v>0</v>
      </c>
      <c r="AR96" s="386">
        <f>IF('1042Bf Données de base trav.'!Y92&gt;0,'1042Bf Données de base trav.'!T92,0)</f>
        <v>0</v>
      </c>
      <c r="AS96" s="382" t="str">
        <f t="shared" si="42"/>
        <v/>
      </c>
      <c r="AT96" s="382">
        <f>'1042Bf Données de base trav.'!P92</f>
        <v>0</v>
      </c>
      <c r="AU96" s="382">
        <f t="shared" si="43"/>
        <v>0</v>
      </c>
    </row>
    <row r="97" spans="1:47" s="57" customFormat="1" ht="16.899999999999999" customHeight="1">
      <c r="A97" s="402" t="str">
        <f>IF('1042Bf Données de base trav.'!A93="","",'1042Bf Données de base trav.'!A93)</f>
        <v/>
      </c>
      <c r="B97" s="409" t="str">
        <f>IF('1042Bf Données de base trav.'!B93="","",'1042Bf Données de base trav.'!B93)</f>
        <v/>
      </c>
      <c r="C97" s="403" t="str">
        <f>IF('1042Bf Données de base trav.'!C93="","",'1042Bf Données de base trav.'!C93)</f>
        <v/>
      </c>
      <c r="D97" s="310" t="str">
        <f>IF('1042Bf Données de base trav.'!AJ93="","",'1042Bf Données de base trav.'!AJ93)</f>
        <v/>
      </c>
      <c r="E97" s="306" t="str">
        <f>IF('1042Bf Données de base trav.'!N93="","",'1042Bf Données de base trav.'!N93)</f>
        <v/>
      </c>
      <c r="F97" s="308" t="str">
        <f>IF('1042Bf Données de base trav.'!O93="","",'1042Bf Données de base trav.'!O93)</f>
        <v/>
      </c>
      <c r="G97" s="307" t="str">
        <f>IF('1042Bf Données de base trav.'!P93="","",'1042Bf Données de base trav.'!P93)</f>
        <v/>
      </c>
      <c r="H97" s="311" t="str">
        <f>IF('1042Bf Données de base trav.'!Q93="","",'1042Bf Données de base trav.'!Q93)</f>
        <v/>
      </c>
      <c r="I97" s="312" t="str">
        <f>IF('1042Bf Données de base trav.'!R93="","",'1042Bf Données de base trav.'!R93)</f>
        <v/>
      </c>
      <c r="J97" s="313" t="str">
        <f t="shared" si="27"/>
        <v/>
      </c>
      <c r="K97" s="314" t="str">
        <f t="shared" si="28"/>
        <v/>
      </c>
      <c r="L97" s="315" t="str">
        <f>IF('1042Bf Données de base trav.'!S93="","",'1042Bf Données de base trav.'!S93)</f>
        <v/>
      </c>
      <c r="M97" s="316" t="str">
        <f t="shared" si="44"/>
        <v/>
      </c>
      <c r="N97" s="317" t="str">
        <f t="shared" si="45"/>
        <v/>
      </c>
      <c r="O97" s="318" t="str">
        <f t="shared" si="46"/>
        <v/>
      </c>
      <c r="P97" s="319" t="str">
        <f t="shared" si="47"/>
        <v/>
      </c>
      <c r="Q97" s="309" t="str">
        <f t="shared" si="48"/>
        <v/>
      </c>
      <c r="R97" s="320" t="str">
        <f t="shared" si="49"/>
        <v/>
      </c>
      <c r="S97" s="317" t="str">
        <f t="shared" si="50"/>
        <v/>
      </c>
      <c r="T97" s="315" t="str">
        <f>IF(R97="","",MAX((O97-AR97)*'1042Af Demande'!$B$31,0))</f>
        <v/>
      </c>
      <c r="U97" s="321" t="str">
        <f t="shared" si="51"/>
        <v/>
      </c>
      <c r="V97" s="377"/>
      <c r="W97" s="378"/>
      <c r="X97" s="158" t="str">
        <f>IF('1042Bf Données de base trav.'!M93="","",'1042Bf Données de base trav.'!M93)</f>
        <v/>
      </c>
      <c r="Y97" s="379" t="str">
        <f t="shared" si="29"/>
        <v/>
      </c>
      <c r="Z97" s="380" t="str">
        <f>IF(A97="","",'1042Bf Données de base trav.'!Q93-'1042Bf Données de base trav.'!R93)</f>
        <v/>
      </c>
      <c r="AA97" s="380" t="str">
        <f t="shared" si="30"/>
        <v/>
      </c>
      <c r="AB97" s="381" t="str">
        <f t="shared" si="31"/>
        <v/>
      </c>
      <c r="AC97" s="381" t="str">
        <f t="shared" si="32"/>
        <v/>
      </c>
      <c r="AD97" s="381" t="str">
        <f t="shared" si="33"/>
        <v/>
      </c>
      <c r="AE97" s="382" t="str">
        <f t="shared" si="34"/>
        <v/>
      </c>
      <c r="AF97" s="382" t="str">
        <f>IF(K97="","",K97*AF$8 - MAX('1042Bf Données de base trav.'!S93-M97,0))</f>
        <v/>
      </c>
      <c r="AG97" s="382" t="str">
        <f t="shared" si="35"/>
        <v/>
      </c>
      <c r="AH97" s="382" t="str">
        <f t="shared" si="36"/>
        <v/>
      </c>
      <c r="AI97" s="382" t="str">
        <f t="shared" si="37"/>
        <v/>
      </c>
      <c r="AJ97" s="382" t="str">
        <f>IF(OR($C97="",K97="",O97=""),"",MAX(P97+'1042Bf Données de base trav.'!T93-O97,0))</f>
        <v/>
      </c>
      <c r="AK97" s="382" t="str">
        <f>IF('1042Bf Données de base trav.'!T93="","",'1042Bf Données de base trav.'!T93)</f>
        <v/>
      </c>
      <c r="AL97" s="382" t="str">
        <f t="shared" si="38"/>
        <v/>
      </c>
      <c r="AM97" s="383" t="str">
        <f t="shared" si="39"/>
        <v/>
      </c>
      <c r="AN97" s="384" t="str">
        <f t="shared" si="40"/>
        <v/>
      </c>
      <c r="AO97" s="382" t="str">
        <f t="shared" si="41"/>
        <v/>
      </c>
      <c r="AP97" s="382" t="str">
        <f>IF(E97="","",'1042Bf Données de base trav.'!P93)</f>
        <v/>
      </c>
      <c r="AQ97" s="385">
        <f>IF('1042Bf Données de base trav.'!Y93&gt;0,AG97,0)</f>
        <v>0</v>
      </c>
      <c r="AR97" s="386">
        <f>IF('1042Bf Données de base trav.'!Y93&gt;0,'1042Bf Données de base trav.'!T93,0)</f>
        <v>0</v>
      </c>
      <c r="AS97" s="382" t="str">
        <f t="shared" si="42"/>
        <v/>
      </c>
      <c r="AT97" s="382">
        <f>'1042Bf Données de base trav.'!P93</f>
        <v>0</v>
      </c>
      <c r="AU97" s="382">
        <f t="shared" si="43"/>
        <v>0</v>
      </c>
    </row>
    <row r="98" spans="1:47" s="57" customFormat="1" ht="16.899999999999999" customHeight="1">
      <c r="A98" s="402" t="str">
        <f>IF('1042Bf Données de base trav.'!A94="","",'1042Bf Données de base trav.'!A94)</f>
        <v/>
      </c>
      <c r="B98" s="409" t="str">
        <f>IF('1042Bf Données de base trav.'!B94="","",'1042Bf Données de base trav.'!B94)</f>
        <v/>
      </c>
      <c r="C98" s="403" t="str">
        <f>IF('1042Bf Données de base trav.'!C94="","",'1042Bf Données de base trav.'!C94)</f>
        <v/>
      </c>
      <c r="D98" s="310" t="str">
        <f>IF('1042Bf Données de base trav.'!AJ94="","",'1042Bf Données de base trav.'!AJ94)</f>
        <v/>
      </c>
      <c r="E98" s="306" t="str">
        <f>IF('1042Bf Données de base trav.'!N94="","",'1042Bf Données de base trav.'!N94)</f>
        <v/>
      </c>
      <c r="F98" s="308" t="str">
        <f>IF('1042Bf Données de base trav.'!O94="","",'1042Bf Données de base trav.'!O94)</f>
        <v/>
      </c>
      <c r="G98" s="307" t="str">
        <f>IF('1042Bf Données de base trav.'!P94="","",'1042Bf Données de base trav.'!P94)</f>
        <v/>
      </c>
      <c r="H98" s="311" t="str">
        <f>IF('1042Bf Données de base trav.'!Q94="","",'1042Bf Données de base trav.'!Q94)</f>
        <v/>
      </c>
      <c r="I98" s="312" t="str">
        <f>IF('1042Bf Données de base trav.'!R94="","",'1042Bf Données de base trav.'!R94)</f>
        <v/>
      </c>
      <c r="J98" s="313" t="str">
        <f t="shared" si="27"/>
        <v/>
      </c>
      <c r="K98" s="314" t="str">
        <f t="shared" si="28"/>
        <v/>
      </c>
      <c r="L98" s="315" t="str">
        <f>IF('1042Bf Données de base trav.'!S94="","",'1042Bf Données de base trav.'!S94)</f>
        <v/>
      </c>
      <c r="M98" s="316" t="str">
        <f t="shared" si="44"/>
        <v/>
      </c>
      <c r="N98" s="317" t="str">
        <f t="shared" si="45"/>
        <v/>
      </c>
      <c r="O98" s="318" t="str">
        <f t="shared" si="46"/>
        <v/>
      </c>
      <c r="P98" s="319" t="str">
        <f t="shared" si="47"/>
        <v/>
      </c>
      <c r="Q98" s="309" t="str">
        <f t="shared" si="48"/>
        <v/>
      </c>
      <c r="R98" s="320" t="str">
        <f t="shared" si="49"/>
        <v/>
      </c>
      <c r="S98" s="317" t="str">
        <f t="shared" si="50"/>
        <v/>
      </c>
      <c r="T98" s="315" t="str">
        <f>IF(R98="","",MAX((O98-AR98)*'1042Af Demande'!$B$31,0))</f>
        <v/>
      </c>
      <c r="U98" s="321" t="str">
        <f t="shared" si="51"/>
        <v/>
      </c>
      <c r="V98" s="377"/>
      <c r="W98" s="378"/>
      <c r="X98" s="158" t="str">
        <f>IF('1042Bf Données de base trav.'!M94="","",'1042Bf Données de base trav.'!M94)</f>
        <v/>
      </c>
      <c r="Y98" s="379" t="str">
        <f t="shared" si="29"/>
        <v/>
      </c>
      <c r="Z98" s="380" t="str">
        <f>IF(A98="","",'1042Bf Données de base trav.'!Q94-'1042Bf Données de base trav.'!R94)</f>
        <v/>
      </c>
      <c r="AA98" s="380" t="str">
        <f t="shared" si="30"/>
        <v/>
      </c>
      <c r="AB98" s="381" t="str">
        <f t="shared" si="31"/>
        <v/>
      </c>
      <c r="AC98" s="381" t="str">
        <f t="shared" si="32"/>
        <v/>
      </c>
      <c r="AD98" s="381" t="str">
        <f t="shared" si="33"/>
        <v/>
      </c>
      <c r="AE98" s="382" t="str">
        <f t="shared" si="34"/>
        <v/>
      </c>
      <c r="AF98" s="382" t="str">
        <f>IF(K98="","",K98*AF$8 - MAX('1042Bf Données de base trav.'!S94-M98,0))</f>
        <v/>
      </c>
      <c r="AG98" s="382" t="str">
        <f t="shared" si="35"/>
        <v/>
      </c>
      <c r="AH98" s="382" t="str">
        <f t="shared" si="36"/>
        <v/>
      </c>
      <c r="AI98" s="382" t="str">
        <f t="shared" si="37"/>
        <v/>
      </c>
      <c r="AJ98" s="382" t="str">
        <f>IF(OR($C98="",K98="",O98=""),"",MAX(P98+'1042Bf Données de base trav.'!T94-O98,0))</f>
        <v/>
      </c>
      <c r="AK98" s="382" t="str">
        <f>IF('1042Bf Données de base trav.'!T94="","",'1042Bf Données de base trav.'!T94)</f>
        <v/>
      </c>
      <c r="AL98" s="382" t="str">
        <f t="shared" si="38"/>
        <v/>
      </c>
      <c r="AM98" s="383" t="str">
        <f t="shared" si="39"/>
        <v/>
      </c>
      <c r="AN98" s="384" t="str">
        <f t="shared" si="40"/>
        <v/>
      </c>
      <c r="AO98" s="382" t="str">
        <f t="shared" si="41"/>
        <v/>
      </c>
      <c r="AP98" s="382" t="str">
        <f>IF(E98="","",'1042Bf Données de base trav.'!P94)</f>
        <v/>
      </c>
      <c r="AQ98" s="385">
        <f>IF('1042Bf Données de base trav.'!Y94&gt;0,AG98,0)</f>
        <v>0</v>
      </c>
      <c r="AR98" s="386">
        <f>IF('1042Bf Données de base trav.'!Y94&gt;0,'1042Bf Données de base trav.'!T94,0)</f>
        <v>0</v>
      </c>
      <c r="AS98" s="382" t="str">
        <f t="shared" si="42"/>
        <v/>
      </c>
      <c r="AT98" s="382">
        <f>'1042Bf Données de base trav.'!P94</f>
        <v>0</v>
      </c>
      <c r="AU98" s="382">
        <f t="shared" si="43"/>
        <v>0</v>
      </c>
    </row>
    <row r="99" spans="1:47" s="57" customFormat="1" ht="16.899999999999999" customHeight="1">
      <c r="A99" s="402" t="str">
        <f>IF('1042Bf Données de base trav.'!A95="","",'1042Bf Données de base trav.'!A95)</f>
        <v/>
      </c>
      <c r="B99" s="409" t="str">
        <f>IF('1042Bf Données de base trav.'!B95="","",'1042Bf Données de base trav.'!B95)</f>
        <v/>
      </c>
      <c r="C99" s="403" t="str">
        <f>IF('1042Bf Données de base trav.'!C95="","",'1042Bf Données de base trav.'!C95)</f>
        <v/>
      </c>
      <c r="D99" s="310" t="str">
        <f>IF('1042Bf Données de base trav.'!AJ95="","",'1042Bf Données de base trav.'!AJ95)</f>
        <v/>
      </c>
      <c r="E99" s="306" t="str">
        <f>IF('1042Bf Données de base trav.'!N95="","",'1042Bf Données de base trav.'!N95)</f>
        <v/>
      </c>
      <c r="F99" s="308" t="str">
        <f>IF('1042Bf Données de base trav.'!O95="","",'1042Bf Données de base trav.'!O95)</f>
        <v/>
      </c>
      <c r="G99" s="307" t="str">
        <f>IF('1042Bf Données de base trav.'!P95="","",'1042Bf Données de base trav.'!P95)</f>
        <v/>
      </c>
      <c r="H99" s="311" t="str">
        <f>IF('1042Bf Données de base trav.'!Q95="","",'1042Bf Données de base trav.'!Q95)</f>
        <v/>
      </c>
      <c r="I99" s="312" t="str">
        <f>IF('1042Bf Données de base trav.'!R95="","",'1042Bf Données de base trav.'!R95)</f>
        <v/>
      </c>
      <c r="J99" s="313" t="str">
        <f t="shared" si="27"/>
        <v/>
      </c>
      <c r="K99" s="314" t="str">
        <f t="shared" si="28"/>
        <v/>
      </c>
      <c r="L99" s="315" t="str">
        <f>IF('1042Bf Données de base trav.'!S95="","",'1042Bf Données de base trav.'!S95)</f>
        <v/>
      </c>
      <c r="M99" s="316" t="str">
        <f t="shared" si="44"/>
        <v/>
      </c>
      <c r="N99" s="317" t="str">
        <f t="shared" si="45"/>
        <v/>
      </c>
      <c r="O99" s="318" t="str">
        <f t="shared" si="46"/>
        <v/>
      </c>
      <c r="P99" s="319" t="str">
        <f t="shared" si="47"/>
        <v/>
      </c>
      <c r="Q99" s="309" t="str">
        <f t="shared" si="48"/>
        <v/>
      </c>
      <c r="R99" s="320" t="str">
        <f t="shared" si="49"/>
        <v/>
      </c>
      <c r="S99" s="317" t="str">
        <f t="shared" si="50"/>
        <v/>
      </c>
      <c r="T99" s="315" t="str">
        <f>IF(R99="","",MAX((O99-AR99)*'1042Af Demande'!$B$31,0))</f>
        <v/>
      </c>
      <c r="U99" s="321" t="str">
        <f t="shared" si="51"/>
        <v/>
      </c>
      <c r="V99" s="377"/>
      <c r="W99" s="378"/>
      <c r="X99" s="158" t="str">
        <f>IF('1042Bf Données de base trav.'!M95="","",'1042Bf Données de base trav.'!M95)</f>
        <v/>
      </c>
      <c r="Y99" s="379" t="str">
        <f t="shared" si="29"/>
        <v/>
      </c>
      <c r="Z99" s="380" t="str">
        <f>IF(A99="","",'1042Bf Données de base trav.'!Q95-'1042Bf Données de base trav.'!R95)</f>
        <v/>
      </c>
      <c r="AA99" s="380" t="str">
        <f t="shared" si="30"/>
        <v/>
      </c>
      <c r="AB99" s="381" t="str">
        <f t="shared" si="31"/>
        <v/>
      </c>
      <c r="AC99" s="381" t="str">
        <f t="shared" si="32"/>
        <v/>
      </c>
      <c r="AD99" s="381" t="str">
        <f t="shared" si="33"/>
        <v/>
      </c>
      <c r="AE99" s="382" t="str">
        <f t="shared" si="34"/>
        <v/>
      </c>
      <c r="AF99" s="382" t="str">
        <f>IF(K99="","",K99*AF$8 - MAX('1042Bf Données de base trav.'!S95-M99,0))</f>
        <v/>
      </c>
      <c r="AG99" s="382" t="str">
        <f t="shared" si="35"/>
        <v/>
      </c>
      <c r="AH99" s="382" t="str">
        <f t="shared" si="36"/>
        <v/>
      </c>
      <c r="AI99" s="382" t="str">
        <f t="shared" si="37"/>
        <v/>
      </c>
      <c r="AJ99" s="382" t="str">
        <f>IF(OR($C99="",K99="",O99=""),"",MAX(P99+'1042Bf Données de base trav.'!T95-O99,0))</f>
        <v/>
      </c>
      <c r="AK99" s="382" t="str">
        <f>IF('1042Bf Données de base trav.'!T95="","",'1042Bf Données de base trav.'!T95)</f>
        <v/>
      </c>
      <c r="AL99" s="382" t="str">
        <f t="shared" si="38"/>
        <v/>
      </c>
      <c r="AM99" s="383" t="str">
        <f t="shared" si="39"/>
        <v/>
      </c>
      <c r="AN99" s="384" t="str">
        <f t="shared" si="40"/>
        <v/>
      </c>
      <c r="AO99" s="382" t="str">
        <f t="shared" si="41"/>
        <v/>
      </c>
      <c r="AP99" s="382" t="str">
        <f>IF(E99="","",'1042Bf Données de base trav.'!P95)</f>
        <v/>
      </c>
      <c r="AQ99" s="385">
        <f>IF('1042Bf Données de base trav.'!Y95&gt;0,AG99,0)</f>
        <v>0</v>
      </c>
      <c r="AR99" s="386">
        <f>IF('1042Bf Données de base trav.'!Y95&gt;0,'1042Bf Données de base trav.'!T95,0)</f>
        <v>0</v>
      </c>
      <c r="AS99" s="382" t="str">
        <f t="shared" si="42"/>
        <v/>
      </c>
      <c r="AT99" s="382">
        <f>'1042Bf Données de base trav.'!P95</f>
        <v>0</v>
      </c>
      <c r="AU99" s="382">
        <f t="shared" si="43"/>
        <v>0</v>
      </c>
    </row>
    <row r="100" spans="1:47" s="57" customFormat="1" ht="16.899999999999999" customHeight="1">
      <c r="A100" s="402" t="str">
        <f>IF('1042Bf Données de base trav.'!A96="","",'1042Bf Données de base trav.'!A96)</f>
        <v/>
      </c>
      <c r="B100" s="409" t="str">
        <f>IF('1042Bf Données de base trav.'!B96="","",'1042Bf Données de base trav.'!B96)</f>
        <v/>
      </c>
      <c r="C100" s="403" t="str">
        <f>IF('1042Bf Données de base trav.'!C96="","",'1042Bf Données de base trav.'!C96)</f>
        <v/>
      </c>
      <c r="D100" s="310" t="str">
        <f>IF('1042Bf Données de base trav.'!AJ96="","",'1042Bf Données de base trav.'!AJ96)</f>
        <v/>
      </c>
      <c r="E100" s="306" t="str">
        <f>IF('1042Bf Données de base trav.'!N96="","",'1042Bf Données de base trav.'!N96)</f>
        <v/>
      </c>
      <c r="F100" s="308" t="str">
        <f>IF('1042Bf Données de base trav.'!O96="","",'1042Bf Données de base trav.'!O96)</f>
        <v/>
      </c>
      <c r="G100" s="307" t="str">
        <f>IF('1042Bf Données de base trav.'!P96="","",'1042Bf Données de base trav.'!P96)</f>
        <v/>
      </c>
      <c r="H100" s="311" t="str">
        <f>IF('1042Bf Données de base trav.'!Q96="","",'1042Bf Données de base trav.'!Q96)</f>
        <v/>
      </c>
      <c r="I100" s="312" t="str">
        <f>IF('1042Bf Données de base trav.'!R96="","",'1042Bf Données de base trav.'!R96)</f>
        <v/>
      </c>
      <c r="J100" s="313" t="str">
        <f t="shared" si="27"/>
        <v/>
      </c>
      <c r="K100" s="314" t="str">
        <f t="shared" si="28"/>
        <v/>
      </c>
      <c r="L100" s="315" t="str">
        <f>IF('1042Bf Données de base trav.'!S96="","",'1042Bf Données de base trav.'!S96)</f>
        <v/>
      </c>
      <c r="M100" s="316" t="str">
        <f t="shared" si="44"/>
        <v/>
      </c>
      <c r="N100" s="317" t="str">
        <f t="shared" si="45"/>
        <v/>
      </c>
      <c r="O100" s="318" t="str">
        <f t="shared" si="46"/>
        <v/>
      </c>
      <c r="P100" s="319" t="str">
        <f t="shared" si="47"/>
        <v/>
      </c>
      <c r="Q100" s="309" t="str">
        <f t="shared" si="48"/>
        <v/>
      </c>
      <c r="R100" s="320" t="str">
        <f t="shared" si="49"/>
        <v/>
      </c>
      <c r="S100" s="317" t="str">
        <f t="shared" si="50"/>
        <v/>
      </c>
      <c r="T100" s="315" t="str">
        <f>IF(R100="","",MAX((O100-AR100)*'1042Af Demande'!$B$31,0))</f>
        <v/>
      </c>
      <c r="U100" s="321" t="str">
        <f t="shared" si="51"/>
        <v/>
      </c>
      <c r="V100" s="377"/>
      <c r="W100" s="378"/>
      <c r="X100" s="158" t="str">
        <f>IF('1042Bf Données de base trav.'!M96="","",'1042Bf Données de base trav.'!M96)</f>
        <v/>
      </c>
      <c r="Y100" s="379" t="str">
        <f t="shared" si="29"/>
        <v/>
      </c>
      <c r="Z100" s="380" t="str">
        <f>IF(A100="","",'1042Bf Données de base trav.'!Q96-'1042Bf Données de base trav.'!R96)</f>
        <v/>
      </c>
      <c r="AA100" s="380" t="str">
        <f t="shared" si="30"/>
        <v/>
      </c>
      <c r="AB100" s="381" t="str">
        <f t="shared" si="31"/>
        <v/>
      </c>
      <c r="AC100" s="381" t="str">
        <f t="shared" si="32"/>
        <v/>
      </c>
      <c r="AD100" s="381" t="str">
        <f t="shared" si="33"/>
        <v/>
      </c>
      <c r="AE100" s="382" t="str">
        <f t="shared" si="34"/>
        <v/>
      </c>
      <c r="AF100" s="382" t="str">
        <f>IF(K100="","",K100*AF$8 - MAX('1042Bf Données de base trav.'!S96-M100,0))</f>
        <v/>
      </c>
      <c r="AG100" s="382" t="str">
        <f t="shared" si="35"/>
        <v/>
      </c>
      <c r="AH100" s="382" t="str">
        <f t="shared" si="36"/>
        <v/>
      </c>
      <c r="AI100" s="382" t="str">
        <f t="shared" si="37"/>
        <v/>
      </c>
      <c r="AJ100" s="382" t="str">
        <f>IF(OR($C100="",K100="",O100=""),"",MAX(P100+'1042Bf Données de base trav.'!T96-O100,0))</f>
        <v/>
      </c>
      <c r="AK100" s="382" t="str">
        <f>IF('1042Bf Données de base trav.'!T96="","",'1042Bf Données de base trav.'!T96)</f>
        <v/>
      </c>
      <c r="AL100" s="382" t="str">
        <f t="shared" si="38"/>
        <v/>
      </c>
      <c r="AM100" s="383" t="str">
        <f t="shared" si="39"/>
        <v/>
      </c>
      <c r="AN100" s="384" t="str">
        <f t="shared" si="40"/>
        <v/>
      </c>
      <c r="AO100" s="382" t="str">
        <f t="shared" si="41"/>
        <v/>
      </c>
      <c r="AP100" s="382" t="str">
        <f>IF(E100="","",'1042Bf Données de base trav.'!P96)</f>
        <v/>
      </c>
      <c r="AQ100" s="385">
        <f>IF('1042Bf Données de base trav.'!Y96&gt;0,AG100,0)</f>
        <v>0</v>
      </c>
      <c r="AR100" s="386">
        <f>IF('1042Bf Données de base trav.'!Y96&gt;0,'1042Bf Données de base trav.'!T96,0)</f>
        <v>0</v>
      </c>
      <c r="AS100" s="382" t="str">
        <f t="shared" si="42"/>
        <v/>
      </c>
      <c r="AT100" s="382">
        <f>'1042Bf Données de base trav.'!P96</f>
        <v>0</v>
      </c>
      <c r="AU100" s="382">
        <f t="shared" si="43"/>
        <v>0</v>
      </c>
    </row>
    <row r="101" spans="1:47" s="57" customFormat="1" ht="16.899999999999999" customHeight="1">
      <c r="A101" s="402" t="str">
        <f>IF('1042Bf Données de base trav.'!A97="","",'1042Bf Données de base trav.'!A97)</f>
        <v/>
      </c>
      <c r="B101" s="409" t="str">
        <f>IF('1042Bf Données de base trav.'!B97="","",'1042Bf Données de base trav.'!B97)</f>
        <v/>
      </c>
      <c r="C101" s="403" t="str">
        <f>IF('1042Bf Données de base trav.'!C97="","",'1042Bf Données de base trav.'!C97)</f>
        <v/>
      </c>
      <c r="D101" s="310" t="str">
        <f>IF('1042Bf Données de base trav.'!AJ97="","",'1042Bf Données de base trav.'!AJ97)</f>
        <v/>
      </c>
      <c r="E101" s="306" t="str">
        <f>IF('1042Bf Données de base trav.'!N97="","",'1042Bf Données de base trav.'!N97)</f>
        <v/>
      </c>
      <c r="F101" s="308" t="str">
        <f>IF('1042Bf Données de base trav.'!O97="","",'1042Bf Données de base trav.'!O97)</f>
        <v/>
      </c>
      <c r="G101" s="307" t="str">
        <f>IF('1042Bf Données de base trav.'!P97="","",'1042Bf Données de base trav.'!P97)</f>
        <v/>
      </c>
      <c r="H101" s="311" t="str">
        <f>IF('1042Bf Données de base trav.'!Q97="","",'1042Bf Données de base trav.'!Q97)</f>
        <v/>
      </c>
      <c r="I101" s="312" t="str">
        <f>IF('1042Bf Données de base trav.'!R97="","",'1042Bf Données de base trav.'!R97)</f>
        <v/>
      </c>
      <c r="J101" s="313" t="str">
        <f t="shared" si="27"/>
        <v/>
      </c>
      <c r="K101" s="314" t="str">
        <f t="shared" si="28"/>
        <v/>
      </c>
      <c r="L101" s="315" t="str">
        <f>IF('1042Bf Données de base trav.'!S97="","",'1042Bf Données de base trav.'!S97)</f>
        <v/>
      </c>
      <c r="M101" s="316" t="str">
        <f t="shared" si="44"/>
        <v/>
      </c>
      <c r="N101" s="317" t="str">
        <f t="shared" si="45"/>
        <v/>
      </c>
      <c r="O101" s="318" t="str">
        <f t="shared" si="46"/>
        <v/>
      </c>
      <c r="P101" s="319" t="str">
        <f t="shared" si="47"/>
        <v/>
      </c>
      <c r="Q101" s="309" t="str">
        <f t="shared" si="48"/>
        <v/>
      </c>
      <c r="R101" s="320" t="str">
        <f t="shared" si="49"/>
        <v/>
      </c>
      <c r="S101" s="317" t="str">
        <f t="shared" si="50"/>
        <v/>
      </c>
      <c r="T101" s="315" t="str">
        <f>IF(R101="","",MAX((O101-AR101)*'1042Af Demande'!$B$31,0))</f>
        <v/>
      </c>
      <c r="U101" s="321" t="str">
        <f t="shared" si="51"/>
        <v/>
      </c>
      <c r="V101" s="377"/>
      <c r="W101" s="378"/>
      <c r="X101" s="158" t="str">
        <f>IF('1042Bf Données de base trav.'!M97="","",'1042Bf Données de base trav.'!M97)</f>
        <v/>
      </c>
      <c r="Y101" s="379" t="str">
        <f t="shared" si="29"/>
        <v/>
      </c>
      <c r="Z101" s="380" t="str">
        <f>IF(A101="","",'1042Bf Données de base trav.'!Q97-'1042Bf Données de base trav.'!R97)</f>
        <v/>
      </c>
      <c r="AA101" s="380" t="str">
        <f t="shared" si="30"/>
        <v/>
      </c>
      <c r="AB101" s="381" t="str">
        <f t="shared" si="31"/>
        <v/>
      </c>
      <c r="AC101" s="381" t="str">
        <f t="shared" si="32"/>
        <v/>
      </c>
      <c r="AD101" s="381" t="str">
        <f t="shared" si="33"/>
        <v/>
      </c>
      <c r="AE101" s="382" t="str">
        <f t="shared" si="34"/>
        <v/>
      </c>
      <c r="AF101" s="382" t="str">
        <f>IF(K101="","",K101*AF$8 - MAX('1042Bf Données de base trav.'!S97-M101,0))</f>
        <v/>
      </c>
      <c r="AG101" s="382" t="str">
        <f t="shared" si="35"/>
        <v/>
      </c>
      <c r="AH101" s="382" t="str">
        <f t="shared" si="36"/>
        <v/>
      </c>
      <c r="AI101" s="382" t="str">
        <f t="shared" si="37"/>
        <v/>
      </c>
      <c r="AJ101" s="382" t="str">
        <f>IF(OR($C101="",K101="",O101=""),"",MAX(P101+'1042Bf Données de base trav.'!T97-O101,0))</f>
        <v/>
      </c>
      <c r="AK101" s="382" t="str">
        <f>IF('1042Bf Données de base trav.'!T97="","",'1042Bf Données de base trav.'!T97)</f>
        <v/>
      </c>
      <c r="AL101" s="382" t="str">
        <f t="shared" si="38"/>
        <v/>
      </c>
      <c r="AM101" s="383" t="str">
        <f t="shared" si="39"/>
        <v/>
      </c>
      <c r="AN101" s="384" t="str">
        <f t="shared" si="40"/>
        <v/>
      </c>
      <c r="AO101" s="382" t="str">
        <f t="shared" si="41"/>
        <v/>
      </c>
      <c r="AP101" s="382" t="str">
        <f>IF(E101="","",'1042Bf Données de base trav.'!P97)</f>
        <v/>
      </c>
      <c r="AQ101" s="385">
        <f>IF('1042Bf Données de base trav.'!Y97&gt;0,AG101,0)</f>
        <v>0</v>
      </c>
      <c r="AR101" s="386">
        <f>IF('1042Bf Données de base trav.'!Y97&gt;0,'1042Bf Données de base trav.'!T97,0)</f>
        <v>0</v>
      </c>
      <c r="AS101" s="382" t="str">
        <f t="shared" si="42"/>
        <v/>
      </c>
      <c r="AT101" s="382">
        <f>'1042Bf Données de base trav.'!P97</f>
        <v>0</v>
      </c>
      <c r="AU101" s="382">
        <f t="shared" si="43"/>
        <v>0</v>
      </c>
    </row>
    <row r="102" spans="1:47" s="57" customFormat="1" ht="16.899999999999999" customHeight="1">
      <c r="A102" s="402" t="str">
        <f>IF('1042Bf Données de base trav.'!A98="","",'1042Bf Données de base trav.'!A98)</f>
        <v/>
      </c>
      <c r="B102" s="409" t="str">
        <f>IF('1042Bf Données de base trav.'!B98="","",'1042Bf Données de base trav.'!B98)</f>
        <v/>
      </c>
      <c r="C102" s="403" t="str">
        <f>IF('1042Bf Données de base trav.'!C98="","",'1042Bf Données de base trav.'!C98)</f>
        <v/>
      </c>
      <c r="D102" s="310" t="str">
        <f>IF('1042Bf Données de base trav.'!AJ98="","",'1042Bf Données de base trav.'!AJ98)</f>
        <v/>
      </c>
      <c r="E102" s="306" t="str">
        <f>IF('1042Bf Données de base trav.'!N98="","",'1042Bf Données de base trav.'!N98)</f>
        <v/>
      </c>
      <c r="F102" s="308" t="str">
        <f>IF('1042Bf Données de base trav.'!O98="","",'1042Bf Données de base trav.'!O98)</f>
        <v/>
      </c>
      <c r="G102" s="307" t="str">
        <f>IF('1042Bf Données de base trav.'!P98="","",'1042Bf Données de base trav.'!P98)</f>
        <v/>
      </c>
      <c r="H102" s="311" t="str">
        <f>IF('1042Bf Données de base trav.'!Q98="","",'1042Bf Données de base trav.'!Q98)</f>
        <v/>
      </c>
      <c r="I102" s="312" t="str">
        <f>IF('1042Bf Données de base trav.'!R98="","",'1042Bf Données de base trav.'!R98)</f>
        <v/>
      </c>
      <c r="J102" s="313" t="str">
        <f t="shared" si="27"/>
        <v/>
      </c>
      <c r="K102" s="314" t="str">
        <f t="shared" si="28"/>
        <v/>
      </c>
      <c r="L102" s="315" t="str">
        <f>IF('1042Bf Données de base trav.'!S98="","",'1042Bf Données de base trav.'!S98)</f>
        <v/>
      </c>
      <c r="M102" s="316" t="str">
        <f t="shared" si="44"/>
        <v/>
      </c>
      <c r="N102" s="317" t="str">
        <f t="shared" si="45"/>
        <v/>
      </c>
      <c r="O102" s="318" t="str">
        <f t="shared" si="46"/>
        <v/>
      </c>
      <c r="P102" s="319" t="str">
        <f t="shared" si="47"/>
        <v/>
      </c>
      <c r="Q102" s="309" t="str">
        <f t="shared" si="48"/>
        <v/>
      </c>
      <c r="R102" s="320" t="str">
        <f t="shared" si="49"/>
        <v/>
      </c>
      <c r="S102" s="317" t="str">
        <f t="shared" si="50"/>
        <v/>
      </c>
      <c r="T102" s="315" t="str">
        <f>IF(R102="","",MAX((O102-AR102)*'1042Af Demande'!$B$31,0))</f>
        <v/>
      </c>
      <c r="U102" s="321" t="str">
        <f t="shared" si="51"/>
        <v/>
      </c>
      <c r="V102" s="377"/>
      <c r="W102" s="378"/>
      <c r="X102" s="158" t="str">
        <f>IF('1042Bf Données de base trav.'!M98="","",'1042Bf Données de base trav.'!M98)</f>
        <v/>
      </c>
      <c r="Y102" s="379" t="str">
        <f t="shared" si="29"/>
        <v/>
      </c>
      <c r="Z102" s="380" t="str">
        <f>IF(A102="","",'1042Bf Données de base trav.'!Q98-'1042Bf Données de base trav.'!R98)</f>
        <v/>
      </c>
      <c r="AA102" s="380" t="str">
        <f t="shared" si="30"/>
        <v/>
      </c>
      <c r="AB102" s="381" t="str">
        <f t="shared" si="31"/>
        <v/>
      </c>
      <c r="AC102" s="381" t="str">
        <f t="shared" si="32"/>
        <v/>
      </c>
      <c r="AD102" s="381" t="str">
        <f t="shared" si="33"/>
        <v/>
      </c>
      <c r="AE102" s="382" t="str">
        <f t="shared" si="34"/>
        <v/>
      </c>
      <c r="AF102" s="382" t="str">
        <f>IF(K102="","",K102*AF$8 - MAX('1042Bf Données de base trav.'!S98-M102,0))</f>
        <v/>
      </c>
      <c r="AG102" s="382" t="str">
        <f t="shared" si="35"/>
        <v/>
      </c>
      <c r="AH102" s="382" t="str">
        <f t="shared" si="36"/>
        <v/>
      </c>
      <c r="AI102" s="382" t="str">
        <f t="shared" si="37"/>
        <v/>
      </c>
      <c r="AJ102" s="382" t="str">
        <f>IF(OR($C102="",K102="",O102=""),"",MAX(P102+'1042Bf Données de base trav.'!T98-O102,0))</f>
        <v/>
      </c>
      <c r="AK102" s="382" t="str">
        <f>IF('1042Bf Données de base trav.'!T98="","",'1042Bf Données de base trav.'!T98)</f>
        <v/>
      </c>
      <c r="AL102" s="382" t="str">
        <f t="shared" si="38"/>
        <v/>
      </c>
      <c r="AM102" s="383" t="str">
        <f t="shared" si="39"/>
        <v/>
      </c>
      <c r="AN102" s="384" t="str">
        <f t="shared" si="40"/>
        <v/>
      </c>
      <c r="AO102" s="382" t="str">
        <f t="shared" si="41"/>
        <v/>
      </c>
      <c r="AP102" s="382" t="str">
        <f>IF(E102="","",'1042Bf Données de base trav.'!P98)</f>
        <v/>
      </c>
      <c r="AQ102" s="385">
        <f>IF('1042Bf Données de base trav.'!Y98&gt;0,AG102,0)</f>
        <v>0</v>
      </c>
      <c r="AR102" s="386">
        <f>IF('1042Bf Données de base trav.'!Y98&gt;0,'1042Bf Données de base trav.'!T98,0)</f>
        <v>0</v>
      </c>
      <c r="AS102" s="382" t="str">
        <f t="shared" si="42"/>
        <v/>
      </c>
      <c r="AT102" s="382">
        <f>'1042Bf Données de base trav.'!P98</f>
        <v>0</v>
      </c>
      <c r="AU102" s="382">
        <f t="shared" si="43"/>
        <v>0</v>
      </c>
    </row>
    <row r="103" spans="1:47" s="57" customFormat="1" ht="16.899999999999999" customHeight="1">
      <c r="A103" s="402" t="str">
        <f>IF('1042Bf Données de base trav.'!A99="","",'1042Bf Données de base trav.'!A99)</f>
        <v/>
      </c>
      <c r="B103" s="409" t="str">
        <f>IF('1042Bf Données de base trav.'!B99="","",'1042Bf Données de base trav.'!B99)</f>
        <v/>
      </c>
      <c r="C103" s="403" t="str">
        <f>IF('1042Bf Données de base trav.'!C99="","",'1042Bf Données de base trav.'!C99)</f>
        <v/>
      </c>
      <c r="D103" s="310" t="str">
        <f>IF('1042Bf Données de base trav.'!AJ99="","",'1042Bf Données de base trav.'!AJ99)</f>
        <v/>
      </c>
      <c r="E103" s="306" t="str">
        <f>IF('1042Bf Données de base trav.'!N99="","",'1042Bf Données de base trav.'!N99)</f>
        <v/>
      </c>
      <c r="F103" s="308" t="str">
        <f>IF('1042Bf Données de base trav.'!O99="","",'1042Bf Données de base trav.'!O99)</f>
        <v/>
      </c>
      <c r="G103" s="307" t="str">
        <f>IF('1042Bf Données de base trav.'!P99="","",'1042Bf Données de base trav.'!P99)</f>
        <v/>
      </c>
      <c r="H103" s="311" t="str">
        <f>IF('1042Bf Données de base trav.'!Q99="","",'1042Bf Données de base trav.'!Q99)</f>
        <v/>
      </c>
      <c r="I103" s="312" t="str">
        <f>IF('1042Bf Données de base trav.'!R99="","",'1042Bf Données de base trav.'!R99)</f>
        <v/>
      </c>
      <c r="J103" s="313" t="str">
        <f t="shared" si="27"/>
        <v/>
      </c>
      <c r="K103" s="314" t="str">
        <f t="shared" si="28"/>
        <v/>
      </c>
      <c r="L103" s="315" t="str">
        <f>IF('1042Bf Données de base trav.'!S99="","",'1042Bf Données de base trav.'!S99)</f>
        <v/>
      </c>
      <c r="M103" s="316" t="str">
        <f t="shared" si="44"/>
        <v/>
      </c>
      <c r="N103" s="317" t="str">
        <f t="shared" si="45"/>
        <v/>
      </c>
      <c r="O103" s="318" t="str">
        <f t="shared" si="46"/>
        <v/>
      </c>
      <c r="P103" s="319" t="str">
        <f t="shared" si="47"/>
        <v/>
      </c>
      <c r="Q103" s="309" t="str">
        <f t="shared" si="48"/>
        <v/>
      </c>
      <c r="R103" s="320" t="str">
        <f t="shared" si="49"/>
        <v/>
      </c>
      <c r="S103" s="317" t="str">
        <f t="shared" si="50"/>
        <v/>
      </c>
      <c r="T103" s="315" t="str">
        <f>IF(R103="","",MAX((O103-AR103)*'1042Af Demande'!$B$31,0))</f>
        <v/>
      </c>
      <c r="U103" s="321" t="str">
        <f t="shared" si="51"/>
        <v/>
      </c>
      <c r="V103" s="377"/>
      <c r="W103" s="378"/>
      <c r="X103" s="158" t="str">
        <f>IF('1042Bf Données de base trav.'!M99="","",'1042Bf Données de base trav.'!M99)</f>
        <v/>
      </c>
      <c r="Y103" s="379" t="str">
        <f t="shared" si="29"/>
        <v/>
      </c>
      <c r="Z103" s="380" t="str">
        <f>IF(A103="","",'1042Bf Données de base trav.'!Q99-'1042Bf Données de base trav.'!R99)</f>
        <v/>
      </c>
      <c r="AA103" s="380" t="str">
        <f t="shared" si="30"/>
        <v/>
      </c>
      <c r="AB103" s="381" t="str">
        <f t="shared" si="31"/>
        <v/>
      </c>
      <c r="AC103" s="381" t="str">
        <f t="shared" si="32"/>
        <v/>
      </c>
      <c r="AD103" s="381" t="str">
        <f t="shared" si="33"/>
        <v/>
      </c>
      <c r="AE103" s="382" t="str">
        <f t="shared" si="34"/>
        <v/>
      </c>
      <c r="AF103" s="382" t="str">
        <f>IF(K103="","",K103*AF$8 - MAX('1042Bf Données de base trav.'!S99-M103,0))</f>
        <v/>
      </c>
      <c r="AG103" s="382" t="str">
        <f t="shared" si="35"/>
        <v/>
      </c>
      <c r="AH103" s="382" t="str">
        <f t="shared" si="36"/>
        <v/>
      </c>
      <c r="AI103" s="382" t="str">
        <f t="shared" si="37"/>
        <v/>
      </c>
      <c r="AJ103" s="382" t="str">
        <f>IF(OR($C103="",K103="",O103=""),"",MAX(P103+'1042Bf Données de base trav.'!T99-O103,0))</f>
        <v/>
      </c>
      <c r="AK103" s="382" t="str">
        <f>IF('1042Bf Données de base trav.'!T99="","",'1042Bf Données de base trav.'!T99)</f>
        <v/>
      </c>
      <c r="AL103" s="382" t="str">
        <f t="shared" si="38"/>
        <v/>
      </c>
      <c r="AM103" s="383" t="str">
        <f t="shared" si="39"/>
        <v/>
      </c>
      <c r="AN103" s="384" t="str">
        <f t="shared" si="40"/>
        <v/>
      </c>
      <c r="AO103" s="382" t="str">
        <f t="shared" si="41"/>
        <v/>
      </c>
      <c r="AP103" s="382" t="str">
        <f>IF(E103="","",'1042Bf Données de base trav.'!P99)</f>
        <v/>
      </c>
      <c r="AQ103" s="385">
        <f>IF('1042Bf Données de base trav.'!Y99&gt;0,AG103,0)</f>
        <v>0</v>
      </c>
      <c r="AR103" s="386">
        <f>IF('1042Bf Données de base trav.'!Y99&gt;0,'1042Bf Données de base trav.'!T99,0)</f>
        <v>0</v>
      </c>
      <c r="AS103" s="382" t="str">
        <f t="shared" si="42"/>
        <v/>
      </c>
      <c r="AT103" s="382">
        <f>'1042Bf Données de base trav.'!P99</f>
        <v>0</v>
      </c>
      <c r="AU103" s="382">
        <f t="shared" si="43"/>
        <v>0</v>
      </c>
    </row>
    <row r="104" spans="1:47" s="57" customFormat="1" ht="16.899999999999999" customHeight="1">
      <c r="A104" s="402" t="str">
        <f>IF('1042Bf Données de base trav.'!A100="","",'1042Bf Données de base trav.'!A100)</f>
        <v/>
      </c>
      <c r="B104" s="409" t="str">
        <f>IF('1042Bf Données de base trav.'!B100="","",'1042Bf Données de base trav.'!B100)</f>
        <v/>
      </c>
      <c r="C104" s="403" t="str">
        <f>IF('1042Bf Données de base trav.'!C100="","",'1042Bf Données de base trav.'!C100)</f>
        <v/>
      </c>
      <c r="D104" s="310" t="str">
        <f>IF('1042Bf Données de base trav.'!AJ100="","",'1042Bf Données de base trav.'!AJ100)</f>
        <v/>
      </c>
      <c r="E104" s="306" t="str">
        <f>IF('1042Bf Données de base trav.'!N100="","",'1042Bf Données de base trav.'!N100)</f>
        <v/>
      </c>
      <c r="F104" s="308" t="str">
        <f>IF('1042Bf Données de base trav.'!O100="","",'1042Bf Données de base trav.'!O100)</f>
        <v/>
      </c>
      <c r="G104" s="307" t="str">
        <f>IF('1042Bf Données de base trav.'!P100="","",'1042Bf Données de base trav.'!P100)</f>
        <v/>
      </c>
      <c r="H104" s="311" t="str">
        <f>IF('1042Bf Données de base trav.'!Q100="","",'1042Bf Données de base trav.'!Q100)</f>
        <v/>
      </c>
      <c r="I104" s="312" t="str">
        <f>IF('1042Bf Données de base trav.'!R100="","",'1042Bf Données de base trav.'!R100)</f>
        <v/>
      </c>
      <c r="J104" s="313" t="str">
        <f t="shared" si="27"/>
        <v/>
      </c>
      <c r="K104" s="314" t="str">
        <f t="shared" si="28"/>
        <v/>
      </c>
      <c r="L104" s="315" t="str">
        <f>IF('1042Bf Données de base trav.'!S100="","",'1042Bf Données de base trav.'!S100)</f>
        <v/>
      </c>
      <c r="M104" s="316" t="str">
        <f t="shared" si="44"/>
        <v/>
      </c>
      <c r="N104" s="317" t="str">
        <f t="shared" si="45"/>
        <v/>
      </c>
      <c r="O104" s="318" t="str">
        <f t="shared" si="46"/>
        <v/>
      </c>
      <c r="P104" s="319" t="str">
        <f t="shared" si="47"/>
        <v/>
      </c>
      <c r="Q104" s="309" t="str">
        <f t="shared" si="48"/>
        <v/>
      </c>
      <c r="R104" s="320" t="str">
        <f t="shared" si="49"/>
        <v/>
      </c>
      <c r="S104" s="317" t="str">
        <f t="shared" si="50"/>
        <v/>
      </c>
      <c r="T104" s="315" t="str">
        <f>IF(R104="","",MAX((O104-AR104)*'1042Af Demande'!$B$31,0))</f>
        <v/>
      </c>
      <c r="U104" s="321" t="str">
        <f t="shared" si="51"/>
        <v/>
      </c>
      <c r="V104" s="377"/>
      <c r="W104" s="378"/>
      <c r="X104" s="158" t="str">
        <f>IF('1042Bf Données de base trav.'!M100="","",'1042Bf Données de base trav.'!M100)</f>
        <v/>
      </c>
      <c r="Y104" s="379" t="str">
        <f t="shared" si="29"/>
        <v/>
      </c>
      <c r="Z104" s="380" t="str">
        <f>IF(A104="","",'1042Bf Données de base trav.'!Q100-'1042Bf Données de base trav.'!R100)</f>
        <v/>
      </c>
      <c r="AA104" s="380" t="str">
        <f t="shared" si="30"/>
        <v/>
      </c>
      <c r="AB104" s="381" t="str">
        <f t="shared" si="31"/>
        <v/>
      </c>
      <c r="AC104" s="381" t="str">
        <f t="shared" si="32"/>
        <v/>
      </c>
      <c r="AD104" s="381" t="str">
        <f t="shared" si="33"/>
        <v/>
      </c>
      <c r="AE104" s="382" t="str">
        <f t="shared" si="34"/>
        <v/>
      </c>
      <c r="AF104" s="382" t="str">
        <f>IF(K104="","",K104*AF$8 - MAX('1042Bf Données de base trav.'!S100-M104,0))</f>
        <v/>
      </c>
      <c r="AG104" s="382" t="str">
        <f t="shared" si="35"/>
        <v/>
      </c>
      <c r="AH104" s="382" t="str">
        <f t="shared" si="36"/>
        <v/>
      </c>
      <c r="AI104" s="382" t="str">
        <f t="shared" si="37"/>
        <v/>
      </c>
      <c r="AJ104" s="382" t="str">
        <f>IF(OR($C104="",K104="",O104=""),"",MAX(P104+'1042Bf Données de base trav.'!T100-O104,0))</f>
        <v/>
      </c>
      <c r="AK104" s="382" t="str">
        <f>IF('1042Bf Données de base trav.'!T100="","",'1042Bf Données de base trav.'!T100)</f>
        <v/>
      </c>
      <c r="AL104" s="382" t="str">
        <f t="shared" si="38"/>
        <v/>
      </c>
      <c r="AM104" s="383" t="str">
        <f t="shared" si="39"/>
        <v/>
      </c>
      <c r="AN104" s="384" t="str">
        <f t="shared" si="40"/>
        <v/>
      </c>
      <c r="AO104" s="382" t="str">
        <f t="shared" si="41"/>
        <v/>
      </c>
      <c r="AP104" s="382" t="str">
        <f>IF(E104="","",'1042Bf Données de base trav.'!P100)</f>
        <v/>
      </c>
      <c r="AQ104" s="385">
        <f>IF('1042Bf Données de base trav.'!Y100&gt;0,AG104,0)</f>
        <v>0</v>
      </c>
      <c r="AR104" s="386">
        <f>IF('1042Bf Données de base trav.'!Y100&gt;0,'1042Bf Données de base trav.'!T100,0)</f>
        <v>0</v>
      </c>
      <c r="AS104" s="382" t="str">
        <f t="shared" si="42"/>
        <v/>
      </c>
      <c r="AT104" s="382">
        <f>'1042Bf Données de base trav.'!P100</f>
        <v>0</v>
      </c>
      <c r="AU104" s="382">
        <f t="shared" si="43"/>
        <v>0</v>
      </c>
    </row>
    <row r="105" spans="1:47" s="57" customFormat="1" ht="16.899999999999999" customHeight="1">
      <c r="A105" s="402" t="str">
        <f>IF('1042Bf Données de base trav.'!A101="","",'1042Bf Données de base trav.'!A101)</f>
        <v/>
      </c>
      <c r="B105" s="409" t="str">
        <f>IF('1042Bf Données de base trav.'!B101="","",'1042Bf Données de base trav.'!B101)</f>
        <v/>
      </c>
      <c r="C105" s="403" t="str">
        <f>IF('1042Bf Données de base trav.'!C101="","",'1042Bf Données de base trav.'!C101)</f>
        <v/>
      </c>
      <c r="D105" s="310" t="str">
        <f>IF('1042Bf Données de base trav.'!AJ101="","",'1042Bf Données de base trav.'!AJ101)</f>
        <v/>
      </c>
      <c r="E105" s="306" t="str">
        <f>IF('1042Bf Données de base trav.'!N101="","",'1042Bf Données de base trav.'!N101)</f>
        <v/>
      </c>
      <c r="F105" s="308" t="str">
        <f>IF('1042Bf Données de base trav.'!O101="","",'1042Bf Données de base trav.'!O101)</f>
        <v/>
      </c>
      <c r="G105" s="307" t="str">
        <f>IF('1042Bf Données de base trav.'!P101="","",'1042Bf Données de base trav.'!P101)</f>
        <v/>
      </c>
      <c r="H105" s="311" t="str">
        <f>IF('1042Bf Données de base trav.'!Q101="","",'1042Bf Données de base trav.'!Q101)</f>
        <v/>
      </c>
      <c r="I105" s="312" t="str">
        <f>IF('1042Bf Données de base trav.'!R101="","",'1042Bf Données de base trav.'!R101)</f>
        <v/>
      </c>
      <c r="J105" s="313" t="str">
        <f t="shared" si="27"/>
        <v/>
      </c>
      <c r="K105" s="314" t="str">
        <f t="shared" si="28"/>
        <v/>
      </c>
      <c r="L105" s="315" t="str">
        <f>IF('1042Bf Données de base trav.'!S101="","",'1042Bf Données de base trav.'!S101)</f>
        <v/>
      </c>
      <c r="M105" s="316" t="str">
        <f t="shared" si="44"/>
        <v/>
      </c>
      <c r="N105" s="317" t="str">
        <f t="shared" si="45"/>
        <v/>
      </c>
      <c r="O105" s="318" t="str">
        <f t="shared" si="46"/>
        <v/>
      </c>
      <c r="P105" s="319" t="str">
        <f t="shared" si="47"/>
        <v/>
      </c>
      <c r="Q105" s="309" t="str">
        <f t="shared" si="48"/>
        <v/>
      </c>
      <c r="R105" s="320" t="str">
        <f t="shared" si="49"/>
        <v/>
      </c>
      <c r="S105" s="317" t="str">
        <f t="shared" si="50"/>
        <v/>
      </c>
      <c r="T105" s="315" t="str">
        <f>IF(R105="","",MAX((O105-AR105)*'1042Af Demande'!$B$31,0))</f>
        <v/>
      </c>
      <c r="U105" s="321" t="str">
        <f t="shared" si="51"/>
        <v/>
      </c>
      <c r="V105" s="377"/>
      <c r="W105" s="378"/>
      <c r="X105" s="158" t="str">
        <f>IF('1042Bf Données de base trav.'!M101="","",'1042Bf Données de base trav.'!M101)</f>
        <v/>
      </c>
      <c r="Y105" s="379" t="str">
        <f t="shared" si="29"/>
        <v/>
      </c>
      <c r="Z105" s="380" t="str">
        <f>IF(A105="","",'1042Bf Données de base trav.'!Q101-'1042Bf Données de base trav.'!R101)</f>
        <v/>
      </c>
      <c r="AA105" s="380" t="str">
        <f t="shared" si="30"/>
        <v/>
      </c>
      <c r="AB105" s="381" t="str">
        <f t="shared" si="31"/>
        <v/>
      </c>
      <c r="AC105" s="381" t="str">
        <f t="shared" si="32"/>
        <v/>
      </c>
      <c r="AD105" s="381" t="str">
        <f t="shared" si="33"/>
        <v/>
      </c>
      <c r="AE105" s="382" t="str">
        <f t="shared" si="34"/>
        <v/>
      </c>
      <c r="AF105" s="382" t="str">
        <f>IF(K105="","",K105*AF$8 - MAX('1042Bf Données de base trav.'!S101-M105,0))</f>
        <v/>
      </c>
      <c r="AG105" s="382" t="str">
        <f t="shared" si="35"/>
        <v/>
      </c>
      <c r="AH105" s="382" t="str">
        <f t="shared" si="36"/>
        <v/>
      </c>
      <c r="AI105" s="382" t="str">
        <f t="shared" si="37"/>
        <v/>
      </c>
      <c r="AJ105" s="382" t="str">
        <f>IF(OR($C105="",K105="",O105=""),"",MAX(P105+'1042Bf Données de base trav.'!T101-O105,0))</f>
        <v/>
      </c>
      <c r="AK105" s="382" t="str">
        <f>IF('1042Bf Données de base trav.'!T101="","",'1042Bf Données de base trav.'!T101)</f>
        <v/>
      </c>
      <c r="AL105" s="382" t="str">
        <f t="shared" si="38"/>
        <v/>
      </c>
      <c r="AM105" s="383" t="str">
        <f t="shared" si="39"/>
        <v/>
      </c>
      <c r="AN105" s="384" t="str">
        <f t="shared" si="40"/>
        <v/>
      </c>
      <c r="AO105" s="382" t="str">
        <f t="shared" si="41"/>
        <v/>
      </c>
      <c r="AP105" s="382" t="str">
        <f>IF(E105="","",'1042Bf Données de base trav.'!P101)</f>
        <v/>
      </c>
      <c r="AQ105" s="385">
        <f>IF('1042Bf Données de base trav.'!Y101&gt;0,AG105,0)</f>
        <v>0</v>
      </c>
      <c r="AR105" s="386">
        <f>IF('1042Bf Données de base trav.'!Y101&gt;0,'1042Bf Données de base trav.'!T101,0)</f>
        <v>0</v>
      </c>
      <c r="AS105" s="382" t="str">
        <f t="shared" si="42"/>
        <v/>
      </c>
      <c r="AT105" s="382">
        <f>'1042Bf Données de base trav.'!P101</f>
        <v>0</v>
      </c>
      <c r="AU105" s="382">
        <f t="shared" si="43"/>
        <v>0</v>
      </c>
    </row>
    <row r="106" spans="1:47" s="57" customFormat="1" ht="16.899999999999999" customHeight="1">
      <c r="A106" s="402" t="str">
        <f>IF('1042Bf Données de base trav.'!A102="","",'1042Bf Données de base trav.'!A102)</f>
        <v/>
      </c>
      <c r="B106" s="409" t="str">
        <f>IF('1042Bf Données de base trav.'!B102="","",'1042Bf Données de base trav.'!B102)</f>
        <v/>
      </c>
      <c r="C106" s="403" t="str">
        <f>IF('1042Bf Données de base trav.'!C102="","",'1042Bf Données de base trav.'!C102)</f>
        <v/>
      </c>
      <c r="D106" s="310" t="str">
        <f>IF('1042Bf Données de base trav.'!AJ102="","",'1042Bf Données de base trav.'!AJ102)</f>
        <v/>
      </c>
      <c r="E106" s="306" t="str">
        <f>IF('1042Bf Données de base trav.'!N102="","",'1042Bf Données de base trav.'!N102)</f>
        <v/>
      </c>
      <c r="F106" s="308" t="str">
        <f>IF('1042Bf Données de base trav.'!O102="","",'1042Bf Données de base trav.'!O102)</f>
        <v/>
      </c>
      <c r="G106" s="307" t="str">
        <f>IF('1042Bf Données de base trav.'!P102="","",'1042Bf Données de base trav.'!P102)</f>
        <v/>
      </c>
      <c r="H106" s="311" t="str">
        <f>IF('1042Bf Données de base trav.'!Q102="","",'1042Bf Données de base trav.'!Q102)</f>
        <v/>
      </c>
      <c r="I106" s="312" t="str">
        <f>IF('1042Bf Données de base trav.'!R102="","",'1042Bf Données de base trav.'!R102)</f>
        <v/>
      </c>
      <c r="J106" s="313" t="str">
        <f t="shared" si="27"/>
        <v/>
      </c>
      <c r="K106" s="314" t="str">
        <f t="shared" si="28"/>
        <v/>
      </c>
      <c r="L106" s="315" t="str">
        <f>IF('1042Bf Données de base trav.'!S102="","",'1042Bf Données de base trav.'!S102)</f>
        <v/>
      </c>
      <c r="M106" s="316" t="str">
        <f t="shared" si="44"/>
        <v/>
      </c>
      <c r="N106" s="317" t="str">
        <f t="shared" si="45"/>
        <v/>
      </c>
      <c r="O106" s="318" t="str">
        <f t="shared" si="46"/>
        <v/>
      </c>
      <c r="P106" s="319" t="str">
        <f t="shared" si="47"/>
        <v/>
      </c>
      <c r="Q106" s="309" t="str">
        <f t="shared" si="48"/>
        <v/>
      </c>
      <c r="R106" s="320" t="str">
        <f t="shared" si="49"/>
        <v/>
      </c>
      <c r="S106" s="317" t="str">
        <f t="shared" si="50"/>
        <v/>
      </c>
      <c r="T106" s="315" t="str">
        <f>IF(R106="","",MAX((O106-AR106)*'1042Af Demande'!$B$31,0))</f>
        <v/>
      </c>
      <c r="U106" s="321" t="str">
        <f t="shared" si="51"/>
        <v/>
      </c>
      <c r="V106" s="377"/>
      <c r="W106" s="378"/>
      <c r="X106" s="158" t="str">
        <f>IF('1042Bf Données de base trav.'!M102="","",'1042Bf Données de base trav.'!M102)</f>
        <v/>
      </c>
      <c r="Y106" s="379" t="str">
        <f t="shared" si="29"/>
        <v/>
      </c>
      <c r="Z106" s="380" t="str">
        <f>IF(A106="","",'1042Bf Données de base trav.'!Q102-'1042Bf Données de base trav.'!R102)</f>
        <v/>
      </c>
      <c r="AA106" s="380" t="str">
        <f t="shared" si="30"/>
        <v/>
      </c>
      <c r="AB106" s="381" t="str">
        <f t="shared" si="31"/>
        <v/>
      </c>
      <c r="AC106" s="381" t="str">
        <f t="shared" si="32"/>
        <v/>
      </c>
      <c r="AD106" s="381" t="str">
        <f t="shared" si="33"/>
        <v/>
      </c>
      <c r="AE106" s="382" t="str">
        <f t="shared" si="34"/>
        <v/>
      </c>
      <c r="AF106" s="382" t="str">
        <f>IF(K106="","",K106*AF$8 - MAX('1042Bf Données de base trav.'!S102-M106,0))</f>
        <v/>
      </c>
      <c r="AG106" s="382" t="str">
        <f t="shared" si="35"/>
        <v/>
      </c>
      <c r="AH106" s="382" t="str">
        <f t="shared" si="36"/>
        <v/>
      </c>
      <c r="AI106" s="382" t="str">
        <f t="shared" si="37"/>
        <v/>
      </c>
      <c r="AJ106" s="382" t="str">
        <f>IF(OR($C106="",K106="",O106=""),"",MAX(P106+'1042Bf Données de base trav.'!T102-O106,0))</f>
        <v/>
      </c>
      <c r="AK106" s="382" t="str">
        <f>IF('1042Bf Données de base trav.'!T102="","",'1042Bf Données de base trav.'!T102)</f>
        <v/>
      </c>
      <c r="AL106" s="382" t="str">
        <f t="shared" si="38"/>
        <v/>
      </c>
      <c r="AM106" s="383" t="str">
        <f t="shared" si="39"/>
        <v/>
      </c>
      <c r="AN106" s="384" t="str">
        <f t="shared" si="40"/>
        <v/>
      </c>
      <c r="AO106" s="382" t="str">
        <f t="shared" si="41"/>
        <v/>
      </c>
      <c r="AP106" s="382" t="str">
        <f>IF(E106="","",'1042Bf Données de base trav.'!P102)</f>
        <v/>
      </c>
      <c r="AQ106" s="385">
        <f>IF('1042Bf Données de base trav.'!Y102&gt;0,AG106,0)</f>
        <v>0</v>
      </c>
      <c r="AR106" s="386">
        <f>IF('1042Bf Données de base trav.'!Y102&gt;0,'1042Bf Données de base trav.'!T102,0)</f>
        <v>0</v>
      </c>
      <c r="AS106" s="382" t="str">
        <f t="shared" si="42"/>
        <v/>
      </c>
      <c r="AT106" s="382">
        <f>'1042Bf Données de base trav.'!P102</f>
        <v>0</v>
      </c>
      <c r="AU106" s="382">
        <f t="shared" si="43"/>
        <v>0</v>
      </c>
    </row>
    <row r="107" spans="1:47" s="57" customFormat="1" ht="16.899999999999999" customHeight="1">
      <c r="A107" s="402" t="str">
        <f>IF('1042Bf Données de base trav.'!A103="","",'1042Bf Données de base trav.'!A103)</f>
        <v/>
      </c>
      <c r="B107" s="409" t="str">
        <f>IF('1042Bf Données de base trav.'!B103="","",'1042Bf Données de base trav.'!B103)</f>
        <v/>
      </c>
      <c r="C107" s="403" t="str">
        <f>IF('1042Bf Données de base trav.'!C103="","",'1042Bf Données de base trav.'!C103)</f>
        <v/>
      </c>
      <c r="D107" s="310" t="str">
        <f>IF('1042Bf Données de base trav.'!AJ103="","",'1042Bf Données de base trav.'!AJ103)</f>
        <v/>
      </c>
      <c r="E107" s="306" t="str">
        <f>IF('1042Bf Données de base trav.'!N103="","",'1042Bf Données de base trav.'!N103)</f>
        <v/>
      </c>
      <c r="F107" s="308" t="str">
        <f>IF('1042Bf Données de base trav.'!O103="","",'1042Bf Données de base trav.'!O103)</f>
        <v/>
      </c>
      <c r="G107" s="307" t="str">
        <f>IF('1042Bf Données de base trav.'!P103="","",'1042Bf Données de base trav.'!P103)</f>
        <v/>
      </c>
      <c r="H107" s="311" t="str">
        <f>IF('1042Bf Données de base trav.'!Q103="","",'1042Bf Données de base trav.'!Q103)</f>
        <v/>
      </c>
      <c r="I107" s="312" t="str">
        <f>IF('1042Bf Données de base trav.'!R103="","",'1042Bf Données de base trav.'!R103)</f>
        <v/>
      </c>
      <c r="J107" s="313" t="str">
        <f t="shared" si="27"/>
        <v/>
      </c>
      <c r="K107" s="314" t="str">
        <f t="shared" si="28"/>
        <v/>
      </c>
      <c r="L107" s="315" t="str">
        <f>IF('1042Bf Données de base trav.'!S103="","",'1042Bf Données de base trav.'!S103)</f>
        <v/>
      </c>
      <c r="M107" s="316" t="str">
        <f t="shared" si="44"/>
        <v/>
      </c>
      <c r="N107" s="317" t="str">
        <f t="shared" si="45"/>
        <v/>
      </c>
      <c r="O107" s="318" t="str">
        <f t="shared" si="46"/>
        <v/>
      </c>
      <c r="P107" s="319" t="str">
        <f t="shared" si="47"/>
        <v/>
      </c>
      <c r="Q107" s="309" t="str">
        <f t="shared" si="48"/>
        <v/>
      </c>
      <c r="R107" s="320" t="str">
        <f t="shared" si="49"/>
        <v/>
      </c>
      <c r="S107" s="317" t="str">
        <f t="shared" si="50"/>
        <v/>
      </c>
      <c r="T107" s="315" t="str">
        <f>IF(R107="","",MAX((O107-AR107)*'1042Af Demande'!$B$31,0))</f>
        <v/>
      </c>
      <c r="U107" s="321" t="str">
        <f t="shared" si="51"/>
        <v/>
      </c>
      <c r="V107" s="377"/>
      <c r="W107" s="378"/>
      <c r="X107" s="158" t="str">
        <f>IF('1042Bf Données de base trav.'!M103="","",'1042Bf Données de base trav.'!M103)</f>
        <v/>
      </c>
      <c r="Y107" s="379" t="str">
        <f t="shared" si="29"/>
        <v/>
      </c>
      <c r="Z107" s="380" t="str">
        <f>IF(A107="","",'1042Bf Données de base trav.'!Q103-'1042Bf Données de base trav.'!R103)</f>
        <v/>
      </c>
      <c r="AA107" s="380" t="str">
        <f t="shared" si="30"/>
        <v/>
      </c>
      <c r="AB107" s="381" t="str">
        <f t="shared" si="31"/>
        <v/>
      </c>
      <c r="AC107" s="381" t="str">
        <f t="shared" si="32"/>
        <v/>
      </c>
      <c r="AD107" s="381" t="str">
        <f t="shared" si="33"/>
        <v/>
      </c>
      <c r="AE107" s="382" t="str">
        <f t="shared" si="34"/>
        <v/>
      </c>
      <c r="AF107" s="382" t="str">
        <f>IF(K107="","",K107*AF$8 - MAX('1042Bf Données de base trav.'!S103-M107,0))</f>
        <v/>
      </c>
      <c r="AG107" s="382" t="str">
        <f t="shared" si="35"/>
        <v/>
      </c>
      <c r="AH107" s="382" t="str">
        <f t="shared" si="36"/>
        <v/>
      </c>
      <c r="AI107" s="382" t="str">
        <f t="shared" si="37"/>
        <v/>
      </c>
      <c r="AJ107" s="382" t="str">
        <f>IF(OR($C107="",K107="",O107=""),"",MAX(P107+'1042Bf Données de base trav.'!T103-O107,0))</f>
        <v/>
      </c>
      <c r="AK107" s="382" t="str">
        <f>IF('1042Bf Données de base trav.'!T103="","",'1042Bf Données de base trav.'!T103)</f>
        <v/>
      </c>
      <c r="AL107" s="382" t="str">
        <f t="shared" si="38"/>
        <v/>
      </c>
      <c r="AM107" s="383" t="str">
        <f t="shared" si="39"/>
        <v/>
      </c>
      <c r="AN107" s="384" t="str">
        <f t="shared" si="40"/>
        <v/>
      </c>
      <c r="AO107" s="382" t="str">
        <f t="shared" si="41"/>
        <v/>
      </c>
      <c r="AP107" s="382" t="str">
        <f>IF(E107="","",'1042Bf Données de base trav.'!P103)</f>
        <v/>
      </c>
      <c r="AQ107" s="385">
        <f>IF('1042Bf Données de base trav.'!Y103&gt;0,AG107,0)</f>
        <v>0</v>
      </c>
      <c r="AR107" s="386">
        <f>IF('1042Bf Données de base trav.'!Y103&gt;0,'1042Bf Données de base trav.'!T103,0)</f>
        <v>0</v>
      </c>
      <c r="AS107" s="382" t="str">
        <f t="shared" si="42"/>
        <v/>
      </c>
      <c r="AT107" s="382">
        <f>'1042Bf Données de base trav.'!P103</f>
        <v>0</v>
      </c>
      <c r="AU107" s="382">
        <f t="shared" si="43"/>
        <v>0</v>
      </c>
    </row>
    <row r="108" spans="1:47" s="57" customFormat="1" ht="16.899999999999999" customHeight="1">
      <c r="A108" s="402" t="str">
        <f>IF('1042Bf Données de base trav.'!A104="","",'1042Bf Données de base trav.'!A104)</f>
        <v/>
      </c>
      <c r="B108" s="409" t="str">
        <f>IF('1042Bf Données de base trav.'!B104="","",'1042Bf Données de base trav.'!B104)</f>
        <v/>
      </c>
      <c r="C108" s="403" t="str">
        <f>IF('1042Bf Données de base trav.'!C104="","",'1042Bf Données de base trav.'!C104)</f>
        <v/>
      </c>
      <c r="D108" s="310" t="str">
        <f>IF('1042Bf Données de base trav.'!AJ104="","",'1042Bf Données de base trav.'!AJ104)</f>
        <v/>
      </c>
      <c r="E108" s="306" t="str">
        <f>IF('1042Bf Données de base trav.'!N104="","",'1042Bf Données de base trav.'!N104)</f>
        <v/>
      </c>
      <c r="F108" s="308" t="str">
        <f>IF('1042Bf Données de base trav.'!O104="","",'1042Bf Données de base trav.'!O104)</f>
        <v/>
      </c>
      <c r="G108" s="307" t="str">
        <f>IF('1042Bf Données de base trav.'!P104="","",'1042Bf Données de base trav.'!P104)</f>
        <v/>
      </c>
      <c r="H108" s="311" t="str">
        <f>IF('1042Bf Données de base trav.'!Q104="","",'1042Bf Données de base trav.'!Q104)</f>
        <v/>
      </c>
      <c r="I108" s="312" t="str">
        <f>IF('1042Bf Données de base trav.'!R104="","",'1042Bf Données de base trav.'!R104)</f>
        <v/>
      </c>
      <c r="J108" s="313" t="str">
        <f t="shared" si="27"/>
        <v/>
      </c>
      <c r="K108" s="314" t="str">
        <f t="shared" si="28"/>
        <v/>
      </c>
      <c r="L108" s="315" t="str">
        <f>IF('1042Bf Données de base trav.'!S104="","",'1042Bf Données de base trav.'!S104)</f>
        <v/>
      </c>
      <c r="M108" s="316" t="str">
        <f t="shared" si="44"/>
        <v/>
      </c>
      <c r="N108" s="317" t="str">
        <f t="shared" si="45"/>
        <v/>
      </c>
      <c r="O108" s="318" t="str">
        <f t="shared" si="46"/>
        <v/>
      </c>
      <c r="P108" s="319" t="str">
        <f t="shared" si="47"/>
        <v/>
      </c>
      <c r="Q108" s="309" t="str">
        <f t="shared" si="48"/>
        <v/>
      </c>
      <c r="R108" s="320" t="str">
        <f t="shared" si="49"/>
        <v/>
      </c>
      <c r="S108" s="317" t="str">
        <f t="shared" si="50"/>
        <v/>
      </c>
      <c r="T108" s="315" t="str">
        <f>IF(R108="","",MAX((O108-AR108)*'1042Af Demande'!$B$31,0))</f>
        <v/>
      </c>
      <c r="U108" s="321" t="str">
        <f t="shared" si="51"/>
        <v/>
      </c>
      <c r="V108" s="377"/>
      <c r="W108" s="378"/>
      <c r="X108" s="158" t="str">
        <f>IF('1042Bf Données de base trav.'!M104="","",'1042Bf Données de base trav.'!M104)</f>
        <v/>
      </c>
      <c r="Y108" s="379" t="str">
        <f t="shared" si="29"/>
        <v/>
      </c>
      <c r="Z108" s="380" t="str">
        <f>IF(A108="","",'1042Bf Données de base trav.'!Q104-'1042Bf Données de base trav.'!R104)</f>
        <v/>
      </c>
      <c r="AA108" s="380" t="str">
        <f t="shared" si="30"/>
        <v/>
      </c>
      <c r="AB108" s="381" t="str">
        <f t="shared" si="31"/>
        <v/>
      </c>
      <c r="AC108" s="381" t="str">
        <f t="shared" si="32"/>
        <v/>
      </c>
      <c r="AD108" s="381" t="str">
        <f t="shared" si="33"/>
        <v/>
      </c>
      <c r="AE108" s="382" t="str">
        <f t="shared" si="34"/>
        <v/>
      </c>
      <c r="AF108" s="382" t="str">
        <f>IF(K108="","",K108*AF$8 - MAX('1042Bf Données de base trav.'!S104-M108,0))</f>
        <v/>
      </c>
      <c r="AG108" s="382" t="str">
        <f t="shared" si="35"/>
        <v/>
      </c>
      <c r="AH108" s="382" t="str">
        <f t="shared" si="36"/>
        <v/>
      </c>
      <c r="AI108" s="382" t="str">
        <f t="shared" si="37"/>
        <v/>
      </c>
      <c r="AJ108" s="382" t="str">
        <f>IF(OR($C108="",K108="",O108=""),"",MAX(P108+'1042Bf Données de base trav.'!T104-O108,0))</f>
        <v/>
      </c>
      <c r="AK108" s="382" t="str">
        <f>IF('1042Bf Données de base trav.'!T104="","",'1042Bf Données de base trav.'!T104)</f>
        <v/>
      </c>
      <c r="AL108" s="382" t="str">
        <f t="shared" si="38"/>
        <v/>
      </c>
      <c r="AM108" s="383" t="str">
        <f t="shared" si="39"/>
        <v/>
      </c>
      <c r="AN108" s="384" t="str">
        <f t="shared" si="40"/>
        <v/>
      </c>
      <c r="AO108" s="382" t="str">
        <f t="shared" si="41"/>
        <v/>
      </c>
      <c r="AP108" s="382" t="str">
        <f>IF(E108="","",'1042Bf Données de base trav.'!P104)</f>
        <v/>
      </c>
      <c r="AQ108" s="385">
        <f>IF('1042Bf Données de base trav.'!Y104&gt;0,AG108,0)</f>
        <v>0</v>
      </c>
      <c r="AR108" s="386">
        <f>IF('1042Bf Données de base trav.'!Y104&gt;0,'1042Bf Données de base trav.'!T104,0)</f>
        <v>0</v>
      </c>
      <c r="AS108" s="382" t="str">
        <f t="shared" si="42"/>
        <v/>
      </c>
      <c r="AT108" s="382">
        <f>'1042Bf Données de base trav.'!P104</f>
        <v>0</v>
      </c>
      <c r="AU108" s="382">
        <f t="shared" si="43"/>
        <v>0</v>
      </c>
    </row>
    <row r="109" spans="1:47" s="57" customFormat="1" ht="16.899999999999999" customHeight="1">
      <c r="A109" s="402" t="str">
        <f>IF('1042Bf Données de base trav.'!A105="","",'1042Bf Données de base trav.'!A105)</f>
        <v/>
      </c>
      <c r="B109" s="409" t="str">
        <f>IF('1042Bf Données de base trav.'!B105="","",'1042Bf Données de base trav.'!B105)</f>
        <v/>
      </c>
      <c r="C109" s="403" t="str">
        <f>IF('1042Bf Données de base trav.'!C105="","",'1042Bf Données de base trav.'!C105)</f>
        <v/>
      </c>
      <c r="D109" s="310" t="str">
        <f>IF('1042Bf Données de base trav.'!AJ105="","",'1042Bf Données de base trav.'!AJ105)</f>
        <v/>
      </c>
      <c r="E109" s="306" t="str">
        <f>IF('1042Bf Données de base trav.'!N105="","",'1042Bf Données de base trav.'!N105)</f>
        <v/>
      </c>
      <c r="F109" s="308" t="str">
        <f>IF('1042Bf Données de base trav.'!O105="","",'1042Bf Données de base trav.'!O105)</f>
        <v/>
      </c>
      <c r="G109" s="307" t="str">
        <f>IF('1042Bf Données de base trav.'!P105="","",'1042Bf Données de base trav.'!P105)</f>
        <v/>
      </c>
      <c r="H109" s="311" t="str">
        <f>IF('1042Bf Données de base trav.'!Q105="","",'1042Bf Données de base trav.'!Q105)</f>
        <v/>
      </c>
      <c r="I109" s="312" t="str">
        <f>IF('1042Bf Données de base trav.'!R105="","",'1042Bf Données de base trav.'!R105)</f>
        <v/>
      </c>
      <c r="J109" s="313" t="str">
        <f t="shared" si="27"/>
        <v/>
      </c>
      <c r="K109" s="314" t="str">
        <f t="shared" si="28"/>
        <v/>
      </c>
      <c r="L109" s="315" t="str">
        <f>IF('1042Bf Données de base trav.'!S105="","",'1042Bf Données de base trav.'!S105)</f>
        <v/>
      </c>
      <c r="M109" s="316" t="str">
        <f t="shared" si="44"/>
        <v/>
      </c>
      <c r="N109" s="317" t="str">
        <f t="shared" si="45"/>
        <v/>
      </c>
      <c r="O109" s="318" t="str">
        <f t="shared" si="46"/>
        <v/>
      </c>
      <c r="P109" s="319" t="str">
        <f t="shared" si="47"/>
        <v/>
      </c>
      <c r="Q109" s="309" t="str">
        <f t="shared" si="48"/>
        <v/>
      </c>
      <c r="R109" s="320" t="str">
        <f t="shared" si="49"/>
        <v/>
      </c>
      <c r="S109" s="317" t="str">
        <f t="shared" si="50"/>
        <v/>
      </c>
      <c r="T109" s="315" t="str">
        <f>IF(R109="","",MAX((O109-AR109)*'1042Af Demande'!$B$31,0))</f>
        <v/>
      </c>
      <c r="U109" s="321" t="str">
        <f t="shared" si="51"/>
        <v/>
      </c>
      <c r="V109" s="377"/>
      <c r="W109" s="378"/>
      <c r="X109" s="158" t="str">
        <f>IF('1042Bf Données de base trav.'!M105="","",'1042Bf Données de base trav.'!M105)</f>
        <v/>
      </c>
      <c r="Y109" s="379" t="str">
        <f t="shared" si="29"/>
        <v/>
      </c>
      <c r="Z109" s="380" t="str">
        <f>IF(A109="","",'1042Bf Données de base trav.'!Q105-'1042Bf Données de base trav.'!R105)</f>
        <v/>
      </c>
      <c r="AA109" s="380" t="str">
        <f t="shared" si="30"/>
        <v/>
      </c>
      <c r="AB109" s="381" t="str">
        <f t="shared" si="31"/>
        <v/>
      </c>
      <c r="AC109" s="381" t="str">
        <f t="shared" si="32"/>
        <v/>
      </c>
      <c r="AD109" s="381" t="str">
        <f t="shared" si="33"/>
        <v/>
      </c>
      <c r="AE109" s="382" t="str">
        <f t="shared" si="34"/>
        <v/>
      </c>
      <c r="AF109" s="382" t="str">
        <f>IF(K109="","",K109*AF$8 - MAX('1042Bf Données de base trav.'!S105-M109,0))</f>
        <v/>
      </c>
      <c r="AG109" s="382" t="str">
        <f t="shared" si="35"/>
        <v/>
      </c>
      <c r="AH109" s="382" t="str">
        <f t="shared" si="36"/>
        <v/>
      </c>
      <c r="AI109" s="382" t="str">
        <f t="shared" si="37"/>
        <v/>
      </c>
      <c r="AJ109" s="382" t="str">
        <f>IF(OR($C109="",K109="",O109=""),"",MAX(P109+'1042Bf Données de base trav.'!T105-O109,0))</f>
        <v/>
      </c>
      <c r="AK109" s="382" t="str">
        <f>IF('1042Bf Données de base trav.'!T105="","",'1042Bf Données de base trav.'!T105)</f>
        <v/>
      </c>
      <c r="AL109" s="382" t="str">
        <f t="shared" si="38"/>
        <v/>
      </c>
      <c r="AM109" s="383" t="str">
        <f t="shared" si="39"/>
        <v/>
      </c>
      <c r="AN109" s="384" t="str">
        <f t="shared" si="40"/>
        <v/>
      </c>
      <c r="AO109" s="382" t="str">
        <f t="shared" si="41"/>
        <v/>
      </c>
      <c r="AP109" s="382" t="str">
        <f>IF(E109="","",'1042Bf Données de base trav.'!P105)</f>
        <v/>
      </c>
      <c r="AQ109" s="385">
        <f>IF('1042Bf Données de base trav.'!Y105&gt;0,AG109,0)</f>
        <v>0</v>
      </c>
      <c r="AR109" s="386">
        <f>IF('1042Bf Données de base trav.'!Y105&gt;0,'1042Bf Données de base trav.'!T105,0)</f>
        <v>0</v>
      </c>
      <c r="AS109" s="382" t="str">
        <f t="shared" si="42"/>
        <v/>
      </c>
      <c r="AT109" s="382">
        <f>'1042Bf Données de base trav.'!P105</f>
        <v>0</v>
      </c>
      <c r="AU109" s="382">
        <f t="shared" si="43"/>
        <v>0</v>
      </c>
    </row>
    <row r="110" spans="1:47" s="57" customFormat="1" ht="16.899999999999999" customHeight="1">
      <c r="A110" s="402" t="str">
        <f>IF('1042Bf Données de base trav.'!A106="","",'1042Bf Données de base trav.'!A106)</f>
        <v/>
      </c>
      <c r="B110" s="409" t="str">
        <f>IF('1042Bf Données de base trav.'!B106="","",'1042Bf Données de base trav.'!B106)</f>
        <v/>
      </c>
      <c r="C110" s="403" t="str">
        <f>IF('1042Bf Données de base trav.'!C106="","",'1042Bf Données de base trav.'!C106)</f>
        <v/>
      </c>
      <c r="D110" s="310" t="str">
        <f>IF('1042Bf Données de base trav.'!AJ106="","",'1042Bf Données de base trav.'!AJ106)</f>
        <v/>
      </c>
      <c r="E110" s="306" t="str">
        <f>IF('1042Bf Données de base trav.'!N106="","",'1042Bf Données de base trav.'!N106)</f>
        <v/>
      </c>
      <c r="F110" s="308" t="str">
        <f>IF('1042Bf Données de base trav.'!O106="","",'1042Bf Données de base trav.'!O106)</f>
        <v/>
      </c>
      <c r="G110" s="307" t="str">
        <f>IF('1042Bf Données de base trav.'!P106="","",'1042Bf Données de base trav.'!P106)</f>
        <v/>
      </c>
      <c r="H110" s="311" t="str">
        <f>IF('1042Bf Données de base trav.'!Q106="","",'1042Bf Données de base trav.'!Q106)</f>
        <v/>
      </c>
      <c r="I110" s="312" t="str">
        <f>IF('1042Bf Données de base trav.'!R106="","",'1042Bf Données de base trav.'!R106)</f>
        <v/>
      </c>
      <c r="J110" s="313" t="str">
        <f t="shared" si="27"/>
        <v/>
      </c>
      <c r="K110" s="314" t="str">
        <f t="shared" si="28"/>
        <v/>
      </c>
      <c r="L110" s="315" t="str">
        <f>IF('1042Bf Données de base trav.'!S106="","",'1042Bf Données de base trav.'!S106)</f>
        <v/>
      </c>
      <c r="M110" s="316" t="str">
        <f t="shared" si="44"/>
        <v/>
      </c>
      <c r="N110" s="317" t="str">
        <f t="shared" si="45"/>
        <v/>
      </c>
      <c r="O110" s="318" t="str">
        <f t="shared" si="46"/>
        <v/>
      </c>
      <c r="P110" s="319" t="str">
        <f t="shared" si="47"/>
        <v/>
      </c>
      <c r="Q110" s="309" t="str">
        <f t="shared" si="48"/>
        <v/>
      </c>
      <c r="R110" s="320" t="str">
        <f t="shared" si="49"/>
        <v/>
      </c>
      <c r="S110" s="317" t="str">
        <f t="shared" si="50"/>
        <v/>
      </c>
      <c r="T110" s="315" t="str">
        <f>IF(R110="","",MAX((O110-AR110)*'1042Af Demande'!$B$31,0))</f>
        <v/>
      </c>
      <c r="U110" s="321" t="str">
        <f t="shared" si="51"/>
        <v/>
      </c>
      <c r="V110" s="377"/>
      <c r="W110" s="378"/>
      <c r="X110" s="158" t="str">
        <f>IF('1042Bf Données de base trav.'!M106="","",'1042Bf Données de base trav.'!M106)</f>
        <v/>
      </c>
      <c r="Y110" s="379" t="str">
        <f t="shared" si="29"/>
        <v/>
      </c>
      <c r="Z110" s="380" t="str">
        <f>IF(A110="","",'1042Bf Données de base trav.'!Q106-'1042Bf Données de base trav.'!R106)</f>
        <v/>
      </c>
      <c r="AA110" s="380" t="str">
        <f t="shared" si="30"/>
        <v/>
      </c>
      <c r="AB110" s="381" t="str">
        <f t="shared" si="31"/>
        <v/>
      </c>
      <c r="AC110" s="381" t="str">
        <f t="shared" si="32"/>
        <v/>
      </c>
      <c r="AD110" s="381" t="str">
        <f t="shared" si="33"/>
        <v/>
      </c>
      <c r="AE110" s="382" t="str">
        <f t="shared" si="34"/>
        <v/>
      </c>
      <c r="AF110" s="382" t="str">
        <f>IF(K110="","",K110*AF$8 - MAX('1042Bf Données de base trav.'!S106-M110,0))</f>
        <v/>
      </c>
      <c r="AG110" s="382" t="str">
        <f t="shared" si="35"/>
        <v/>
      </c>
      <c r="AH110" s="382" t="str">
        <f t="shared" si="36"/>
        <v/>
      </c>
      <c r="AI110" s="382" t="str">
        <f t="shared" si="37"/>
        <v/>
      </c>
      <c r="AJ110" s="382" t="str">
        <f>IF(OR($C110="",K110="",O110=""),"",MAX(P110+'1042Bf Données de base trav.'!T106-O110,0))</f>
        <v/>
      </c>
      <c r="AK110" s="382" t="str">
        <f>IF('1042Bf Données de base trav.'!T106="","",'1042Bf Données de base trav.'!T106)</f>
        <v/>
      </c>
      <c r="AL110" s="382" t="str">
        <f t="shared" si="38"/>
        <v/>
      </c>
      <c r="AM110" s="383" t="str">
        <f t="shared" si="39"/>
        <v/>
      </c>
      <c r="AN110" s="384" t="str">
        <f t="shared" si="40"/>
        <v/>
      </c>
      <c r="AO110" s="382" t="str">
        <f t="shared" si="41"/>
        <v/>
      </c>
      <c r="AP110" s="382" t="str">
        <f>IF(E110="","",'1042Bf Données de base trav.'!P106)</f>
        <v/>
      </c>
      <c r="AQ110" s="385">
        <f>IF('1042Bf Données de base trav.'!Y106&gt;0,AG110,0)</f>
        <v>0</v>
      </c>
      <c r="AR110" s="386">
        <f>IF('1042Bf Données de base trav.'!Y106&gt;0,'1042Bf Données de base trav.'!T106,0)</f>
        <v>0</v>
      </c>
      <c r="AS110" s="382" t="str">
        <f t="shared" si="42"/>
        <v/>
      </c>
      <c r="AT110" s="382">
        <f>'1042Bf Données de base trav.'!P106</f>
        <v>0</v>
      </c>
      <c r="AU110" s="382">
        <f t="shared" si="43"/>
        <v>0</v>
      </c>
    </row>
    <row r="111" spans="1:47" s="57" customFormat="1" ht="16.899999999999999" customHeight="1">
      <c r="A111" s="402" t="str">
        <f>IF('1042Bf Données de base trav.'!A107="","",'1042Bf Données de base trav.'!A107)</f>
        <v/>
      </c>
      <c r="B111" s="409" t="str">
        <f>IF('1042Bf Données de base trav.'!B107="","",'1042Bf Données de base trav.'!B107)</f>
        <v/>
      </c>
      <c r="C111" s="403" t="str">
        <f>IF('1042Bf Données de base trav.'!C107="","",'1042Bf Données de base trav.'!C107)</f>
        <v/>
      </c>
      <c r="D111" s="310" t="str">
        <f>IF('1042Bf Données de base trav.'!AJ107="","",'1042Bf Données de base trav.'!AJ107)</f>
        <v/>
      </c>
      <c r="E111" s="306" t="str">
        <f>IF('1042Bf Données de base trav.'!N107="","",'1042Bf Données de base trav.'!N107)</f>
        <v/>
      </c>
      <c r="F111" s="308" t="str">
        <f>IF('1042Bf Données de base trav.'!O107="","",'1042Bf Données de base trav.'!O107)</f>
        <v/>
      </c>
      <c r="G111" s="307" t="str">
        <f>IF('1042Bf Données de base trav.'!P107="","",'1042Bf Données de base trav.'!P107)</f>
        <v/>
      </c>
      <c r="H111" s="311" t="str">
        <f>IF('1042Bf Données de base trav.'!Q107="","",'1042Bf Données de base trav.'!Q107)</f>
        <v/>
      </c>
      <c r="I111" s="312" t="str">
        <f>IF('1042Bf Données de base trav.'!R107="","",'1042Bf Données de base trav.'!R107)</f>
        <v/>
      </c>
      <c r="J111" s="313" t="str">
        <f t="shared" si="27"/>
        <v/>
      </c>
      <c r="K111" s="314" t="str">
        <f t="shared" si="28"/>
        <v/>
      </c>
      <c r="L111" s="315" t="str">
        <f>IF('1042Bf Données de base trav.'!S107="","",'1042Bf Données de base trav.'!S107)</f>
        <v/>
      </c>
      <c r="M111" s="316" t="str">
        <f t="shared" si="44"/>
        <v/>
      </c>
      <c r="N111" s="317" t="str">
        <f t="shared" si="45"/>
        <v/>
      </c>
      <c r="O111" s="318" t="str">
        <f t="shared" si="46"/>
        <v/>
      </c>
      <c r="P111" s="319" t="str">
        <f t="shared" si="47"/>
        <v/>
      </c>
      <c r="Q111" s="309" t="str">
        <f t="shared" si="48"/>
        <v/>
      </c>
      <c r="R111" s="320" t="str">
        <f t="shared" si="49"/>
        <v/>
      </c>
      <c r="S111" s="317" t="str">
        <f t="shared" si="50"/>
        <v/>
      </c>
      <c r="T111" s="315" t="str">
        <f>IF(R111="","",MAX((O111-AR111)*'1042Af Demande'!$B$31,0))</f>
        <v/>
      </c>
      <c r="U111" s="321" t="str">
        <f t="shared" si="51"/>
        <v/>
      </c>
      <c r="V111" s="377"/>
      <c r="W111" s="378"/>
      <c r="X111" s="158" t="str">
        <f>IF('1042Bf Données de base trav.'!M107="","",'1042Bf Données de base trav.'!M107)</f>
        <v/>
      </c>
      <c r="Y111" s="379" t="str">
        <f t="shared" si="29"/>
        <v/>
      </c>
      <c r="Z111" s="380" t="str">
        <f>IF(A111="","",'1042Bf Données de base trav.'!Q107-'1042Bf Données de base trav.'!R107)</f>
        <v/>
      </c>
      <c r="AA111" s="380" t="str">
        <f t="shared" si="30"/>
        <v/>
      </c>
      <c r="AB111" s="381" t="str">
        <f t="shared" si="31"/>
        <v/>
      </c>
      <c r="AC111" s="381" t="str">
        <f t="shared" si="32"/>
        <v/>
      </c>
      <c r="AD111" s="381" t="str">
        <f t="shared" si="33"/>
        <v/>
      </c>
      <c r="AE111" s="382" t="str">
        <f t="shared" si="34"/>
        <v/>
      </c>
      <c r="AF111" s="382" t="str">
        <f>IF(K111="","",K111*AF$8 - MAX('1042Bf Données de base trav.'!S107-M111,0))</f>
        <v/>
      </c>
      <c r="AG111" s="382" t="str">
        <f t="shared" si="35"/>
        <v/>
      </c>
      <c r="AH111" s="382" t="str">
        <f t="shared" si="36"/>
        <v/>
      </c>
      <c r="AI111" s="382" t="str">
        <f t="shared" si="37"/>
        <v/>
      </c>
      <c r="AJ111" s="382" t="str">
        <f>IF(OR($C111="",K111="",O111=""),"",MAX(P111+'1042Bf Données de base trav.'!T107-O111,0))</f>
        <v/>
      </c>
      <c r="AK111" s="382" t="str">
        <f>IF('1042Bf Données de base trav.'!T107="","",'1042Bf Données de base trav.'!T107)</f>
        <v/>
      </c>
      <c r="AL111" s="382" t="str">
        <f t="shared" si="38"/>
        <v/>
      </c>
      <c r="AM111" s="383" t="str">
        <f t="shared" si="39"/>
        <v/>
      </c>
      <c r="AN111" s="384" t="str">
        <f t="shared" si="40"/>
        <v/>
      </c>
      <c r="AO111" s="382" t="str">
        <f t="shared" si="41"/>
        <v/>
      </c>
      <c r="AP111" s="382" t="str">
        <f>IF(E111="","",'1042Bf Données de base trav.'!P107)</f>
        <v/>
      </c>
      <c r="AQ111" s="385">
        <f>IF('1042Bf Données de base trav.'!Y107&gt;0,AG111,0)</f>
        <v>0</v>
      </c>
      <c r="AR111" s="386">
        <f>IF('1042Bf Données de base trav.'!Y107&gt;0,'1042Bf Données de base trav.'!T107,0)</f>
        <v>0</v>
      </c>
      <c r="AS111" s="382" t="str">
        <f t="shared" si="42"/>
        <v/>
      </c>
      <c r="AT111" s="382">
        <f>'1042Bf Données de base trav.'!P107</f>
        <v>0</v>
      </c>
      <c r="AU111" s="382">
        <f t="shared" si="43"/>
        <v>0</v>
      </c>
    </row>
    <row r="112" spans="1:47" s="57" customFormat="1" ht="16.899999999999999" customHeight="1">
      <c r="A112" s="402" t="str">
        <f>IF('1042Bf Données de base trav.'!A108="","",'1042Bf Données de base trav.'!A108)</f>
        <v/>
      </c>
      <c r="B112" s="409" t="str">
        <f>IF('1042Bf Données de base trav.'!B108="","",'1042Bf Données de base trav.'!B108)</f>
        <v/>
      </c>
      <c r="C112" s="403" t="str">
        <f>IF('1042Bf Données de base trav.'!C108="","",'1042Bf Données de base trav.'!C108)</f>
        <v/>
      </c>
      <c r="D112" s="310" t="str">
        <f>IF('1042Bf Données de base trav.'!AJ108="","",'1042Bf Données de base trav.'!AJ108)</f>
        <v/>
      </c>
      <c r="E112" s="306" t="str">
        <f>IF('1042Bf Données de base trav.'!N108="","",'1042Bf Données de base trav.'!N108)</f>
        <v/>
      </c>
      <c r="F112" s="308" t="str">
        <f>IF('1042Bf Données de base trav.'!O108="","",'1042Bf Données de base trav.'!O108)</f>
        <v/>
      </c>
      <c r="G112" s="307" t="str">
        <f>IF('1042Bf Données de base trav.'!P108="","",'1042Bf Données de base trav.'!P108)</f>
        <v/>
      </c>
      <c r="H112" s="311" t="str">
        <f>IF('1042Bf Données de base trav.'!Q108="","",'1042Bf Données de base trav.'!Q108)</f>
        <v/>
      </c>
      <c r="I112" s="312" t="str">
        <f>IF('1042Bf Données de base trav.'!R108="","",'1042Bf Données de base trav.'!R108)</f>
        <v/>
      </c>
      <c r="J112" s="313" t="str">
        <f t="shared" si="27"/>
        <v/>
      </c>
      <c r="K112" s="314" t="str">
        <f t="shared" si="28"/>
        <v/>
      </c>
      <c r="L112" s="315" t="str">
        <f>IF('1042Bf Données de base trav.'!S108="","",'1042Bf Données de base trav.'!S108)</f>
        <v/>
      </c>
      <c r="M112" s="316" t="str">
        <f t="shared" si="44"/>
        <v/>
      </c>
      <c r="N112" s="317" t="str">
        <f t="shared" si="45"/>
        <v/>
      </c>
      <c r="O112" s="318" t="str">
        <f t="shared" si="46"/>
        <v/>
      </c>
      <c r="P112" s="319" t="str">
        <f t="shared" si="47"/>
        <v/>
      </c>
      <c r="Q112" s="309" t="str">
        <f t="shared" si="48"/>
        <v/>
      </c>
      <c r="R112" s="320" t="str">
        <f t="shared" si="49"/>
        <v/>
      </c>
      <c r="S112" s="317" t="str">
        <f t="shared" si="50"/>
        <v/>
      </c>
      <c r="T112" s="315" t="str">
        <f>IF(R112="","",MAX((O112-AR112)*'1042Af Demande'!$B$31,0))</f>
        <v/>
      </c>
      <c r="U112" s="321" t="str">
        <f t="shared" si="51"/>
        <v/>
      </c>
      <c r="V112" s="377"/>
      <c r="W112" s="378"/>
      <c r="X112" s="158" t="str">
        <f>IF('1042Bf Données de base trav.'!M108="","",'1042Bf Données de base trav.'!M108)</f>
        <v/>
      </c>
      <c r="Y112" s="379" t="str">
        <f t="shared" si="29"/>
        <v/>
      </c>
      <c r="Z112" s="380" t="str">
        <f>IF(A112="","",'1042Bf Données de base trav.'!Q108-'1042Bf Données de base trav.'!R108)</f>
        <v/>
      </c>
      <c r="AA112" s="380" t="str">
        <f t="shared" si="30"/>
        <v/>
      </c>
      <c r="AB112" s="381" t="str">
        <f t="shared" si="31"/>
        <v/>
      </c>
      <c r="AC112" s="381" t="str">
        <f t="shared" si="32"/>
        <v/>
      </c>
      <c r="AD112" s="381" t="str">
        <f t="shared" si="33"/>
        <v/>
      </c>
      <c r="AE112" s="382" t="str">
        <f t="shared" si="34"/>
        <v/>
      </c>
      <c r="AF112" s="382" t="str">
        <f>IF(K112="","",K112*AF$8 - MAX('1042Bf Données de base trav.'!S108-M112,0))</f>
        <v/>
      </c>
      <c r="AG112" s="382" t="str">
        <f t="shared" si="35"/>
        <v/>
      </c>
      <c r="AH112" s="382" t="str">
        <f t="shared" si="36"/>
        <v/>
      </c>
      <c r="AI112" s="382" t="str">
        <f t="shared" si="37"/>
        <v/>
      </c>
      <c r="AJ112" s="382" t="str">
        <f>IF(OR($C112="",K112="",O112=""),"",MAX(P112+'1042Bf Données de base trav.'!T108-O112,0))</f>
        <v/>
      </c>
      <c r="AK112" s="382" t="str">
        <f>IF('1042Bf Données de base trav.'!T108="","",'1042Bf Données de base trav.'!T108)</f>
        <v/>
      </c>
      <c r="AL112" s="382" t="str">
        <f t="shared" si="38"/>
        <v/>
      </c>
      <c r="AM112" s="383" t="str">
        <f t="shared" si="39"/>
        <v/>
      </c>
      <c r="AN112" s="384" t="str">
        <f t="shared" si="40"/>
        <v/>
      </c>
      <c r="AO112" s="382" t="str">
        <f t="shared" si="41"/>
        <v/>
      </c>
      <c r="AP112" s="382" t="str">
        <f>IF(E112="","",'1042Bf Données de base trav.'!P108)</f>
        <v/>
      </c>
      <c r="AQ112" s="385">
        <f>IF('1042Bf Données de base trav.'!Y108&gt;0,AG112,0)</f>
        <v>0</v>
      </c>
      <c r="AR112" s="386">
        <f>IF('1042Bf Données de base trav.'!Y108&gt;0,'1042Bf Données de base trav.'!T108,0)</f>
        <v>0</v>
      </c>
      <c r="AS112" s="382" t="str">
        <f t="shared" si="42"/>
        <v/>
      </c>
      <c r="AT112" s="382">
        <f>'1042Bf Données de base trav.'!P108</f>
        <v>0</v>
      </c>
      <c r="AU112" s="382">
        <f t="shared" si="43"/>
        <v>0</v>
      </c>
    </row>
    <row r="113" spans="1:47" s="57" customFormat="1" ht="16.899999999999999" customHeight="1">
      <c r="A113" s="402" t="str">
        <f>IF('1042Bf Données de base trav.'!A109="","",'1042Bf Données de base trav.'!A109)</f>
        <v/>
      </c>
      <c r="B113" s="409" t="str">
        <f>IF('1042Bf Données de base trav.'!B109="","",'1042Bf Données de base trav.'!B109)</f>
        <v/>
      </c>
      <c r="C113" s="403" t="str">
        <f>IF('1042Bf Données de base trav.'!C109="","",'1042Bf Données de base trav.'!C109)</f>
        <v/>
      </c>
      <c r="D113" s="310" t="str">
        <f>IF('1042Bf Données de base trav.'!AJ109="","",'1042Bf Données de base trav.'!AJ109)</f>
        <v/>
      </c>
      <c r="E113" s="306" t="str">
        <f>IF('1042Bf Données de base trav.'!N109="","",'1042Bf Données de base trav.'!N109)</f>
        <v/>
      </c>
      <c r="F113" s="308" t="str">
        <f>IF('1042Bf Données de base trav.'!O109="","",'1042Bf Données de base trav.'!O109)</f>
        <v/>
      </c>
      <c r="G113" s="307" t="str">
        <f>IF('1042Bf Données de base trav.'!P109="","",'1042Bf Données de base trav.'!P109)</f>
        <v/>
      </c>
      <c r="H113" s="311" t="str">
        <f>IF('1042Bf Données de base trav.'!Q109="","",'1042Bf Données de base trav.'!Q109)</f>
        <v/>
      </c>
      <c r="I113" s="312" t="str">
        <f>IF('1042Bf Données de base trav.'!R109="","",'1042Bf Données de base trav.'!R109)</f>
        <v/>
      </c>
      <c r="J113" s="313" t="str">
        <f t="shared" si="27"/>
        <v/>
      </c>
      <c r="K113" s="314" t="str">
        <f t="shared" si="28"/>
        <v/>
      </c>
      <c r="L113" s="315" t="str">
        <f>IF('1042Bf Données de base trav.'!S109="","",'1042Bf Données de base trav.'!S109)</f>
        <v/>
      </c>
      <c r="M113" s="316" t="str">
        <f t="shared" si="44"/>
        <v/>
      </c>
      <c r="N113" s="317" t="str">
        <f t="shared" si="45"/>
        <v/>
      </c>
      <c r="O113" s="318" t="str">
        <f t="shared" si="46"/>
        <v/>
      </c>
      <c r="P113" s="319" t="str">
        <f t="shared" si="47"/>
        <v/>
      </c>
      <c r="Q113" s="309" t="str">
        <f t="shared" si="48"/>
        <v/>
      </c>
      <c r="R113" s="320" t="str">
        <f t="shared" si="49"/>
        <v/>
      </c>
      <c r="S113" s="317" t="str">
        <f t="shared" si="50"/>
        <v/>
      </c>
      <c r="T113" s="315" t="str">
        <f>IF(R113="","",MAX((O113-AR113)*'1042Af Demande'!$B$31,0))</f>
        <v/>
      </c>
      <c r="U113" s="321" t="str">
        <f t="shared" si="51"/>
        <v/>
      </c>
      <c r="V113" s="377"/>
      <c r="W113" s="378"/>
      <c r="X113" s="158" t="str">
        <f>IF('1042Bf Données de base trav.'!M109="","",'1042Bf Données de base trav.'!M109)</f>
        <v/>
      </c>
      <c r="Y113" s="379" t="str">
        <f t="shared" si="29"/>
        <v/>
      </c>
      <c r="Z113" s="380" t="str">
        <f>IF(A113="","",'1042Bf Données de base trav.'!Q109-'1042Bf Données de base trav.'!R109)</f>
        <v/>
      </c>
      <c r="AA113" s="380" t="str">
        <f t="shared" si="30"/>
        <v/>
      </c>
      <c r="AB113" s="381" t="str">
        <f t="shared" si="31"/>
        <v/>
      </c>
      <c r="AC113" s="381" t="str">
        <f t="shared" si="32"/>
        <v/>
      </c>
      <c r="AD113" s="381" t="str">
        <f t="shared" si="33"/>
        <v/>
      </c>
      <c r="AE113" s="382" t="str">
        <f t="shared" si="34"/>
        <v/>
      </c>
      <c r="AF113" s="382" t="str">
        <f>IF(K113="","",K113*AF$8 - MAX('1042Bf Données de base trav.'!S109-M113,0))</f>
        <v/>
      </c>
      <c r="AG113" s="382" t="str">
        <f t="shared" si="35"/>
        <v/>
      </c>
      <c r="AH113" s="382" t="str">
        <f t="shared" si="36"/>
        <v/>
      </c>
      <c r="AI113" s="382" t="str">
        <f t="shared" si="37"/>
        <v/>
      </c>
      <c r="AJ113" s="382" t="str">
        <f>IF(OR($C113="",K113="",O113=""),"",MAX(P113+'1042Bf Données de base trav.'!T109-O113,0))</f>
        <v/>
      </c>
      <c r="AK113" s="382" t="str">
        <f>IF('1042Bf Données de base trav.'!T109="","",'1042Bf Données de base trav.'!T109)</f>
        <v/>
      </c>
      <c r="AL113" s="382" t="str">
        <f t="shared" si="38"/>
        <v/>
      </c>
      <c r="AM113" s="383" t="str">
        <f t="shared" si="39"/>
        <v/>
      </c>
      <c r="AN113" s="384" t="str">
        <f t="shared" si="40"/>
        <v/>
      </c>
      <c r="AO113" s="382" t="str">
        <f t="shared" si="41"/>
        <v/>
      </c>
      <c r="AP113" s="382" t="str">
        <f>IF(E113="","",'1042Bf Données de base trav.'!P109)</f>
        <v/>
      </c>
      <c r="AQ113" s="385">
        <f>IF('1042Bf Données de base trav.'!Y109&gt;0,AG113,0)</f>
        <v>0</v>
      </c>
      <c r="AR113" s="386">
        <f>IF('1042Bf Données de base trav.'!Y109&gt;0,'1042Bf Données de base trav.'!T109,0)</f>
        <v>0</v>
      </c>
      <c r="AS113" s="382" t="str">
        <f t="shared" si="42"/>
        <v/>
      </c>
      <c r="AT113" s="382">
        <f>'1042Bf Données de base trav.'!P109</f>
        <v>0</v>
      </c>
      <c r="AU113" s="382">
        <f t="shared" si="43"/>
        <v>0</v>
      </c>
    </row>
    <row r="114" spans="1:47" s="57" customFormat="1" ht="16.899999999999999" customHeight="1">
      <c r="A114" s="402" t="str">
        <f>IF('1042Bf Données de base trav.'!A110="","",'1042Bf Données de base trav.'!A110)</f>
        <v/>
      </c>
      <c r="B114" s="409" t="str">
        <f>IF('1042Bf Données de base trav.'!B110="","",'1042Bf Données de base trav.'!B110)</f>
        <v/>
      </c>
      <c r="C114" s="403" t="str">
        <f>IF('1042Bf Données de base trav.'!C110="","",'1042Bf Données de base trav.'!C110)</f>
        <v/>
      </c>
      <c r="D114" s="310" t="str">
        <f>IF('1042Bf Données de base trav.'!AJ110="","",'1042Bf Données de base trav.'!AJ110)</f>
        <v/>
      </c>
      <c r="E114" s="306" t="str">
        <f>IF('1042Bf Données de base trav.'!N110="","",'1042Bf Données de base trav.'!N110)</f>
        <v/>
      </c>
      <c r="F114" s="308" t="str">
        <f>IF('1042Bf Données de base trav.'!O110="","",'1042Bf Données de base trav.'!O110)</f>
        <v/>
      </c>
      <c r="G114" s="307" t="str">
        <f>IF('1042Bf Données de base trav.'!P110="","",'1042Bf Données de base trav.'!P110)</f>
        <v/>
      </c>
      <c r="H114" s="311" t="str">
        <f>IF('1042Bf Données de base trav.'!Q110="","",'1042Bf Données de base trav.'!Q110)</f>
        <v/>
      </c>
      <c r="I114" s="312" t="str">
        <f>IF('1042Bf Données de base trav.'!R110="","",'1042Bf Données de base trav.'!R110)</f>
        <v/>
      </c>
      <c r="J114" s="313" t="str">
        <f t="shared" si="27"/>
        <v/>
      </c>
      <c r="K114" s="314" t="str">
        <f t="shared" si="28"/>
        <v/>
      </c>
      <c r="L114" s="315" t="str">
        <f>IF('1042Bf Données de base trav.'!S110="","",'1042Bf Données de base trav.'!S110)</f>
        <v/>
      </c>
      <c r="M114" s="316" t="str">
        <f t="shared" si="44"/>
        <v/>
      </c>
      <c r="N114" s="317" t="str">
        <f t="shared" si="45"/>
        <v/>
      </c>
      <c r="O114" s="318" t="str">
        <f t="shared" si="46"/>
        <v/>
      </c>
      <c r="P114" s="319" t="str">
        <f t="shared" si="47"/>
        <v/>
      </c>
      <c r="Q114" s="309" t="str">
        <f t="shared" si="48"/>
        <v/>
      </c>
      <c r="R114" s="320" t="str">
        <f t="shared" si="49"/>
        <v/>
      </c>
      <c r="S114" s="317" t="str">
        <f t="shared" si="50"/>
        <v/>
      </c>
      <c r="T114" s="315" t="str">
        <f>IF(R114="","",MAX((O114-AR114)*'1042Af Demande'!$B$31,0))</f>
        <v/>
      </c>
      <c r="U114" s="321" t="str">
        <f t="shared" si="51"/>
        <v/>
      </c>
      <c r="V114" s="377"/>
      <c r="W114" s="378"/>
      <c r="X114" s="158" t="str">
        <f>IF('1042Bf Données de base trav.'!M110="","",'1042Bf Données de base trav.'!M110)</f>
        <v/>
      </c>
      <c r="Y114" s="379" t="str">
        <f t="shared" si="29"/>
        <v/>
      </c>
      <c r="Z114" s="380" t="str">
        <f>IF(A114="","",'1042Bf Données de base trav.'!Q110-'1042Bf Données de base trav.'!R110)</f>
        <v/>
      </c>
      <c r="AA114" s="380" t="str">
        <f t="shared" si="30"/>
        <v/>
      </c>
      <c r="AB114" s="381" t="str">
        <f t="shared" si="31"/>
        <v/>
      </c>
      <c r="AC114" s="381" t="str">
        <f t="shared" si="32"/>
        <v/>
      </c>
      <c r="AD114" s="381" t="str">
        <f t="shared" si="33"/>
        <v/>
      </c>
      <c r="AE114" s="382" t="str">
        <f t="shared" si="34"/>
        <v/>
      </c>
      <c r="AF114" s="382" t="str">
        <f>IF(K114="","",K114*AF$8 - MAX('1042Bf Données de base trav.'!S110-M114,0))</f>
        <v/>
      </c>
      <c r="AG114" s="382" t="str">
        <f t="shared" si="35"/>
        <v/>
      </c>
      <c r="AH114" s="382" t="str">
        <f t="shared" si="36"/>
        <v/>
      </c>
      <c r="AI114" s="382" t="str">
        <f t="shared" si="37"/>
        <v/>
      </c>
      <c r="AJ114" s="382" t="str">
        <f>IF(OR($C114="",K114="",O114=""),"",MAX(P114+'1042Bf Données de base trav.'!T110-O114,0))</f>
        <v/>
      </c>
      <c r="AK114" s="382" t="str">
        <f>IF('1042Bf Données de base trav.'!T110="","",'1042Bf Données de base trav.'!T110)</f>
        <v/>
      </c>
      <c r="AL114" s="382" t="str">
        <f t="shared" si="38"/>
        <v/>
      </c>
      <c r="AM114" s="383" t="str">
        <f t="shared" si="39"/>
        <v/>
      </c>
      <c r="AN114" s="384" t="str">
        <f t="shared" si="40"/>
        <v/>
      </c>
      <c r="AO114" s="382" t="str">
        <f t="shared" si="41"/>
        <v/>
      </c>
      <c r="AP114" s="382" t="str">
        <f>IF(E114="","",'1042Bf Données de base trav.'!P110)</f>
        <v/>
      </c>
      <c r="AQ114" s="385">
        <f>IF('1042Bf Données de base trav.'!Y110&gt;0,AG114,0)</f>
        <v>0</v>
      </c>
      <c r="AR114" s="386">
        <f>IF('1042Bf Données de base trav.'!Y110&gt;0,'1042Bf Données de base trav.'!T110,0)</f>
        <v>0</v>
      </c>
      <c r="AS114" s="382" t="str">
        <f t="shared" si="42"/>
        <v/>
      </c>
      <c r="AT114" s="382">
        <f>'1042Bf Données de base trav.'!P110</f>
        <v>0</v>
      </c>
      <c r="AU114" s="382">
        <f t="shared" si="43"/>
        <v>0</v>
      </c>
    </row>
    <row r="115" spans="1:47" s="57" customFormat="1" ht="16.899999999999999" customHeight="1">
      <c r="A115" s="402" t="str">
        <f>IF('1042Bf Données de base trav.'!A111="","",'1042Bf Données de base trav.'!A111)</f>
        <v/>
      </c>
      <c r="B115" s="409" t="str">
        <f>IF('1042Bf Données de base trav.'!B111="","",'1042Bf Données de base trav.'!B111)</f>
        <v/>
      </c>
      <c r="C115" s="403" t="str">
        <f>IF('1042Bf Données de base trav.'!C111="","",'1042Bf Données de base trav.'!C111)</f>
        <v/>
      </c>
      <c r="D115" s="310" t="str">
        <f>IF('1042Bf Données de base trav.'!AJ111="","",'1042Bf Données de base trav.'!AJ111)</f>
        <v/>
      </c>
      <c r="E115" s="306" t="str">
        <f>IF('1042Bf Données de base trav.'!N111="","",'1042Bf Données de base trav.'!N111)</f>
        <v/>
      </c>
      <c r="F115" s="308" t="str">
        <f>IF('1042Bf Données de base trav.'!O111="","",'1042Bf Données de base trav.'!O111)</f>
        <v/>
      </c>
      <c r="G115" s="307" t="str">
        <f>IF('1042Bf Données de base trav.'!P111="","",'1042Bf Données de base trav.'!P111)</f>
        <v/>
      </c>
      <c r="H115" s="311" t="str">
        <f>IF('1042Bf Données de base trav.'!Q111="","",'1042Bf Données de base trav.'!Q111)</f>
        <v/>
      </c>
      <c r="I115" s="312" t="str">
        <f>IF('1042Bf Données de base trav.'!R111="","",'1042Bf Données de base trav.'!R111)</f>
        <v/>
      </c>
      <c r="J115" s="313" t="str">
        <f t="shared" si="27"/>
        <v/>
      </c>
      <c r="K115" s="314" t="str">
        <f t="shared" si="28"/>
        <v/>
      </c>
      <c r="L115" s="315" t="str">
        <f>IF('1042Bf Données de base trav.'!S111="","",'1042Bf Données de base trav.'!S111)</f>
        <v/>
      </c>
      <c r="M115" s="316" t="str">
        <f t="shared" si="44"/>
        <v/>
      </c>
      <c r="N115" s="317" t="str">
        <f t="shared" si="45"/>
        <v/>
      </c>
      <c r="O115" s="318" t="str">
        <f t="shared" si="46"/>
        <v/>
      </c>
      <c r="P115" s="319" t="str">
        <f t="shared" si="47"/>
        <v/>
      </c>
      <c r="Q115" s="309" t="str">
        <f t="shared" si="48"/>
        <v/>
      </c>
      <c r="R115" s="320" t="str">
        <f t="shared" si="49"/>
        <v/>
      </c>
      <c r="S115" s="317" t="str">
        <f t="shared" si="50"/>
        <v/>
      </c>
      <c r="T115" s="315" t="str">
        <f>IF(R115="","",MAX((O115-AR115)*'1042Af Demande'!$B$31,0))</f>
        <v/>
      </c>
      <c r="U115" s="321" t="str">
        <f t="shared" si="51"/>
        <v/>
      </c>
      <c r="V115" s="377"/>
      <c r="W115" s="378"/>
      <c r="X115" s="158" t="str">
        <f>IF('1042Bf Données de base trav.'!M111="","",'1042Bf Données de base trav.'!M111)</f>
        <v/>
      </c>
      <c r="Y115" s="379" t="str">
        <f t="shared" si="29"/>
        <v/>
      </c>
      <c r="Z115" s="380" t="str">
        <f>IF(A115="","",'1042Bf Données de base trav.'!Q111-'1042Bf Données de base trav.'!R111)</f>
        <v/>
      </c>
      <c r="AA115" s="380" t="str">
        <f t="shared" si="30"/>
        <v/>
      </c>
      <c r="AB115" s="381" t="str">
        <f t="shared" si="31"/>
        <v/>
      </c>
      <c r="AC115" s="381" t="str">
        <f t="shared" si="32"/>
        <v/>
      </c>
      <c r="AD115" s="381" t="str">
        <f t="shared" si="33"/>
        <v/>
      </c>
      <c r="AE115" s="382" t="str">
        <f t="shared" si="34"/>
        <v/>
      </c>
      <c r="AF115" s="382" t="str">
        <f>IF(K115="","",K115*AF$8 - MAX('1042Bf Données de base trav.'!S111-M115,0))</f>
        <v/>
      </c>
      <c r="AG115" s="382" t="str">
        <f t="shared" si="35"/>
        <v/>
      </c>
      <c r="AH115" s="382" t="str">
        <f t="shared" si="36"/>
        <v/>
      </c>
      <c r="AI115" s="382" t="str">
        <f t="shared" si="37"/>
        <v/>
      </c>
      <c r="AJ115" s="382" t="str">
        <f>IF(OR($C115="",K115="",O115=""),"",MAX(P115+'1042Bf Données de base trav.'!T111-O115,0))</f>
        <v/>
      </c>
      <c r="AK115" s="382" t="str">
        <f>IF('1042Bf Données de base trav.'!T111="","",'1042Bf Données de base trav.'!T111)</f>
        <v/>
      </c>
      <c r="AL115" s="382" t="str">
        <f t="shared" si="38"/>
        <v/>
      </c>
      <c r="AM115" s="383" t="str">
        <f t="shared" si="39"/>
        <v/>
      </c>
      <c r="AN115" s="384" t="str">
        <f t="shared" si="40"/>
        <v/>
      </c>
      <c r="AO115" s="382" t="str">
        <f t="shared" si="41"/>
        <v/>
      </c>
      <c r="AP115" s="382" t="str">
        <f>IF(E115="","",'1042Bf Données de base trav.'!P111)</f>
        <v/>
      </c>
      <c r="AQ115" s="385">
        <f>IF('1042Bf Données de base trav.'!Y111&gt;0,AG115,0)</f>
        <v>0</v>
      </c>
      <c r="AR115" s="386">
        <f>IF('1042Bf Données de base trav.'!Y111&gt;0,'1042Bf Données de base trav.'!T111,0)</f>
        <v>0</v>
      </c>
      <c r="AS115" s="382" t="str">
        <f t="shared" si="42"/>
        <v/>
      </c>
      <c r="AT115" s="382">
        <f>'1042Bf Données de base trav.'!P111</f>
        <v>0</v>
      </c>
      <c r="AU115" s="382">
        <f t="shared" si="43"/>
        <v>0</v>
      </c>
    </row>
    <row r="116" spans="1:47" s="57" customFormat="1" ht="16.899999999999999" customHeight="1">
      <c r="A116" s="402" t="str">
        <f>IF('1042Bf Données de base trav.'!A112="","",'1042Bf Données de base trav.'!A112)</f>
        <v/>
      </c>
      <c r="B116" s="409" t="str">
        <f>IF('1042Bf Données de base trav.'!B112="","",'1042Bf Données de base trav.'!B112)</f>
        <v/>
      </c>
      <c r="C116" s="403" t="str">
        <f>IF('1042Bf Données de base trav.'!C112="","",'1042Bf Données de base trav.'!C112)</f>
        <v/>
      </c>
      <c r="D116" s="310" t="str">
        <f>IF('1042Bf Données de base trav.'!AJ112="","",'1042Bf Données de base trav.'!AJ112)</f>
        <v/>
      </c>
      <c r="E116" s="306" t="str">
        <f>IF('1042Bf Données de base trav.'!N112="","",'1042Bf Données de base trav.'!N112)</f>
        <v/>
      </c>
      <c r="F116" s="308" t="str">
        <f>IF('1042Bf Données de base trav.'!O112="","",'1042Bf Données de base trav.'!O112)</f>
        <v/>
      </c>
      <c r="G116" s="307" t="str">
        <f>IF('1042Bf Données de base trav.'!P112="","",'1042Bf Données de base trav.'!P112)</f>
        <v/>
      </c>
      <c r="H116" s="311" t="str">
        <f>IF('1042Bf Données de base trav.'!Q112="","",'1042Bf Données de base trav.'!Q112)</f>
        <v/>
      </c>
      <c r="I116" s="312" t="str">
        <f>IF('1042Bf Données de base trav.'!R112="","",'1042Bf Données de base trav.'!R112)</f>
        <v/>
      </c>
      <c r="J116" s="313" t="str">
        <f t="shared" si="27"/>
        <v/>
      </c>
      <c r="K116" s="314" t="str">
        <f t="shared" si="28"/>
        <v/>
      </c>
      <c r="L116" s="315" t="str">
        <f>IF('1042Bf Données de base trav.'!S112="","",'1042Bf Données de base trav.'!S112)</f>
        <v/>
      </c>
      <c r="M116" s="316" t="str">
        <f t="shared" si="44"/>
        <v/>
      </c>
      <c r="N116" s="317" t="str">
        <f t="shared" si="45"/>
        <v/>
      </c>
      <c r="O116" s="318" t="str">
        <f t="shared" si="46"/>
        <v/>
      </c>
      <c r="P116" s="319" t="str">
        <f t="shared" si="47"/>
        <v/>
      </c>
      <c r="Q116" s="309" t="str">
        <f t="shared" si="48"/>
        <v/>
      </c>
      <c r="R116" s="320" t="str">
        <f t="shared" si="49"/>
        <v/>
      </c>
      <c r="S116" s="317" t="str">
        <f t="shared" si="50"/>
        <v/>
      </c>
      <c r="T116" s="315" t="str">
        <f>IF(R116="","",MAX((O116-AR116)*'1042Af Demande'!$B$31,0))</f>
        <v/>
      </c>
      <c r="U116" s="321" t="str">
        <f t="shared" si="51"/>
        <v/>
      </c>
      <c r="V116" s="377"/>
      <c r="W116" s="378"/>
      <c r="X116" s="158" t="str">
        <f>IF('1042Bf Données de base trav.'!M112="","",'1042Bf Données de base trav.'!M112)</f>
        <v/>
      </c>
      <c r="Y116" s="379" t="str">
        <f t="shared" si="29"/>
        <v/>
      </c>
      <c r="Z116" s="380" t="str">
        <f>IF(A116="","",'1042Bf Données de base trav.'!Q112-'1042Bf Données de base trav.'!R112)</f>
        <v/>
      </c>
      <c r="AA116" s="380" t="str">
        <f t="shared" si="30"/>
        <v/>
      </c>
      <c r="AB116" s="381" t="str">
        <f t="shared" si="31"/>
        <v/>
      </c>
      <c r="AC116" s="381" t="str">
        <f t="shared" si="32"/>
        <v/>
      </c>
      <c r="AD116" s="381" t="str">
        <f t="shared" si="33"/>
        <v/>
      </c>
      <c r="AE116" s="382" t="str">
        <f t="shared" si="34"/>
        <v/>
      </c>
      <c r="AF116" s="382" t="str">
        <f>IF(K116="","",K116*AF$8 - MAX('1042Bf Données de base trav.'!S112-M116,0))</f>
        <v/>
      </c>
      <c r="AG116" s="382" t="str">
        <f t="shared" si="35"/>
        <v/>
      </c>
      <c r="AH116" s="382" t="str">
        <f t="shared" si="36"/>
        <v/>
      </c>
      <c r="AI116" s="382" t="str">
        <f t="shared" si="37"/>
        <v/>
      </c>
      <c r="AJ116" s="382" t="str">
        <f>IF(OR($C116="",K116="",O116=""),"",MAX(P116+'1042Bf Données de base trav.'!T112-O116,0))</f>
        <v/>
      </c>
      <c r="AK116" s="382" t="str">
        <f>IF('1042Bf Données de base trav.'!T112="","",'1042Bf Données de base trav.'!T112)</f>
        <v/>
      </c>
      <c r="AL116" s="382" t="str">
        <f t="shared" si="38"/>
        <v/>
      </c>
      <c r="AM116" s="383" t="str">
        <f t="shared" si="39"/>
        <v/>
      </c>
      <c r="AN116" s="384" t="str">
        <f t="shared" si="40"/>
        <v/>
      </c>
      <c r="AO116" s="382" t="str">
        <f t="shared" si="41"/>
        <v/>
      </c>
      <c r="AP116" s="382" t="str">
        <f>IF(E116="","",'1042Bf Données de base trav.'!P112)</f>
        <v/>
      </c>
      <c r="AQ116" s="385">
        <f>IF('1042Bf Données de base trav.'!Y112&gt;0,AG116,0)</f>
        <v>0</v>
      </c>
      <c r="AR116" s="386">
        <f>IF('1042Bf Données de base trav.'!Y112&gt;0,'1042Bf Données de base trav.'!T112,0)</f>
        <v>0</v>
      </c>
      <c r="AS116" s="382" t="str">
        <f t="shared" si="42"/>
        <v/>
      </c>
      <c r="AT116" s="382">
        <f>'1042Bf Données de base trav.'!P112</f>
        <v>0</v>
      </c>
      <c r="AU116" s="382">
        <f t="shared" si="43"/>
        <v>0</v>
      </c>
    </row>
    <row r="117" spans="1:47" s="57" customFormat="1" ht="16.899999999999999" customHeight="1">
      <c r="A117" s="402" t="str">
        <f>IF('1042Bf Données de base trav.'!A113="","",'1042Bf Données de base trav.'!A113)</f>
        <v/>
      </c>
      <c r="B117" s="409" t="str">
        <f>IF('1042Bf Données de base trav.'!B113="","",'1042Bf Données de base trav.'!B113)</f>
        <v/>
      </c>
      <c r="C117" s="403" t="str">
        <f>IF('1042Bf Données de base trav.'!C113="","",'1042Bf Données de base trav.'!C113)</f>
        <v/>
      </c>
      <c r="D117" s="310" t="str">
        <f>IF('1042Bf Données de base trav.'!AJ113="","",'1042Bf Données de base trav.'!AJ113)</f>
        <v/>
      </c>
      <c r="E117" s="306" t="str">
        <f>IF('1042Bf Données de base trav.'!N113="","",'1042Bf Données de base trav.'!N113)</f>
        <v/>
      </c>
      <c r="F117" s="308" t="str">
        <f>IF('1042Bf Données de base trav.'!O113="","",'1042Bf Données de base trav.'!O113)</f>
        <v/>
      </c>
      <c r="G117" s="307" t="str">
        <f>IF('1042Bf Données de base trav.'!P113="","",'1042Bf Données de base trav.'!P113)</f>
        <v/>
      </c>
      <c r="H117" s="311" t="str">
        <f>IF('1042Bf Données de base trav.'!Q113="","",'1042Bf Données de base trav.'!Q113)</f>
        <v/>
      </c>
      <c r="I117" s="312" t="str">
        <f>IF('1042Bf Données de base trav.'!R113="","",'1042Bf Données de base trav.'!R113)</f>
        <v/>
      </c>
      <c r="J117" s="313" t="str">
        <f t="shared" si="27"/>
        <v/>
      </c>
      <c r="K117" s="314" t="str">
        <f t="shared" si="28"/>
        <v/>
      </c>
      <c r="L117" s="315" t="str">
        <f>IF('1042Bf Données de base trav.'!S113="","",'1042Bf Données de base trav.'!S113)</f>
        <v/>
      </c>
      <c r="M117" s="316" t="str">
        <f t="shared" si="44"/>
        <v/>
      </c>
      <c r="N117" s="317" t="str">
        <f t="shared" si="45"/>
        <v/>
      </c>
      <c r="O117" s="318" t="str">
        <f t="shared" si="46"/>
        <v/>
      </c>
      <c r="P117" s="319" t="str">
        <f t="shared" si="47"/>
        <v/>
      </c>
      <c r="Q117" s="309" t="str">
        <f t="shared" si="48"/>
        <v/>
      </c>
      <c r="R117" s="320" t="str">
        <f t="shared" si="49"/>
        <v/>
      </c>
      <c r="S117" s="317" t="str">
        <f t="shared" si="50"/>
        <v/>
      </c>
      <c r="T117" s="315" t="str">
        <f>IF(R117="","",MAX((O117-AR117)*'1042Af Demande'!$B$31,0))</f>
        <v/>
      </c>
      <c r="U117" s="321" t="str">
        <f t="shared" si="51"/>
        <v/>
      </c>
      <c r="V117" s="377"/>
      <c r="W117" s="378"/>
      <c r="X117" s="158" t="str">
        <f>IF('1042Bf Données de base trav.'!M113="","",'1042Bf Données de base trav.'!M113)</f>
        <v/>
      </c>
      <c r="Y117" s="379" t="str">
        <f t="shared" si="29"/>
        <v/>
      </c>
      <c r="Z117" s="380" t="str">
        <f>IF(A117="","",'1042Bf Données de base trav.'!Q113-'1042Bf Données de base trav.'!R113)</f>
        <v/>
      </c>
      <c r="AA117" s="380" t="str">
        <f t="shared" si="30"/>
        <v/>
      </c>
      <c r="AB117" s="381" t="str">
        <f t="shared" si="31"/>
        <v/>
      </c>
      <c r="AC117" s="381" t="str">
        <f t="shared" si="32"/>
        <v/>
      </c>
      <c r="AD117" s="381" t="str">
        <f t="shared" si="33"/>
        <v/>
      </c>
      <c r="AE117" s="382" t="str">
        <f t="shared" si="34"/>
        <v/>
      </c>
      <c r="AF117" s="382" t="str">
        <f>IF(K117="","",K117*AF$8 - MAX('1042Bf Données de base trav.'!S113-M117,0))</f>
        <v/>
      </c>
      <c r="AG117" s="382" t="str">
        <f t="shared" si="35"/>
        <v/>
      </c>
      <c r="AH117" s="382" t="str">
        <f t="shared" si="36"/>
        <v/>
      </c>
      <c r="AI117" s="382" t="str">
        <f t="shared" si="37"/>
        <v/>
      </c>
      <c r="AJ117" s="382" t="str">
        <f>IF(OR($C117="",K117="",O117=""),"",MAX(P117+'1042Bf Données de base trav.'!T113-O117,0))</f>
        <v/>
      </c>
      <c r="AK117" s="382" t="str">
        <f>IF('1042Bf Données de base trav.'!T113="","",'1042Bf Données de base trav.'!T113)</f>
        <v/>
      </c>
      <c r="AL117" s="382" t="str">
        <f t="shared" si="38"/>
        <v/>
      </c>
      <c r="AM117" s="383" t="str">
        <f t="shared" si="39"/>
        <v/>
      </c>
      <c r="AN117" s="384" t="str">
        <f t="shared" si="40"/>
        <v/>
      </c>
      <c r="AO117" s="382" t="str">
        <f t="shared" si="41"/>
        <v/>
      </c>
      <c r="AP117" s="382" t="str">
        <f>IF(E117="","",'1042Bf Données de base trav.'!P113)</f>
        <v/>
      </c>
      <c r="AQ117" s="385">
        <f>IF('1042Bf Données de base trav.'!Y113&gt;0,AG117,0)</f>
        <v>0</v>
      </c>
      <c r="AR117" s="386">
        <f>IF('1042Bf Données de base trav.'!Y113&gt;0,'1042Bf Données de base trav.'!T113,0)</f>
        <v>0</v>
      </c>
      <c r="AS117" s="382" t="str">
        <f t="shared" si="42"/>
        <v/>
      </c>
      <c r="AT117" s="382">
        <f>'1042Bf Données de base trav.'!P113</f>
        <v>0</v>
      </c>
      <c r="AU117" s="382">
        <f t="shared" si="43"/>
        <v>0</v>
      </c>
    </row>
    <row r="118" spans="1:47" s="57" customFormat="1" ht="16.899999999999999" customHeight="1">
      <c r="A118" s="402" t="str">
        <f>IF('1042Bf Données de base trav.'!A114="","",'1042Bf Données de base trav.'!A114)</f>
        <v/>
      </c>
      <c r="B118" s="409" t="str">
        <f>IF('1042Bf Données de base trav.'!B114="","",'1042Bf Données de base trav.'!B114)</f>
        <v/>
      </c>
      <c r="C118" s="403" t="str">
        <f>IF('1042Bf Données de base trav.'!C114="","",'1042Bf Données de base trav.'!C114)</f>
        <v/>
      </c>
      <c r="D118" s="310" t="str">
        <f>IF('1042Bf Données de base trav.'!AJ114="","",'1042Bf Données de base trav.'!AJ114)</f>
        <v/>
      </c>
      <c r="E118" s="306" t="str">
        <f>IF('1042Bf Données de base trav.'!N114="","",'1042Bf Données de base trav.'!N114)</f>
        <v/>
      </c>
      <c r="F118" s="308" t="str">
        <f>IF('1042Bf Données de base trav.'!O114="","",'1042Bf Données de base trav.'!O114)</f>
        <v/>
      </c>
      <c r="G118" s="307" t="str">
        <f>IF('1042Bf Données de base trav.'!P114="","",'1042Bf Données de base trav.'!P114)</f>
        <v/>
      </c>
      <c r="H118" s="311" t="str">
        <f>IF('1042Bf Données de base trav.'!Q114="","",'1042Bf Données de base trav.'!Q114)</f>
        <v/>
      </c>
      <c r="I118" s="312" t="str">
        <f>IF('1042Bf Données de base trav.'!R114="","",'1042Bf Données de base trav.'!R114)</f>
        <v/>
      </c>
      <c r="J118" s="313" t="str">
        <f t="shared" si="27"/>
        <v/>
      </c>
      <c r="K118" s="314" t="str">
        <f t="shared" si="28"/>
        <v/>
      </c>
      <c r="L118" s="315" t="str">
        <f>IF('1042Bf Données de base trav.'!S114="","",'1042Bf Données de base trav.'!S114)</f>
        <v/>
      </c>
      <c r="M118" s="316" t="str">
        <f t="shared" si="44"/>
        <v/>
      </c>
      <c r="N118" s="317" t="str">
        <f t="shared" si="45"/>
        <v/>
      </c>
      <c r="O118" s="318" t="str">
        <f t="shared" si="46"/>
        <v/>
      </c>
      <c r="P118" s="319" t="str">
        <f t="shared" si="47"/>
        <v/>
      </c>
      <c r="Q118" s="309" t="str">
        <f t="shared" si="48"/>
        <v/>
      </c>
      <c r="R118" s="320" t="str">
        <f t="shared" si="49"/>
        <v/>
      </c>
      <c r="S118" s="317" t="str">
        <f t="shared" si="50"/>
        <v/>
      </c>
      <c r="T118" s="315" t="str">
        <f>IF(R118="","",MAX((O118-AR118)*'1042Af Demande'!$B$31,0))</f>
        <v/>
      </c>
      <c r="U118" s="321" t="str">
        <f t="shared" si="51"/>
        <v/>
      </c>
      <c r="V118" s="377"/>
      <c r="W118" s="378"/>
      <c r="X118" s="158" t="str">
        <f>IF('1042Bf Données de base trav.'!M114="","",'1042Bf Données de base trav.'!M114)</f>
        <v/>
      </c>
      <c r="Y118" s="379" t="str">
        <f t="shared" si="29"/>
        <v/>
      </c>
      <c r="Z118" s="380" t="str">
        <f>IF(A118="","",'1042Bf Données de base trav.'!Q114-'1042Bf Données de base trav.'!R114)</f>
        <v/>
      </c>
      <c r="AA118" s="380" t="str">
        <f t="shared" si="30"/>
        <v/>
      </c>
      <c r="AB118" s="381" t="str">
        <f t="shared" si="31"/>
        <v/>
      </c>
      <c r="AC118" s="381" t="str">
        <f t="shared" si="32"/>
        <v/>
      </c>
      <c r="AD118" s="381" t="str">
        <f t="shared" si="33"/>
        <v/>
      </c>
      <c r="AE118" s="382" t="str">
        <f t="shared" si="34"/>
        <v/>
      </c>
      <c r="AF118" s="382" t="str">
        <f>IF(K118="","",K118*AF$8 - MAX('1042Bf Données de base trav.'!S114-M118,0))</f>
        <v/>
      </c>
      <c r="AG118" s="382" t="str">
        <f t="shared" si="35"/>
        <v/>
      </c>
      <c r="AH118" s="382" t="str">
        <f t="shared" si="36"/>
        <v/>
      </c>
      <c r="AI118" s="382" t="str">
        <f t="shared" si="37"/>
        <v/>
      </c>
      <c r="AJ118" s="382" t="str">
        <f>IF(OR($C118="",K118="",O118=""),"",MAX(P118+'1042Bf Données de base trav.'!T114-O118,0))</f>
        <v/>
      </c>
      <c r="AK118" s="382" t="str">
        <f>IF('1042Bf Données de base trav.'!T114="","",'1042Bf Données de base trav.'!T114)</f>
        <v/>
      </c>
      <c r="AL118" s="382" t="str">
        <f t="shared" si="38"/>
        <v/>
      </c>
      <c r="AM118" s="383" t="str">
        <f t="shared" si="39"/>
        <v/>
      </c>
      <c r="AN118" s="384" t="str">
        <f t="shared" si="40"/>
        <v/>
      </c>
      <c r="AO118" s="382" t="str">
        <f t="shared" si="41"/>
        <v/>
      </c>
      <c r="AP118" s="382" t="str">
        <f>IF(E118="","",'1042Bf Données de base trav.'!P114)</f>
        <v/>
      </c>
      <c r="AQ118" s="385">
        <f>IF('1042Bf Données de base trav.'!Y114&gt;0,AG118,0)</f>
        <v>0</v>
      </c>
      <c r="AR118" s="386">
        <f>IF('1042Bf Données de base trav.'!Y114&gt;0,'1042Bf Données de base trav.'!T114,0)</f>
        <v>0</v>
      </c>
      <c r="AS118" s="382" t="str">
        <f t="shared" si="42"/>
        <v/>
      </c>
      <c r="AT118" s="382">
        <f>'1042Bf Données de base trav.'!P114</f>
        <v>0</v>
      </c>
      <c r="AU118" s="382">
        <f t="shared" si="43"/>
        <v>0</v>
      </c>
    </row>
    <row r="119" spans="1:47" s="57" customFormat="1" ht="16.899999999999999" customHeight="1">
      <c r="A119" s="402" t="str">
        <f>IF('1042Bf Données de base trav.'!A115="","",'1042Bf Données de base trav.'!A115)</f>
        <v/>
      </c>
      <c r="B119" s="409" t="str">
        <f>IF('1042Bf Données de base trav.'!B115="","",'1042Bf Données de base trav.'!B115)</f>
        <v/>
      </c>
      <c r="C119" s="403" t="str">
        <f>IF('1042Bf Données de base trav.'!C115="","",'1042Bf Données de base trav.'!C115)</f>
        <v/>
      </c>
      <c r="D119" s="310" t="str">
        <f>IF('1042Bf Données de base trav.'!AJ115="","",'1042Bf Données de base trav.'!AJ115)</f>
        <v/>
      </c>
      <c r="E119" s="306" t="str">
        <f>IF('1042Bf Données de base trav.'!N115="","",'1042Bf Données de base trav.'!N115)</f>
        <v/>
      </c>
      <c r="F119" s="308" t="str">
        <f>IF('1042Bf Données de base trav.'!O115="","",'1042Bf Données de base trav.'!O115)</f>
        <v/>
      </c>
      <c r="G119" s="307" t="str">
        <f>IF('1042Bf Données de base trav.'!P115="","",'1042Bf Données de base trav.'!P115)</f>
        <v/>
      </c>
      <c r="H119" s="311" t="str">
        <f>IF('1042Bf Données de base trav.'!Q115="","",'1042Bf Données de base trav.'!Q115)</f>
        <v/>
      </c>
      <c r="I119" s="312" t="str">
        <f>IF('1042Bf Données de base trav.'!R115="","",'1042Bf Données de base trav.'!R115)</f>
        <v/>
      </c>
      <c r="J119" s="313" t="str">
        <f t="shared" si="27"/>
        <v/>
      </c>
      <c r="K119" s="314" t="str">
        <f t="shared" si="28"/>
        <v/>
      </c>
      <c r="L119" s="315" t="str">
        <f>IF('1042Bf Données de base trav.'!S115="","",'1042Bf Données de base trav.'!S115)</f>
        <v/>
      </c>
      <c r="M119" s="316" t="str">
        <f t="shared" si="44"/>
        <v/>
      </c>
      <c r="N119" s="317" t="str">
        <f t="shared" si="45"/>
        <v/>
      </c>
      <c r="O119" s="318" t="str">
        <f t="shared" si="46"/>
        <v/>
      </c>
      <c r="P119" s="319" t="str">
        <f t="shared" si="47"/>
        <v/>
      </c>
      <c r="Q119" s="309" t="str">
        <f t="shared" si="48"/>
        <v/>
      </c>
      <c r="R119" s="320" t="str">
        <f t="shared" si="49"/>
        <v/>
      </c>
      <c r="S119" s="317" t="str">
        <f t="shared" si="50"/>
        <v/>
      </c>
      <c r="T119" s="315" t="str">
        <f>IF(R119="","",MAX((O119-AR119)*'1042Af Demande'!$B$31,0))</f>
        <v/>
      </c>
      <c r="U119" s="321" t="str">
        <f t="shared" si="51"/>
        <v/>
      </c>
      <c r="V119" s="377"/>
      <c r="W119" s="378"/>
      <c r="X119" s="158" t="str">
        <f>IF('1042Bf Données de base trav.'!M115="","",'1042Bf Données de base trav.'!M115)</f>
        <v/>
      </c>
      <c r="Y119" s="379" t="str">
        <f t="shared" si="29"/>
        <v/>
      </c>
      <c r="Z119" s="380" t="str">
        <f>IF(A119="","",'1042Bf Données de base trav.'!Q115-'1042Bf Données de base trav.'!R115)</f>
        <v/>
      </c>
      <c r="AA119" s="380" t="str">
        <f t="shared" si="30"/>
        <v/>
      </c>
      <c r="AB119" s="381" t="str">
        <f t="shared" si="31"/>
        <v/>
      </c>
      <c r="AC119" s="381" t="str">
        <f t="shared" si="32"/>
        <v/>
      </c>
      <c r="AD119" s="381" t="str">
        <f t="shared" si="33"/>
        <v/>
      </c>
      <c r="AE119" s="382" t="str">
        <f t="shared" si="34"/>
        <v/>
      </c>
      <c r="AF119" s="382" t="str">
        <f>IF(K119="","",K119*AF$8 - MAX('1042Bf Données de base trav.'!S115-M119,0))</f>
        <v/>
      </c>
      <c r="AG119" s="382" t="str">
        <f t="shared" si="35"/>
        <v/>
      </c>
      <c r="AH119" s="382" t="str">
        <f t="shared" si="36"/>
        <v/>
      </c>
      <c r="AI119" s="382" t="str">
        <f t="shared" si="37"/>
        <v/>
      </c>
      <c r="AJ119" s="382" t="str">
        <f>IF(OR($C119="",K119="",O119=""),"",MAX(P119+'1042Bf Données de base trav.'!T115-O119,0))</f>
        <v/>
      </c>
      <c r="AK119" s="382" t="str">
        <f>IF('1042Bf Données de base trav.'!T115="","",'1042Bf Données de base trav.'!T115)</f>
        <v/>
      </c>
      <c r="AL119" s="382" t="str">
        <f t="shared" si="38"/>
        <v/>
      </c>
      <c r="AM119" s="383" t="str">
        <f t="shared" si="39"/>
        <v/>
      </c>
      <c r="AN119" s="384" t="str">
        <f t="shared" si="40"/>
        <v/>
      </c>
      <c r="AO119" s="382" t="str">
        <f t="shared" si="41"/>
        <v/>
      </c>
      <c r="AP119" s="382" t="str">
        <f>IF(E119="","",'1042Bf Données de base trav.'!P115)</f>
        <v/>
      </c>
      <c r="AQ119" s="385">
        <f>IF('1042Bf Données de base trav.'!Y115&gt;0,AG119,0)</f>
        <v>0</v>
      </c>
      <c r="AR119" s="386">
        <f>IF('1042Bf Données de base trav.'!Y115&gt;0,'1042Bf Données de base trav.'!T115,0)</f>
        <v>0</v>
      </c>
      <c r="AS119" s="382" t="str">
        <f t="shared" si="42"/>
        <v/>
      </c>
      <c r="AT119" s="382">
        <f>'1042Bf Données de base trav.'!P115</f>
        <v>0</v>
      </c>
      <c r="AU119" s="382">
        <f t="shared" si="43"/>
        <v>0</v>
      </c>
    </row>
    <row r="120" spans="1:47" s="57" customFormat="1" ht="16.899999999999999" customHeight="1">
      <c r="A120" s="402" t="str">
        <f>IF('1042Bf Données de base trav.'!A116="","",'1042Bf Données de base trav.'!A116)</f>
        <v/>
      </c>
      <c r="B120" s="409" t="str">
        <f>IF('1042Bf Données de base trav.'!B116="","",'1042Bf Données de base trav.'!B116)</f>
        <v/>
      </c>
      <c r="C120" s="403" t="str">
        <f>IF('1042Bf Données de base trav.'!C116="","",'1042Bf Données de base trav.'!C116)</f>
        <v/>
      </c>
      <c r="D120" s="310" t="str">
        <f>IF('1042Bf Données de base trav.'!AJ116="","",'1042Bf Données de base trav.'!AJ116)</f>
        <v/>
      </c>
      <c r="E120" s="306" t="str">
        <f>IF('1042Bf Données de base trav.'!N116="","",'1042Bf Données de base trav.'!N116)</f>
        <v/>
      </c>
      <c r="F120" s="308" t="str">
        <f>IF('1042Bf Données de base trav.'!O116="","",'1042Bf Données de base trav.'!O116)</f>
        <v/>
      </c>
      <c r="G120" s="307" t="str">
        <f>IF('1042Bf Données de base trav.'!P116="","",'1042Bf Données de base trav.'!P116)</f>
        <v/>
      </c>
      <c r="H120" s="311" t="str">
        <f>IF('1042Bf Données de base trav.'!Q116="","",'1042Bf Données de base trav.'!Q116)</f>
        <v/>
      </c>
      <c r="I120" s="312" t="str">
        <f>IF('1042Bf Données de base trav.'!R116="","",'1042Bf Données de base trav.'!R116)</f>
        <v/>
      </c>
      <c r="J120" s="313" t="str">
        <f t="shared" si="27"/>
        <v/>
      </c>
      <c r="K120" s="314" t="str">
        <f t="shared" si="28"/>
        <v/>
      </c>
      <c r="L120" s="315" t="str">
        <f>IF('1042Bf Données de base trav.'!S116="","",'1042Bf Données de base trav.'!S116)</f>
        <v/>
      </c>
      <c r="M120" s="316" t="str">
        <f t="shared" si="44"/>
        <v/>
      </c>
      <c r="N120" s="317" t="str">
        <f t="shared" si="45"/>
        <v/>
      </c>
      <c r="O120" s="318" t="str">
        <f t="shared" si="46"/>
        <v/>
      </c>
      <c r="P120" s="319" t="str">
        <f t="shared" si="47"/>
        <v/>
      </c>
      <c r="Q120" s="309" t="str">
        <f t="shared" si="48"/>
        <v/>
      </c>
      <c r="R120" s="320" t="str">
        <f t="shared" si="49"/>
        <v/>
      </c>
      <c r="S120" s="317" t="str">
        <f t="shared" si="50"/>
        <v/>
      </c>
      <c r="T120" s="315" t="str">
        <f>IF(R120="","",MAX((O120-AR120)*'1042Af Demande'!$B$31,0))</f>
        <v/>
      </c>
      <c r="U120" s="321" t="str">
        <f t="shared" si="51"/>
        <v/>
      </c>
      <c r="V120" s="377"/>
      <c r="W120" s="378"/>
      <c r="X120" s="158" t="str">
        <f>IF('1042Bf Données de base trav.'!M116="","",'1042Bf Données de base trav.'!M116)</f>
        <v/>
      </c>
      <c r="Y120" s="379" t="str">
        <f t="shared" si="29"/>
        <v/>
      </c>
      <c r="Z120" s="380" t="str">
        <f>IF(A120="","",'1042Bf Données de base trav.'!Q116-'1042Bf Données de base trav.'!R116)</f>
        <v/>
      </c>
      <c r="AA120" s="380" t="str">
        <f t="shared" si="30"/>
        <v/>
      </c>
      <c r="AB120" s="381" t="str">
        <f t="shared" si="31"/>
        <v/>
      </c>
      <c r="AC120" s="381" t="str">
        <f t="shared" si="32"/>
        <v/>
      </c>
      <c r="AD120" s="381" t="str">
        <f t="shared" si="33"/>
        <v/>
      </c>
      <c r="AE120" s="382" t="str">
        <f t="shared" si="34"/>
        <v/>
      </c>
      <c r="AF120" s="382" t="str">
        <f>IF(K120="","",K120*AF$8 - MAX('1042Bf Données de base trav.'!S116-M120,0))</f>
        <v/>
      </c>
      <c r="AG120" s="382" t="str">
        <f t="shared" si="35"/>
        <v/>
      </c>
      <c r="AH120" s="382" t="str">
        <f t="shared" si="36"/>
        <v/>
      </c>
      <c r="AI120" s="382" t="str">
        <f t="shared" si="37"/>
        <v/>
      </c>
      <c r="AJ120" s="382" t="str">
        <f>IF(OR($C120="",K120="",O120=""),"",MAX(P120+'1042Bf Données de base trav.'!T116-O120,0))</f>
        <v/>
      </c>
      <c r="AK120" s="382" t="str">
        <f>IF('1042Bf Données de base trav.'!T116="","",'1042Bf Données de base trav.'!T116)</f>
        <v/>
      </c>
      <c r="AL120" s="382" t="str">
        <f t="shared" si="38"/>
        <v/>
      </c>
      <c r="AM120" s="383" t="str">
        <f t="shared" si="39"/>
        <v/>
      </c>
      <c r="AN120" s="384" t="str">
        <f t="shared" si="40"/>
        <v/>
      </c>
      <c r="AO120" s="382" t="str">
        <f t="shared" si="41"/>
        <v/>
      </c>
      <c r="AP120" s="382" t="str">
        <f>IF(E120="","",'1042Bf Données de base trav.'!P116)</f>
        <v/>
      </c>
      <c r="AQ120" s="385">
        <f>IF('1042Bf Données de base trav.'!Y116&gt;0,AG120,0)</f>
        <v>0</v>
      </c>
      <c r="AR120" s="386">
        <f>IF('1042Bf Données de base trav.'!Y116&gt;0,'1042Bf Données de base trav.'!T116,0)</f>
        <v>0</v>
      </c>
      <c r="AS120" s="382" t="str">
        <f t="shared" si="42"/>
        <v/>
      </c>
      <c r="AT120" s="382">
        <f>'1042Bf Données de base trav.'!P116</f>
        <v>0</v>
      </c>
      <c r="AU120" s="382">
        <f t="shared" si="43"/>
        <v>0</v>
      </c>
    </row>
    <row r="121" spans="1:47" s="57" customFormat="1" ht="16.899999999999999" customHeight="1">
      <c r="A121" s="402" t="str">
        <f>IF('1042Bf Données de base trav.'!A117="","",'1042Bf Données de base trav.'!A117)</f>
        <v/>
      </c>
      <c r="B121" s="409" t="str">
        <f>IF('1042Bf Données de base trav.'!B117="","",'1042Bf Données de base trav.'!B117)</f>
        <v/>
      </c>
      <c r="C121" s="403" t="str">
        <f>IF('1042Bf Données de base trav.'!C117="","",'1042Bf Données de base trav.'!C117)</f>
        <v/>
      </c>
      <c r="D121" s="310" t="str">
        <f>IF('1042Bf Données de base trav.'!AJ117="","",'1042Bf Données de base trav.'!AJ117)</f>
        <v/>
      </c>
      <c r="E121" s="306" t="str">
        <f>IF('1042Bf Données de base trav.'!N117="","",'1042Bf Données de base trav.'!N117)</f>
        <v/>
      </c>
      <c r="F121" s="308" t="str">
        <f>IF('1042Bf Données de base trav.'!O117="","",'1042Bf Données de base trav.'!O117)</f>
        <v/>
      </c>
      <c r="G121" s="307" t="str">
        <f>IF('1042Bf Données de base trav.'!P117="","",'1042Bf Données de base trav.'!P117)</f>
        <v/>
      </c>
      <c r="H121" s="311" t="str">
        <f>IF('1042Bf Données de base trav.'!Q117="","",'1042Bf Données de base trav.'!Q117)</f>
        <v/>
      </c>
      <c r="I121" s="312" t="str">
        <f>IF('1042Bf Données de base trav.'!R117="","",'1042Bf Données de base trav.'!R117)</f>
        <v/>
      </c>
      <c r="J121" s="313" t="str">
        <f t="shared" si="27"/>
        <v/>
      </c>
      <c r="K121" s="314" t="str">
        <f t="shared" si="28"/>
        <v/>
      </c>
      <c r="L121" s="315" t="str">
        <f>IF('1042Bf Données de base trav.'!S117="","",'1042Bf Données de base trav.'!S117)</f>
        <v/>
      </c>
      <c r="M121" s="316" t="str">
        <f t="shared" si="44"/>
        <v/>
      </c>
      <c r="N121" s="317" t="str">
        <f t="shared" si="45"/>
        <v/>
      </c>
      <c r="O121" s="318" t="str">
        <f t="shared" si="46"/>
        <v/>
      </c>
      <c r="P121" s="319" t="str">
        <f t="shared" si="47"/>
        <v/>
      </c>
      <c r="Q121" s="309" t="str">
        <f t="shared" si="48"/>
        <v/>
      </c>
      <c r="R121" s="320" t="str">
        <f t="shared" si="49"/>
        <v/>
      </c>
      <c r="S121" s="317" t="str">
        <f t="shared" si="50"/>
        <v/>
      </c>
      <c r="T121" s="315" t="str">
        <f>IF(R121="","",MAX((O121-AR121)*'1042Af Demande'!$B$31,0))</f>
        <v/>
      </c>
      <c r="U121" s="321" t="str">
        <f t="shared" si="51"/>
        <v/>
      </c>
      <c r="V121" s="377"/>
      <c r="W121" s="378"/>
      <c r="X121" s="158" t="str">
        <f>IF('1042Bf Données de base trav.'!M117="","",'1042Bf Données de base trav.'!M117)</f>
        <v/>
      </c>
      <c r="Y121" s="379" t="str">
        <f t="shared" si="29"/>
        <v/>
      </c>
      <c r="Z121" s="380" t="str">
        <f>IF(A121="","",'1042Bf Données de base trav.'!Q117-'1042Bf Données de base trav.'!R117)</f>
        <v/>
      </c>
      <c r="AA121" s="380" t="str">
        <f t="shared" si="30"/>
        <v/>
      </c>
      <c r="AB121" s="381" t="str">
        <f t="shared" si="31"/>
        <v/>
      </c>
      <c r="AC121" s="381" t="str">
        <f t="shared" si="32"/>
        <v/>
      </c>
      <c r="AD121" s="381" t="str">
        <f t="shared" si="33"/>
        <v/>
      </c>
      <c r="AE121" s="382" t="str">
        <f t="shared" si="34"/>
        <v/>
      </c>
      <c r="AF121" s="382" t="str">
        <f>IF(K121="","",K121*AF$8 - MAX('1042Bf Données de base trav.'!S117-M121,0))</f>
        <v/>
      </c>
      <c r="AG121" s="382" t="str">
        <f t="shared" si="35"/>
        <v/>
      </c>
      <c r="AH121" s="382" t="str">
        <f t="shared" si="36"/>
        <v/>
      </c>
      <c r="AI121" s="382" t="str">
        <f t="shared" si="37"/>
        <v/>
      </c>
      <c r="AJ121" s="382" t="str">
        <f>IF(OR($C121="",K121="",O121=""),"",MAX(P121+'1042Bf Données de base trav.'!T117-O121,0))</f>
        <v/>
      </c>
      <c r="AK121" s="382" t="str">
        <f>IF('1042Bf Données de base trav.'!T117="","",'1042Bf Données de base trav.'!T117)</f>
        <v/>
      </c>
      <c r="AL121" s="382" t="str">
        <f t="shared" si="38"/>
        <v/>
      </c>
      <c r="AM121" s="383" t="str">
        <f t="shared" si="39"/>
        <v/>
      </c>
      <c r="AN121" s="384" t="str">
        <f t="shared" si="40"/>
        <v/>
      </c>
      <c r="AO121" s="382" t="str">
        <f t="shared" si="41"/>
        <v/>
      </c>
      <c r="AP121" s="382" t="str">
        <f>IF(E121="","",'1042Bf Données de base trav.'!P117)</f>
        <v/>
      </c>
      <c r="AQ121" s="385">
        <f>IF('1042Bf Données de base trav.'!Y117&gt;0,AG121,0)</f>
        <v>0</v>
      </c>
      <c r="AR121" s="386">
        <f>IF('1042Bf Données de base trav.'!Y117&gt;0,'1042Bf Données de base trav.'!T117,0)</f>
        <v>0</v>
      </c>
      <c r="AS121" s="382" t="str">
        <f t="shared" si="42"/>
        <v/>
      </c>
      <c r="AT121" s="382">
        <f>'1042Bf Données de base trav.'!P117</f>
        <v>0</v>
      </c>
      <c r="AU121" s="382">
        <f t="shared" si="43"/>
        <v>0</v>
      </c>
    </row>
    <row r="122" spans="1:47" s="57" customFormat="1" ht="16.899999999999999" customHeight="1">
      <c r="A122" s="402" t="str">
        <f>IF('1042Bf Données de base trav.'!A118="","",'1042Bf Données de base trav.'!A118)</f>
        <v/>
      </c>
      <c r="B122" s="409" t="str">
        <f>IF('1042Bf Données de base trav.'!B118="","",'1042Bf Données de base trav.'!B118)</f>
        <v/>
      </c>
      <c r="C122" s="403" t="str">
        <f>IF('1042Bf Données de base trav.'!C118="","",'1042Bf Données de base trav.'!C118)</f>
        <v/>
      </c>
      <c r="D122" s="310" t="str">
        <f>IF('1042Bf Données de base trav.'!AJ118="","",'1042Bf Données de base trav.'!AJ118)</f>
        <v/>
      </c>
      <c r="E122" s="306" t="str">
        <f>IF('1042Bf Données de base trav.'!N118="","",'1042Bf Données de base trav.'!N118)</f>
        <v/>
      </c>
      <c r="F122" s="308" t="str">
        <f>IF('1042Bf Données de base trav.'!O118="","",'1042Bf Données de base trav.'!O118)</f>
        <v/>
      </c>
      <c r="G122" s="307" t="str">
        <f>IF('1042Bf Données de base trav.'!P118="","",'1042Bf Données de base trav.'!P118)</f>
        <v/>
      </c>
      <c r="H122" s="311" t="str">
        <f>IF('1042Bf Données de base trav.'!Q118="","",'1042Bf Données de base trav.'!Q118)</f>
        <v/>
      </c>
      <c r="I122" s="312" t="str">
        <f>IF('1042Bf Données de base trav.'!R118="","",'1042Bf Données de base trav.'!R118)</f>
        <v/>
      </c>
      <c r="J122" s="313" t="str">
        <f t="shared" si="27"/>
        <v/>
      </c>
      <c r="K122" s="314" t="str">
        <f t="shared" si="28"/>
        <v/>
      </c>
      <c r="L122" s="315" t="str">
        <f>IF('1042Bf Données de base trav.'!S118="","",'1042Bf Données de base trav.'!S118)</f>
        <v/>
      </c>
      <c r="M122" s="316" t="str">
        <f t="shared" si="44"/>
        <v/>
      </c>
      <c r="N122" s="317" t="str">
        <f t="shared" si="45"/>
        <v/>
      </c>
      <c r="O122" s="318" t="str">
        <f t="shared" si="46"/>
        <v/>
      </c>
      <c r="P122" s="319" t="str">
        <f t="shared" si="47"/>
        <v/>
      </c>
      <c r="Q122" s="309" t="str">
        <f t="shared" si="48"/>
        <v/>
      </c>
      <c r="R122" s="320" t="str">
        <f t="shared" si="49"/>
        <v/>
      </c>
      <c r="S122" s="317" t="str">
        <f t="shared" si="50"/>
        <v/>
      </c>
      <c r="T122" s="315" t="str">
        <f>IF(R122="","",MAX((O122-AR122)*'1042Af Demande'!$B$31,0))</f>
        <v/>
      </c>
      <c r="U122" s="321" t="str">
        <f t="shared" si="51"/>
        <v/>
      </c>
      <c r="V122" s="377"/>
      <c r="W122" s="378"/>
      <c r="X122" s="158" t="str">
        <f>IF('1042Bf Données de base trav.'!M118="","",'1042Bf Données de base trav.'!M118)</f>
        <v/>
      </c>
      <c r="Y122" s="379" t="str">
        <f t="shared" si="29"/>
        <v/>
      </c>
      <c r="Z122" s="380" t="str">
        <f>IF(A122="","",'1042Bf Données de base trav.'!Q118-'1042Bf Données de base trav.'!R118)</f>
        <v/>
      </c>
      <c r="AA122" s="380" t="str">
        <f t="shared" si="30"/>
        <v/>
      </c>
      <c r="AB122" s="381" t="str">
        <f t="shared" si="31"/>
        <v/>
      </c>
      <c r="AC122" s="381" t="str">
        <f t="shared" si="32"/>
        <v/>
      </c>
      <c r="AD122" s="381" t="str">
        <f t="shared" si="33"/>
        <v/>
      </c>
      <c r="AE122" s="382" t="str">
        <f t="shared" si="34"/>
        <v/>
      </c>
      <c r="AF122" s="382" t="str">
        <f>IF(K122="","",K122*AF$8 - MAX('1042Bf Données de base trav.'!S118-M122,0))</f>
        <v/>
      </c>
      <c r="AG122" s="382" t="str">
        <f t="shared" si="35"/>
        <v/>
      </c>
      <c r="AH122" s="382" t="str">
        <f t="shared" si="36"/>
        <v/>
      </c>
      <c r="AI122" s="382" t="str">
        <f t="shared" si="37"/>
        <v/>
      </c>
      <c r="AJ122" s="382" t="str">
        <f>IF(OR($C122="",K122="",O122=""),"",MAX(P122+'1042Bf Données de base trav.'!T118-O122,0))</f>
        <v/>
      </c>
      <c r="AK122" s="382" t="str">
        <f>IF('1042Bf Données de base trav.'!T118="","",'1042Bf Données de base trav.'!T118)</f>
        <v/>
      </c>
      <c r="AL122" s="382" t="str">
        <f t="shared" si="38"/>
        <v/>
      </c>
      <c r="AM122" s="383" t="str">
        <f t="shared" si="39"/>
        <v/>
      </c>
      <c r="AN122" s="384" t="str">
        <f t="shared" si="40"/>
        <v/>
      </c>
      <c r="AO122" s="382" t="str">
        <f t="shared" si="41"/>
        <v/>
      </c>
      <c r="AP122" s="382" t="str">
        <f>IF(E122="","",'1042Bf Données de base trav.'!P118)</f>
        <v/>
      </c>
      <c r="AQ122" s="385">
        <f>IF('1042Bf Données de base trav.'!Y118&gt;0,AG122,0)</f>
        <v>0</v>
      </c>
      <c r="AR122" s="386">
        <f>IF('1042Bf Données de base trav.'!Y118&gt;0,'1042Bf Données de base trav.'!T118,0)</f>
        <v>0</v>
      </c>
      <c r="AS122" s="382" t="str">
        <f t="shared" si="42"/>
        <v/>
      </c>
      <c r="AT122" s="382">
        <f>'1042Bf Données de base trav.'!P118</f>
        <v>0</v>
      </c>
      <c r="AU122" s="382">
        <f t="shared" si="43"/>
        <v>0</v>
      </c>
    </row>
    <row r="123" spans="1:47" s="57" customFormat="1" ht="16.899999999999999" customHeight="1">
      <c r="A123" s="402" t="str">
        <f>IF('1042Bf Données de base trav.'!A119="","",'1042Bf Données de base trav.'!A119)</f>
        <v/>
      </c>
      <c r="B123" s="409" t="str">
        <f>IF('1042Bf Données de base trav.'!B119="","",'1042Bf Données de base trav.'!B119)</f>
        <v/>
      </c>
      <c r="C123" s="403" t="str">
        <f>IF('1042Bf Données de base trav.'!C119="","",'1042Bf Données de base trav.'!C119)</f>
        <v/>
      </c>
      <c r="D123" s="310" t="str">
        <f>IF('1042Bf Données de base trav.'!AJ119="","",'1042Bf Données de base trav.'!AJ119)</f>
        <v/>
      </c>
      <c r="E123" s="306" t="str">
        <f>IF('1042Bf Données de base trav.'!N119="","",'1042Bf Données de base trav.'!N119)</f>
        <v/>
      </c>
      <c r="F123" s="308" t="str">
        <f>IF('1042Bf Données de base trav.'!O119="","",'1042Bf Données de base trav.'!O119)</f>
        <v/>
      </c>
      <c r="G123" s="307" t="str">
        <f>IF('1042Bf Données de base trav.'!P119="","",'1042Bf Données de base trav.'!P119)</f>
        <v/>
      </c>
      <c r="H123" s="311" t="str">
        <f>IF('1042Bf Données de base trav.'!Q119="","",'1042Bf Données de base trav.'!Q119)</f>
        <v/>
      </c>
      <c r="I123" s="312" t="str">
        <f>IF('1042Bf Données de base trav.'!R119="","",'1042Bf Données de base trav.'!R119)</f>
        <v/>
      </c>
      <c r="J123" s="313" t="str">
        <f t="shared" si="27"/>
        <v/>
      </c>
      <c r="K123" s="314" t="str">
        <f t="shared" si="28"/>
        <v/>
      </c>
      <c r="L123" s="315" t="str">
        <f>IF('1042Bf Données de base trav.'!S119="","",'1042Bf Données de base trav.'!S119)</f>
        <v/>
      </c>
      <c r="M123" s="316" t="str">
        <f t="shared" si="44"/>
        <v/>
      </c>
      <c r="N123" s="317" t="str">
        <f t="shared" si="45"/>
        <v/>
      </c>
      <c r="O123" s="318" t="str">
        <f t="shared" si="46"/>
        <v/>
      </c>
      <c r="P123" s="319" t="str">
        <f t="shared" si="47"/>
        <v/>
      </c>
      <c r="Q123" s="309" t="str">
        <f t="shared" si="48"/>
        <v/>
      </c>
      <c r="R123" s="320" t="str">
        <f t="shared" si="49"/>
        <v/>
      </c>
      <c r="S123" s="317" t="str">
        <f t="shared" si="50"/>
        <v/>
      </c>
      <c r="T123" s="315" t="str">
        <f>IF(R123="","",MAX((O123-AR123)*'1042Af Demande'!$B$31,0))</f>
        <v/>
      </c>
      <c r="U123" s="321" t="str">
        <f t="shared" si="51"/>
        <v/>
      </c>
      <c r="V123" s="377"/>
      <c r="W123" s="378"/>
      <c r="X123" s="158" t="str">
        <f>IF('1042Bf Données de base trav.'!M119="","",'1042Bf Données de base trav.'!M119)</f>
        <v/>
      </c>
      <c r="Y123" s="379" t="str">
        <f t="shared" si="29"/>
        <v/>
      </c>
      <c r="Z123" s="380" t="str">
        <f>IF(A123="","",'1042Bf Données de base trav.'!Q119-'1042Bf Données de base trav.'!R119)</f>
        <v/>
      </c>
      <c r="AA123" s="380" t="str">
        <f t="shared" si="30"/>
        <v/>
      </c>
      <c r="AB123" s="381" t="str">
        <f t="shared" si="31"/>
        <v/>
      </c>
      <c r="AC123" s="381" t="str">
        <f t="shared" si="32"/>
        <v/>
      </c>
      <c r="AD123" s="381" t="str">
        <f t="shared" si="33"/>
        <v/>
      </c>
      <c r="AE123" s="382" t="str">
        <f t="shared" si="34"/>
        <v/>
      </c>
      <c r="AF123" s="382" t="str">
        <f>IF(K123="","",K123*AF$8 - MAX('1042Bf Données de base trav.'!S119-M123,0))</f>
        <v/>
      </c>
      <c r="AG123" s="382" t="str">
        <f t="shared" si="35"/>
        <v/>
      </c>
      <c r="AH123" s="382" t="str">
        <f t="shared" si="36"/>
        <v/>
      </c>
      <c r="AI123" s="382" t="str">
        <f t="shared" si="37"/>
        <v/>
      </c>
      <c r="AJ123" s="382" t="str">
        <f>IF(OR($C123="",K123="",O123=""),"",MAX(P123+'1042Bf Données de base trav.'!T119-O123,0))</f>
        <v/>
      </c>
      <c r="AK123" s="382" t="str">
        <f>IF('1042Bf Données de base trav.'!T119="","",'1042Bf Données de base trav.'!T119)</f>
        <v/>
      </c>
      <c r="AL123" s="382" t="str">
        <f t="shared" si="38"/>
        <v/>
      </c>
      <c r="AM123" s="383" t="str">
        <f t="shared" si="39"/>
        <v/>
      </c>
      <c r="AN123" s="384" t="str">
        <f t="shared" si="40"/>
        <v/>
      </c>
      <c r="AO123" s="382" t="str">
        <f t="shared" si="41"/>
        <v/>
      </c>
      <c r="AP123" s="382" t="str">
        <f>IF(E123="","",'1042Bf Données de base trav.'!P119)</f>
        <v/>
      </c>
      <c r="AQ123" s="385">
        <f>IF('1042Bf Données de base trav.'!Y119&gt;0,AG123,0)</f>
        <v>0</v>
      </c>
      <c r="AR123" s="386">
        <f>IF('1042Bf Données de base trav.'!Y119&gt;0,'1042Bf Données de base trav.'!T119,0)</f>
        <v>0</v>
      </c>
      <c r="AS123" s="382" t="str">
        <f t="shared" si="42"/>
        <v/>
      </c>
      <c r="AT123" s="382">
        <f>'1042Bf Données de base trav.'!P119</f>
        <v>0</v>
      </c>
      <c r="AU123" s="382">
        <f t="shared" si="43"/>
        <v>0</v>
      </c>
    </row>
    <row r="124" spans="1:47" s="57" customFormat="1" ht="16.899999999999999" customHeight="1">
      <c r="A124" s="402" t="str">
        <f>IF('1042Bf Données de base trav.'!A120="","",'1042Bf Données de base trav.'!A120)</f>
        <v/>
      </c>
      <c r="B124" s="409" t="str">
        <f>IF('1042Bf Données de base trav.'!B120="","",'1042Bf Données de base trav.'!B120)</f>
        <v/>
      </c>
      <c r="C124" s="403" t="str">
        <f>IF('1042Bf Données de base trav.'!C120="","",'1042Bf Données de base trav.'!C120)</f>
        <v/>
      </c>
      <c r="D124" s="310" t="str">
        <f>IF('1042Bf Données de base trav.'!AJ120="","",'1042Bf Données de base trav.'!AJ120)</f>
        <v/>
      </c>
      <c r="E124" s="306" t="str">
        <f>IF('1042Bf Données de base trav.'!N120="","",'1042Bf Données de base trav.'!N120)</f>
        <v/>
      </c>
      <c r="F124" s="308" t="str">
        <f>IF('1042Bf Données de base trav.'!O120="","",'1042Bf Données de base trav.'!O120)</f>
        <v/>
      </c>
      <c r="G124" s="307" t="str">
        <f>IF('1042Bf Données de base trav.'!P120="","",'1042Bf Données de base trav.'!P120)</f>
        <v/>
      </c>
      <c r="H124" s="311" t="str">
        <f>IF('1042Bf Données de base trav.'!Q120="","",'1042Bf Données de base trav.'!Q120)</f>
        <v/>
      </c>
      <c r="I124" s="312" t="str">
        <f>IF('1042Bf Données de base trav.'!R120="","",'1042Bf Données de base trav.'!R120)</f>
        <v/>
      </c>
      <c r="J124" s="313" t="str">
        <f t="shared" si="27"/>
        <v/>
      </c>
      <c r="K124" s="314" t="str">
        <f t="shared" si="28"/>
        <v/>
      </c>
      <c r="L124" s="315" t="str">
        <f>IF('1042Bf Données de base trav.'!S120="","",'1042Bf Données de base trav.'!S120)</f>
        <v/>
      </c>
      <c r="M124" s="316" t="str">
        <f t="shared" si="44"/>
        <v/>
      </c>
      <c r="N124" s="317" t="str">
        <f t="shared" si="45"/>
        <v/>
      </c>
      <c r="O124" s="318" t="str">
        <f t="shared" si="46"/>
        <v/>
      </c>
      <c r="P124" s="319" t="str">
        <f t="shared" si="47"/>
        <v/>
      </c>
      <c r="Q124" s="309" t="str">
        <f t="shared" si="48"/>
        <v/>
      </c>
      <c r="R124" s="320" t="str">
        <f t="shared" si="49"/>
        <v/>
      </c>
      <c r="S124" s="317" t="str">
        <f t="shared" si="50"/>
        <v/>
      </c>
      <c r="T124" s="315" t="str">
        <f>IF(R124="","",MAX((O124-AR124)*'1042Af Demande'!$B$31,0))</f>
        <v/>
      </c>
      <c r="U124" s="321" t="str">
        <f t="shared" si="51"/>
        <v/>
      </c>
      <c r="V124" s="377"/>
      <c r="W124" s="378"/>
      <c r="X124" s="158" t="str">
        <f>IF('1042Bf Données de base trav.'!M120="","",'1042Bf Données de base trav.'!M120)</f>
        <v/>
      </c>
      <c r="Y124" s="379" t="str">
        <f t="shared" si="29"/>
        <v/>
      </c>
      <c r="Z124" s="380" t="str">
        <f>IF(A124="","",'1042Bf Données de base trav.'!Q120-'1042Bf Données de base trav.'!R120)</f>
        <v/>
      </c>
      <c r="AA124" s="380" t="str">
        <f t="shared" si="30"/>
        <v/>
      </c>
      <c r="AB124" s="381" t="str">
        <f t="shared" si="31"/>
        <v/>
      </c>
      <c r="AC124" s="381" t="str">
        <f t="shared" si="32"/>
        <v/>
      </c>
      <c r="AD124" s="381" t="str">
        <f t="shared" si="33"/>
        <v/>
      </c>
      <c r="AE124" s="382" t="str">
        <f t="shared" si="34"/>
        <v/>
      </c>
      <c r="AF124" s="382" t="str">
        <f>IF(K124="","",K124*AF$8 - MAX('1042Bf Données de base trav.'!S120-M124,0))</f>
        <v/>
      </c>
      <c r="AG124" s="382" t="str">
        <f t="shared" si="35"/>
        <v/>
      </c>
      <c r="AH124" s="382" t="str">
        <f t="shared" si="36"/>
        <v/>
      </c>
      <c r="AI124" s="382" t="str">
        <f t="shared" si="37"/>
        <v/>
      </c>
      <c r="AJ124" s="382" t="str">
        <f>IF(OR($C124="",K124="",O124=""),"",MAX(P124+'1042Bf Données de base trav.'!T120-O124,0))</f>
        <v/>
      </c>
      <c r="AK124" s="382" t="str">
        <f>IF('1042Bf Données de base trav.'!T120="","",'1042Bf Données de base trav.'!T120)</f>
        <v/>
      </c>
      <c r="AL124" s="382" t="str">
        <f t="shared" si="38"/>
        <v/>
      </c>
      <c r="AM124" s="383" t="str">
        <f t="shared" si="39"/>
        <v/>
      </c>
      <c r="AN124" s="384" t="str">
        <f t="shared" si="40"/>
        <v/>
      </c>
      <c r="AO124" s="382" t="str">
        <f t="shared" si="41"/>
        <v/>
      </c>
      <c r="AP124" s="382" t="str">
        <f>IF(E124="","",'1042Bf Données de base trav.'!P120)</f>
        <v/>
      </c>
      <c r="AQ124" s="385">
        <f>IF('1042Bf Données de base trav.'!Y120&gt;0,AG124,0)</f>
        <v>0</v>
      </c>
      <c r="AR124" s="386">
        <f>IF('1042Bf Données de base trav.'!Y120&gt;0,'1042Bf Données de base trav.'!T120,0)</f>
        <v>0</v>
      </c>
      <c r="AS124" s="382" t="str">
        <f t="shared" si="42"/>
        <v/>
      </c>
      <c r="AT124" s="382">
        <f>'1042Bf Données de base trav.'!P120</f>
        <v>0</v>
      </c>
      <c r="AU124" s="382">
        <f t="shared" si="43"/>
        <v>0</v>
      </c>
    </row>
    <row r="125" spans="1:47" s="57" customFormat="1" ht="16.899999999999999" customHeight="1">
      <c r="A125" s="402" t="str">
        <f>IF('1042Bf Données de base trav.'!A121="","",'1042Bf Données de base trav.'!A121)</f>
        <v/>
      </c>
      <c r="B125" s="409" t="str">
        <f>IF('1042Bf Données de base trav.'!B121="","",'1042Bf Données de base trav.'!B121)</f>
        <v/>
      </c>
      <c r="C125" s="403" t="str">
        <f>IF('1042Bf Données de base trav.'!C121="","",'1042Bf Données de base trav.'!C121)</f>
        <v/>
      </c>
      <c r="D125" s="310" t="str">
        <f>IF('1042Bf Données de base trav.'!AJ121="","",'1042Bf Données de base trav.'!AJ121)</f>
        <v/>
      </c>
      <c r="E125" s="306" t="str">
        <f>IF('1042Bf Données de base trav.'!N121="","",'1042Bf Données de base trav.'!N121)</f>
        <v/>
      </c>
      <c r="F125" s="308" t="str">
        <f>IF('1042Bf Données de base trav.'!O121="","",'1042Bf Données de base trav.'!O121)</f>
        <v/>
      </c>
      <c r="G125" s="307" t="str">
        <f>IF('1042Bf Données de base trav.'!P121="","",'1042Bf Données de base trav.'!P121)</f>
        <v/>
      </c>
      <c r="H125" s="311" t="str">
        <f>IF('1042Bf Données de base trav.'!Q121="","",'1042Bf Données de base trav.'!Q121)</f>
        <v/>
      </c>
      <c r="I125" s="312" t="str">
        <f>IF('1042Bf Données de base trav.'!R121="","",'1042Bf Données de base trav.'!R121)</f>
        <v/>
      </c>
      <c r="J125" s="313" t="str">
        <f t="shared" si="27"/>
        <v/>
      </c>
      <c r="K125" s="314" t="str">
        <f t="shared" si="28"/>
        <v/>
      </c>
      <c r="L125" s="315" t="str">
        <f>IF('1042Bf Données de base trav.'!S121="","",'1042Bf Données de base trav.'!S121)</f>
        <v/>
      </c>
      <c r="M125" s="316" t="str">
        <f t="shared" si="44"/>
        <v/>
      </c>
      <c r="N125" s="317" t="str">
        <f t="shared" si="45"/>
        <v/>
      </c>
      <c r="O125" s="318" t="str">
        <f t="shared" si="46"/>
        <v/>
      </c>
      <c r="P125" s="319" t="str">
        <f t="shared" si="47"/>
        <v/>
      </c>
      <c r="Q125" s="309" t="str">
        <f t="shared" si="48"/>
        <v/>
      </c>
      <c r="R125" s="320" t="str">
        <f t="shared" si="49"/>
        <v/>
      </c>
      <c r="S125" s="317" t="str">
        <f t="shared" si="50"/>
        <v/>
      </c>
      <c r="T125" s="315" t="str">
        <f>IF(R125="","",MAX((O125-AR125)*'1042Af Demande'!$B$31,0))</f>
        <v/>
      </c>
      <c r="U125" s="321" t="str">
        <f t="shared" si="51"/>
        <v/>
      </c>
      <c r="V125" s="377"/>
      <c r="W125" s="378"/>
      <c r="X125" s="158" t="str">
        <f>IF('1042Bf Données de base trav.'!M121="","",'1042Bf Données de base trav.'!M121)</f>
        <v/>
      </c>
      <c r="Y125" s="379" t="str">
        <f t="shared" si="29"/>
        <v/>
      </c>
      <c r="Z125" s="380" t="str">
        <f>IF(A125="","",'1042Bf Données de base trav.'!Q121-'1042Bf Données de base trav.'!R121)</f>
        <v/>
      </c>
      <c r="AA125" s="380" t="str">
        <f t="shared" si="30"/>
        <v/>
      </c>
      <c r="AB125" s="381" t="str">
        <f t="shared" si="31"/>
        <v/>
      </c>
      <c r="AC125" s="381" t="str">
        <f t="shared" si="32"/>
        <v/>
      </c>
      <c r="AD125" s="381" t="str">
        <f t="shared" si="33"/>
        <v/>
      </c>
      <c r="AE125" s="382" t="str">
        <f t="shared" si="34"/>
        <v/>
      </c>
      <c r="AF125" s="382" t="str">
        <f>IF(K125="","",K125*AF$8 - MAX('1042Bf Données de base trav.'!S121-M125,0))</f>
        <v/>
      </c>
      <c r="AG125" s="382" t="str">
        <f t="shared" si="35"/>
        <v/>
      </c>
      <c r="AH125" s="382" t="str">
        <f t="shared" si="36"/>
        <v/>
      </c>
      <c r="AI125" s="382" t="str">
        <f t="shared" si="37"/>
        <v/>
      </c>
      <c r="AJ125" s="382" t="str">
        <f>IF(OR($C125="",K125="",O125=""),"",MAX(P125+'1042Bf Données de base trav.'!T121-O125,0))</f>
        <v/>
      </c>
      <c r="AK125" s="382" t="str">
        <f>IF('1042Bf Données de base trav.'!T121="","",'1042Bf Données de base trav.'!T121)</f>
        <v/>
      </c>
      <c r="AL125" s="382" t="str">
        <f t="shared" si="38"/>
        <v/>
      </c>
      <c r="AM125" s="383" t="str">
        <f t="shared" si="39"/>
        <v/>
      </c>
      <c r="AN125" s="384" t="str">
        <f t="shared" si="40"/>
        <v/>
      </c>
      <c r="AO125" s="382" t="str">
        <f t="shared" si="41"/>
        <v/>
      </c>
      <c r="AP125" s="382" t="str">
        <f>IF(E125="","",'1042Bf Données de base trav.'!P121)</f>
        <v/>
      </c>
      <c r="AQ125" s="385">
        <f>IF('1042Bf Données de base trav.'!Y121&gt;0,AG125,0)</f>
        <v>0</v>
      </c>
      <c r="AR125" s="386">
        <f>IF('1042Bf Données de base trav.'!Y121&gt;0,'1042Bf Données de base trav.'!T121,0)</f>
        <v>0</v>
      </c>
      <c r="AS125" s="382" t="str">
        <f t="shared" si="42"/>
        <v/>
      </c>
      <c r="AT125" s="382">
        <f>'1042Bf Données de base trav.'!P121</f>
        <v>0</v>
      </c>
      <c r="AU125" s="382">
        <f t="shared" si="43"/>
        <v>0</v>
      </c>
    </row>
    <row r="126" spans="1:47" s="57" customFormat="1" ht="16.899999999999999" customHeight="1">
      <c r="A126" s="402" t="str">
        <f>IF('1042Bf Données de base trav.'!A122="","",'1042Bf Données de base trav.'!A122)</f>
        <v/>
      </c>
      <c r="B126" s="409" t="str">
        <f>IF('1042Bf Données de base trav.'!B122="","",'1042Bf Données de base trav.'!B122)</f>
        <v/>
      </c>
      <c r="C126" s="403" t="str">
        <f>IF('1042Bf Données de base trav.'!C122="","",'1042Bf Données de base trav.'!C122)</f>
        <v/>
      </c>
      <c r="D126" s="310" t="str">
        <f>IF('1042Bf Données de base trav.'!AJ122="","",'1042Bf Données de base trav.'!AJ122)</f>
        <v/>
      </c>
      <c r="E126" s="306" t="str">
        <f>IF('1042Bf Données de base trav.'!N122="","",'1042Bf Données de base trav.'!N122)</f>
        <v/>
      </c>
      <c r="F126" s="308" t="str">
        <f>IF('1042Bf Données de base trav.'!O122="","",'1042Bf Données de base trav.'!O122)</f>
        <v/>
      </c>
      <c r="G126" s="307" t="str">
        <f>IF('1042Bf Données de base trav.'!P122="","",'1042Bf Données de base trav.'!P122)</f>
        <v/>
      </c>
      <c r="H126" s="311" t="str">
        <f>IF('1042Bf Données de base trav.'!Q122="","",'1042Bf Données de base trav.'!Q122)</f>
        <v/>
      </c>
      <c r="I126" s="312" t="str">
        <f>IF('1042Bf Données de base trav.'!R122="","",'1042Bf Données de base trav.'!R122)</f>
        <v/>
      </c>
      <c r="J126" s="313" t="str">
        <f t="shared" si="27"/>
        <v/>
      </c>
      <c r="K126" s="314" t="str">
        <f t="shared" si="28"/>
        <v/>
      </c>
      <c r="L126" s="315" t="str">
        <f>IF('1042Bf Données de base trav.'!S122="","",'1042Bf Données de base trav.'!S122)</f>
        <v/>
      </c>
      <c r="M126" s="316" t="str">
        <f t="shared" si="44"/>
        <v/>
      </c>
      <c r="N126" s="317" t="str">
        <f t="shared" si="45"/>
        <v/>
      </c>
      <c r="O126" s="318" t="str">
        <f t="shared" si="46"/>
        <v/>
      </c>
      <c r="P126" s="319" t="str">
        <f t="shared" si="47"/>
        <v/>
      </c>
      <c r="Q126" s="309" t="str">
        <f t="shared" si="48"/>
        <v/>
      </c>
      <c r="R126" s="320" t="str">
        <f t="shared" si="49"/>
        <v/>
      </c>
      <c r="S126" s="317" t="str">
        <f t="shared" si="50"/>
        <v/>
      </c>
      <c r="T126" s="315" t="str">
        <f>IF(R126="","",MAX((O126-AR126)*'1042Af Demande'!$B$31,0))</f>
        <v/>
      </c>
      <c r="U126" s="321" t="str">
        <f t="shared" si="51"/>
        <v/>
      </c>
      <c r="V126" s="377"/>
      <c r="W126" s="378"/>
      <c r="X126" s="158" t="str">
        <f>IF('1042Bf Données de base trav.'!M122="","",'1042Bf Données de base trav.'!M122)</f>
        <v/>
      </c>
      <c r="Y126" s="379" t="str">
        <f t="shared" si="29"/>
        <v/>
      </c>
      <c r="Z126" s="380" t="str">
        <f>IF(A126="","",'1042Bf Données de base trav.'!Q122-'1042Bf Données de base trav.'!R122)</f>
        <v/>
      </c>
      <c r="AA126" s="380" t="str">
        <f t="shared" si="30"/>
        <v/>
      </c>
      <c r="AB126" s="381" t="str">
        <f t="shared" si="31"/>
        <v/>
      </c>
      <c r="AC126" s="381" t="str">
        <f t="shared" si="32"/>
        <v/>
      </c>
      <c r="AD126" s="381" t="str">
        <f t="shared" si="33"/>
        <v/>
      </c>
      <c r="AE126" s="382" t="str">
        <f t="shared" si="34"/>
        <v/>
      </c>
      <c r="AF126" s="382" t="str">
        <f>IF(K126="","",K126*AF$8 - MAX('1042Bf Données de base trav.'!S122-M126,0))</f>
        <v/>
      </c>
      <c r="AG126" s="382" t="str">
        <f t="shared" si="35"/>
        <v/>
      </c>
      <c r="AH126" s="382" t="str">
        <f t="shared" si="36"/>
        <v/>
      </c>
      <c r="AI126" s="382" t="str">
        <f t="shared" si="37"/>
        <v/>
      </c>
      <c r="AJ126" s="382" t="str">
        <f>IF(OR($C126="",K126="",O126=""),"",MAX(P126+'1042Bf Données de base trav.'!T122-O126,0))</f>
        <v/>
      </c>
      <c r="AK126" s="382" t="str">
        <f>IF('1042Bf Données de base trav.'!T122="","",'1042Bf Données de base trav.'!T122)</f>
        <v/>
      </c>
      <c r="AL126" s="382" t="str">
        <f t="shared" si="38"/>
        <v/>
      </c>
      <c r="AM126" s="383" t="str">
        <f t="shared" si="39"/>
        <v/>
      </c>
      <c r="AN126" s="384" t="str">
        <f t="shared" si="40"/>
        <v/>
      </c>
      <c r="AO126" s="382" t="str">
        <f t="shared" si="41"/>
        <v/>
      </c>
      <c r="AP126" s="382" t="str">
        <f>IF(E126="","",'1042Bf Données de base trav.'!P122)</f>
        <v/>
      </c>
      <c r="AQ126" s="385">
        <f>IF('1042Bf Données de base trav.'!Y122&gt;0,AG126,0)</f>
        <v>0</v>
      </c>
      <c r="AR126" s="386">
        <f>IF('1042Bf Données de base trav.'!Y122&gt;0,'1042Bf Données de base trav.'!T122,0)</f>
        <v>0</v>
      </c>
      <c r="AS126" s="382" t="str">
        <f t="shared" si="42"/>
        <v/>
      </c>
      <c r="AT126" s="382">
        <f>'1042Bf Données de base trav.'!P122</f>
        <v>0</v>
      </c>
      <c r="AU126" s="382">
        <f t="shared" si="43"/>
        <v>0</v>
      </c>
    </row>
    <row r="127" spans="1:47" s="57" customFormat="1" ht="16.899999999999999" customHeight="1">
      <c r="A127" s="402" t="str">
        <f>IF('1042Bf Données de base trav.'!A123="","",'1042Bf Données de base trav.'!A123)</f>
        <v/>
      </c>
      <c r="B127" s="409" t="str">
        <f>IF('1042Bf Données de base trav.'!B123="","",'1042Bf Données de base trav.'!B123)</f>
        <v/>
      </c>
      <c r="C127" s="403" t="str">
        <f>IF('1042Bf Données de base trav.'!C123="","",'1042Bf Données de base trav.'!C123)</f>
        <v/>
      </c>
      <c r="D127" s="310" t="str">
        <f>IF('1042Bf Données de base trav.'!AJ123="","",'1042Bf Données de base trav.'!AJ123)</f>
        <v/>
      </c>
      <c r="E127" s="306" t="str">
        <f>IF('1042Bf Données de base trav.'!N123="","",'1042Bf Données de base trav.'!N123)</f>
        <v/>
      </c>
      <c r="F127" s="308" t="str">
        <f>IF('1042Bf Données de base trav.'!O123="","",'1042Bf Données de base trav.'!O123)</f>
        <v/>
      </c>
      <c r="G127" s="307" t="str">
        <f>IF('1042Bf Données de base trav.'!P123="","",'1042Bf Données de base trav.'!P123)</f>
        <v/>
      </c>
      <c r="H127" s="311" t="str">
        <f>IF('1042Bf Données de base trav.'!Q123="","",'1042Bf Données de base trav.'!Q123)</f>
        <v/>
      </c>
      <c r="I127" s="312" t="str">
        <f>IF('1042Bf Données de base trav.'!R123="","",'1042Bf Données de base trav.'!R123)</f>
        <v/>
      </c>
      <c r="J127" s="313" t="str">
        <f t="shared" si="27"/>
        <v/>
      </c>
      <c r="K127" s="314" t="str">
        <f t="shared" si="28"/>
        <v/>
      </c>
      <c r="L127" s="315" t="str">
        <f>IF('1042Bf Données de base trav.'!S123="","",'1042Bf Données de base trav.'!S123)</f>
        <v/>
      </c>
      <c r="M127" s="316" t="str">
        <f t="shared" si="44"/>
        <v/>
      </c>
      <c r="N127" s="317" t="str">
        <f t="shared" si="45"/>
        <v/>
      </c>
      <c r="O127" s="318" t="str">
        <f t="shared" si="46"/>
        <v/>
      </c>
      <c r="P127" s="319" t="str">
        <f t="shared" si="47"/>
        <v/>
      </c>
      <c r="Q127" s="309" t="str">
        <f t="shared" si="48"/>
        <v/>
      </c>
      <c r="R127" s="320" t="str">
        <f t="shared" si="49"/>
        <v/>
      </c>
      <c r="S127" s="317" t="str">
        <f t="shared" si="50"/>
        <v/>
      </c>
      <c r="T127" s="315" t="str">
        <f>IF(R127="","",MAX((O127-AR127)*'1042Af Demande'!$B$31,0))</f>
        <v/>
      </c>
      <c r="U127" s="321" t="str">
        <f t="shared" si="51"/>
        <v/>
      </c>
      <c r="V127" s="377"/>
      <c r="W127" s="378"/>
      <c r="X127" s="158" t="str">
        <f>IF('1042Bf Données de base trav.'!M123="","",'1042Bf Données de base trav.'!M123)</f>
        <v/>
      </c>
      <c r="Y127" s="379" t="str">
        <f t="shared" si="29"/>
        <v/>
      </c>
      <c r="Z127" s="380" t="str">
        <f>IF(A127="","",'1042Bf Données de base trav.'!Q123-'1042Bf Données de base trav.'!R123)</f>
        <v/>
      </c>
      <c r="AA127" s="380" t="str">
        <f t="shared" si="30"/>
        <v/>
      </c>
      <c r="AB127" s="381" t="str">
        <f t="shared" si="31"/>
        <v/>
      </c>
      <c r="AC127" s="381" t="str">
        <f t="shared" si="32"/>
        <v/>
      </c>
      <c r="AD127" s="381" t="str">
        <f t="shared" si="33"/>
        <v/>
      </c>
      <c r="AE127" s="382" t="str">
        <f t="shared" si="34"/>
        <v/>
      </c>
      <c r="AF127" s="382" t="str">
        <f>IF(K127="","",K127*AF$8 - MAX('1042Bf Données de base trav.'!S123-M127,0))</f>
        <v/>
      </c>
      <c r="AG127" s="382" t="str">
        <f t="shared" si="35"/>
        <v/>
      </c>
      <c r="AH127" s="382" t="str">
        <f t="shared" si="36"/>
        <v/>
      </c>
      <c r="AI127" s="382" t="str">
        <f t="shared" si="37"/>
        <v/>
      </c>
      <c r="AJ127" s="382" t="str">
        <f>IF(OR($C127="",K127="",O127=""),"",MAX(P127+'1042Bf Données de base trav.'!T123-O127,0))</f>
        <v/>
      </c>
      <c r="AK127" s="382" t="str">
        <f>IF('1042Bf Données de base trav.'!T123="","",'1042Bf Données de base trav.'!T123)</f>
        <v/>
      </c>
      <c r="AL127" s="382" t="str">
        <f t="shared" si="38"/>
        <v/>
      </c>
      <c r="AM127" s="383" t="str">
        <f t="shared" si="39"/>
        <v/>
      </c>
      <c r="AN127" s="384" t="str">
        <f t="shared" si="40"/>
        <v/>
      </c>
      <c r="AO127" s="382" t="str">
        <f t="shared" si="41"/>
        <v/>
      </c>
      <c r="AP127" s="382" t="str">
        <f>IF(E127="","",'1042Bf Données de base trav.'!P123)</f>
        <v/>
      </c>
      <c r="AQ127" s="385">
        <f>IF('1042Bf Données de base trav.'!Y123&gt;0,AG127,0)</f>
        <v>0</v>
      </c>
      <c r="AR127" s="386">
        <f>IF('1042Bf Données de base trav.'!Y123&gt;0,'1042Bf Données de base trav.'!T123,0)</f>
        <v>0</v>
      </c>
      <c r="AS127" s="382" t="str">
        <f t="shared" si="42"/>
        <v/>
      </c>
      <c r="AT127" s="382">
        <f>'1042Bf Données de base trav.'!P123</f>
        <v>0</v>
      </c>
      <c r="AU127" s="382">
        <f t="shared" si="43"/>
        <v>0</v>
      </c>
    </row>
    <row r="128" spans="1:47" s="57" customFormat="1" ht="16.899999999999999" customHeight="1">
      <c r="A128" s="402" t="str">
        <f>IF('1042Bf Données de base trav.'!A124="","",'1042Bf Données de base trav.'!A124)</f>
        <v/>
      </c>
      <c r="B128" s="409" t="str">
        <f>IF('1042Bf Données de base trav.'!B124="","",'1042Bf Données de base trav.'!B124)</f>
        <v/>
      </c>
      <c r="C128" s="403" t="str">
        <f>IF('1042Bf Données de base trav.'!C124="","",'1042Bf Données de base trav.'!C124)</f>
        <v/>
      </c>
      <c r="D128" s="310" t="str">
        <f>IF('1042Bf Données de base trav.'!AJ124="","",'1042Bf Données de base trav.'!AJ124)</f>
        <v/>
      </c>
      <c r="E128" s="306" t="str">
        <f>IF('1042Bf Données de base trav.'!N124="","",'1042Bf Données de base trav.'!N124)</f>
        <v/>
      </c>
      <c r="F128" s="308" t="str">
        <f>IF('1042Bf Données de base trav.'!O124="","",'1042Bf Données de base trav.'!O124)</f>
        <v/>
      </c>
      <c r="G128" s="307" t="str">
        <f>IF('1042Bf Données de base trav.'!P124="","",'1042Bf Données de base trav.'!P124)</f>
        <v/>
      </c>
      <c r="H128" s="311" t="str">
        <f>IF('1042Bf Données de base trav.'!Q124="","",'1042Bf Données de base trav.'!Q124)</f>
        <v/>
      </c>
      <c r="I128" s="312" t="str">
        <f>IF('1042Bf Données de base trav.'!R124="","",'1042Bf Données de base trav.'!R124)</f>
        <v/>
      </c>
      <c r="J128" s="313" t="str">
        <f t="shared" si="27"/>
        <v/>
      </c>
      <c r="K128" s="314" t="str">
        <f t="shared" si="28"/>
        <v/>
      </c>
      <c r="L128" s="315" t="str">
        <f>IF('1042Bf Données de base trav.'!S124="","",'1042Bf Données de base trav.'!S124)</f>
        <v/>
      </c>
      <c r="M128" s="316" t="str">
        <f t="shared" si="44"/>
        <v/>
      </c>
      <c r="N128" s="317" t="str">
        <f t="shared" si="45"/>
        <v/>
      </c>
      <c r="O128" s="318" t="str">
        <f t="shared" si="46"/>
        <v/>
      </c>
      <c r="P128" s="319" t="str">
        <f t="shared" si="47"/>
        <v/>
      </c>
      <c r="Q128" s="309" t="str">
        <f t="shared" si="48"/>
        <v/>
      </c>
      <c r="R128" s="320" t="str">
        <f t="shared" si="49"/>
        <v/>
      </c>
      <c r="S128" s="317" t="str">
        <f t="shared" si="50"/>
        <v/>
      </c>
      <c r="T128" s="315" t="str">
        <f>IF(R128="","",MAX((O128-AR128)*'1042Af Demande'!$B$31,0))</f>
        <v/>
      </c>
      <c r="U128" s="321" t="str">
        <f t="shared" si="51"/>
        <v/>
      </c>
      <c r="V128" s="377"/>
      <c r="W128" s="378"/>
      <c r="X128" s="158" t="str">
        <f>IF('1042Bf Données de base trav.'!M124="","",'1042Bf Données de base trav.'!M124)</f>
        <v/>
      </c>
      <c r="Y128" s="379" t="str">
        <f t="shared" si="29"/>
        <v/>
      </c>
      <c r="Z128" s="380" t="str">
        <f>IF(A128="","",'1042Bf Données de base trav.'!Q124-'1042Bf Données de base trav.'!R124)</f>
        <v/>
      </c>
      <c r="AA128" s="380" t="str">
        <f t="shared" si="30"/>
        <v/>
      </c>
      <c r="AB128" s="381" t="str">
        <f t="shared" si="31"/>
        <v/>
      </c>
      <c r="AC128" s="381" t="str">
        <f t="shared" si="32"/>
        <v/>
      </c>
      <c r="AD128" s="381" t="str">
        <f t="shared" si="33"/>
        <v/>
      </c>
      <c r="AE128" s="382" t="str">
        <f t="shared" si="34"/>
        <v/>
      </c>
      <c r="AF128" s="382" t="str">
        <f>IF(K128="","",K128*AF$8 - MAX('1042Bf Données de base trav.'!S124-M128,0))</f>
        <v/>
      </c>
      <c r="AG128" s="382" t="str">
        <f t="shared" si="35"/>
        <v/>
      </c>
      <c r="AH128" s="382" t="str">
        <f t="shared" si="36"/>
        <v/>
      </c>
      <c r="AI128" s="382" t="str">
        <f t="shared" si="37"/>
        <v/>
      </c>
      <c r="AJ128" s="382" t="str">
        <f>IF(OR($C128="",K128="",O128=""),"",MAX(P128+'1042Bf Données de base trav.'!T124-O128,0))</f>
        <v/>
      </c>
      <c r="AK128" s="382" t="str">
        <f>IF('1042Bf Données de base trav.'!T124="","",'1042Bf Données de base trav.'!T124)</f>
        <v/>
      </c>
      <c r="AL128" s="382" t="str">
        <f t="shared" si="38"/>
        <v/>
      </c>
      <c r="AM128" s="383" t="str">
        <f t="shared" si="39"/>
        <v/>
      </c>
      <c r="AN128" s="384" t="str">
        <f t="shared" si="40"/>
        <v/>
      </c>
      <c r="AO128" s="382" t="str">
        <f t="shared" si="41"/>
        <v/>
      </c>
      <c r="AP128" s="382" t="str">
        <f>IF(E128="","",'1042Bf Données de base trav.'!P124)</f>
        <v/>
      </c>
      <c r="AQ128" s="385">
        <f>IF('1042Bf Données de base trav.'!Y124&gt;0,AG128,0)</f>
        <v>0</v>
      </c>
      <c r="AR128" s="386">
        <f>IF('1042Bf Données de base trav.'!Y124&gt;0,'1042Bf Données de base trav.'!T124,0)</f>
        <v>0</v>
      </c>
      <c r="AS128" s="382" t="str">
        <f t="shared" si="42"/>
        <v/>
      </c>
      <c r="AT128" s="382">
        <f>'1042Bf Données de base trav.'!P124</f>
        <v>0</v>
      </c>
      <c r="AU128" s="382">
        <f t="shared" si="43"/>
        <v>0</v>
      </c>
    </row>
    <row r="129" spans="1:47" s="57" customFormat="1" ht="16.899999999999999" customHeight="1">
      <c r="A129" s="402" t="str">
        <f>IF('1042Bf Données de base trav.'!A125="","",'1042Bf Données de base trav.'!A125)</f>
        <v/>
      </c>
      <c r="B129" s="409" t="str">
        <f>IF('1042Bf Données de base trav.'!B125="","",'1042Bf Données de base trav.'!B125)</f>
        <v/>
      </c>
      <c r="C129" s="403" t="str">
        <f>IF('1042Bf Données de base trav.'!C125="","",'1042Bf Données de base trav.'!C125)</f>
        <v/>
      </c>
      <c r="D129" s="310" t="str">
        <f>IF('1042Bf Données de base trav.'!AJ125="","",'1042Bf Données de base trav.'!AJ125)</f>
        <v/>
      </c>
      <c r="E129" s="306" t="str">
        <f>IF('1042Bf Données de base trav.'!N125="","",'1042Bf Données de base trav.'!N125)</f>
        <v/>
      </c>
      <c r="F129" s="308" t="str">
        <f>IF('1042Bf Données de base trav.'!O125="","",'1042Bf Données de base trav.'!O125)</f>
        <v/>
      </c>
      <c r="G129" s="307" t="str">
        <f>IF('1042Bf Données de base trav.'!P125="","",'1042Bf Données de base trav.'!P125)</f>
        <v/>
      </c>
      <c r="H129" s="311" t="str">
        <f>IF('1042Bf Données de base trav.'!Q125="","",'1042Bf Données de base trav.'!Q125)</f>
        <v/>
      </c>
      <c r="I129" s="312" t="str">
        <f>IF('1042Bf Données de base trav.'!R125="","",'1042Bf Données de base trav.'!R125)</f>
        <v/>
      </c>
      <c r="J129" s="313" t="str">
        <f t="shared" si="27"/>
        <v/>
      </c>
      <c r="K129" s="314" t="str">
        <f t="shared" si="28"/>
        <v/>
      </c>
      <c r="L129" s="315" t="str">
        <f>IF('1042Bf Données de base trav.'!S125="","",'1042Bf Données de base trav.'!S125)</f>
        <v/>
      </c>
      <c r="M129" s="316" t="str">
        <f t="shared" si="44"/>
        <v/>
      </c>
      <c r="N129" s="317" t="str">
        <f t="shared" si="45"/>
        <v/>
      </c>
      <c r="O129" s="318" t="str">
        <f t="shared" si="46"/>
        <v/>
      </c>
      <c r="P129" s="319" t="str">
        <f t="shared" si="47"/>
        <v/>
      </c>
      <c r="Q129" s="309" t="str">
        <f t="shared" si="48"/>
        <v/>
      </c>
      <c r="R129" s="320" t="str">
        <f t="shared" si="49"/>
        <v/>
      </c>
      <c r="S129" s="317" t="str">
        <f t="shared" si="50"/>
        <v/>
      </c>
      <c r="T129" s="315" t="str">
        <f>IF(R129="","",MAX((O129-AR129)*'1042Af Demande'!$B$31,0))</f>
        <v/>
      </c>
      <c r="U129" s="321" t="str">
        <f t="shared" si="51"/>
        <v/>
      </c>
      <c r="V129" s="377"/>
      <c r="W129" s="378"/>
      <c r="X129" s="158" t="str">
        <f>IF('1042Bf Données de base trav.'!M125="","",'1042Bf Données de base trav.'!M125)</f>
        <v/>
      </c>
      <c r="Y129" s="379" t="str">
        <f t="shared" si="29"/>
        <v/>
      </c>
      <c r="Z129" s="380" t="str">
        <f>IF(A129="","",'1042Bf Données de base trav.'!Q125-'1042Bf Données de base trav.'!R125)</f>
        <v/>
      </c>
      <c r="AA129" s="380" t="str">
        <f t="shared" si="30"/>
        <v/>
      </c>
      <c r="AB129" s="381" t="str">
        <f t="shared" si="31"/>
        <v/>
      </c>
      <c r="AC129" s="381" t="str">
        <f t="shared" si="32"/>
        <v/>
      </c>
      <c r="AD129" s="381" t="str">
        <f t="shared" si="33"/>
        <v/>
      </c>
      <c r="AE129" s="382" t="str">
        <f t="shared" si="34"/>
        <v/>
      </c>
      <c r="AF129" s="382" t="str">
        <f>IF(K129="","",K129*AF$8 - MAX('1042Bf Données de base trav.'!S125-M129,0))</f>
        <v/>
      </c>
      <c r="AG129" s="382" t="str">
        <f t="shared" si="35"/>
        <v/>
      </c>
      <c r="AH129" s="382" t="str">
        <f t="shared" si="36"/>
        <v/>
      </c>
      <c r="AI129" s="382" t="str">
        <f t="shared" si="37"/>
        <v/>
      </c>
      <c r="AJ129" s="382" t="str">
        <f>IF(OR($C129="",K129="",O129=""),"",MAX(P129+'1042Bf Données de base trav.'!T125-O129,0))</f>
        <v/>
      </c>
      <c r="AK129" s="382" t="str">
        <f>IF('1042Bf Données de base trav.'!T125="","",'1042Bf Données de base trav.'!T125)</f>
        <v/>
      </c>
      <c r="AL129" s="382" t="str">
        <f t="shared" si="38"/>
        <v/>
      </c>
      <c r="AM129" s="383" t="str">
        <f t="shared" si="39"/>
        <v/>
      </c>
      <c r="AN129" s="384" t="str">
        <f t="shared" si="40"/>
        <v/>
      </c>
      <c r="AO129" s="382" t="str">
        <f t="shared" si="41"/>
        <v/>
      </c>
      <c r="AP129" s="382" t="str">
        <f>IF(E129="","",'1042Bf Données de base trav.'!P125)</f>
        <v/>
      </c>
      <c r="AQ129" s="385">
        <f>IF('1042Bf Données de base trav.'!Y125&gt;0,AG129,0)</f>
        <v>0</v>
      </c>
      <c r="AR129" s="386">
        <f>IF('1042Bf Données de base trav.'!Y125&gt;0,'1042Bf Données de base trav.'!T125,0)</f>
        <v>0</v>
      </c>
      <c r="AS129" s="382" t="str">
        <f t="shared" si="42"/>
        <v/>
      </c>
      <c r="AT129" s="382">
        <f>'1042Bf Données de base trav.'!P125</f>
        <v>0</v>
      </c>
      <c r="AU129" s="382">
        <f t="shared" si="43"/>
        <v>0</v>
      </c>
    </row>
    <row r="130" spans="1:47" s="57" customFormat="1" ht="16.899999999999999" customHeight="1">
      <c r="A130" s="402" t="str">
        <f>IF('1042Bf Données de base trav.'!A126="","",'1042Bf Données de base trav.'!A126)</f>
        <v/>
      </c>
      <c r="B130" s="409" t="str">
        <f>IF('1042Bf Données de base trav.'!B126="","",'1042Bf Données de base trav.'!B126)</f>
        <v/>
      </c>
      <c r="C130" s="403" t="str">
        <f>IF('1042Bf Données de base trav.'!C126="","",'1042Bf Données de base trav.'!C126)</f>
        <v/>
      </c>
      <c r="D130" s="310" t="str">
        <f>IF('1042Bf Données de base trav.'!AJ126="","",'1042Bf Données de base trav.'!AJ126)</f>
        <v/>
      </c>
      <c r="E130" s="306" t="str">
        <f>IF('1042Bf Données de base trav.'!N126="","",'1042Bf Données de base trav.'!N126)</f>
        <v/>
      </c>
      <c r="F130" s="308" t="str">
        <f>IF('1042Bf Données de base trav.'!O126="","",'1042Bf Données de base trav.'!O126)</f>
        <v/>
      </c>
      <c r="G130" s="307" t="str">
        <f>IF('1042Bf Données de base trav.'!P126="","",'1042Bf Données de base trav.'!P126)</f>
        <v/>
      </c>
      <c r="H130" s="311" t="str">
        <f>IF('1042Bf Données de base trav.'!Q126="","",'1042Bf Données de base trav.'!Q126)</f>
        <v/>
      </c>
      <c r="I130" s="312" t="str">
        <f>IF('1042Bf Données de base trav.'!R126="","",'1042Bf Données de base trav.'!R126)</f>
        <v/>
      </c>
      <c r="J130" s="313" t="str">
        <f t="shared" si="27"/>
        <v/>
      </c>
      <c r="K130" s="314" t="str">
        <f t="shared" si="28"/>
        <v/>
      </c>
      <c r="L130" s="315" t="str">
        <f>IF('1042Bf Données de base trav.'!S126="","",'1042Bf Données de base trav.'!S126)</f>
        <v/>
      </c>
      <c r="M130" s="316" t="str">
        <f t="shared" si="44"/>
        <v/>
      </c>
      <c r="N130" s="317" t="str">
        <f t="shared" si="45"/>
        <v/>
      </c>
      <c r="O130" s="318" t="str">
        <f t="shared" si="46"/>
        <v/>
      </c>
      <c r="P130" s="319" t="str">
        <f t="shared" si="47"/>
        <v/>
      </c>
      <c r="Q130" s="309" t="str">
        <f t="shared" si="48"/>
        <v/>
      </c>
      <c r="R130" s="320" t="str">
        <f t="shared" si="49"/>
        <v/>
      </c>
      <c r="S130" s="317" t="str">
        <f t="shared" si="50"/>
        <v/>
      </c>
      <c r="T130" s="315" t="str">
        <f>IF(R130="","",MAX((O130-AR130)*'1042Af Demande'!$B$31,0))</f>
        <v/>
      </c>
      <c r="U130" s="321" t="str">
        <f t="shared" si="51"/>
        <v/>
      </c>
      <c r="V130" s="377"/>
      <c r="W130" s="378"/>
      <c r="X130" s="158" t="str">
        <f>IF('1042Bf Données de base trav.'!M126="","",'1042Bf Données de base trav.'!M126)</f>
        <v/>
      </c>
      <c r="Y130" s="379" t="str">
        <f t="shared" si="29"/>
        <v/>
      </c>
      <c r="Z130" s="380" t="str">
        <f>IF(A130="","",'1042Bf Données de base trav.'!Q126-'1042Bf Données de base trav.'!R126)</f>
        <v/>
      </c>
      <c r="AA130" s="380" t="str">
        <f t="shared" si="30"/>
        <v/>
      </c>
      <c r="AB130" s="381" t="str">
        <f t="shared" si="31"/>
        <v/>
      </c>
      <c r="AC130" s="381" t="str">
        <f t="shared" si="32"/>
        <v/>
      </c>
      <c r="AD130" s="381" t="str">
        <f t="shared" si="33"/>
        <v/>
      </c>
      <c r="AE130" s="382" t="str">
        <f t="shared" si="34"/>
        <v/>
      </c>
      <c r="AF130" s="382" t="str">
        <f>IF(K130="","",K130*AF$8 - MAX('1042Bf Données de base trav.'!S126-M130,0))</f>
        <v/>
      </c>
      <c r="AG130" s="382" t="str">
        <f t="shared" si="35"/>
        <v/>
      </c>
      <c r="AH130" s="382" t="str">
        <f t="shared" si="36"/>
        <v/>
      </c>
      <c r="AI130" s="382" t="str">
        <f t="shared" si="37"/>
        <v/>
      </c>
      <c r="AJ130" s="382" t="str">
        <f>IF(OR($C130="",K130="",O130=""),"",MAX(P130+'1042Bf Données de base trav.'!T126-O130,0))</f>
        <v/>
      </c>
      <c r="AK130" s="382" t="str">
        <f>IF('1042Bf Données de base trav.'!T126="","",'1042Bf Données de base trav.'!T126)</f>
        <v/>
      </c>
      <c r="AL130" s="382" t="str">
        <f t="shared" si="38"/>
        <v/>
      </c>
      <c r="AM130" s="383" t="str">
        <f t="shared" si="39"/>
        <v/>
      </c>
      <c r="AN130" s="384" t="str">
        <f t="shared" si="40"/>
        <v/>
      </c>
      <c r="AO130" s="382" t="str">
        <f t="shared" si="41"/>
        <v/>
      </c>
      <c r="AP130" s="382" t="str">
        <f>IF(E130="","",'1042Bf Données de base trav.'!P126)</f>
        <v/>
      </c>
      <c r="AQ130" s="385">
        <f>IF('1042Bf Données de base trav.'!Y126&gt;0,AG130,0)</f>
        <v>0</v>
      </c>
      <c r="AR130" s="386">
        <f>IF('1042Bf Données de base trav.'!Y126&gt;0,'1042Bf Données de base trav.'!T126,0)</f>
        <v>0</v>
      </c>
      <c r="AS130" s="382" t="str">
        <f t="shared" si="42"/>
        <v/>
      </c>
      <c r="AT130" s="382">
        <f>'1042Bf Données de base trav.'!P126</f>
        <v>0</v>
      </c>
      <c r="AU130" s="382">
        <f t="shared" si="43"/>
        <v>0</v>
      </c>
    </row>
    <row r="131" spans="1:47" s="57" customFormat="1" ht="16.899999999999999" customHeight="1">
      <c r="A131" s="402" t="str">
        <f>IF('1042Bf Données de base trav.'!A127="","",'1042Bf Données de base trav.'!A127)</f>
        <v/>
      </c>
      <c r="B131" s="409" t="str">
        <f>IF('1042Bf Données de base trav.'!B127="","",'1042Bf Données de base trav.'!B127)</f>
        <v/>
      </c>
      <c r="C131" s="403" t="str">
        <f>IF('1042Bf Données de base trav.'!C127="","",'1042Bf Données de base trav.'!C127)</f>
        <v/>
      </c>
      <c r="D131" s="310" t="str">
        <f>IF('1042Bf Données de base trav.'!AJ127="","",'1042Bf Données de base trav.'!AJ127)</f>
        <v/>
      </c>
      <c r="E131" s="306" t="str">
        <f>IF('1042Bf Données de base trav.'!N127="","",'1042Bf Données de base trav.'!N127)</f>
        <v/>
      </c>
      <c r="F131" s="308" t="str">
        <f>IF('1042Bf Données de base trav.'!O127="","",'1042Bf Données de base trav.'!O127)</f>
        <v/>
      </c>
      <c r="G131" s="307" t="str">
        <f>IF('1042Bf Données de base trav.'!P127="","",'1042Bf Données de base trav.'!P127)</f>
        <v/>
      </c>
      <c r="H131" s="311" t="str">
        <f>IF('1042Bf Données de base trav.'!Q127="","",'1042Bf Données de base trav.'!Q127)</f>
        <v/>
      </c>
      <c r="I131" s="312" t="str">
        <f>IF('1042Bf Données de base trav.'!R127="","",'1042Bf Données de base trav.'!R127)</f>
        <v/>
      </c>
      <c r="J131" s="313" t="str">
        <f t="shared" si="27"/>
        <v/>
      </c>
      <c r="K131" s="314" t="str">
        <f t="shared" si="28"/>
        <v/>
      </c>
      <c r="L131" s="315" t="str">
        <f>IF('1042Bf Données de base trav.'!S127="","",'1042Bf Données de base trav.'!S127)</f>
        <v/>
      </c>
      <c r="M131" s="316" t="str">
        <f t="shared" si="44"/>
        <v/>
      </c>
      <c r="N131" s="317" t="str">
        <f t="shared" si="45"/>
        <v/>
      </c>
      <c r="O131" s="318" t="str">
        <f t="shared" si="46"/>
        <v/>
      </c>
      <c r="P131" s="319" t="str">
        <f t="shared" si="47"/>
        <v/>
      </c>
      <c r="Q131" s="309" t="str">
        <f t="shared" si="48"/>
        <v/>
      </c>
      <c r="R131" s="320" t="str">
        <f t="shared" si="49"/>
        <v/>
      </c>
      <c r="S131" s="317" t="str">
        <f t="shared" si="50"/>
        <v/>
      </c>
      <c r="T131" s="315" t="str">
        <f>IF(R131="","",MAX((O131-AR131)*'1042Af Demande'!$B$31,0))</f>
        <v/>
      </c>
      <c r="U131" s="321" t="str">
        <f t="shared" si="51"/>
        <v/>
      </c>
      <c r="V131" s="377"/>
      <c r="W131" s="378"/>
      <c r="X131" s="158" t="str">
        <f>IF('1042Bf Données de base trav.'!M127="","",'1042Bf Données de base trav.'!M127)</f>
        <v/>
      </c>
      <c r="Y131" s="379" t="str">
        <f t="shared" si="29"/>
        <v/>
      </c>
      <c r="Z131" s="380" t="str">
        <f>IF(A131="","",'1042Bf Données de base trav.'!Q127-'1042Bf Données de base trav.'!R127)</f>
        <v/>
      </c>
      <c r="AA131" s="380" t="str">
        <f t="shared" si="30"/>
        <v/>
      </c>
      <c r="AB131" s="381" t="str">
        <f t="shared" si="31"/>
        <v/>
      </c>
      <c r="AC131" s="381" t="str">
        <f t="shared" si="32"/>
        <v/>
      </c>
      <c r="AD131" s="381" t="str">
        <f t="shared" si="33"/>
        <v/>
      </c>
      <c r="AE131" s="382" t="str">
        <f t="shared" si="34"/>
        <v/>
      </c>
      <c r="AF131" s="382" t="str">
        <f>IF(K131="","",K131*AF$8 - MAX('1042Bf Données de base trav.'!S127-M131,0))</f>
        <v/>
      </c>
      <c r="AG131" s="382" t="str">
        <f t="shared" si="35"/>
        <v/>
      </c>
      <c r="AH131" s="382" t="str">
        <f t="shared" si="36"/>
        <v/>
      </c>
      <c r="AI131" s="382" t="str">
        <f t="shared" si="37"/>
        <v/>
      </c>
      <c r="AJ131" s="382" t="str">
        <f>IF(OR($C131="",K131="",O131=""),"",MAX(P131+'1042Bf Données de base trav.'!T127-O131,0))</f>
        <v/>
      </c>
      <c r="AK131" s="382" t="str">
        <f>IF('1042Bf Données de base trav.'!T127="","",'1042Bf Données de base trav.'!T127)</f>
        <v/>
      </c>
      <c r="AL131" s="382" t="str">
        <f t="shared" si="38"/>
        <v/>
      </c>
      <c r="AM131" s="383" t="str">
        <f t="shared" si="39"/>
        <v/>
      </c>
      <c r="AN131" s="384" t="str">
        <f t="shared" si="40"/>
        <v/>
      </c>
      <c r="AO131" s="382" t="str">
        <f t="shared" si="41"/>
        <v/>
      </c>
      <c r="AP131" s="382" t="str">
        <f>IF(E131="","",'1042Bf Données de base trav.'!P127)</f>
        <v/>
      </c>
      <c r="AQ131" s="385">
        <f>IF('1042Bf Données de base trav.'!Y127&gt;0,AG131,0)</f>
        <v>0</v>
      </c>
      <c r="AR131" s="386">
        <f>IF('1042Bf Données de base trav.'!Y127&gt;0,'1042Bf Données de base trav.'!T127,0)</f>
        <v>0</v>
      </c>
      <c r="AS131" s="382" t="str">
        <f t="shared" si="42"/>
        <v/>
      </c>
      <c r="AT131" s="382">
        <f>'1042Bf Données de base trav.'!P127</f>
        <v>0</v>
      </c>
      <c r="AU131" s="382">
        <f t="shared" si="43"/>
        <v>0</v>
      </c>
    </row>
    <row r="132" spans="1:47" s="57" customFormat="1" ht="16.899999999999999" customHeight="1">
      <c r="A132" s="402" t="str">
        <f>IF('1042Bf Données de base trav.'!A128="","",'1042Bf Données de base trav.'!A128)</f>
        <v/>
      </c>
      <c r="B132" s="409" t="str">
        <f>IF('1042Bf Données de base trav.'!B128="","",'1042Bf Données de base trav.'!B128)</f>
        <v/>
      </c>
      <c r="C132" s="403" t="str">
        <f>IF('1042Bf Données de base trav.'!C128="","",'1042Bf Données de base trav.'!C128)</f>
        <v/>
      </c>
      <c r="D132" s="310" t="str">
        <f>IF('1042Bf Données de base trav.'!AJ128="","",'1042Bf Données de base trav.'!AJ128)</f>
        <v/>
      </c>
      <c r="E132" s="306" t="str">
        <f>IF('1042Bf Données de base trav.'!N128="","",'1042Bf Données de base trav.'!N128)</f>
        <v/>
      </c>
      <c r="F132" s="308" t="str">
        <f>IF('1042Bf Données de base trav.'!O128="","",'1042Bf Données de base trav.'!O128)</f>
        <v/>
      </c>
      <c r="G132" s="307" t="str">
        <f>IF('1042Bf Données de base trav.'!P128="","",'1042Bf Données de base trav.'!P128)</f>
        <v/>
      </c>
      <c r="H132" s="311" t="str">
        <f>IF('1042Bf Données de base trav.'!Q128="","",'1042Bf Données de base trav.'!Q128)</f>
        <v/>
      </c>
      <c r="I132" s="312" t="str">
        <f>IF('1042Bf Données de base trav.'!R128="","",'1042Bf Données de base trav.'!R128)</f>
        <v/>
      </c>
      <c r="J132" s="313" t="str">
        <f t="shared" si="27"/>
        <v/>
      </c>
      <c r="K132" s="314" t="str">
        <f t="shared" si="28"/>
        <v/>
      </c>
      <c r="L132" s="315" t="str">
        <f>IF('1042Bf Données de base trav.'!S128="","",'1042Bf Données de base trav.'!S128)</f>
        <v/>
      </c>
      <c r="M132" s="316" t="str">
        <f t="shared" si="44"/>
        <v/>
      </c>
      <c r="N132" s="317" t="str">
        <f t="shared" si="45"/>
        <v/>
      </c>
      <c r="O132" s="318" t="str">
        <f t="shared" si="46"/>
        <v/>
      </c>
      <c r="P132" s="319" t="str">
        <f t="shared" si="47"/>
        <v/>
      </c>
      <c r="Q132" s="309" t="str">
        <f t="shared" si="48"/>
        <v/>
      </c>
      <c r="R132" s="320" t="str">
        <f t="shared" si="49"/>
        <v/>
      </c>
      <c r="S132" s="317" t="str">
        <f t="shared" si="50"/>
        <v/>
      </c>
      <c r="T132" s="315" t="str">
        <f>IF(R132="","",MAX((O132-AR132)*'1042Af Demande'!$B$31,0))</f>
        <v/>
      </c>
      <c r="U132" s="321" t="str">
        <f t="shared" si="51"/>
        <v/>
      </c>
      <c r="V132" s="377"/>
      <c r="W132" s="378"/>
      <c r="X132" s="158" t="str">
        <f>IF('1042Bf Données de base trav.'!M128="","",'1042Bf Données de base trav.'!M128)</f>
        <v/>
      </c>
      <c r="Y132" s="379" t="str">
        <f t="shared" si="29"/>
        <v/>
      </c>
      <c r="Z132" s="380" t="str">
        <f>IF(A132="","",'1042Bf Données de base trav.'!Q128-'1042Bf Données de base trav.'!R128)</f>
        <v/>
      </c>
      <c r="AA132" s="380" t="str">
        <f t="shared" si="30"/>
        <v/>
      </c>
      <c r="AB132" s="381" t="str">
        <f t="shared" si="31"/>
        <v/>
      </c>
      <c r="AC132" s="381" t="str">
        <f t="shared" si="32"/>
        <v/>
      </c>
      <c r="AD132" s="381" t="str">
        <f t="shared" si="33"/>
        <v/>
      </c>
      <c r="AE132" s="382" t="str">
        <f t="shared" si="34"/>
        <v/>
      </c>
      <c r="AF132" s="382" t="str">
        <f>IF(K132="","",K132*AF$8 - MAX('1042Bf Données de base trav.'!S128-M132,0))</f>
        <v/>
      </c>
      <c r="AG132" s="382" t="str">
        <f t="shared" si="35"/>
        <v/>
      </c>
      <c r="AH132" s="382" t="str">
        <f t="shared" si="36"/>
        <v/>
      </c>
      <c r="AI132" s="382" t="str">
        <f t="shared" si="37"/>
        <v/>
      </c>
      <c r="AJ132" s="382" t="str">
        <f>IF(OR($C132="",K132="",O132=""),"",MAX(P132+'1042Bf Données de base trav.'!T128-O132,0))</f>
        <v/>
      </c>
      <c r="AK132" s="382" t="str">
        <f>IF('1042Bf Données de base trav.'!T128="","",'1042Bf Données de base trav.'!T128)</f>
        <v/>
      </c>
      <c r="AL132" s="382" t="str">
        <f t="shared" si="38"/>
        <v/>
      </c>
      <c r="AM132" s="383" t="str">
        <f t="shared" si="39"/>
        <v/>
      </c>
      <c r="AN132" s="384" t="str">
        <f t="shared" si="40"/>
        <v/>
      </c>
      <c r="AO132" s="382" t="str">
        <f t="shared" si="41"/>
        <v/>
      </c>
      <c r="AP132" s="382" t="str">
        <f>IF(E132="","",'1042Bf Données de base trav.'!P128)</f>
        <v/>
      </c>
      <c r="AQ132" s="385">
        <f>IF('1042Bf Données de base trav.'!Y128&gt;0,AG132,0)</f>
        <v>0</v>
      </c>
      <c r="AR132" s="386">
        <f>IF('1042Bf Données de base trav.'!Y128&gt;0,'1042Bf Données de base trav.'!T128,0)</f>
        <v>0</v>
      </c>
      <c r="AS132" s="382" t="str">
        <f t="shared" si="42"/>
        <v/>
      </c>
      <c r="AT132" s="382">
        <f>'1042Bf Données de base trav.'!P128</f>
        <v>0</v>
      </c>
      <c r="AU132" s="382">
        <f t="shared" si="43"/>
        <v>0</v>
      </c>
    </row>
    <row r="133" spans="1:47" s="57" customFormat="1" ht="16.899999999999999" customHeight="1">
      <c r="A133" s="402" t="str">
        <f>IF('1042Bf Données de base trav.'!A129="","",'1042Bf Données de base trav.'!A129)</f>
        <v/>
      </c>
      <c r="B133" s="409" t="str">
        <f>IF('1042Bf Données de base trav.'!B129="","",'1042Bf Données de base trav.'!B129)</f>
        <v/>
      </c>
      <c r="C133" s="403" t="str">
        <f>IF('1042Bf Données de base trav.'!C129="","",'1042Bf Données de base trav.'!C129)</f>
        <v/>
      </c>
      <c r="D133" s="310" t="str">
        <f>IF('1042Bf Données de base trav.'!AJ129="","",'1042Bf Données de base trav.'!AJ129)</f>
        <v/>
      </c>
      <c r="E133" s="306" t="str">
        <f>IF('1042Bf Données de base trav.'!N129="","",'1042Bf Données de base trav.'!N129)</f>
        <v/>
      </c>
      <c r="F133" s="308" t="str">
        <f>IF('1042Bf Données de base trav.'!O129="","",'1042Bf Données de base trav.'!O129)</f>
        <v/>
      </c>
      <c r="G133" s="307" t="str">
        <f>IF('1042Bf Données de base trav.'!P129="","",'1042Bf Données de base trav.'!P129)</f>
        <v/>
      </c>
      <c r="H133" s="311" t="str">
        <f>IF('1042Bf Données de base trav.'!Q129="","",'1042Bf Données de base trav.'!Q129)</f>
        <v/>
      </c>
      <c r="I133" s="312" t="str">
        <f>IF('1042Bf Données de base trav.'!R129="","",'1042Bf Données de base trav.'!R129)</f>
        <v/>
      </c>
      <c r="J133" s="313" t="str">
        <f t="shared" si="27"/>
        <v/>
      </c>
      <c r="K133" s="314" t="str">
        <f t="shared" si="28"/>
        <v/>
      </c>
      <c r="L133" s="315" t="str">
        <f>IF('1042Bf Données de base trav.'!S129="","",'1042Bf Données de base trav.'!S129)</f>
        <v/>
      </c>
      <c r="M133" s="316" t="str">
        <f t="shared" si="44"/>
        <v/>
      </c>
      <c r="N133" s="317" t="str">
        <f t="shared" si="45"/>
        <v/>
      </c>
      <c r="O133" s="318" t="str">
        <f t="shared" si="46"/>
        <v/>
      </c>
      <c r="P133" s="319" t="str">
        <f t="shared" si="47"/>
        <v/>
      </c>
      <c r="Q133" s="309" t="str">
        <f t="shared" si="48"/>
        <v/>
      </c>
      <c r="R133" s="320" t="str">
        <f t="shared" si="49"/>
        <v/>
      </c>
      <c r="S133" s="317" t="str">
        <f t="shared" si="50"/>
        <v/>
      </c>
      <c r="T133" s="315" t="str">
        <f>IF(R133="","",MAX((O133-AR133)*'1042Af Demande'!$B$31,0))</f>
        <v/>
      </c>
      <c r="U133" s="321" t="str">
        <f t="shared" si="51"/>
        <v/>
      </c>
      <c r="V133" s="377"/>
      <c r="W133" s="378"/>
      <c r="X133" s="158" t="str">
        <f>IF('1042Bf Données de base trav.'!M129="","",'1042Bf Données de base trav.'!M129)</f>
        <v/>
      </c>
      <c r="Y133" s="379" t="str">
        <f t="shared" si="29"/>
        <v/>
      </c>
      <c r="Z133" s="380" t="str">
        <f>IF(A133="","",'1042Bf Données de base trav.'!Q129-'1042Bf Données de base trav.'!R129)</f>
        <v/>
      </c>
      <c r="AA133" s="380" t="str">
        <f t="shared" si="30"/>
        <v/>
      </c>
      <c r="AB133" s="381" t="str">
        <f t="shared" si="31"/>
        <v/>
      </c>
      <c r="AC133" s="381" t="str">
        <f t="shared" si="32"/>
        <v/>
      </c>
      <c r="AD133" s="381" t="str">
        <f t="shared" si="33"/>
        <v/>
      </c>
      <c r="AE133" s="382" t="str">
        <f t="shared" si="34"/>
        <v/>
      </c>
      <c r="AF133" s="382" t="str">
        <f>IF(K133="","",K133*AF$8 - MAX('1042Bf Données de base trav.'!S129-M133,0))</f>
        <v/>
      </c>
      <c r="AG133" s="382" t="str">
        <f t="shared" si="35"/>
        <v/>
      </c>
      <c r="AH133" s="382" t="str">
        <f t="shared" si="36"/>
        <v/>
      </c>
      <c r="AI133" s="382" t="str">
        <f t="shared" si="37"/>
        <v/>
      </c>
      <c r="AJ133" s="382" t="str">
        <f>IF(OR($C133="",K133="",O133=""),"",MAX(P133+'1042Bf Données de base trav.'!T129-O133,0))</f>
        <v/>
      </c>
      <c r="AK133" s="382" t="str">
        <f>IF('1042Bf Données de base trav.'!T129="","",'1042Bf Données de base trav.'!T129)</f>
        <v/>
      </c>
      <c r="AL133" s="382" t="str">
        <f t="shared" si="38"/>
        <v/>
      </c>
      <c r="AM133" s="383" t="str">
        <f t="shared" si="39"/>
        <v/>
      </c>
      <c r="AN133" s="384" t="str">
        <f t="shared" si="40"/>
        <v/>
      </c>
      <c r="AO133" s="382" t="str">
        <f t="shared" si="41"/>
        <v/>
      </c>
      <c r="AP133" s="382" t="str">
        <f>IF(E133="","",'1042Bf Données de base trav.'!P129)</f>
        <v/>
      </c>
      <c r="AQ133" s="385">
        <f>IF('1042Bf Données de base trav.'!Y129&gt;0,AG133,0)</f>
        <v>0</v>
      </c>
      <c r="AR133" s="386">
        <f>IF('1042Bf Données de base trav.'!Y129&gt;0,'1042Bf Données de base trav.'!T129,0)</f>
        <v>0</v>
      </c>
      <c r="AS133" s="382" t="str">
        <f t="shared" si="42"/>
        <v/>
      </c>
      <c r="AT133" s="382">
        <f>'1042Bf Données de base trav.'!P129</f>
        <v>0</v>
      </c>
      <c r="AU133" s="382">
        <f t="shared" si="43"/>
        <v>0</v>
      </c>
    </row>
    <row r="134" spans="1:47" s="57" customFormat="1" ht="16.899999999999999" customHeight="1">
      <c r="A134" s="402" t="str">
        <f>IF('1042Bf Données de base trav.'!A130="","",'1042Bf Données de base trav.'!A130)</f>
        <v/>
      </c>
      <c r="B134" s="409" t="str">
        <f>IF('1042Bf Données de base trav.'!B130="","",'1042Bf Données de base trav.'!B130)</f>
        <v/>
      </c>
      <c r="C134" s="403" t="str">
        <f>IF('1042Bf Données de base trav.'!C130="","",'1042Bf Données de base trav.'!C130)</f>
        <v/>
      </c>
      <c r="D134" s="310" t="str">
        <f>IF('1042Bf Données de base trav.'!AJ130="","",'1042Bf Données de base trav.'!AJ130)</f>
        <v/>
      </c>
      <c r="E134" s="306" t="str">
        <f>IF('1042Bf Données de base trav.'!N130="","",'1042Bf Données de base trav.'!N130)</f>
        <v/>
      </c>
      <c r="F134" s="308" t="str">
        <f>IF('1042Bf Données de base trav.'!O130="","",'1042Bf Données de base trav.'!O130)</f>
        <v/>
      </c>
      <c r="G134" s="307" t="str">
        <f>IF('1042Bf Données de base trav.'!P130="","",'1042Bf Données de base trav.'!P130)</f>
        <v/>
      </c>
      <c r="H134" s="311" t="str">
        <f>IF('1042Bf Données de base trav.'!Q130="","",'1042Bf Données de base trav.'!Q130)</f>
        <v/>
      </c>
      <c r="I134" s="312" t="str">
        <f>IF('1042Bf Données de base trav.'!R130="","",'1042Bf Données de base trav.'!R130)</f>
        <v/>
      </c>
      <c r="J134" s="313" t="str">
        <f t="shared" si="27"/>
        <v/>
      </c>
      <c r="K134" s="314" t="str">
        <f t="shared" si="28"/>
        <v/>
      </c>
      <c r="L134" s="315" t="str">
        <f>IF('1042Bf Données de base trav.'!S130="","",'1042Bf Données de base trav.'!S130)</f>
        <v/>
      </c>
      <c r="M134" s="316" t="str">
        <f t="shared" si="44"/>
        <v/>
      </c>
      <c r="N134" s="317" t="str">
        <f t="shared" si="45"/>
        <v/>
      </c>
      <c r="O134" s="318" t="str">
        <f t="shared" si="46"/>
        <v/>
      </c>
      <c r="P134" s="319" t="str">
        <f t="shared" si="47"/>
        <v/>
      </c>
      <c r="Q134" s="309" t="str">
        <f t="shared" si="48"/>
        <v/>
      </c>
      <c r="R134" s="320" t="str">
        <f t="shared" si="49"/>
        <v/>
      </c>
      <c r="S134" s="317" t="str">
        <f t="shared" si="50"/>
        <v/>
      </c>
      <c r="T134" s="315" t="str">
        <f>IF(R134="","",MAX((O134-AR134)*'1042Af Demande'!$B$31,0))</f>
        <v/>
      </c>
      <c r="U134" s="321" t="str">
        <f t="shared" si="51"/>
        <v/>
      </c>
      <c r="V134" s="377"/>
      <c r="W134" s="378"/>
      <c r="X134" s="158" t="str">
        <f>IF('1042Bf Données de base trav.'!M130="","",'1042Bf Données de base trav.'!M130)</f>
        <v/>
      </c>
      <c r="Y134" s="379" t="str">
        <f t="shared" si="29"/>
        <v/>
      </c>
      <c r="Z134" s="380" t="str">
        <f>IF(A134="","",'1042Bf Données de base trav.'!Q130-'1042Bf Données de base trav.'!R130)</f>
        <v/>
      </c>
      <c r="AA134" s="380" t="str">
        <f t="shared" si="30"/>
        <v/>
      </c>
      <c r="AB134" s="381" t="str">
        <f t="shared" si="31"/>
        <v/>
      </c>
      <c r="AC134" s="381" t="str">
        <f t="shared" si="32"/>
        <v/>
      </c>
      <c r="AD134" s="381" t="str">
        <f t="shared" si="33"/>
        <v/>
      </c>
      <c r="AE134" s="382" t="str">
        <f t="shared" si="34"/>
        <v/>
      </c>
      <c r="AF134" s="382" t="str">
        <f>IF(K134="","",K134*AF$8 - MAX('1042Bf Données de base trav.'!S130-M134,0))</f>
        <v/>
      </c>
      <c r="AG134" s="382" t="str">
        <f t="shared" si="35"/>
        <v/>
      </c>
      <c r="AH134" s="382" t="str">
        <f t="shared" si="36"/>
        <v/>
      </c>
      <c r="AI134" s="382" t="str">
        <f t="shared" si="37"/>
        <v/>
      </c>
      <c r="AJ134" s="382" t="str">
        <f>IF(OR($C134="",K134="",O134=""),"",MAX(P134+'1042Bf Données de base trav.'!T130-O134,0))</f>
        <v/>
      </c>
      <c r="AK134" s="382" t="str">
        <f>IF('1042Bf Données de base trav.'!T130="","",'1042Bf Données de base trav.'!T130)</f>
        <v/>
      </c>
      <c r="AL134" s="382" t="str">
        <f t="shared" si="38"/>
        <v/>
      </c>
      <c r="AM134" s="383" t="str">
        <f t="shared" si="39"/>
        <v/>
      </c>
      <c r="AN134" s="384" t="str">
        <f t="shared" si="40"/>
        <v/>
      </c>
      <c r="AO134" s="382" t="str">
        <f t="shared" si="41"/>
        <v/>
      </c>
      <c r="AP134" s="382" t="str">
        <f>IF(E134="","",'1042Bf Données de base trav.'!P130)</f>
        <v/>
      </c>
      <c r="AQ134" s="385">
        <f>IF('1042Bf Données de base trav.'!Y130&gt;0,AG134,0)</f>
        <v>0</v>
      </c>
      <c r="AR134" s="386">
        <f>IF('1042Bf Données de base trav.'!Y130&gt;0,'1042Bf Données de base trav.'!T130,0)</f>
        <v>0</v>
      </c>
      <c r="AS134" s="382" t="str">
        <f t="shared" si="42"/>
        <v/>
      </c>
      <c r="AT134" s="382">
        <f>'1042Bf Données de base trav.'!P130</f>
        <v>0</v>
      </c>
      <c r="AU134" s="382">
        <f t="shared" si="43"/>
        <v>0</v>
      </c>
    </row>
    <row r="135" spans="1:47" s="57" customFormat="1" ht="16.899999999999999" customHeight="1">
      <c r="A135" s="402" t="str">
        <f>IF('1042Bf Données de base trav.'!A131="","",'1042Bf Données de base trav.'!A131)</f>
        <v/>
      </c>
      <c r="B135" s="409" t="str">
        <f>IF('1042Bf Données de base trav.'!B131="","",'1042Bf Données de base trav.'!B131)</f>
        <v/>
      </c>
      <c r="C135" s="403" t="str">
        <f>IF('1042Bf Données de base trav.'!C131="","",'1042Bf Données de base trav.'!C131)</f>
        <v/>
      </c>
      <c r="D135" s="310" t="str">
        <f>IF('1042Bf Données de base trav.'!AJ131="","",'1042Bf Données de base trav.'!AJ131)</f>
        <v/>
      </c>
      <c r="E135" s="306" t="str">
        <f>IF('1042Bf Données de base trav.'!N131="","",'1042Bf Données de base trav.'!N131)</f>
        <v/>
      </c>
      <c r="F135" s="308" t="str">
        <f>IF('1042Bf Données de base trav.'!O131="","",'1042Bf Données de base trav.'!O131)</f>
        <v/>
      </c>
      <c r="G135" s="307" t="str">
        <f>IF('1042Bf Données de base trav.'!P131="","",'1042Bf Données de base trav.'!P131)</f>
        <v/>
      </c>
      <c r="H135" s="311" t="str">
        <f>IF('1042Bf Données de base trav.'!Q131="","",'1042Bf Données de base trav.'!Q131)</f>
        <v/>
      </c>
      <c r="I135" s="312" t="str">
        <f>IF('1042Bf Données de base trav.'!R131="","",'1042Bf Données de base trav.'!R131)</f>
        <v/>
      </c>
      <c r="J135" s="313" t="str">
        <f t="shared" si="27"/>
        <v/>
      </c>
      <c r="K135" s="314" t="str">
        <f t="shared" si="28"/>
        <v/>
      </c>
      <c r="L135" s="315" t="str">
        <f>IF('1042Bf Données de base trav.'!S131="","",'1042Bf Données de base trav.'!S131)</f>
        <v/>
      </c>
      <c r="M135" s="316" t="str">
        <f t="shared" si="44"/>
        <v/>
      </c>
      <c r="N135" s="317" t="str">
        <f t="shared" si="45"/>
        <v/>
      </c>
      <c r="O135" s="318" t="str">
        <f t="shared" si="46"/>
        <v/>
      </c>
      <c r="P135" s="319" t="str">
        <f t="shared" si="47"/>
        <v/>
      </c>
      <c r="Q135" s="309" t="str">
        <f t="shared" si="48"/>
        <v/>
      </c>
      <c r="R135" s="320" t="str">
        <f t="shared" si="49"/>
        <v/>
      </c>
      <c r="S135" s="317" t="str">
        <f t="shared" si="50"/>
        <v/>
      </c>
      <c r="T135" s="315" t="str">
        <f>IF(R135="","",MAX((O135-AR135)*'1042Af Demande'!$B$31,0))</f>
        <v/>
      </c>
      <c r="U135" s="321" t="str">
        <f t="shared" si="51"/>
        <v/>
      </c>
      <c r="V135" s="377"/>
      <c r="W135" s="378"/>
      <c r="X135" s="158" t="str">
        <f>IF('1042Bf Données de base trav.'!M131="","",'1042Bf Données de base trav.'!M131)</f>
        <v/>
      </c>
      <c r="Y135" s="379" t="str">
        <f t="shared" si="29"/>
        <v/>
      </c>
      <c r="Z135" s="380" t="str">
        <f>IF(A135="","",'1042Bf Données de base trav.'!Q131-'1042Bf Données de base trav.'!R131)</f>
        <v/>
      </c>
      <c r="AA135" s="380" t="str">
        <f t="shared" si="30"/>
        <v/>
      </c>
      <c r="AB135" s="381" t="str">
        <f t="shared" si="31"/>
        <v/>
      </c>
      <c r="AC135" s="381" t="str">
        <f t="shared" si="32"/>
        <v/>
      </c>
      <c r="AD135" s="381" t="str">
        <f t="shared" si="33"/>
        <v/>
      </c>
      <c r="AE135" s="382" t="str">
        <f t="shared" si="34"/>
        <v/>
      </c>
      <c r="AF135" s="382" t="str">
        <f>IF(K135="","",K135*AF$8 - MAX('1042Bf Données de base trav.'!S131-M135,0))</f>
        <v/>
      </c>
      <c r="AG135" s="382" t="str">
        <f t="shared" si="35"/>
        <v/>
      </c>
      <c r="AH135" s="382" t="str">
        <f t="shared" si="36"/>
        <v/>
      </c>
      <c r="AI135" s="382" t="str">
        <f t="shared" si="37"/>
        <v/>
      </c>
      <c r="AJ135" s="382" t="str">
        <f>IF(OR($C135="",K135="",O135=""),"",MAX(P135+'1042Bf Données de base trav.'!T131-O135,0))</f>
        <v/>
      </c>
      <c r="AK135" s="382" t="str">
        <f>IF('1042Bf Données de base trav.'!T131="","",'1042Bf Données de base trav.'!T131)</f>
        <v/>
      </c>
      <c r="AL135" s="382" t="str">
        <f t="shared" si="38"/>
        <v/>
      </c>
      <c r="AM135" s="383" t="str">
        <f t="shared" si="39"/>
        <v/>
      </c>
      <c r="AN135" s="384" t="str">
        <f t="shared" si="40"/>
        <v/>
      </c>
      <c r="AO135" s="382" t="str">
        <f t="shared" si="41"/>
        <v/>
      </c>
      <c r="AP135" s="382" t="str">
        <f>IF(E135="","",'1042Bf Données de base trav.'!P131)</f>
        <v/>
      </c>
      <c r="AQ135" s="385">
        <f>IF('1042Bf Données de base trav.'!Y131&gt;0,AG135,0)</f>
        <v>0</v>
      </c>
      <c r="AR135" s="386">
        <f>IF('1042Bf Données de base trav.'!Y131&gt;0,'1042Bf Données de base trav.'!T131,0)</f>
        <v>0</v>
      </c>
      <c r="AS135" s="382" t="str">
        <f t="shared" si="42"/>
        <v/>
      </c>
      <c r="AT135" s="382">
        <f>'1042Bf Données de base trav.'!P131</f>
        <v>0</v>
      </c>
      <c r="AU135" s="382">
        <f t="shared" si="43"/>
        <v>0</v>
      </c>
    </row>
    <row r="136" spans="1:47" s="57" customFormat="1" ht="16.899999999999999" customHeight="1">
      <c r="A136" s="402" t="str">
        <f>IF('1042Bf Données de base trav.'!A132="","",'1042Bf Données de base trav.'!A132)</f>
        <v/>
      </c>
      <c r="B136" s="409" t="str">
        <f>IF('1042Bf Données de base trav.'!B132="","",'1042Bf Données de base trav.'!B132)</f>
        <v/>
      </c>
      <c r="C136" s="403" t="str">
        <f>IF('1042Bf Données de base trav.'!C132="","",'1042Bf Données de base trav.'!C132)</f>
        <v/>
      </c>
      <c r="D136" s="310" t="str">
        <f>IF('1042Bf Données de base trav.'!AJ132="","",'1042Bf Données de base trav.'!AJ132)</f>
        <v/>
      </c>
      <c r="E136" s="306" t="str">
        <f>IF('1042Bf Données de base trav.'!N132="","",'1042Bf Données de base trav.'!N132)</f>
        <v/>
      </c>
      <c r="F136" s="308" t="str">
        <f>IF('1042Bf Données de base trav.'!O132="","",'1042Bf Données de base trav.'!O132)</f>
        <v/>
      </c>
      <c r="G136" s="307" t="str">
        <f>IF('1042Bf Données de base trav.'!P132="","",'1042Bf Données de base trav.'!P132)</f>
        <v/>
      </c>
      <c r="H136" s="311" t="str">
        <f>IF('1042Bf Données de base trav.'!Q132="","",'1042Bf Données de base trav.'!Q132)</f>
        <v/>
      </c>
      <c r="I136" s="312" t="str">
        <f>IF('1042Bf Données de base trav.'!R132="","",'1042Bf Données de base trav.'!R132)</f>
        <v/>
      </c>
      <c r="J136" s="313" t="str">
        <f t="shared" si="27"/>
        <v/>
      </c>
      <c r="K136" s="314" t="str">
        <f t="shared" si="28"/>
        <v/>
      </c>
      <c r="L136" s="315" t="str">
        <f>IF('1042Bf Données de base trav.'!S132="","",'1042Bf Données de base trav.'!S132)</f>
        <v/>
      </c>
      <c r="M136" s="316" t="str">
        <f t="shared" si="44"/>
        <v/>
      </c>
      <c r="N136" s="317" t="str">
        <f t="shared" si="45"/>
        <v/>
      </c>
      <c r="O136" s="318" t="str">
        <f t="shared" si="46"/>
        <v/>
      </c>
      <c r="P136" s="319" t="str">
        <f t="shared" si="47"/>
        <v/>
      </c>
      <c r="Q136" s="309" t="str">
        <f t="shared" si="48"/>
        <v/>
      </c>
      <c r="R136" s="320" t="str">
        <f t="shared" si="49"/>
        <v/>
      </c>
      <c r="S136" s="317" t="str">
        <f t="shared" si="50"/>
        <v/>
      </c>
      <c r="T136" s="315" t="str">
        <f>IF(R136="","",MAX((O136-AR136)*'1042Af Demande'!$B$31,0))</f>
        <v/>
      </c>
      <c r="U136" s="321" t="str">
        <f t="shared" si="51"/>
        <v/>
      </c>
      <c r="V136" s="377"/>
      <c r="W136" s="378"/>
      <c r="X136" s="158" t="str">
        <f>IF('1042Bf Données de base trav.'!M132="","",'1042Bf Données de base trav.'!M132)</f>
        <v/>
      </c>
      <c r="Y136" s="379" t="str">
        <f t="shared" si="29"/>
        <v/>
      </c>
      <c r="Z136" s="380" t="str">
        <f>IF(A136="","",'1042Bf Données de base trav.'!Q132-'1042Bf Données de base trav.'!R132)</f>
        <v/>
      </c>
      <c r="AA136" s="380" t="str">
        <f t="shared" si="30"/>
        <v/>
      </c>
      <c r="AB136" s="381" t="str">
        <f t="shared" si="31"/>
        <v/>
      </c>
      <c r="AC136" s="381" t="str">
        <f t="shared" si="32"/>
        <v/>
      </c>
      <c r="AD136" s="381" t="str">
        <f t="shared" si="33"/>
        <v/>
      </c>
      <c r="AE136" s="382" t="str">
        <f t="shared" si="34"/>
        <v/>
      </c>
      <c r="AF136" s="382" t="str">
        <f>IF(K136="","",K136*AF$8 - MAX('1042Bf Données de base trav.'!S132-M136,0))</f>
        <v/>
      </c>
      <c r="AG136" s="382" t="str">
        <f t="shared" si="35"/>
        <v/>
      </c>
      <c r="AH136" s="382" t="str">
        <f t="shared" si="36"/>
        <v/>
      </c>
      <c r="AI136" s="382" t="str">
        <f t="shared" si="37"/>
        <v/>
      </c>
      <c r="AJ136" s="382" t="str">
        <f>IF(OR($C136="",K136="",O136=""),"",MAX(P136+'1042Bf Données de base trav.'!T132-O136,0))</f>
        <v/>
      </c>
      <c r="AK136" s="382" t="str">
        <f>IF('1042Bf Données de base trav.'!T132="","",'1042Bf Données de base trav.'!T132)</f>
        <v/>
      </c>
      <c r="AL136" s="382" t="str">
        <f t="shared" si="38"/>
        <v/>
      </c>
      <c r="AM136" s="383" t="str">
        <f t="shared" si="39"/>
        <v/>
      </c>
      <c r="AN136" s="384" t="str">
        <f t="shared" si="40"/>
        <v/>
      </c>
      <c r="AO136" s="382" t="str">
        <f t="shared" si="41"/>
        <v/>
      </c>
      <c r="AP136" s="382" t="str">
        <f>IF(E136="","",'1042Bf Données de base trav.'!P132)</f>
        <v/>
      </c>
      <c r="AQ136" s="385">
        <f>IF('1042Bf Données de base trav.'!Y132&gt;0,AG136,0)</f>
        <v>0</v>
      </c>
      <c r="AR136" s="386">
        <f>IF('1042Bf Données de base trav.'!Y132&gt;0,'1042Bf Données de base trav.'!T132,0)</f>
        <v>0</v>
      </c>
      <c r="AS136" s="382" t="str">
        <f t="shared" si="42"/>
        <v/>
      </c>
      <c r="AT136" s="382">
        <f>'1042Bf Données de base trav.'!P132</f>
        <v>0</v>
      </c>
      <c r="AU136" s="382">
        <f t="shared" si="43"/>
        <v>0</v>
      </c>
    </row>
    <row r="137" spans="1:47" s="57" customFormat="1" ht="16.899999999999999" customHeight="1">
      <c r="A137" s="402" t="str">
        <f>IF('1042Bf Données de base trav.'!A133="","",'1042Bf Données de base trav.'!A133)</f>
        <v/>
      </c>
      <c r="B137" s="409" t="str">
        <f>IF('1042Bf Données de base trav.'!B133="","",'1042Bf Données de base trav.'!B133)</f>
        <v/>
      </c>
      <c r="C137" s="403" t="str">
        <f>IF('1042Bf Données de base trav.'!C133="","",'1042Bf Données de base trav.'!C133)</f>
        <v/>
      </c>
      <c r="D137" s="310" t="str">
        <f>IF('1042Bf Données de base trav.'!AJ133="","",'1042Bf Données de base trav.'!AJ133)</f>
        <v/>
      </c>
      <c r="E137" s="306" t="str">
        <f>IF('1042Bf Données de base trav.'!N133="","",'1042Bf Données de base trav.'!N133)</f>
        <v/>
      </c>
      <c r="F137" s="308" t="str">
        <f>IF('1042Bf Données de base trav.'!O133="","",'1042Bf Données de base trav.'!O133)</f>
        <v/>
      </c>
      <c r="G137" s="307" t="str">
        <f>IF('1042Bf Données de base trav.'!P133="","",'1042Bf Données de base trav.'!P133)</f>
        <v/>
      </c>
      <c r="H137" s="311" t="str">
        <f>IF('1042Bf Données de base trav.'!Q133="","",'1042Bf Données de base trav.'!Q133)</f>
        <v/>
      </c>
      <c r="I137" s="312" t="str">
        <f>IF('1042Bf Données de base trav.'!R133="","",'1042Bf Données de base trav.'!R133)</f>
        <v/>
      </c>
      <c r="J137" s="313" t="str">
        <f t="shared" si="27"/>
        <v/>
      </c>
      <c r="K137" s="314" t="str">
        <f t="shared" si="28"/>
        <v/>
      </c>
      <c r="L137" s="315" t="str">
        <f>IF('1042Bf Données de base trav.'!S133="","",'1042Bf Données de base trav.'!S133)</f>
        <v/>
      </c>
      <c r="M137" s="316" t="str">
        <f t="shared" si="44"/>
        <v/>
      </c>
      <c r="N137" s="317" t="str">
        <f t="shared" si="45"/>
        <v/>
      </c>
      <c r="O137" s="318" t="str">
        <f t="shared" si="46"/>
        <v/>
      </c>
      <c r="P137" s="319" t="str">
        <f t="shared" si="47"/>
        <v/>
      </c>
      <c r="Q137" s="309" t="str">
        <f t="shared" si="48"/>
        <v/>
      </c>
      <c r="R137" s="320" t="str">
        <f t="shared" si="49"/>
        <v/>
      </c>
      <c r="S137" s="317" t="str">
        <f t="shared" si="50"/>
        <v/>
      </c>
      <c r="T137" s="315" t="str">
        <f>IF(R137="","",MAX((O137-AR137)*'1042Af Demande'!$B$31,0))</f>
        <v/>
      </c>
      <c r="U137" s="321" t="str">
        <f t="shared" si="51"/>
        <v/>
      </c>
      <c r="V137" s="377"/>
      <c r="W137" s="378"/>
      <c r="X137" s="158" t="str">
        <f>IF('1042Bf Données de base trav.'!M133="","",'1042Bf Données de base trav.'!M133)</f>
        <v/>
      </c>
      <c r="Y137" s="379" t="str">
        <f t="shared" si="29"/>
        <v/>
      </c>
      <c r="Z137" s="380" t="str">
        <f>IF(A137="","",'1042Bf Données de base trav.'!Q133-'1042Bf Données de base trav.'!R133)</f>
        <v/>
      </c>
      <c r="AA137" s="380" t="str">
        <f t="shared" si="30"/>
        <v/>
      </c>
      <c r="AB137" s="381" t="str">
        <f t="shared" si="31"/>
        <v/>
      </c>
      <c r="AC137" s="381" t="str">
        <f t="shared" si="32"/>
        <v/>
      </c>
      <c r="AD137" s="381" t="str">
        <f t="shared" si="33"/>
        <v/>
      </c>
      <c r="AE137" s="382" t="str">
        <f t="shared" si="34"/>
        <v/>
      </c>
      <c r="AF137" s="382" t="str">
        <f>IF(K137="","",K137*AF$8 - MAX('1042Bf Données de base trav.'!S133-M137,0))</f>
        <v/>
      </c>
      <c r="AG137" s="382" t="str">
        <f t="shared" si="35"/>
        <v/>
      </c>
      <c r="AH137" s="382" t="str">
        <f t="shared" si="36"/>
        <v/>
      </c>
      <c r="AI137" s="382" t="str">
        <f t="shared" si="37"/>
        <v/>
      </c>
      <c r="AJ137" s="382" t="str">
        <f>IF(OR($C137="",K137="",O137=""),"",MAX(P137+'1042Bf Données de base trav.'!T133-O137,0))</f>
        <v/>
      </c>
      <c r="AK137" s="382" t="str">
        <f>IF('1042Bf Données de base trav.'!T133="","",'1042Bf Données de base trav.'!T133)</f>
        <v/>
      </c>
      <c r="AL137" s="382" t="str">
        <f t="shared" si="38"/>
        <v/>
      </c>
      <c r="AM137" s="383" t="str">
        <f t="shared" si="39"/>
        <v/>
      </c>
      <c r="AN137" s="384" t="str">
        <f t="shared" si="40"/>
        <v/>
      </c>
      <c r="AO137" s="382" t="str">
        <f t="shared" si="41"/>
        <v/>
      </c>
      <c r="AP137" s="382" t="str">
        <f>IF(E137="","",'1042Bf Données de base trav.'!P133)</f>
        <v/>
      </c>
      <c r="AQ137" s="385">
        <f>IF('1042Bf Données de base trav.'!Y133&gt;0,AG137,0)</f>
        <v>0</v>
      </c>
      <c r="AR137" s="386">
        <f>IF('1042Bf Données de base trav.'!Y133&gt;0,'1042Bf Données de base trav.'!T133,0)</f>
        <v>0</v>
      </c>
      <c r="AS137" s="382" t="str">
        <f t="shared" si="42"/>
        <v/>
      </c>
      <c r="AT137" s="382">
        <f>'1042Bf Données de base trav.'!P133</f>
        <v>0</v>
      </c>
      <c r="AU137" s="382">
        <f t="shared" si="43"/>
        <v>0</v>
      </c>
    </row>
    <row r="138" spans="1:47" s="57" customFormat="1" ht="16.899999999999999" customHeight="1">
      <c r="A138" s="402" t="str">
        <f>IF('1042Bf Données de base trav.'!A134="","",'1042Bf Données de base trav.'!A134)</f>
        <v/>
      </c>
      <c r="B138" s="409" t="str">
        <f>IF('1042Bf Données de base trav.'!B134="","",'1042Bf Données de base trav.'!B134)</f>
        <v/>
      </c>
      <c r="C138" s="403" t="str">
        <f>IF('1042Bf Données de base trav.'!C134="","",'1042Bf Données de base trav.'!C134)</f>
        <v/>
      </c>
      <c r="D138" s="310" t="str">
        <f>IF('1042Bf Données de base trav.'!AJ134="","",'1042Bf Données de base trav.'!AJ134)</f>
        <v/>
      </c>
      <c r="E138" s="306" t="str">
        <f>IF('1042Bf Données de base trav.'!N134="","",'1042Bf Données de base trav.'!N134)</f>
        <v/>
      </c>
      <c r="F138" s="308" t="str">
        <f>IF('1042Bf Données de base trav.'!O134="","",'1042Bf Données de base trav.'!O134)</f>
        <v/>
      </c>
      <c r="G138" s="307" t="str">
        <f>IF('1042Bf Données de base trav.'!P134="","",'1042Bf Données de base trav.'!P134)</f>
        <v/>
      </c>
      <c r="H138" s="311" t="str">
        <f>IF('1042Bf Données de base trav.'!Q134="","",'1042Bf Données de base trav.'!Q134)</f>
        <v/>
      </c>
      <c r="I138" s="312" t="str">
        <f>IF('1042Bf Données de base trav.'!R134="","",'1042Bf Données de base trav.'!R134)</f>
        <v/>
      </c>
      <c r="J138" s="313" t="str">
        <f t="shared" si="27"/>
        <v/>
      </c>
      <c r="K138" s="314" t="str">
        <f t="shared" si="28"/>
        <v/>
      </c>
      <c r="L138" s="315" t="str">
        <f>IF('1042Bf Données de base trav.'!S134="","",'1042Bf Données de base trav.'!S134)</f>
        <v/>
      </c>
      <c r="M138" s="316" t="str">
        <f t="shared" si="44"/>
        <v/>
      </c>
      <c r="N138" s="317" t="str">
        <f t="shared" si="45"/>
        <v/>
      </c>
      <c r="O138" s="318" t="str">
        <f t="shared" si="46"/>
        <v/>
      </c>
      <c r="P138" s="319" t="str">
        <f t="shared" si="47"/>
        <v/>
      </c>
      <c r="Q138" s="309" t="str">
        <f t="shared" si="48"/>
        <v/>
      </c>
      <c r="R138" s="320" t="str">
        <f t="shared" si="49"/>
        <v/>
      </c>
      <c r="S138" s="317" t="str">
        <f t="shared" si="50"/>
        <v/>
      </c>
      <c r="T138" s="315" t="str">
        <f>IF(R138="","",MAX((O138-AR138)*'1042Af Demande'!$B$31,0))</f>
        <v/>
      </c>
      <c r="U138" s="321" t="str">
        <f t="shared" si="51"/>
        <v/>
      </c>
      <c r="V138" s="377"/>
      <c r="W138" s="378"/>
      <c r="X138" s="158" t="str">
        <f>IF('1042Bf Données de base trav.'!M134="","",'1042Bf Données de base trav.'!M134)</f>
        <v/>
      </c>
      <c r="Y138" s="379" t="str">
        <f t="shared" si="29"/>
        <v/>
      </c>
      <c r="Z138" s="380" t="str">
        <f>IF(A138="","",'1042Bf Données de base trav.'!Q134-'1042Bf Données de base trav.'!R134)</f>
        <v/>
      </c>
      <c r="AA138" s="380" t="str">
        <f t="shared" si="30"/>
        <v/>
      </c>
      <c r="AB138" s="381" t="str">
        <f t="shared" si="31"/>
        <v/>
      </c>
      <c r="AC138" s="381" t="str">
        <f t="shared" si="32"/>
        <v/>
      </c>
      <c r="AD138" s="381" t="str">
        <f t="shared" si="33"/>
        <v/>
      </c>
      <c r="AE138" s="382" t="str">
        <f t="shared" si="34"/>
        <v/>
      </c>
      <c r="AF138" s="382" t="str">
        <f>IF(K138="","",K138*AF$8 - MAX('1042Bf Données de base trav.'!S134-M138,0))</f>
        <v/>
      </c>
      <c r="AG138" s="382" t="str">
        <f t="shared" si="35"/>
        <v/>
      </c>
      <c r="AH138" s="382" t="str">
        <f t="shared" si="36"/>
        <v/>
      </c>
      <c r="AI138" s="382" t="str">
        <f t="shared" si="37"/>
        <v/>
      </c>
      <c r="AJ138" s="382" t="str">
        <f>IF(OR($C138="",K138="",O138=""),"",MAX(P138+'1042Bf Données de base trav.'!T134-O138,0))</f>
        <v/>
      </c>
      <c r="AK138" s="382" t="str">
        <f>IF('1042Bf Données de base trav.'!T134="","",'1042Bf Données de base trav.'!T134)</f>
        <v/>
      </c>
      <c r="AL138" s="382" t="str">
        <f t="shared" si="38"/>
        <v/>
      </c>
      <c r="AM138" s="383" t="str">
        <f t="shared" si="39"/>
        <v/>
      </c>
      <c r="AN138" s="384" t="str">
        <f t="shared" si="40"/>
        <v/>
      </c>
      <c r="AO138" s="382" t="str">
        <f t="shared" si="41"/>
        <v/>
      </c>
      <c r="AP138" s="382" t="str">
        <f>IF(E138="","",'1042Bf Données de base trav.'!P134)</f>
        <v/>
      </c>
      <c r="AQ138" s="385">
        <f>IF('1042Bf Données de base trav.'!Y134&gt;0,AG138,0)</f>
        <v>0</v>
      </c>
      <c r="AR138" s="386">
        <f>IF('1042Bf Données de base trav.'!Y134&gt;0,'1042Bf Données de base trav.'!T134,0)</f>
        <v>0</v>
      </c>
      <c r="AS138" s="382" t="str">
        <f t="shared" si="42"/>
        <v/>
      </c>
      <c r="AT138" s="382">
        <f>'1042Bf Données de base trav.'!P134</f>
        <v>0</v>
      </c>
      <c r="AU138" s="382">
        <f t="shared" si="43"/>
        <v>0</v>
      </c>
    </row>
    <row r="139" spans="1:47" s="57" customFormat="1" ht="16.899999999999999" customHeight="1">
      <c r="A139" s="402" t="str">
        <f>IF('1042Bf Données de base trav.'!A135="","",'1042Bf Données de base trav.'!A135)</f>
        <v/>
      </c>
      <c r="B139" s="409" t="str">
        <f>IF('1042Bf Données de base trav.'!B135="","",'1042Bf Données de base trav.'!B135)</f>
        <v/>
      </c>
      <c r="C139" s="403" t="str">
        <f>IF('1042Bf Données de base trav.'!C135="","",'1042Bf Données de base trav.'!C135)</f>
        <v/>
      </c>
      <c r="D139" s="310" t="str">
        <f>IF('1042Bf Données de base trav.'!AJ135="","",'1042Bf Données de base trav.'!AJ135)</f>
        <v/>
      </c>
      <c r="E139" s="306" t="str">
        <f>IF('1042Bf Données de base trav.'!N135="","",'1042Bf Données de base trav.'!N135)</f>
        <v/>
      </c>
      <c r="F139" s="308" t="str">
        <f>IF('1042Bf Données de base trav.'!O135="","",'1042Bf Données de base trav.'!O135)</f>
        <v/>
      </c>
      <c r="G139" s="307" t="str">
        <f>IF('1042Bf Données de base trav.'!P135="","",'1042Bf Données de base trav.'!P135)</f>
        <v/>
      </c>
      <c r="H139" s="311" t="str">
        <f>IF('1042Bf Données de base trav.'!Q135="","",'1042Bf Données de base trav.'!Q135)</f>
        <v/>
      </c>
      <c r="I139" s="312" t="str">
        <f>IF('1042Bf Données de base trav.'!R135="","",'1042Bf Données de base trav.'!R135)</f>
        <v/>
      </c>
      <c r="J139" s="313" t="str">
        <f t="shared" si="27"/>
        <v/>
      </c>
      <c r="K139" s="314" t="str">
        <f t="shared" si="28"/>
        <v/>
      </c>
      <c r="L139" s="315" t="str">
        <f>IF('1042Bf Données de base trav.'!S135="","",'1042Bf Données de base trav.'!S135)</f>
        <v/>
      </c>
      <c r="M139" s="316" t="str">
        <f t="shared" si="44"/>
        <v/>
      </c>
      <c r="N139" s="317" t="str">
        <f t="shared" si="45"/>
        <v/>
      </c>
      <c r="O139" s="318" t="str">
        <f t="shared" si="46"/>
        <v/>
      </c>
      <c r="P139" s="319" t="str">
        <f t="shared" si="47"/>
        <v/>
      </c>
      <c r="Q139" s="309" t="str">
        <f t="shared" si="48"/>
        <v/>
      </c>
      <c r="R139" s="320" t="str">
        <f t="shared" si="49"/>
        <v/>
      </c>
      <c r="S139" s="317" t="str">
        <f t="shared" si="50"/>
        <v/>
      </c>
      <c r="T139" s="315" t="str">
        <f>IF(R139="","",MAX((O139-AR139)*'1042Af Demande'!$B$31,0))</f>
        <v/>
      </c>
      <c r="U139" s="321" t="str">
        <f t="shared" si="51"/>
        <v/>
      </c>
      <c r="V139" s="377"/>
      <c r="W139" s="378"/>
      <c r="X139" s="158" t="str">
        <f>IF('1042Bf Données de base trav.'!M135="","",'1042Bf Données de base trav.'!M135)</f>
        <v/>
      </c>
      <c r="Y139" s="379" t="str">
        <f t="shared" si="29"/>
        <v/>
      </c>
      <c r="Z139" s="380" t="str">
        <f>IF(A139="","",'1042Bf Données de base trav.'!Q135-'1042Bf Données de base trav.'!R135)</f>
        <v/>
      </c>
      <c r="AA139" s="380" t="str">
        <f t="shared" si="30"/>
        <v/>
      </c>
      <c r="AB139" s="381" t="str">
        <f t="shared" si="31"/>
        <v/>
      </c>
      <c r="AC139" s="381" t="str">
        <f t="shared" si="32"/>
        <v/>
      </c>
      <c r="AD139" s="381" t="str">
        <f t="shared" si="33"/>
        <v/>
      </c>
      <c r="AE139" s="382" t="str">
        <f t="shared" si="34"/>
        <v/>
      </c>
      <c r="AF139" s="382" t="str">
        <f>IF(K139="","",K139*AF$8 - MAX('1042Bf Données de base trav.'!S135-M139,0))</f>
        <v/>
      </c>
      <c r="AG139" s="382" t="str">
        <f t="shared" si="35"/>
        <v/>
      </c>
      <c r="AH139" s="382" t="str">
        <f t="shared" si="36"/>
        <v/>
      </c>
      <c r="AI139" s="382" t="str">
        <f t="shared" si="37"/>
        <v/>
      </c>
      <c r="AJ139" s="382" t="str">
        <f>IF(OR($C139="",K139="",O139=""),"",MAX(P139+'1042Bf Données de base trav.'!T135-O139,0))</f>
        <v/>
      </c>
      <c r="AK139" s="382" t="str">
        <f>IF('1042Bf Données de base trav.'!T135="","",'1042Bf Données de base trav.'!T135)</f>
        <v/>
      </c>
      <c r="AL139" s="382" t="str">
        <f t="shared" si="38"/>
        <v/>
      </c>
      <c r="AM139" s="383" t="str">
        <f t="shared" si="39"/>
        <v/>
      </c>
      <c r="AN139" s="384" t="str">
        <f t="shared" si="40"/>
        <v/>
      </c>
      <c r="AO139" s="382" t="str">
        <f t="shared" si="41"/>
        <v/>
      </c>
      <c r="AP139" s="382" t="str">
        <f>IF(E139="","",'1042Bf Données de base trav.'!P135)</f>
        <v/>
      </c>
      <c r="AQ139" s="385">
        <f>IF('1042Bf Données de base trav.'!Y135&gt;0,AG139,0)</f>
        <v>0</v>
      </c>
      <c r="AR139" s="386">
        <f>IF('1042Bf Données de base trav.'!Y135&gt;0,'1042Bf Données de base trav.'!T135,0)</f>
        <v>0</v>
      </c>
      <c r="AS139" s="382" t="str">
        <f t="shared" si="42"/>
        <v/>
      </c>
      <c r="AT139" s="382">
        <f>'1042Bf Données de base trav.'!P135</f>
        <v>0</v>
      </c>
      <c r="AU139" s="382">
        <f t="shared" si="43"/>
        <v>0</v>
      </c>
    </row>
    <row r="140" spans="1:47" s="57" customFormat="1" ht="16.899999999999999" customHeight="1">
      <c r="A140" s="402" t="str">
        <f>IF('1042Bf Données de base trav.'!A136="","",'1042Bf Données de base trav.'!A136)</f>
        <v/>
      </c>
      <c r="B140" s="409" t="str">
        <f>IF('1042Bf Données de base trav.'!B136="","",'1042Bf Données de base trav.'!B136)</f>
        <v/>
      </c>
      <c r="C140" s="403" t="str">
        <f>IF('1042Bf Données de base trav.'!C136="","",'1042Bf Données de base trav.'!C136)</f>
        <v/>
      </c>
      <c r="D140" s="310" t="str">
        <f>IF('1042Bf Données de base trav.'!AJ136="","",'1042Bf Données de base trav.'!AJ136)</f>
        <v/>
      </c>
      <c r="E140" s="306" t="str">
        <f>IF('1042Bf Données de base trav.'!N136="","",'1042Bf Données de base trav.'!N136)</f>
        <v/>
      </c>
      <c r="F140" s="308" t="str">
        <f>IF('1042Bf Données de base trav.'!O136="","",'1042Bf Données de base trav.'!O136)</f>
        <v/>
      </c>
      <c r="G140" s="307" t="str">
        <f>IF('1042Bf Données de base trav.'!P136="","",'1042Bf Données de base trav.'!P136)</f>
        <v/>
      </c>
      <c r="H140" s="311" t="str">
        <f>IF('1042Bf Données de base trav.'!Q136="","",'1042Bf Données de base trav.'!Q136)</f>
        <v/>
      </c>
      <c r="I140" s="312" t="str">
        <f>IF('1042Bf Données de base trav.'!R136="","",'1042Bf Données de base trav.'!R136)</f>
        <v/>
      </c>
      <c r="J140" s="313" t="str">
        <f t="shared" si="27"/>
        <v/>
      </c>
      <c r="K140" s="314" t="str">
        <f t="shared" si="28"/>
        <v/>
      </c>
      <c r="L140" s="315" t="str">
        <f>IF('1042Bf Données de base trav.'!S136="","",'1042Bf Données de base trav.'!S136)</f>
        <v/>
      </c>
      <c r="M140" s="316" t="str">
        <f t="shared" si="44"/>
        <v/>
      </c>
      <c r="N140" s="317" t="str">
        <f t="shared" si="45"/>
        <v/>
      </c>
      <c r="O140" s="318" t="str">
        <f t="shared" si="46"/>
        <v/>
      </c>
      <c r="P140" s="319" t="str">
        <f t="shared" si="47"/>
        <v/>
      </c>
      <c r="Q140" s="309" t="str">
        <f t="shared" si="48"/>
        <v/>
      </c>
      <c r="R140" s="320" t="str">
        <f t="shared" si="49"/>
        <v/>
      </c>
      <c r="S140" s="317" t="str">
        <f t="shared" si="50"/>
        <v/>
      </c>
      <c r="T140" s="315" t="str">
        <f>IF(R140="","",MAX((O140-AR140)*'1042Af Demande'!$B$31,0))</f>
        <v/>
      </c>
      <c r="U140" s="321" t="str">
        <f t="shared" si="51"/>
        <v/>
      </c>
      <c r="V140" s="377"/>
      <c r="W140" s="378"/>
      <c r="X140" s="158" t="str">
        <f>IF('1042Bf Données de base trav.'!M136="","",'1042Bf Données de base trav.'!M136)</f>
        <v/>
      </c>
      <c r="Y140" s="379" t="str">
        <f t="shared" si="29"/>
        <v/>
      </c>
      <c r="Z140" s="380" t="str">
        <f>IF(A140="","",'1042Bf Données de base trav.'!Q136-'1042Bf Données de base trav.'!R136)</f>
        <v/>
      </c>
      <c r="AA140" s="380" t="str">
        <f t="shared" si="30"/>
        <v/>
      </c>
      <c r="AB140" s="381" t="str">
        <f t="shared" si="31"/>
        <v/>
      </c>
      <c r="AC140" s="381" t="str">
        <f t="shared" si="32"/>
        <v/>
      </c>
      <c r="AD140" s="381" t="str">
        <f t="shared" si="33"/>
        <v/>
      </c>
      <c r="AE140" s="382" t="str">
        <f t="shared" si="34"/>
        <v/>
      </c>
      <c r="AF140" s="382" t="str">
        <f>IF(K140="","",K140*AF$8 - MAX('1042Bf Données de base trav.'!S136-M140,0))</f>
        <v/>
      </c>
      <c r="AG140" s="382" t="str">
        <f t="shared" si="35"/>
        <v/>
      </c>
      <c r="AH140" s="382" t="str">
        <f t="shared" si="36"/>
        <v/>
      </c>
      <c r="AI140" s="382" t="str">
        <f t="shared" si="37"/>
        <v/>
      </c>
      <c r="AJ140" s="382" t="str">
        <f>IF(OR($C140="",K140="",O140=""),"",MAX(P140+'1042Bf Données de base trav.'!T136-O140,0))</f>
        <v/>
      </c>
      <c r="AK140" s="382" t="str">
        <f>IF('1042Bf Données de base trav.'!T136="","",'1042Bf Données de base trav.'!T136)</f>
        <v/>
      </c>
      <c r="AL140" s="382" t="str">
        <f t="shared" si="38"/>
        <v/>
      </c>
      <c r="AM140" s="383" t="str">
        <f t="shared" si="39"/>
        <v/>
      </c>
      <c r="AN140" s="384" t="str">
        <f t="shared" si="40"/>
        <v/>
      </c>
      <c r="AO140" s="382" t="str">
        <f t="shared" si="41"/>
        <v/>
      </c>
      <c r="AP140" s="382" t="str">
        <f>IF(E140="","",'1042Bf Données de base trav.'!P136)</f>
        <v/>
      </c>
      <c r="AQ140" s="385">
        <f>IF('1042Bf Données de base trav.'!Y136&gt;0,AG140,0)</f>
        <v>0</v>
      </c>
      <c r="AR140" s="386">
        <f>IF('1042Bf Données de base trav.'!Y136&gt;0,'1042Bf Données de base trav.'!T136,0)</f>
        <v>0</v>
      </c>
      <c r="AS140" s="382" t="str">
        <f t="shared" si="42"/>
        <v/>
      </c>
      <c r="AT140" s="382">
        <f>'1042Bf Données de base trav.'!P136</f>
        <v>0</v>
      </c>
      <c r="AU140" s="382">
        <f t="shared" si="43"/>
        <v>0</v>
      </c>
    </row>
    <row r="141" spans="1:47" s="57" customFormat="1" ht="16.899999999999999" customHeight="1">
      <c r="A141" s="402" t="str">
        <f>IF('1042Bf Données de base trav.'!A137="","",'1042Bf Données de base trav.'!A137)</f>
        <v/>
      </c>
      <c r="B141" s="409" t="str">
        <f>IF('1042Bf Données de base trav.'!B137="","",'1042Bf Données de base trav.'!B137)</f>
        <v/>
      </c>
      <c r="C141" s="403" t="str">
        <f>IF('1042Bf Données de base trav.'!C137="","",'1042Bf Données de base trav.'!C137)</f>
        <v/>
      </c>
      <c r="D141" s="310" t="str">
        <f>IF('1042Bf Données de base trav.'!AJ137="","",'1042Bf Données de base trav.'!AJ137)</f>
        <v/>
      </c>
      <c r="E141" s="306" t="str">
        <f>IF('1042Bf Données de base trav.'!N137="","",'1042Bf Données de base trav.'!N137)</f>
        <v/>
      </c>
      <c r="F141" s="308" t="str">
        <f>IF('1042Bf Données de base trav.'!O137="","",'1042Bf Données de base trav.'!O137)</f>
        <v/>
      </c>
      <c r="G141" s="307" t="str">
        <f>IF('1042Bf Données de base trav.'!P137="","",'1042Bf Données de base trav.'!P137)</f>
        <v/>
      </c>
      <c r="H141" s="311" t="str">
        <f>IF('1042Bf Données de base trav.'!Q137="","",'1042Bf Données de base trav.'!Q137)</f>
        <v/>
      </c>
      <c r="I141" s="312" t="str">
        <f>IF('1042Bf Données de base trav.'!R137="","",'1042Bf Données de base trav.'!R137)</f>
        <v/>
      </c>
      <c r="J141" s="313" t="str">
        <f t="shared" ref="J141:J204" si="52">Z141</f>
        <v/>
      </c>
      <c r="K141" s="314" t="str">
        <f t="shared" ref="K141:K204" si="53">AA141</f>
        <v/>
      </c>
      <c r="L141" s="315" t="str">
        <f>IF('1042Bf Données de base trav.'!S137="","",'1042Bf Données de base trav.'!S137)</f>
        <v/>
      </c>
      <c r="M141" s="316" t="str">
        <f t="shared" si="44"/>
        <v/>
      </c>
      <c r="N141" s="317" t="str">
        <f t="shared" si="45"/>
        <v/>
      </c>
      <c r="O141" s="318" t="str">
        <f t="shared" si="46"/>
        <v/>
      </c>
      <c r="P141" s="319" t="str">
        <f t="shared" si="47"/>
        <v/>
      </c>
      <c r="Q141" s="309" t="str">
        <f t="shared" si="48"/>
        <v/>
      </c>
      <c r="R141" s="320" t="str">
        <f t="shared" si="49"/>
        <v/>
      </c>
      <c r="S141" s="317" t="str">
        <f t="shared" si="50"/>
        <v/>
      </c>
      <c r="T141" s="315" t="str">
        <f>IF(R141="","",MAX((O141-AR141)*'1042Af Demande'!$B$31,0))</f>
        <v/>
      </c>
      <c r="U141" s="321" t="str">
        <f t="shared" si="51"/>
        <v/>
      </c>
      <c r="V141" s="377"/>
      <c r="W141" s="378"/>
      <c r="X141" s="158" t="str">
        <f>IF('1042Bf Données de base trav.'!M137="","",'1042Bf Données de base trav.'!M137)</f>
        <v/>
      </c>
      <c r="Y141" s="379" t="str">
        <f t="shared" ref="Y141:Y204" si="54">IF($A141="","",D141)</f>
        <v/>
      </c>
      <c r="Z141" s="380" t="str">
        <f>IF(A141="","",'1042Bf Données de base trav.'!Q137-'1042Bf Données de base trav.'!R137)</f>
        <v/>
      </c>
      <c r="AA141" s="380" t="str">
        <f t="shared" ref="AA141:AA204" si="55">IF(OR($C141="",E141="",F141="",G141=""),"",E141-(F141+G141+Z141))</f>
        <v/>
      </c>
      <c r="AB141" s="381" t="str">
        <f t="shared" ref="AB141:AB204" si="56">IF(AA141="","",MAX(AA141,0))</f>
        <v/>
      </c>
      <c r="AC141" s="381" t="str">
        <f t="shared" ref="AC141:AC204" si="57">IF(K141="","",AC$8)</f>
        <v/>
      </c>
      <c r="AD141" s="381" t="str">
        <f t="shared" ref="AD141:AD204" si="58">IF(K141="","",K141*AD$8)</f>
        <v/>
      </c>
      <c r="AE141" s="382" t="str">
        <f t="shared" ref="AE141:AE204" si="59">IF(AC141="","",AE$8)</f>
        <v/>
      </c>
      <c r="AF141" s="382" t="str">
        <f>IF(K141="","",K141*AF$8 - MAX('1042Bf Données de base trav.'!S137-M141,0))</f>
        <v/>
      </c>
      <c r="AG141" s="382" t="str">
        <f t="shared" ref="AG141:AG204" si="60">IF(OR($C141="",K141="",D141="",N141&lt;0),"",MAX(N141*D141,0))</f>
        <v/>
      </c>
      <c r="AH141" s="382" t="str">
        <f t="shared" ref="AH141:AH204" si="61">IF(OR($C141="",O141=""),"",O141*0.8)</f>
        <v/>
      </c>
      <c r="AI141" s="382" t="str">
        <f t="shared" ref="AI141:AI204" si="62">IF(OR($C141="",D141="",O141=""),"",AI$6/5*X141*D141*0.8)</f>
        <v/>
      </c>
      <c r="AJ141" s="382" t="str">
        <f>IF(OR($C141="",K141="",O141=""),"",MAX(P141+'1042Bf Données de base trav.'!T137-O141,0))</f>
        <v/>
      </c>
      <c r="AK141" s="382" t="str">
        <f>IF('1042Bf Données de base trav.'!T137="","",'1042Bf Données de base trav.'!T137)</f>
        <v/>
      </c>
      <c r="AL141" s="382" t="str">
        <f t="shared" ref="AL141:AL204" si="63">IF(OR($C141="",O141=""),"",MAX(P141-R141-AJ141,0))</f>
        <v/>
      </c>
      <c r="AM141" s="383" t="str">
        <f t="shared" ref="AM141:AM204" si="64">IF(E141="","",1)</f>
        <v/>
      </c>
      <c r="AN141" s="384" t="str">
        <f t="shared" ref="AN141:AN204" si="65">IF(E141="","",IF(ROUND(K141,2)&lt;=0,0,1))</f>
        <v/>
      </c>
      <c r="AO141" s="382" t="str">
        <f t="shared" ref="AO141:AO204" si="66">IF(E141="","",E141)</f>
        <v/>
      </c>
      <c r="AP141" s="382" t="str">
        <f>IF(E141="","",'1042Bf Données de base trav.'!P137)</f>
        <v/>
      </c>
      <c r="AQ141" s="385">
        <f>IF('1042Bf Données de base trav.'!Y137&gt;0,AG141,0)</f>
        <v>0</v>
      </c>
      <c r="AR141" s="386">
        <f>IF('1042Bf Données de base trav.'!Y137&gt;0,'1042Bf Données de base trav.'!T137,0)</f>
        <v>0</v>
      </c>
      <c r="AS141" s="382" t="str">
        <f t="shared" ref="AS141:AS204" si="67">E141</f>
        <v/>
      </c>
      <c r="AT141" s="382">
        <f>'1042Bf Données de base trav.'!P137</f>
        <v>0</v>
      </c>
      <c r="AU141" s="382">
        <f t="shared" ref="AU141:AU204" si="68">IF(AQ141="",0,MAX(AQ141-AR141,0))</f>
        <v>0</v>
      </c>
    </row>
    <row r="142" spans="1:47" s="57" customFormat="1" ht="16.899999999999999" customHeight="1">
      <c r="A142" s="402" t="str">
        <f>IF('1042Bf Données de base trav.'!A138="","",'1042Bf Données de base trav.'!A138)</f>
        <v/>
      </c>
      <c r="B142" s="409" t="str">
        <f>IF('1042Bf Données de base trav.'!B138="","",'1042Bf Données de base trav.'!B138)</f>
        <v/>
      </c>
      <c r="C142" s="403" t="str">
        <f>IF('1042Bf Données de base trav.'!C138="","",'1042Bf Données de base trav.'!C138)</f>
        <v/>
      </c>
      <c r="D142" s="310" t="str">
        <f>IF('1042Bf Données de base trav.'!AJ138="","",'1042Bf Données de base trav.'!AJ138)</f>
        <v/>
      </c>
      <c r="E142" s="306" t="str">
        <f>IF('1042Bf Données de base trav.'!N138="","",'1042Bf Données de base trav.'!N138)</f>
        <v/>
      </c>
      <c r="F142" s="308" t="str">
        <f>IF('1042Bf Données de base trav.'!O138="","",'1042Bf Données de base trav.'!O138)</f>
        <v/>
      </c>
      <c r="G142" s="307" t="str">
        <f>IF('1042Bf Données de base trav.'!P138="","",'1042Bf Données de base trav.'!P138)</f>
        <v/>
      </c>
      <c r="H142" s="311" t="str">
        <f>IF('1042Bf Données de base trav.'!Q138="","",'1042Bf Données de base trav.'!Q138)</f>
        <v/>
      </c>
      <c r="I142" s="312" t="str">
        <f>IF('1042Bf Données de base trav.'!R138="","",'1042Bf Données de base trav.'!R138)</f>
        <v/>
      </c>
      <c r="J142" s="313" t="str">
        <f t="shared" si="52"/>
        <v/>
      </c>
      <c r="K142" s="314" t="str">
        <f t="shared" si="53"/>
        <v/>
      </c>
      <c r="L142" s="315" t="str">
        <f>IF('1042Bf Données de base trav.'!S138="","",'1042Bf Données de base trav.'!S138)</f>
        <v/>
      </c>
      <c r="M142" s="316" t="str">
        <f t="shared" ref="M142:M205" si="69">AD142</f>
        <v/>
      </c>
      <c r="N142" s="317" t="str">
        <f t="shared" ref="N142:N205" si="70">AF142</f>
        <v/>
      </c>
      <c r="O142" s="318" t="str">
        <f t="shared" ref="O142:O205" si="71">AG142</f>
        <v/>
      </c>
      <c r="P142" s="319" t="str">
        <f t="shared" ref="P142:P205" si="72">AH142</f>
        <v/>
      </c>
      <c r="Q142" s="309" t="str">
        <f t="shared" ref="Q142:Q205" si="73">AJ142</f>
        <v/>
      </c>
      <c r="R142" s="320" t="str">
        <f t="shared" ref="R142:R205" si="74">AI142</f>
        <v/>
      </c>
      <c r="S142" s="317" t="str">
        <f t="shared" ref="S142:S205" si="75">AL142</f>
        <v/>
      </c>
      <c r="T142" s="315" t="str">
        <f>IF(R142="","",MAX((O142-AR142)*'1042Af Demande'!$B$31,0))</f>
        <v/>
      </c>
      <c r="U142" s="321" t="str">
        <f t="shared" ref="U142:U205" si="76">IF(T142="","",S142+T142)</f>
        <v/>
      </c>
      <c r="V142" s="377"/>
      <c r="W142" s="378"/>
      <c r="X142" s="158" t="str">
        <f>IF('1042Bf Données de base trav.'!M138="","",'1042Bf Données de base trav.'!M138)</f>
        <v/>
      </c>
      <c r="Y142" s="379" t="str">
        <f t="shared" si="54"/>
        <v/>
      </c>
      <c r="Z142" s="380" t="str">
        <f>IF(A142="","",'1042Bf Données de base trav.'!Q138-'1042Bf Données de base trav.'!R138)</f>
        <v/>
      </c>
      <c r="AA142" s="380" t="str">
        <f t="shared" si="55"/>
        <v/>
      </c>
      <c r="AB142" s="381" t="str">
        <f t="shared" si="56"/>
        <v/>
      </c>
      <c r="AC142" s="381" t="str">
        <f t="shared" si="57"/>
        <v/>
      </c>
      <c r="AD142" s="381" t="str">
        <f t="shared" si="58"/>
        <v/>
      </c>
      <c r="AE142" s="382" t="str">
        <f t="shared" si="59"/>
        <v/>
      </c>
      <c r="AF142" s="382" t="str">
        <f>IF(K142="","",K142*AF$8 - MAX('1042Bf Données de base trav.'!S138-M142,0))</f>
        <v/>
      </c>
      <c r="AG142" s="382" t="str">
        <f t="shared" si="60"/>
        <v/>
      </c>
      <c r="AH142" s="382" t="str">
        <f t="shared" si="61"/>
        <v/>
      </c>
      <c r="AI142" s="382" t="str">
        <f t="shared" si="62"/>
        <v/>
      </c>
      <c r="AJ142" s="382" t="str">
        <f>IF(OR($C142="",K142="",O142=""),"",MAX(P142+'1042Bf Données de base trav.'!T138-O142,0))</f>
        <v/>
      </c>
      <c r="AK142" s="382" t="str">
        <f>IF('1042Bf Données de base trav.'!T138="","",'1042Bf Données de base trav.'!T138)</f>
        <v/>
      </c>
      <c r="AL142" s="382" t="str">
        <f t="shared" si="63"/>
        <v/>
      </c>
      <c r="AM142" s="383" t="str">
        <f t="shared" si="64"/>
        <v/>
      </c>
      <c r="AN142" s="384" t="str">
        <f t="shared" si="65"/>
        <v/>
      </c>
      <c r="AO142" s="382" t="str">
        <f t="shared" si="66"/>
        <v/>
      </c>
      <c r="AP142" s="382" t="str">
        <f>IF(E142="","",'1042Bf Données de base trav.'!P138)</f>
        <v/>
      </c>
      <c r="AQ142" s="385">
        <f>IF('1042Bf Données de base trav.'!Y138&gt;0,AG142,0)</f>
        <v>0</v>
      </c>
      <c r="AR142" s="386">
        <f>IF('1042Bf Données de base trav.'!Y138&gt;0,'1042Bf Données de base trav.'!T138,0)</f>
        <v>0</v>
      </c>
      <c r="AS142" s="382" t="str">
        <f t="shared" si="67"/>
        <v/>
      </c>
      <c r="AT142" s="382">
        <f>'1042Bf Données de base trav.'!P138</f>
        <v>0</v>
      </c>
      <c r="AU142" s="382">
        <f t="shared" si="68"/>
        <v>0</v>
      </c>
    </row>
    <row r="143" spans="1:47" s="57" customFormat="1" ht="16.899999999999999" customHeight="1">
      <c r="A143" s="402" t="str">
        <f>IF('1042Bf Données de base trav.'!A139="","",'1042Bf Données de base trav.'!A139)</f>
        <v/>
      </c>
      <c r="B143" s="409" t="str">
        <f>IF('1042Bf Données de base trav.'!B139="","",'1042Bf Données de base trav.'!B139)</f>
        <v/>
      </c>
      <c r="C143" s="403" t="str">
        <f>IF('1042Bf Données de base trav.'!C139="","",'1042Bf Données de base trav.'!C139)</f>
        <v/>
      </c>
      <c r="D143" s="310" t="str">
        <f>IF('1042Bf Données de base trav.'!AJ139="","",'1042Bf Données de base trav.'!AJ139)</f>
        <v/>
      </c>
      <c r="E143" s="306" t="str">
        <f>IF('1042Bf Données de base trav.'!N139="","",'1042Bf Données de base trav.'!N139)</f>
        <v/>
      </c>
      <c r="F143" s="308" t="str">
        <f>IF('1042Bf Données de base trav.'!O139="","",'1042Bf Données de base trav.'!O139)</f>
        <v/>
      </c>
      <c r="G143" s="307" t="str">
        <f>IF('1042Bf Données de base trav.'!P139="","",'1042Bf Données de base trav.'!P139)</f>
        <v/>
      </c>
      <c r="H143" s="311" t="str">
        <f>IF('1042Bf Données de base trav.'!Q139="","",'1042Bf Données de base trav.'!Q139)</f>
        <v/>
      </c>
      <c r="I143" s="312" t="str">
        <f>IF('1042Bf Données de base trav.'!R139="","",'1042Bf Données de base trav.'!R139)</f>
        <v/>
      </c>
      <c r="J143" s="313" t="str">
        <f t="shared" si="52"/>
        <v/>
      </c>
      <c r="K143" s="314" t="str">
        <f t="shared" si="53"/>
        <v/>
      </c>
      <c r="L143" s="315" t="str">
        <f>IF('1042Bf Données de base trav.'!S139="","",'1042Bf Données de base trav.'!S139)</f>
        <v/>
      </c>
      <c r="M143" s="316" t="str">
        <f t="shared" si="69"/>
        <v/>
      </c>
      <c r="N143" s="317" t="str">
        <f t="shared" si="70"/>
        <v/>
      </c>
      <c r="O143" s="318" t="str">
        <f t="shared" si="71"/>
        <v/>
      </c>
      <c r="P143" s="319" t="str">
        <f t="shared" si="72"/>
        <v/>
      </c>
      <c r="Q143" s="309" t="str">
        <f t="shared" si="73"/>
        <v/>
      </c>
      <c r="R143" s="320" t="str">
        <f t="shared" si="74"/>
        <v/>
      </c>
      <c r="S143" s="317" t="str">
        <f t="shared" si="75"/>
        <v/>
      </c>
      <c r="T143" s="315" t="str">
        <f>IF(R143="","",MAX((O143-AR143)*'1042Af Demande'!$B$31,0))</f>
        <v/>
      </c>
      <c r="U143" s="321" t="str">
        <f t="shared" si="76"/>
        <v/>
      </c>
      <c r="V143" s="377"/>
      <c r="W143" s="378"/>
      <c r="X143" s="158" t="str">
        <f>IF('1042Bf Données de base trav.'!M139="","",'1042Bf Données de base trav.'!M139)</f>
        <v/>
      </c>
      <c r="Y143" s="379" t="str">
        <f t="shared" si="54"/>
        <v/>
      </c>
      <c r="Z143" s="380" t="str">
        <f>IF(A143="","",'1042Bf Données de base trav.'!Q139-'1042Bf Données de base trav.'!R139)</f>
        <v/>
      </c>
      <c r="AA143" s="380" t="str">
        <f t="shared" si="55"/>
        <v/>
      </c>
      <c r="AB143" s="381" t="str">
        <f t="shared" si="56"/>
        <v/>
      </c>
      <c r="AC143" s="381" t="str">
        <f t="shared" si="57"/>
        <v/>
      </c>
      <c r="AD143" s="381" t="str">
        <f t="shared" si="58"/>
        <v/>
      </c>
      <c r="AE143" s="382" t="str">
        <f t="shared" si="59"/>
        <v/>
      </c>
      <c r="AF143" s="382" t="str">
        <f>IF(K143="","",K143*AF$8 - MAX('1042Bf Données de base trav.'!S139-M143,0))</f>
        <v/>
      </c>
      <c r="AG143" s="382" t="str">
        <f t="shared" si="60"/>
        <v/>
      </c>
      <c r="AH143" s="382" t="str">
        <f t="shared" si="61"/>
        <v/>
      </c>
      <c r="AI143" s="382" t="str">
        <f t="shared" si="62"/>
        <v/>
      </c>
      <c r="AJ143" s="382" t="str">
        <f>IF(OR($C143="",K143="",O143=""),"",MAX(P143+'1042Bf Données de base trav.'!T139-O143,0))</f>
        <v/>
      </c>
      <c r="AK143" s="382" t="str">
        <f>IF('1042Bf Données de base trav.'!T139="","",'1042Bf Données de base trav.'!T139)</f>
        <v/>
      </c>
      <c r="AL143" s="382" t="str">
        <f t="shared" si="63"/>
        <v/>
      </c>
      <c r="AM143" s="383" t="str">
        <f t="shared" si="64"/>
        <v/>
      </c>
      <c r="AN143" s="384" t="str">
        <f t="shared" si="65"/>
        <v/>
      </c>
      <c r="AO143" s="382" t="str">
        <f t="shared" si="66"/>
        <v/>
      </c>
      <c r="AP143" s="382" t="str">
        <f>IF(E143="","",'1042Bf Données de base trav.'!P139)</f>
        <v/>
      </c>
      <c r="AQ143" s="385">
        <f>IF('1042Bf Données de base trav.'!Y139&gt;0,AG143,0)</f>
        <v>0</v>
      </c>
      <c r="AR143" s="386">
        <f>IF('1042Bf Données de base trav.'!Y139&gt;0,'1042Bf Données de base trav.'!T139,0)</f>
        <v>0</v>
      </c>
      <c r="AS143" s="382" t="str">
        <f t="shared" si="67"/>
        <v/>
      </c>
      <c r="AT143" s="382">
        <f>'1042Bf Données de base trav.'!P139</f>
        <v>0</v>
      </c>
      <c r="AU143" s="382">
        <f t="shared" si="68"/>
        <v>0</v>
      </c>
    </row>
    <row r="144" spans="1:47" s="57" customFormat="1" ht="16.899999999999999" customHeight="1">
      <c r="A144" s="402" t="str">
        <f>IF('1042Bf Données de base trav.'!A140="","",'1042Bf Données de base trav.'!A140)</f>
        <v/>
      </c>
      <c r="B144" s="409" t="str">
        <f>IF('1042Bf Données de base trav.'!B140="","",'1042Bf Données de base trav.'!B140)</f>
        <v/>
      </c>
      <c r="C144" s="403" t="str">
        <f>IF('1042Bf Données de base trav.'!C140="","",'1042Bf Données de base trav.'!C140)</f>
        <v/>
      </c>
      <c r="D144" s="310" t="str">
        <f>IF('1042Bf Données de base trav.'!AJ140="","",'1042Bf Données de base trav.'!AJ140)</f>
        <v/>
      </c>
      <c r="E144" s="306" t="str">
        <f>IF('1042Bf Données de base trav.'!N140="","",'1042Bf Données de base trav.'!N140)</f>
        <v/>
      </c>
      <c r="F144" s="308" t="str">
        <f>IF('1042Bf Données de base trav.'!O140="","",'1042Bf Données de base trav.'!O140)</f>
        <v/>
      </c>
      <c r="G144" s="307" t="str">
        <f>IF('1042Bf Données de base trav.'!P140="","",'1042Bf Données de base trav.'!P140)</f>
        <v/>
      </c>
      <c r="H144" s="311" t="str">
        <f>IF('1042Bf Données de base trav.'!Q140="","",'1042Bf Données de base trav.'!Q140)</f>
        <v/>
      </c>
      <c r="I144" s="312" t="str">
        <f>IF('1042Bf Données de base trav.'!R140="","",'1042Bf Données de base trav.'!R140)</f>
        <v/>
      </c>
      <c r="J144" s="313" t="str">
        <f t="shared" si="52"/>
        <v/>
      </c>
      <c r="K144" s="314" t="str">
        <f t="shared" si="53"/>
        <v/>
      </c>
      <c r="L144" s="315" t="str">
        <f>IF('1042Bf Données de base trav.'!S140="","",'1042Bf Données de base trav.'!S140)</f>
        <v/>
      </c>
      <c r="M144" s="316" t="str">
        <f t="shared" si="69"/>
        <v/>
      </c>
      <c r="N144" s="317" t="str">
        <f t="shared" si="70"/>
        <v/>
      </c>
      <c r="O144" s="318" t="str">
        <f t="shared" si="71"/>
        <v/>
      </c>
      <c r="P144" s="319" t="str">
        <f t="shared" si="72"/>
        <v/>
      </c>
      <c r="Q144" s="309" t="str">
        <f t="shared" si="73"/>
        <v/>
      </c>
      <c r="R144" s="320" t="str">
        <f t="shared" si="74"/>
        <v/>
      </c>
      <c r="S144" s="317" t="str">
        <f t="shared" si="75"/>
        <v/>
      </c>
      <c r="T144" s="315" t="str">
        <f>IF(R144="","",MAX((O144-AR144)*'1042Af Demande'!$B$31,0))</f>
        <v/>
      </c>
      <c r="U144" s="321" t="str">
        <f t="shared" si="76"/>
        <v/>
      </c>
      <c r="V144" s="377"/>
      <c r="W144" s="378"/>
      <c r="X144" s="158" t="str">
        <f>IF('1042Bf Données de base trav.'!M140="","",'1042Bf Données de base trav.'!M140)</f>
        <v/>
      </c>
      <c r="Y144" s="379" t="str">
        <f t="shared" si="54"/>
        <v/>
      </c>
      <c r="Z144" s="380" t="str">
        <f>IF(A144="","",'1042Bf Données de base trav.'!Q140-'1042Bf Données de base trav.'!R140)</f>
        <v/>
      </c>
      <c r="AA144" s="380" t="str">
        <f t="shared" si="55"/>
        <v/>
      </c>
      <c r="AB144" s="381" t="str">
        <f t="shared" si="56"/>
        <v/>
      </c>
      <c r="AC144" s="381" t="str">
        <f t="shared" si="57"/>
        <v/>
      </c>
      <c r="AD144" s="381" t="str">
        <f t="shared" si="58"/>
        <v/>
      </c>
      <c r="AE144" s="382" t="str">
        <f t="shared" si="59"/>
        <v/>
      </c>
      <c r="AF144" s="382" t="str">
        <f>IF(K144="","",K144*AF$8 - MAX('1042Bf Données de base trav.'!S140-M144,0))</f>
        <v/>
      </c>
      <c r="AG144" s="382" t="str">
        <f t="shared" si="60"/>
        <v/>
      </c>
      <c r="AH144" s="382" t="str">
        <f t="shared" si="61"/>
        <v/>
      </c>
      <c r="AI144" s="382" t="str">
        <f t="shared" si="62"/>
        <v/>
      </c>
      <c r="AJ144" s="382" t="str">
        <f>IF(OR($C144="",K144="",O144=""),"",MAX(P144+'1042Bf Données de base trav.'!T140-O144,0))</f>
        <v/>
      </c>
      <c r="AK144" s="382" t="str">
        <f>IF('1042Bf Données de base trav.'!T140="","",'1042Bf Données de base trav.'!T140)</f>
        <v/>
      </c>
      <c r="AL144" s="382" t="str">
        <f t="shared" si="63"/>
        <v/>
      </c>
      <c r="AM144" s="383" t="str">
        <f t="shared" si="64"/>
        <v/>
      </c>
      <c r="AN144" s="384" t="str">
        <f t="shared" si="65"/>
        <v/>
      </c>
      <c r="AO144" s="382" t="str">
        <f t="shared" si="66"/>
        <v/>
      </c>
      <c r="AP144" s="382" t="str">
        <f>IF(E144="","",'1042Bf Données de base trav.'!P140)</f>
        <v/>
      </c>
      <c r="AQ144" s="385">
        <f>IF('1042Bf Données de base trav.'!Y140&gt;0,AG144,0)</f>
        <v>0</v>
      </c>
      <c r="AR144" s="386">
        <f>IF('1042Bf Données de base trav.'!Y140&gt;0,'1042Bf Données de base trav.'!T140,0)</f>
        <v>0</v>
      </c>
      <c r="AS144" s="382" t="str">
        <f t="shared" si="67"/>
        <v/>
      </c>
      <c r="AT144" s="382">
        <f>'1042Bf Données de base trav.'!P140</f>
        <v>0</v>
      </c>
      <c r="AU144" s="382">
        <f t="shared" si="68"/>
        <v>0</v>
      </c>
    </row>
    <row r="145" spans="1:47" s="57" customFormat="1" ht="16.899999999999999" customHeight="1">
      <c r="A145" s="402" t="str">
        <f>IF('1042Bf Données de base trav.'!A141="","",'1042Bf Données de base trav.'!A141)</f>
        <v/>
      </c>
      <c r="B145" s="409" t="str">
        <f>IF('1042Bf Données de base trav.'!B141="","",'1042Bf Données de base trav.'!B141)</f>
        <v/>
      </c>
      <c r="C145" s="403" t="str">
        <f>IF('1042Bf Données de base trav.'!C141="","",'1042Bf Données de base trav.'!C141)</f>
        <v/>
      </c>
      <c r="D145" s="310" t="str">
        <f>IF('1042Bf Données de base trav.'!AJ141="","",'1042Bf Données de base trav.'!AJ141)</f>
        <v/>
      </c>
      <c r="E145" s="306" t="str">
        <f>IF('1042Bf Données de base trav.'!N141="","",'1042Bf Données de base trav.'!N141)</f>
        <v/>
      </c>
      <c r="F145" s="308" t="str">
        <f>IF('1042Bf Données de base trav.'!O141="","",'1042Bf Données de base trav.'!O141)</f>
        <v/>
      </c>
      <c r="G145" s="307" t="str">
        <f>IF('1042Bf Données de base trav.'!P141="","",'1042Bf Données de base trav.'!P141)</f>
        <v/>
      </c>
      <c r="H145" s="311" t="str">
        <f>IF('1042Bf Données de base trav.'!Q141="","",'1042Bf Données de base trav.'!Q141)</f>
        <v/>
      </c>
      <c r="I145" s="312" t="str">
        <f>IF('1042Bf Données de base trav.'!R141="","",'1042Bf Données de base trav.'!R141)</f>
        <v/>
      </c>
      <c r="J145" s="313" t="str">
        <f t="shared" si="52"/>
        <v/>
      </c>
      <c r="K145" s="314" t="str">
        <f t="shared" si="53"/>
        <v/>
      </c>
      <c r="L145" s="315" t="str">
        <f>IF('1042Bf Données de base trav.'!S141="","",'1042Bf Données de base trav.'!S141)</f>
        <v/>
      </c>
      <c r="M145" s="316" t="str">
        <f t="shared" si="69"/>
        <v/>
      </c>
      <c r="N145" s="317" t="str">
        <f t="shared" si="70"/>
        <v/>
      </c>
      <c r="O145" s="318" t="str">
        <f t="shared" si="71"/>
        <v/>
      </c>
      <c r="P145" s="319" t="str">
        <f t="shared" si="72"/>
        <v/>
      </c>
      <c r="Q145" s="309" t="str">
        <f t="shared" si="73"/>
        <v/>
      </c>
      <c r="R145" s="320" t="str">
        <f t="shared" si="74"/>
        <v/>
      </c>
      <c r="S145" s="317" t="str">
        <f t="shared" si="75"/>
        <v/>
      </c>
      <c r="T145" s="315" t="str">
        <f>IF(R145="","",MAX((O145-AR145)*'1042Af Demande'!$B$31,0))</f>
        <v/>
      </c>
      <c r="U145" s="321" t="str">
        <f t="shared" si="76"/>
        <v/>
      </c>
      <c r="V145" s="377"/>
      <c r="W145" s="378"/>
      <c r="X145" s="158" t="str">
        <f>IF('1042Bf Données de base trav.'!M141="","",'1042Bf Données de base trav.'!M141)</f>
        <v/>
      </c>
      <c r="Y145" s="379" t="str">
        <f t="shared" si="54"/>
        <v/>
      </c>
      <c r="Z145" s="380" t="str">
        <f>IF(A145="","",'1042Bf Données de base trav.'!Q141-'1042Bf Données de base trav.'!R141)</f>
        <v/>
      </c>
      <c r="AA145" s="380" t="str">
        <f t="shared" si="55"/>
        <v/>
      </c>
      <c r="AB145" s="381" t="str">
        <f t="shared" si="56"/>
        <v/>
      </c>
      <c r="AC145" s="381" t="str">
        <f t="shared" si="57"/>
        <v/>
      </c>
      <c r="AD145" s="381" t="str">
        <f t="shared" si="58"/>
        <v/>
      </c>
      <c r="AE145" s="382" t="str">
        <f t="shared" si="59"/>
        <v/>
      </c>
      <c r="AF145" s="382" t="str">
        <f>IF(K145="","",K145*AF$8 - MAX('1042Bf Données de base trav.'!S141-M145,0))</f>
        <v/>
      </c>
      <c r="AG145" s="382" t="str">
        <f t="shared" si="60"/>
        <v/>
      </c>
      <c r="AH145" s="382" t="str">
        <f t="shared" si="61"/>
        <v/>
      </c>
      <c r="AI145" s="382" t="str">
        <f t="shared" si="62"/>
        <v/>
      </c>
      <c r="AJ145" s="382" t="str">
        <f>IF(OR($C145="",K145="",O145=""),"",MAX(P145+'1042Bf Données de base trav.'!T141-O145,0))</f>
        <v/>
      </c>
      <c r="AK145" s="382" t="str">
        <f>IF('1042Bf Données de base trav.'!T141="","",'1042Bf Données de base trav.'!T141)</f>
        <v/>
      </c>
      <c r="AL145" s="382" t="str">
        <f t="shared" si="63"/>
        <v/>
      </c>
      <c r="AM145" s="383" t="str">
        <f t="shared" si="64"/>
        <v/>
      </c>
      <c r="AN145" s="384" t="str">
        <f t="shared" si="65"/>
        <v/>
      </c>
      <c r="AO145" s="382" t="str">
        <f t="shared" si="66"/>
        <v/>
      </c>
      <c r="AP145" s="382" t="str">
        <f>IF(E145="","",'1042Bf Données de base trav.'!P141)</f>
        <v/>
      </c>
      <c r="AQ145" s="385">
        <f>IF('1042Bf Données de base trav.'!Y141&gt;0,AG145,0)</f>
        <v>0</v>
      </c>
      <c r="AR145" s="386">
        <f>IF('1042Bf Données de base trav.'!Y141&gt;0,'1042Bf Données de base trav.'!T141,0)</f>
        <v>0</v>
      </c>
      <c r="AS145" s="382" t="str">
        <f t="shared" si="67"/>
        <v/>
      </c>
      <c r="AT145" s="382">
        <f>'1042Bf Données de base trav.'!P141</f>
        <v>0</v>
      </c>
      <c r="AU145" s="382">
        <f t="shared" si="68"/>
        <v>0</v>
      </c>
    </row>
    <row r="146" spans="1:47" s="57" customFormat="1" ht="16.899999999999999" customHeight="1">
      <c r="A146" s="402" t="str">
        <f>IF('1042Bf Données de base trav.'!A142="","",'1042Bf Données de base trav.'!A142)</f>
        <v/>
      </c>
      <c r="B146" s="409" t="str">
        <f>IF('1042Bf Données de base trav.'!B142="","",'1042Bf Données de base trav.'!B142)</f>
        <v/>
      </c>
      <c r="C146" s="403" t="str">
        <f>IF('1042Bf Données de base trav.'!C142="","",'1042Bf Données de base trav.'!C142)</f>
        <v/>
      </c>
      <c r="D146" s="310" t="str">
        <f>IF('1042Bf Données de base trav.'!AJ142="","",'1042Bf Données de base trav.'!AJ142)</f>
        <v/>
      </c>
      <c r="E146" s="306" t="str">
        <f>IF('1042Bf Données de base trav.'!N142="","",'1042Bf Données de base trav.'!N142)</f>
        <v/>
      </c>
      <c r="F146" s="308" t="str">
        <f>IF('1042Bf Données de base trav.'!O142="","",'1042Bf Données de base trav.'!O142)</f>
        <v/>
      </c>
      <c r="G146" s="307" t="str">
        <f>IF('1042Bf Données de base trav.'!P142="","",'1042Bf Données de base trav.'!P142)</f>
        <v/>
      </c>
      <c r="H146" s="311" t="str">
        <f>IF('1042Bf Données de base trav.'!Q142="","",'1042Bf Données de base trav.'!Q142)</f>
        <v/>
      </c>
      <c r="I146" s="312" t="str">
        <f>IF('1042Bf Données de base trav.'!R142="","",'1042Bf Données de base trav.'!R142)</f>
        <v/>
      </c>
      <c r="J146" s="313" t="str">
        <f t="shared" si="52"/>
        <v/>
      </c>
      <c r="K146" s="314" t="str">
        <f t="shared" si="53"/>
        <v/>
      </c>
      <c r="L146" s="315" t="str">
        <f>IF('1042Bf Données de base trav.'!S142="","",'1042Bf Données de base trav.'!S142)</f>
        <v/>
      </c>
      <c r="M146" s="316" t="str">
        <f t="shared" si="69"/>
        <v/>
      </c>
      <c r="N146" s="317" t="str">
        <f t="shared" si="70"/>
        <v/>
      </c>
      <c r="O146" s="318" t="str">
        <f t="shared" si="71"/>
        <v/>
      </c>
      <c r="P146" s="319" t="str">
        <f t="shared" si="72"/>
        <v/>
      </c>
      <c r="Q146" s="309" t="str">
        <f t="shared" si="73"/>
        <v/>
      </c>
      <c r="R146" s="320" t="str">
        <f t="shared" si="74"/>
        <v/>
      </c>
      <c r="S146" s="317" t="str">
        <f t="shared" si="75"/>
        <v/>
      </c>
      <c r="T146" s="315" t="str">
        <f>IF(R146="","",MAX((O146-AR146)*'1042Af Demande'!$B$31,0))</f>
        <v/>
      </c>
      <c r="U146" s="321" t="str">
        <f t="shared" si="76"/>
        <v/>
      </c>
      <c r="V146" s="377"/>
      <c r="W146" s="378"/>
      <c r="X146" s="158" t="str">
        <f>IF('1042Bf Données de base trav.'!M142="","",'1042Bf Données de base trav.'!M142)</f>
        <v/>
      </c>
      <c r="Y146" s="379" t="str">
        <f t="shared" si="54"/>
        <v/>
      </c>
      <c r="Z146" s="380" t="str">
        <f>IF(A146="","",'1042Bf Données de base trav.'!Q142-'1042Bf Données de base trav.'!R142)</f>
        <v/>
      </c>
      <c r="AA146" s="380" t="str">
        <f t="shared" si="55"/>
        <v/>
      </c>
      <c r="AB146" s="381" t="str">
        <f t="shared" si="56"/>
        <v/>
      </c>
      <c r="AC146" s="381" t="str">
        <f t="shared" si="57"/>
        <v/>
      </c>
      <c r="AD146" s="381" t="str">
        <f t="shared" si="58"/>
        <v/>
      </c>
      <c r="AE146" s="382" t="str">
        <f t="shared" si="59"/>
        <v/>
      </c>
      <c r="AF146" s="382" t="str">
        <f>IF(K146="","",K146*AF$8 - MAX('1042Bf Données de base trav.'!S142-M146,0))</f>
        <v/>
      </c>
      <c r="AG146" s="382" t="str">
        <f t="shared" si="60"/>
        <v/>
      </c>
      <c r="AH146" s="382" t="str">
        <f t="shared" si="61"/>
        <v/>
      </c>
      <c r="AI146" s="382" t="str">
        <f t="shared" si="62"/>
        <v/>
      </c>
      <c r="AJ146" s="382" t="str">
        <f>IF(OR($C146="",K146="",O146=""),"",MAX(P146+'1042Bf Données de base trav.'!T142-O146,0))</f>
        <v/>
      </c>
      <c r="AK146" s="382" t="str">
        <f>IF('1042Bf Données de base trav.'!T142="","",'1042Bf Données de base trav.'!T142)</f>
        <v/>
      </c>
      <c r="AL146" s="382" t="str">
        <f t="shared" si="63"/>
        <v/>
      </c>
      <c r="AM146" s="383" t="str">
        <f t="shared" si="64"/>
        <v/>
      </c>
      <c r="AN146" s="384" t="str">
        <f t="shared" si="65"/>
        <v/>
      </c>
      <c r="AO146" s="382" t="str">
        <f t="shared" si="66"/>
        <v/>
      </c>
      <c r="AP146" s="382" t="str">
        <f>IF(E146="","",'1042Bf Données de base trav.'!P142)</f>
        <v/>
      </c>
      <c r="AQ146" s="385">
        <f>IF('1042Bf Données de base trav.'!Y142&gt;0,AG146,0)</f>
        <v>0</v>
      </c>
      <c r="AR146" s="386">
        <f>IF('1042Bf Données de base trav.'!Y142&gt;0,'1042Bf Données de base trav.'!T142,0)</f>
        <v>0</v>
      </c>
      <c r="AS146" s="382" t="str">
        <f t="shared" si="67"/>
        <v/>
      </c>
      <c r="AT146" s="382">
        <f>'1042Bf Données de base trav.'!P142</f>
        <v>0</v>
      </c>
      <c r="AU146" s="382">
        <f t="shared" si="68"/>
        <v>0</v>
      </c>
    </row>
    <row r="147" spans="1:47" s="57" customFormat="1" ht="16.899999999999999" customHeight="1">
      <c r="A147" s="402" t="str">
        <f>IF('1042Bf Données de base trav.'!A143="","",'1042Bf Données de base trav.'!A143)</f>
        <v/>
      </c>
      <c r="B147" s="409" t="str">
        <f>IF('1042Bf Données de base trav.'!B143="","",'1042Bf Données de base trav.'!B143)</f>
        <v/>
      </c>
      <c r="C147" s="403" t="str">
        <f>IF('1042Bf Données de base trav.'!C143="","",'1042Bf Données de base trav.'!C143)</f>
        <v/>
      </c>
      <c r="D147" s="310" t="str">
        <f>IF('1042Bf Données de base trav.'!AJ143="","",'1042Bf Données de base trav.'!AJ143)</f>
        <v/>
      </c>
      <c r="E147" s="306" t="str">
        <f>IF('1042Bf Données de base trav.'!N143="","",'1042Bf Données de base trav.'!N143)</f>
        <v/>
      </c>
      <c r="F147" s="308" t="str">
        <f>IF('1042Bf Données de base trav.'!O143="","",'1042Bf Données de base trav.'!O143)</f>
        <v/>
      </c>
      <c r="G147" s="307" t="str">
        <f>IF('1042Bf Données de base trav.'!P143="","",'1042Bf Données de base trav.'!P143)</f>
        <v/>
      </c>
      <c r="H147" s="311" t="str">
        <f>IF('1042Bf Données de base trav.'!Q143="","",'1042Bf Données de base trav.'!Q143)</f>
        <v/>
      </c>
      <c r="I147" s="312" t="str">
        <f>IF('1042Bf Données de base trav.'!R143="","",'1042Bf Données de base trav.'!R143)</f>
        <v/>
      </c>
      <c r="J147" s="313" t="str">
        <f t="shared" si="52"/>
        <v/>
      </c>
      <c r="K147" s="314" t="str">
        <f t="shared" si="53"/>
        <v/>
      </c>
      <c r="L147" s="315" t="str">
        <f>IF('1042Bf Données de base trav.'!S143="","",'1042Bf Données de base trav.'!S143)</f>
        <v/>
      </c>
      <c r="M147" s="316" t="str">
        <f t="shared" si="69"/>
        <v/>
      </c>
      <c r="N147" s="317" t="str">
        <f t="shared" si="70"/>
        <v/>
      </c>
      <c r="O147" s="318" t="str">
        <f t="shared" si="71"/>
        <v/>
      </c>
      <c r="P147" s="319" t="str">
        <f t="shared" si="72"/>
        <v/>
      </c>
      <c r="Q147" s="309" t="str">
        <f t="shared" si="73"/>
        <v/>
      </c>
      <c r="R147" s="320" t="str">
        <f t="shared" si="74"/>
        <v/>
      </c>
      <c r="S147" s="317" t="str">
        <f t="shared" si="75"/>
        <v/>
      </c>
      <c r="T147" s="315" t="str">
        <f>IF(R147="","",MAX((O147-AR147)*'1042Af Demande'!$B$31,0))</f>
        <v/>
      </c>
      <c r="U147" s="321" t="str">
        <f t="shared" si="76"/>
        <v/>
      </c>
      <c r="V147" s="377"/>
      <c r="W147" s="378"/>
      <c r="X147" s="158" t="str">
        <f>IF('1042Bf Données de base trav.'!M143="","",'1042Bf Données de base trav.'!M143)</f>
        <v/>
      </c>
      <c r="Y147" s="379" t="str">
        <f t="shared" si="54"/>
        <v/>
      </c>
      <c r="Z147" s="380" t="str">
        <f>IF(A147="","",'1042Bf Données de base trav.'!Q143-'1042Bf Données de base trav.'!R143)</f>
        <v/>
      </c>
      <c r="AA147" s="380" t="str">
        <f t="shared" si="55"/>
        <v/>
      </c>
      <c r="AB147" s="381" t="str">
        <f t="shared" si="56"/>
        <v/>
      </c>
      <c r="AC147" s="381" t="str">
        <f t="shared" si="57"/>
        <v/>
      </c>
      <c r="AD147" s="381" t="str">
        <f t="shared" si="58"/>
        <v/>
      </c>
      <c r="AE147" s="382" t="str">
        <f t="shared" si="59"/>
        <v/>
      </c>
      <c r="AF147" s="382" t="str">
        <f>IF(K147="","",K147*AF$8 - MAX('1042Bf Données de base trav.'!S143-M147,0))</f>
        <v/>
      </c>
      <c r="AG147" s="382" t="str">
        <f t="shared" si="60"/>
        <v/>
      </c>
      <c r="AH147" s="382" t="str">
        <f t="shared" si="61"/>
        <v/>
      </c>
      <c r="AI147" s="382" t="str">
        <f t="shared" si="62"/>
        <v/>
      </c>
      <c r="AJ147" s="382" t="str">
        <f>IF(OR($C147="",K147="",O147=""),"",MAX(P147+'1042Bf Données de base trav.'!T143-O147,0))</f>
        <v/>
      </c>
      <c r="AK147" s="382" t="str">
        <f>IF('1042Bf Données de base trav.'!T143="","",'1042Bf Données de base trav.'!T143)</f>
        <v/>
      </c>
      <c r="AL147" s="382" t="str">
        <f t="shared" si="63"/>
        <v/>
      </c>
      <c r="AM147" s="383" t="str">
        <f t="shared" si="64"/>
        <v/>
      </c>
      <c r="AN147" s="384" t="str">
        <f t="shared" si="65"/>
        <v/>
      </c>
      <c r="AO147" s="382" t="str">
        <f t="shared" si="66"/>
        <v/>
      </c>
      <c r="AP147" s="382" t="str">
        <f>IF(E147="","",'1042Bf Données de base trav.'!P143)</f>
        <v/>
      </c>
      <c r="AQ147" s="385">
        <f>IF('1042Bf Données de base trav.'!Y143&gt;0,AG147,0)</f>
        <v>0</v>
      </c>
      <c r="AR147" s="386">
        <f>IF('1042Bf Données de base trav.'!Y143&gt;0,'1042Bf Données de base trav.'!T143,0)</f>
        <v>0</v>
      </c>
      <c r="AS147" s="382" t="str">
        <f t="shared" si="67"/>
        <v/>
      </c>
      <c r="AT147" s="382">
        <f>'1042Bf Données de base trav.'!P143</f>
        <v>0</v>
      </c>
      <c r="AU147" s="382">
        <f t="shared" si="68"/>
        <v>0</v>
      </c>
    </row>
    <row r="148" spans="1:47" s="57" customFormat="1" ht="16.899999999999999" customHeight="1">
      <c r="A148" s="402" t="str">
        <f>IF('1042Bf Données de base trav.'!A144="","",'1042Bf Données de base trav.'!A144)</f>
        <v/>
      </c>
      <c r="B148" s="409" t="str">
        <f>IF('1042Bf Données de base trav.'!B144="","",'1042Bf Données de base trav.'!B144)</f>
        <v/>
      </c>
      <c r="C148" s="403" t="str">
        <f>IF('1042Bf Données de base trav.'!C144="","",'1042Bf Données de base trav.'!C144)</f>
        <v/>
      </c>
      <c r="D148" s="310" t="str">
        <f>IF('1042Bf Données de base trav.'!AJ144="","",'1042Bf Données de base trav.'!AJ144)</f>
        <v/>
      </c>
      <c r="E148" s="306" t="str">
        <f>IF('1042Bf Données de base trav.'!N144="","",'1042Bf Données de base trav.'!N144)</f>
        <v/>
      </c>
      <c r="F148" s="308" t="str">
        <f>IF('1042Bf Données de base trav.'!O144="","",'1042Bf Données de base trav.'!O144)</f>
        <v/>
      </c>
      <c r="G148" s="307" t="str">
        <f>IF('1042Bf Données de base trav.'!P144="","",'1042Bf Données de base trav.'!P144)</f>
        <v/>
      </c>
      <c r="H148" s="311" t="str">
        <f>IF('1042Bf Données de base trav.'!Q144="","",'1042Bf Données de base trav.'!Q144)</f>
        <v/>
      </c>
      <c r="I148" s="312" t="str">
        <f>IF('1042Bf Données de base trav.'!R144="","",'1042Bf Données de base trav.'!R144)</f>
        <v/>
      </c>
      <c r="J148" s="313" t="str">
        <f t="shared" si="52"/>
        <v/>
      </c>
      <c r="K148" s="314" t="str">
        <f t="shared" si="53"/>
        <v/>
      </c>
      <c r="L148" s="315" t="str">
        <f>IF('1042Bf Données de base trav.'!S144="","",'1042Bf Données de base trav.'!S144)</f>
        <v/>
      </c>
      <c r="M148" s="316" t="str">
        <f t="shared" si="69"/>
        <v/>
      </c>
      <c r="N148" s="317" t="str">
        <f t="shared" si="70"/>
        <v/>
      </c>
      <c r="O148" s="318" t="str">
        <f t="shared" si="71"/>
        <v/>
      </c>
      <c r="P148" s="319" t="str">
        <f t="shared" si="72"/>
        <v/>
      </c>
      <c r="Q148" s="309" t="str">
        <f t="shared" si="73"/>
        <v/>
      </c>
      <c r="R148" s="320" t="str">
        <f t="shared" si="74"/>
        <v/>
      </c>
      <c r="S148" s="317" t="str">
        <f t="shared" si="75"/>
        <v/>
      </c>
      <c r="T148" s="315" t="str">
        <f>IF(R148="","",MAX((O148-AR148)*'1042Af Demande'!$B$31,0))</f>
        <v/>
      </c>
      <c r="U148" s="321" t="str">
        <f t="shared" si="76"/>
        <v/>
      </c>
      <c r="V148" s="377"/>
      <c r="W148" s="378"/>
      <c r="X148" s="158" t="str">
        <f>IF('1042Bf Données de base trav.'!M144="","",'1042Bf Données de base trav.'!M144)</f>
        <v/>
      </c>
      <c r="Y148" s="379" t="str">
        <f t="shared" si="54"/>
        <v/>
      </c>
      <c r="Z148" s="380" t="str">
        <f>IF(A148="","",'1042Bf Données de base trav.'!Q144-'1042Bf Données de base trav.'!R144)</f>
        <v/>
      </c>
      <c r="AA148" s="380" t="str">
        <f t="shared" si="55"/>
        <v/>
      </c>
      <c r="AB148" s="381" t="str">
        <f t="shared" si="56"/>
        <v/>
      </c>
      <c r="AC148" s="381" t="str">
        <f t="shared" si="57"/>
        <v/>
      </c>
      <c r="AD148" s="381" t="str">
        <f t="shared" si="58"/>
        <v/>
      </c>
      <c r="AE148" s="382" t="str">
        <f t="shared" si="59"/>
        <v/>
      </c>
      <c r="AF148" s="382" t="str">
        <f>IF(K148="","",K148*AF$8 - MAX('1042Bf Données de base trav.'!S144-M148,0))</f>
        <v/>
      </c>
      <c r="AG148" s="382" t="str">
        <f t="shared" si="60"/>
        <v/>
      </c>
      <c r="AH148" s="382" t="str">
        <f t="shared" si="61"/>
        <v/>
      </c>
      <c r="AI148" s="382" t="str">
        <f t="shared" si="62"/>
        <v/>
      </c>
      <c r="AJ148" s="382" t="str">
        <f>IF(OR($C148="",K148="",O148=""),"",MAX(P148+'1042Bf Données de base trav.'!T144-O148,0))</f>
        <v/>
      </c>
      <c r="AK148" s="382" t="str">
        <f>IF('1042Bf Données de base trav.'!T144="","",'1042Bf Données de base trav.'!T144)</f>
        <v/>
      </c>
      <c r="AL148" s="382" t="str">
        <f t="shared" si="63"/>
        <v/>
      </c>
      <c r="AM148" s="383" t="str">
        <f t="shared" si="64"/>
        <v/>
      </c>
      <c r="AN148" s="384" t="str">
        <f t="shared" si="65"/>
        <v/>
      </c>
      <c r="AO148" s="382" t="str">
        <f t="shared" si="66"/>
        <v/>
      </c>
      <c r="AP148" s="382" t="str">
        <f>IF(E148="","",'1042Bf Données de base trav.'!P144)</f>
        <v/>
      </c>
      <c r="AQ148" s="385">
        <f>IF('1042Bf Données de base trav.'!Y144&gt;0,AG148,0)</f>
        <v>0</v>
      </c>
      <c r="AR148" s="386">
        <f>IF('1042Bf Données de base trav.'!Y144&gt;0,'1042Bf Données de base trav.'!T144,0)</f>
        <v>0</v>
      </c>
      <c r="AS148" s="382" t="str">
        <f t="shared" si="67"/>
        <v/>
      </c>
      <c r="AT148" s="382">
        <f>'1042Bf Données de base trav.'!P144</f>
        <v>0</v>
      </c>
      <c r="AU148" s="382">
        <f t="shared" si="68"/>
        <v>0</v>
      </c>
    </row>
    <row r="149" spans="1:47" s="57" customFormat="1" ht="16.899999999999999" customHeight="1">
      <c r="A149" s="402" t="str">
        <f>IF('1042Bf Données de base trav.'!A145="","",'1042Bf Données de base trav.'!A145)</f>
        <v/>
      </c>
      <c r="B149" s="409" t="str">
        <f>IF('1042Bf Données de base trav.'!B145="","",'1042Bf Données de base trav.'!B145)</f>
        <v/>
      </c>
      <c r="C149" s="403" t="str">
        <f>IF('1042Bf Données de base trav.'!C145="","",'1042Bf Données de base trav.'!C145)</f>
        <v/>
      </c>
      <c r="D149" s="310" t="str">
        <f>IF('1042Bf Données de base trav.'!AJ145="","",'1042Bf Données de base trav.'!AJ145)</f>
        <v/>
      </c>
      <c r="E149" s="306" t="str">
        <f>IF('1042Bf Données de base trav.'!N145="","",'1042Bf Données de base trav.'!N145)</f>
        <v/>
      </c>
      <c r="F149" s="308" t="str">
        <f>IF('1042Bf Données de base trav.'!O145="","",'1042Bf Données de base trav.'!O145)</f>
        <v/>
      </c>
      <c r="G149" s="307" t="str">
        <f>IF('1042Bf Données de base trav.'!P145="","",'1042Bf Données de base trav.'!P145)</f>
        <v/>
      </c>
      <c r="H149" s="311" t="str">
        <f>IF('1042Bf Données de base trav.'!Q145="","",'1042Bf Données de base trav.'!Q145)</f>
        <v/>
      </c>
      <c r="I149" s="312" t="str">
        <f>IF('1042Bf Données de base trav.'!R145="","",'1042Bf Données de base trav.'!R145)</f>
        <v/>
      </c>
      <c r="J149" s="313" t="str">
        <f t="shared" si="52"/>
        <v/>
      </c>
      <c r="K149" s="314" t="str">
        <f t="shared" si="53"/>
        <v/>
      </c>
      <c r="L149" s="315" t="str">
        <f>IF('1042Bf Données de base trav.'!S145="","",'1042Bf Données de base trav.'!S145)</f>
        <v/>
      </c>
      <c r="M149" s="316" t="str">
        <f t="shared" si="69"/>
        <v/>
      </c>
      <c r="N149" s="317" t="str">
        <f t="shared" si="70"/>
        <v/>
      </c>
      <c r="O149" s="318" t="str">
        <f t="shared" si="71"/>
        <v/>
      </c>
      <c r="P149" s="319" t="str">
        <f t="shared" si="72"/>
        <v/>
      </c>
      <c r="Q149" s="309" t="str">
        <f t="shared" si="73"/>
        <v/>
      </c>
      <c r="R149" s="320" t="str">
        <f t="shared" si="74"/>
        <v/>
      </c>
      <c r="S149" s="317" t="str">
        <f t="shared" si="75"/>
        <v/>
      </c>
      <c r="T149" s="315" t="str">
        <f>IF(R149="","",MAX((O149-AR149)*'1042Af Demande'!$B$31,0))</f>
        <v/>
      </c>
      <c r="U149" s="321" t="str">
        <f t="shared" si="76"/>
        <v/>
      </c>
      <c r="V149" s="377"/>
      <c r="W149" s="378"/>
      <c r="X149" s="158" t="str">
        <f>IF('1042Bf Données de base trav.'!M145="","",'1042Bf Données de base trav.'!M145)</f>
        <v/>
      </c>
      <c r="Y149" s="379" t="str">
        <f t="shared" si="54"/>
        <v/>
      </c>
      <c r="Z149" s="380" t="str">
        <f>IF(A149="","",'1042Bf Données de base trav.'!Q145-'1042Bf Données de base trav.'!R145)</f>
        <v/>
      </c>
      <c r="AA149" s="380" t="str">
        <f t="shared" si="55"/>
        <v/>
      </c>
      <c r="AB149" s="381" t="str">
        <f t="shared" si="56"/>
        <v/>
      </c>
      <c r="AC149" s="381" t="str">
        <f t="shared" si="57"/>
        <v/>
      </c>
      <c r="AD149" s="381" t="str">
        <f t="shared" si="58"/>
        <v/>
      </c>
      <c r="AE149" s="382" t="str">
        <f t="shared" si="59"/>
        <v/>
      </c>
      <c r="AF149" s="382" t="str">
        <f>IF(K149="","",K149*AF$8 - MAX('1042Bf Données de base trav.'!S145-M149,0))</f>
        <v/>
      </c>
      <c r="AG149" s="382" t="str">
        <f t="shared" si="60"/>
        <v/>
      </c>
      <c r="AH149" s="382" t="str">
        <f t="shared" si="61"/>
        <v/>
      </c>
      <c r="AI149" s="382" t="str">
        <f t="shared" si="62"/>
        <v/>
      </c>
      <c r="AJ149" s="382" t="str">
        <f>IF(OR($C149="",K149="",O149=""),"",MAX(P149+'1042Bf Données de base trav.'!T145-O149,0))</f>
        <v/>
      </c>
      <c r="AK149" s="382" t="str">
        <f>IF('1042Bf Données de base trav.'!T145="","",'1042Bf Données de base trav.'!T145)</f>
        <v/>
      </c>
      <c r="AL149" s="382" t="str">
        <f t="shared" si="63"/>
        <v/>
      </c>
      <c r="AM149" s="383" t="str">
        <f t="shared" si="64"/>
        <v/>
      </c>
      <c r="AN149" s="384" t="str">
        <f t="shared" si="65"/>
        <v/>
      </c>
      <c r="AO149" s="382" t="str">
        <f t="shared" si="66"/>
        <v/>
      </c>
      <c r="AP149" s="382" t="str">
        <f>IF(E149="","",'1042Bf Données de base trav.'!P145)</f>
        <v/>
      </c>
      <c r="AQ149" s="385">
        <f>IF('1042Bf Données de base trav.'!Y145&gt;0,AG149,0)</f>
        <v>0</v>
      </c>
      <c r="AR149" s="386">
        <f>IF('1042Bf Données de base trav.'!Y145&gt;0,'1042Bf Données de base trav.'!T145,0)</f>
        <v>0</v>
      </c>
      <c r="AS149" s="382" t="str">
        <f t="shared" si="67"/>
        <v/>
      </c>
      <c r="AT149" s="382">
        <f>'1042Bf Données de base trav.'!P145</f>
        <v>0</v>
      </c>
      <c r="AU149" s="382">
        <f t="shared" si="68"/>
        <v>0</v>
      </c>
    </row>
    <row r="150" spans="1:47" s="57" customFormat="1" ht="16.899999999999999" customHeight="1">
      <c r="A150" s="402" t="str">
        <f>IF('1042Bf Données de base trav.'!A146="","",'1042Bf Données de base trav.'!A146)</f>
        <v/>
      </c>
      <c r="B150" s="409" t="str">
        <f>IF('1042Bf Données de base trav.'!B146="","",'1042Bf Données de base trav.'!B146)</f>
        <v/>
      </c>
      <c r="C150" s="403" t="str">
        <f>IF('1042Bf Données de base trav.'!C146="","",'1042Bf Données de base trav.'!C146)</f>
        <v/>
      </c>
      <c r="D150" s="310" t="str">
        <f>IF('1042Bf Données de base trav.'!AJ146="","",'1042Bf Données de base trav.'!AJ146)</f>
        <v/>
      </c>
      <c r="E150" s="306" t="str">
        <f>IF('1042Bf Données de base trav.'!N146="","",'1042Bf Données de base trav.'!N146)</f>
        <v/>
      </c>
      <c r="F150" s="308" t="str">
        <f>IF('1042Bf Données de base trav.'!O146="","",'1042Bf Données de base trav.'!O146)</f>
        <v/>
      </c>
      <c r="G150" s="307" t="str">
        <f>IF('1042Bf Données de base trav.'!P146="","",'1042Bf Données de base trav.'!P146)</f>
        <v/>
      </c>
      <c r="H150" s="311" t="str">
        <f>IF('1042Bf Données de base trav.'!Q146="","",'1042Bf Données de base trav.'!Q146)</f>
        <v/>
      </c>
      <c r="I150" s="312" t="str">
        <f>IF('1042Bf Données de base trav.'!R146="","",'1042Bf Données de base trav.'!R146)</f>
        <v/>
      </c>
      <c r="J150" s="313" t="str">
        <f t="shared" si="52"/>
        <v/>
      </c>
      <c r="K150" s="314" t="str">
        <f t="shared" si="53"/>
        <v/>
      </c>
      <c r="L150" s="315" t="str">
        <f>IF('1042Bf Données de base trav.'!S146="","",'1042Bf Données de base trav.'!S146)</f>
        <v/>
      </c>
      <c r="M150" s="316" t="str">
        <f t="shared" si="69"/>
        <v/>
      </c>
      <c r="N150" s="317" t="str">
        <f t="shared" si="70"/>
        <v/>
      </c>
      <c r="O150" s="318" t="str">
        <f t="shared" si="71"/>
        <v/>
      </c>
      <c r="P150" s="319" t="str">
        <f t="shared" si="72"/>
        <v/>
      </c>
      <c r="Q150" s="309" t="str">
        <f t="shared" si="73"/>
        <v/>
      </c>
      <c r="R150" s="320" t="str">
        <f t="shared" si="74"/>
        <v/>
      </c>
      <c r="S150" s="317" t="str">
        <f t="shared" si="75"/>
        <v/>
      </c>
      <c r="T150" s="315" t="str">
        <f>IF(R150="","",MAX((O150-AR150)*'1042Af Demande'!$B$31,0))</f>
        <v/>
      </c>
      <c r="U150" s="321" t="str">
        <f t="shared" si="76"/>
        <v/>
      </c>
      <c r="V150" s="377"/>
      <c r="W150" s="378"/>
      <c r="X150" s="158" t="str">
        <f>IF('1042Bf Données de base trav.'!M146="","",'1042Bf Données de base trav.'!M146)</f>
        <v/>
      </c>
      <c r="Y150" s="379" t="str">
        <f t="shared" si="54"/>
        <v/>
      </c>
      <c r="Z150" s="380" t="str">
        <f>IF(A150="","",'1042Bf Données de base trav.'!Q146-'1042Bf Données de base trav.'!R146)</f>
        <v/>
      </c>
      <c r="AA150" s="380" t="str">
        <f t="shared" si="55"/>
        <v/>
      </c>
      <c r="AB150" s="381" t="str">
        <f t="shared" si="56"/>
        <v/>
      </c>
      <c r="AC150" s="381" t="str">
        <f t="shared" si="57"/>
        <v/>
      </c>
      <c r="AD150" s="381" t="str">
        <f t="shared" si="58"/>
        <v/>
      </c>
      <c r="AE150" s="382" t="str">
        <f t="shared" si="59"/>
        <v/>
      </c>
      <c r="AF150" s="382" t="str">
        <f>IF(K150="","",K150*AF$8 - MAX('1042Bf Données de base trav.'!S146-M150,0))</f>
        <v/>
      </c>
      <c r="AG150" s="382" t="str">
        <f t="shared" si="60"/>
        <v/>
      </c>
      <c r="AH150" s="382" t="str">
        <f t="shared" si="61"/>
        <v/>
      </c>
      <c r="AI150" s="382" t="str">
        <f t="shared" si="62"/>
        <v/>
      </c>
      <c r="AJ150" s="382" t="str">
        <f>IF(OR($C150="",K150="",O150=""),"",MAX(P150+'1042Bf Données de base trav.'!T146-O150,0))</f>
        <v/>
      </c>
      <c r="AK150" s="382" t="str">
        <f>IF('1042Bf Données de base trav.'!T146="","",'1042Bf Données de base trav.'!T146)</f>
        <v/>
      </c>
      <c r="AL150" s="382" t="str">
        <f t="shared" si="63"/>
        <v/>
      </c>
      <c r="AM150" s="383" t="str">
        <f t="shared" si="64"/>
        <v/>
      </c>
      <c r="AN150" s="384" t="str">
        <f t="shared" si="65"/>
        <v/>
      </c>
      <c r="AO150" s="382" t="str">
        <f t="shared" si="66"/>
        <v/>
      </c>
      <c r="AP150" s="382" t="str">
        <f>IF(E150="","",'1042Bf Données de base trav.'!P146)</f>
        <v/>
      </c>
      <c r="AQ150" s="385">
        <f>IF('1042Bf Données de base trav.'!Y146&gt;0,AG150,0)</f>
        <v>0</v>
      </c>
      <c r="AR150" s="386">
        <f>IF('1042Bf Données de base trav.'!Y146&gt;0,'1042Bf Données de base trav.'!T146,0)</f>
        <v>0</v>
      </c>
      <c r="AS150" s="382" t="str">
        <f t="shared" si="67"/>
        <v/>
      </c>
      <c r="AT150" s="382">
        <f>'1042Bf Données de base trav.'!P146</f>
        <v>0</v>
      </c>
      <c r="AU150" s="382">
        <f t="shared" si="68"/>
        <v>0</v>
      </c>
    </row>
    <row r="151" spans="1:47" s="57" customFormat="1" ht="16.899999999999999" customHeight="1">
      <c r="A151" s="402" t="str">
        <f>IF('1042Bf Données de base trav.'!A147="","",'1042Bf Données de base trav.'!A147)</f>
        <v/>
      </c>
      <c r="B151" s="409" t="str">
        <f>IF('1042Bf Données de base trav.'!B147="","",'1042Bf Données de base trav.'!B147)</f>
        <v/>
      </c>
      <c r="C151" s="403" t="str">
        <f>IF('1042Bf Données de base trav.'!C147="","",'1042Bf Données de base trav.'!C147)</f>
        <v/>
      </c>
      <c r="D151" s="310" t="str">
        <f>IF('1042Bf Données de base trav.'!AJ147="","",'1042Bf Données de base trav.'!AJ147)</f>
        <v/>
      </c>
      <c r="E151" s="306" t="str">
        <f>IF('1042Bf Données de base trav.'!N147="","",'1042Bf Données de base trav.'!N147)</f>
        <v/>
      </c>
      <c r="F151" s="308" t="str">
        <f>IF('1042Bf Données de base trav.'!O147="","",'1042Bf Données de base trav.'!O147)</f>
        <v/>
      </c>
      <c r="G151" s="307" t="str">
        <f>IF('1042Bf Données de base trav.'!P147="","",'1042Bf Données de base trav.'!P147)</f>
        <v/>
      </c>
      <c r="H151" s="311" t="str">
        <f>IF('1042Bf Données de base trav.'!Q147="","",'1042Bf Données de base trav.'!Q147)</f>
        <v/>
      </c>
      <c r="I151" s="312" t="str">
        <f>IF('1042Bf Données de base trav.'!R147="","",'1042Bf Données de base trav.'!R147)</f>
        <v/>
      </c>
      <c r="J151" s="313" t="str">
        <f t="shared" si="52"/>
        <v/>
      </c>
      <c r="K151" s="314" t="str">
        <f t="shared" si="53"/>
        <v/>
      </c>
      <c r="L151" s="315" t="str">
        <f>IF('1042Bf Données de base trav.'!S147="","",'1042Bf Données de base trav.'!S147)</f>
        <v/>
      </c>
      <c r="M151" s="316" t="str">
        <f t="shared" si="69"/>
        <v/>
      </c>
      <c r="N151" s="317" t="str">
        <f t="shared" si="70"/>
        <v/>
      </c>
      <c r="O151" s="318" t="str">
        <f t="shared" si="71"/>
        <v/>
      </c>
      <c r="P151" s="319" t="str">
        <f t="shared" si="72"/>
        <v/>
      </c>
      <c r="Q151" s="309" t="str">
        <f t="shared" si="73"/>
        <v/>
      </c>
      <c r="R151" s="320" t="str">
        <f t="shared" si="74"/>
        <v/>
      </c>
      <c r="S151" s="317" t="str">
        <f t="shared" si="75"/>
        <v/>
      </c>
      <c r="T151" s="315" t="str">
        <f>IF(R151="","",MAX((O151-AR151)*'1042Af Demande'!$B$31,0))</f>
        <v/>
      </c>
      <c r="U151" s="321" t="str">
        <f t="shared" si="76"/>
        <v/>
      </c>
      <c r="V151" s="377"/>
      <c r="W151" s="378"/>
      <c r="X151" s="158" t="str">
        <f>IF('1042Bf Données de base trav.'!M147="","",'1042Bf Données de base trav.'!M147)</f>
        <v/>
      </c>
      <c r="Y151" s="379" t="str">
        <f t="shared" si="54"/>
        <v/>
      </c>
      <c r="Z151" s="380" t="str">
        <f>IF(A151="","",'1042Bf Données de base trav.'!Q147-'1042Bf Données de base trav.'!R147)</f>
        <v/>
      </c>
      <c r="AA151" s="380" t="str">
        <f t="shared" si="55"/>
        <v/>
      </c>
      <c r="AB151" s="381" t="str">
        <f t="shared" si="56"/>
        <v/>
      </c>
      <c r="AC151" s="381" t="str">
        <f t="shared" si="57"/>
        <v/>
      </c>
      <c r="AD151" s="381" t="str">
        <f t="shared" si="58"/>
        <v/>
      </c>
      <c r="AE151" s="382" t="str">
        <f t="shared" si="59"/>
        <v/>
      </c>
      <c r="AF151" s="382" t="str">
        <f>IF(K151="","",K151*AF$8 - MAX('1042Bf Données de base trav.'!S147-M151,0))</f>
        <v/>
      </c>
      <c r="AG151" s="382" t="str">
        <f t="shared" si="60"/>
        <v/>
      </c>
      <c r="AH151" s="382" t="str">
        <f t="shared" si="61"/>
        <v/>
      </c>
      <c r="AI151" s="382" t="str">
        <f t="shared" si="62"/>
        <v/>
      </c>
      <c r="AJ151" s="382" t="str">
        <f>IF(OR($C151="",K151="",O151=""),"",MAX(P151+'1042Bf Données de base trav.'!T147-O151,0))</f>
        <v/>
      </c>
      <c r="AK151" s="382" t="str">
        <f>IF('1042Bf Données de base trav.'!T147="","",'1042Bf Données de base trav.'!T147)</f>
        <v/>
      </c>
      <c r="AL151" s="382" t="str">
        <f t="shared" si="63"/>
        <v/>
      </c>
      <c r="AM151" s="383" t="str">
        <f t="shared" si="64"/>
        <v/>
      </c>
      <c r="AN151" s="384" t="str">
        <f t="shared" si="65"/>
        <v/>
      </c>
      <c r="AO151" s="382" t="str">
        <f t="shared" si="66"/>
        <v/>
      </c>
      <c r="AP151" s="382" t="str">
        <f>IF(E151="","",'1042Bf Données de base trav.'!P147)</f>
        <v/>
      </c>
      <c r="AQ151" s="385">
        <f>IF('1042Bf Données de base trav.'!Y147&gt;0,AG151,0)</f>
        <v>0</v>
      </c>
      <c r="AR151" s="386">
        <f>IF('1042Bf Données de base trav.'!Y147&gt;0,'1042Bf Données de base trav.'!T147,0)</f>
        <v>0</v>
      </c>
      <c r="AS151" s="382" t="str">
        <f t="shared" si="67"/>
        <v/>
      </c>
      <c r="AT151" s="382">
        <f>'1042Bf Données de base trav.'!P147</f>
        <v>0</v>
      </c>
      <c r="AU151" s="382">
        <f t="shared" si="68"/>
        <v>0</v>
      </c>
    </row>
    <row r="152" spans="1:47" s="57" customFormat="1" ht="16.899999999999999" customHeight="1">
      <c r="A152" s="402" t="str">
        <f>IF('1042Bf Données de base trav.'!A148="","",'1042Bf Données de base trav.'!A148)</f>
        <v/>
      </c>
      <c r="B152" s="409" t="str">
        <f>IF('1042Bf Données de base trav.'!B148="","",'1042Bf Données de base trav.'!B148)</f>
        <v/>
      </c>
      <c r="C152" s="403" t="str">
        <f>IF('1042Bf Données de base trav.'!C148="","",'1042Bf Données de base trav.'!C148)</f>
        <v/>
      </c>
      <c r="D152" s="310" t="str">
        <f>IF('1042Bf Données de base trav.'!AJ148="","",'1042Bf Données de base trav.'!AJ148)</f>
        <v/>
      </c>
      <c r="E152" s="306" t="str">
        <f>IF('1042Bf Données de base trav.'!N148="","",'1042Bf Données de base trav.'!N148)</f>
        <v/>
      </c>
      <c r="F152" s="308" t="str">
        <f>IF('1042Bf Données de base trav.'!O148="","",'1042Bf Données de base trav.'!O148)</f>
        <v/>
      </c>
      <c r="G152" s="307" t="str">
        <f>IF('1042Bf Données de base trav.'!P148="","",'1042Bf Données de base trav.'!P148)</f>
        <v/>
      </c>
      <c r="H152" s="311" t="str">
        <f>IF('1042Bf Données de base trav.'!Q148="","",'1042Bf Données de base trav.'!Q148)</f>
        <v/>
      </c>
      <c r="I152" s="312" t="str">
        <f>IF('1042Bf Données de base trav.'!R148="","",'1042Bf Données de base trav.'!R148)</f>
        <v/>
      </c>
      <c r="J152" s="313" t="str">
        <f t="shared" si="52"/>
        <v/>
      </c>
      <c r="K152" s="314" t="str">
        <f t="shared" si="53"/>
        <v/>
      </c>
      <c r="L152" s="315" t="str">
        <f>IF('1042Bf Données de base trav.'!S148="","",'1042Bf Données de base trav.'!S148)</f>
        <v/>
      </c>
      <c r="M152" s="316" t="str">
        <f t="shared" si="69"/>
        <v/>
      </c>
      <c r="N152" s="317" t="str">
        <f t="shared" si="70"/>
        <v/>
      </c>
      <c r="O152" s="318" t="str">
        <f t="shared" si="71"/>
        <v/>
      </c>
      <c r="P152" s="319" t="str">
        <f t="shared" si="72"/>
        <v/>
      </c>
      <c r="Q152" s="309" t="str">
        <f t="shared" si="73"/>
        <v/>
      </c>
      <c r="R152" s="320" t="str">
        <f t="shared" si="74"/>
        <v/>
      </c>
      <c r="S152" s="317" t="str">
        <f t="shared" si="75"/>
        <v/>
      </c>
      <c r="T152" s="315" t="str">
        <f>IF(R152="","",MAX((O152-AR152)*'1042Af Demande'!$B$31,0))</f>
        <v/>
      </c>
      <c r="U152" s="321" t="str">
        <f t="shared" si="76"/>
        <v/>
      </c>
      <c r="V152" s="377"/>
      <c r="W152" s="378"/>
      <c r="X152" s="158" t="str">
        <f>IF('1042Bf Données de base trav.'!M148="","",'1042Bf Données de base trav.'!M148)</f>
        <v/>
      </c>
      <c r="Y152" s="379" t="str">
        <f t="shared" si="54"/>
        <v/>
      </c>
      <c r="Z152" s="380" t="str">
        <f>IF(A152="","",'1042Bf Données de base trav.'!Q148-'1042Bf Données de base trav.'!R148)</f>
        <v/>
      </c>
      <c r="AA152" s="380" t="str">
        <f t="shared" si="55"/>
        <v/>
      </c>
      <c r="AB152" s="381" t="str">
        <f t="shared" si="56"/>
        <v/>
      </c>
      <c r="AC152" s="381" t="str">
        <f t="shared" si="57"/>
        <v/>
      </c>
      <c r="AD152" s="381" t="str">
        <f t="shared" si="58"/>
        <v/>
      </c>
      <c r="AE152" s="382" t="str">
        <f t="shared" si="59"/>
        <v/>
      </c>
      <c r="AF152" s="382" t="str">
        <f>IF(K152="","",K152*AF$8 - MAX('1042Bf Données de base trav.'!S148-M152,0))</f>
        <v/>
      </c>
      <c r="AG152" s="382" t="str">
        <f t="shared" si="60"/>
        <v/>
      </c>
      <c r="AH152" s="382" t="str">
        <f t="shared" si="61"/>
        <v/>
      </c>
      <c r="AI152" s="382" t="str">
        <f t="shared" si="62"/>
        <v/>
      </c>
      <c r="AJ152" s="382" t="str">
        <f>IF(OR($C152="",K152="",O152=""),"",MAX(P152+'1042Bf Données de base trav.'!T148-O152,0))</f>
        <v/>
      </c>
      <c r="AK152" s="382" t="str">
        <f>IF('1042Bf Données de base trav.'!T148="","",'1042Bf Données de base trav.'!T148)</f>
        <v/>
      </c>
      <c r="AL152" s="382" t="str">
        <f t="shared" si="63"/>
        <v/>
      </c>
      <c r="AM152" s="383" t="str">
        <f t="shared" si="64"/>
        <v/>
      </c>
      <c r="AN152" s="384" t="str">
        <f t="shared" si="65"/>
        <v/>
      </c>
      <c r="AO152" s="382" t="str">
        <f t="shared" si="66"/>
        <v/>
      </c>
      <c r="AP152" s="382" t="str">
        <f>IF(E152="","",'1042Bf Données de base trav.'!P148)</f>
        <v/>
      </c>
      <c r="AQ152" s="385">
        <f>IF('1042Bf Données de base trav.'!Y148&gt;0,AG152,0)</f>
        <v>0</v>
      </c>
      <c r="AR152" s="386">
        <f>IF('1042Bf Données de base trav.'!Y148&gt;0,'1042Bf Données de base trav.'!T148,0)</f>
        <v>0</v>
      </c>
      <c r="AS152" s="382" t="str">
        <f t="shared" si="67"/>
        <v/>
      </c>
      <c r="AT152" s="382">
        <f>'1042Bf Données de base trav.'!P148</f>
        <v>0</v>
      </c>
      <c r="AU152" s="382">
        <f t="shared" si="68"/>
        <v>0</v>
      </c>
    </row>
    <row r="153" spans="1:47" s="57" customFormat="1" ht="16.899999999999999" customHeight="1">
      <c r="A153" s="402" t="str">
        <f>IF('1042Bf Données de base trav.'!A149="","",'1042Bf Données de base trav.'!A149)</f>
        <v/>
      </c>
      <c r="B153" s="409" t="str">
        <f>IF('1042Bf Données de base trav.'!B149="","",'1042Bf Données de base trav.'!B149)</f>
        <v/>
      </c>
      <c r="C153" s="403" t="str">
        <f>IF('1042Bf Données de base trav.'!C149="","",'1042Bf Données de base trav.'!C149)</f>
        <v/>
      </c>
      <c r="D153" s="310" t="str">
        <f>IF('1042Bf Données de base trav.'!AJ149="","",'1042Bf Données de base trav.'!AJ149)</f>
        <v/>
      </c>
      <c r="E153" s="306" t="str">
        <f>IF('1042Bf Données de base trav.'!N149="","",'1042Bf Données de base trav.'!N149)</f>
        <v/>
      </c>
      <c r="F153" s="308" t="str">
        <f>IF('1042Bf Données de base trav.'!O149="","",'1042Bf Données de base trav.'!O149)</f>
        <v/>
      </c>
      <c r="G153" s="307" t="str">
        <f>IF('1042Bf Données de base trav.'!P149="","",'1042Bf Données de base trav.'!P149)</f>
        <v/>
      </c>
      <c r="H153" s="311" t="str">
        <f>IF('1042Bf Données de base trav.'!Q149="","",'1042Bf Données de base trav.'!Q149)</f>
        <v/>
      </c>
      <c r="I153" s="312" t="str">
        <f>IF('1042Bf Données de base trav.'!R149="","",'1042Bf Données de base trav.'!R149)</f>
        <v/>
      </c>
      <c r="J153" s="313" t="str">
        <f t="shared" si="52"/>
        <v/>
      </c>
      <c r="K153" s="314" t="str">
        <f t="shared" si="53"/>
        <v/>
      </c>
      <c r="L153" s="315" t="str">
        <f>IF('1042Bf Données de base trav.'!S149="","",'1042Bf Données de base trav.'!S149)</f>
        <v/>
      </c>
      <c r="M153" s="316" t="str">
        <f t="shared" si="69"/>
        <v/>
      </c>
      <c r="N153" s="317" t="str">
        <f t="shared" si="70"/>
        <v/>
      </c>
      <c r="O153" s="318" t="str">
        <f t="shared" si="71"/>
        <v/>
      </c>
      <c r="P153" s="319" t="str">
        <f t="shared" si="72"/>
        <v/>
      </c>
      <c r="Q153" s="309" t="str">
        <f t="shared" si="73"/>
        <v/>
      </c>
      <c r="R153" s="320" t="str">
        <f t="shared" si="74"/>
        <v/>
      </c>
      <c r="S153" s="317" t="str">
        <f t="shared" si="75"/>
        <v/>
      </c>
      <c r="T153" s="315" t="str">
        <f>IF(R153="","",MAX((O153-AR153)*'1042Af Demande'!$B$31,0))</f>
        <v/>
      </c>
      <c r="U153" s="321" t="str">
        <f t="shared" si="76"/>
        <v/>
      </c>
      <c r="V153" s="377"/>
      <c r="W153" s="378"/>
      <c r="X153" s="158" t="str">
        <f>IF('1042Bf Données de base trav.'!M149="","",'1042Bf Données de base trav.'!M149)</f>
        <v/>
      </c>
      <c r="Y153" s="379" t="str">
        <f t="shared" si="54"/>
        <v/>
      </c>
      <c r="Z153" s="380" t="str">
        <f>IF(A153="","",'1042Bf Données de base trav.'!Q149-'1042Bf Données de base trav.'!R149)</f>
        <v/>
      </c>
      <c r="AA153" s="380" t="str">
        <f t="shared" si="55"/>
        <v/>
      </c>
      <c r="AB153" s="381" t="str">
        <f t="shared" si="56"/>
        <v/>
      </c>
      <c r="AC153" s="381" t="str">
        <f t="shared" si="57"/>
        <v/>
      </c>
      <c r="AD153" s="381" t="str">
        <f t="shared" si="58"/>
        <v/>
      </c>
      <c r="AE153" s="382" t="str">
        <f t="shared" si="59"/>
        <v/>
      </c>
      <c r="AF153" s="382" t="str">
        <f>IF(K153="","",K153*AF$8 - MAX('1042Bf Données de base trav.'!S149-M153,0))</f>
        <v/>
      </c>
      <c r="AG153" s="382" t="str">
        <f t="shared" si="60"/>
        <v/>
      </c>
      <c r="AH153" s="382" t="str">
        <f t="shared" si="61"/>
        <v/>
      </c>
      <c r="AI153" s="382" t="str">
        <f t="shared" si="62"/>
        <v/>
      </c>
      <c r="AJ153" s="382" t="str">
        <f>IF(OR($C153="",K153="",O153=""),"",MAX(P153+'1042Bf Données de base trav.'!T149-O153,0))</f>
        <v/>
      </c>
      <c r="AK153" s="382" t="str">
        <f>IF('1042Bf Données de base trav.'!T149="","",'1042Bf Données de base trav.'!T149)</f>
        <v/>
      </c>
      <c r="AL153" s="382" t="str">
        <f t="shared" si="63"/>
        <v/>
      </c>
      <c r="AM153" s="383" t="str">
        <f t="shared" si="64"/>
        <v/>
      </c>
      <c r="AN153" s="384" t="str">
        <f t="shared" si="65"/>
        <v/>
      </c>
      <c r="AO153" s="382" t="str">
        <f t="shared" si="66"/>
        <v/>
      </c>
      <c r="AP153" s="382" t="str">
        <f>IF(E153="","",'1042Bf Données de base trav.'!P149)</f>
        <v/>
      </c>
      <c r="AQ153" s="385">
        <f>IF('1042Bf Données de base trav.'!Y149&gt;0,AG153,0)</f>
        <v>0</v>
      </c>
      <c r="AR153" s="386">
        <f>IF('1042Bf Données de base trav.'!Y149&gt;0,'1042Bf Données de base trav.'!T149,0)</f>
        <v>0</v>
      </c>
      <c r="AS153" s="382" t="str">
        <f t="shared" si="67"/>
        <v/>
      </c>
      <c r="AT153" s="382">
        <f>'1042Bf Données de base trav.'!P149</f>
        <v>0</v>
      </c>
      <c r="AU153" s="382">
        <f t="shared" si="68"/>
        <v>0</v>
      </c>
    </row>
    <row r="154" spans="1:47" s="57" customFormat="1" ht="16.899999999999999" customHeight="1">
      <c r="A154" s="402" t="str">
        <f>IF('1042Bf Données de base trav.'!A150="","",'1042Bf Données de base trav.'!A150)</f>
        <v/>
      </c>
      <c r="B154" s="409" t="str">
        <f>IF('1042Bf Données de base trav.'!B150="","",'1042Bf Données de base trav.'!B150)</f>
        <v/>
      </c>
      <c r="C154" s="403" t="str">
        <f>IF('1042Bf Données de base trav.'!C150="","",'1042Bf Données de base trav.'!C150)</f>
        <v/>
      </c>
      <c r="D154" s="310" t="str">
        <f>IF('1042Bf Données de base trav.'!AJ150="","",'1042Bf Données de base trav.'!AJ150)</f>
        <v/>
      </c>
      <c r="E154" s="306" t="str">
        <f>IF('1042Bf Données de base trav.'!N150="","",'1042Bf Données de base trav.'!N150)</f>
        <v/>
      </c>
      <c r="F154" s="308" t="str">
        <f>IF('1042Bf Données de base trav.'!O150="","",'1042Bf Données de base trav.'!O150)</f>
        <v/>
      </c>
      <c r="G154" s="307" t="str">
        <f>IF('1042Bf Données de base trav.'!P150="","",'1042Bf Données de base trav.'!P150)</f>
        <v/>
      </c>
      <c r="H154" s="311" t="str">
        <f>IF('1042Bf Données de base trav.'!Q150="","",'1042Bf Données de base trav.'!Q150)</f>
        <v/>
      </c>
      <c r="I154" s="312" t="str">
        <f>IF('1042Bf Données de base trav.'!R150="","",'1042Bf Données de base trav.'!R150)</f>
        <v/>
      </c>
      <c r="J154" s="313" t="str">
        <f t="shared" si="52"/>
        <v/>
      </c>
      <c r="K154" s="314" t="str">
        <f t="shared" si="53"/>
        <v/>
      </c>
      <c r="L154" s="315" t="str">
        <f>IF('1042Bf Données de base trav.'!S150="","",'1042Bf Données de base trav.'!S150)</f>
        <v/>
      </c>
      <c r="M154" s="316" t="str">
        <f t="shared" si="69"/>
        <v/>
      </c>
      <c r="N154" s="317" t="str">
        <f t="shared" si="70"/>
        <v/>
      </c>
      <c r="O154" s="318" t="str">
        <f t="shared" si="71"/>
        <v/>
      </c>
      <c r="P154" s="319" t="str">
        <f t="shared" si="72"/>
        <v/>
      </c>
      <c r="Q154" s="309" t="str">
        <f t="shared" si="73"/>
        <v/>
      </c>
      <c r="R154" s="320" t="str">
        <f t="shared" si="74"/>
        <v/>
      </c>
      <c r="S154" s="317" t="str">
        <f t="shared" si="75"/>
        <v/>
      </c>
      <c r="T154" s="315" t="str">
        <f>IF(R154="","",MAX((O154-AR154)*'1042Af Demande'!$B$31,0))</f>
        <v/>
      </c>
      <c r="U154" s="321" t="str">
        <f t="shared" si="76"/>
        <v/>
      </c>
      <c r="V154" s="377"/>
      <c r="W154" s="378"/>
      <c r="X154" s="158" t="str">
        <f>IF('1042Bf Données de base trav.'!M150="","",'1042Bf Données de base trav.'!M150)</f>
        <v/>
      </c>
      <c r="Y154" s="379" t="str">
        <f t="shared" si="54"/>
        <v/>
      </c>
      <c r="Z154" s="380" t="str">
        <f>IF(A154="","",'1042Bf Données de base trav.'!Q150-'1042Bf Données de base trav.'!R150)</f>
        <v/>
      </c>
      <c r="AA154" s="380" t="str">
        <f t="shared" si="55"/>
        <v/>
      </c>
      <c r="AB154" s="381" t="str">
        <f t="shared" si="56"/>
        <v/>
      </c>
      <c r="AC154" s="381" t="str">
        <f t="shared" si="57"/>
        <v/>
      </c>
      <c r="AD154" s="381" t="str">
        <f t="shared" si="58"/>
        <v/>
      </c>
      <c r="AE154" s="382" t="str">
        <f t="shared" si="59"/>
        <v/>
      </c>
      <c r="AF154" s="382" t="str">
        <f>IF(K154="","",K154*AF$8 - MAX('1042Bf Données de base trav.'!S150-M154,0))</f>
        <v/>
      </c>
      <c r="AG154" s="382" t="str">
        <f t="shared" si="60"/>
        <v/>
      </c>
      <c r="AH154" s="382" t="str">
        <f t="shared" si="61"/>
        <v/>
      </c>
      <c r="AI154" s="382" t="str">
        <f t="shared" si="62"/>
        <v/>
      </c>
      <c r="AJ154" s="382" t="str">
        <f>IF(OR($C154="",K154="",O154=""),"",MAX(P154+'1042Bf Données de base trav.'!T150-O154,0))</f>
        <v/>
      </c>
      <c r="AK154" s="382" t="str">
        <f>IF('1042Bf Données de base trav.'!T150="","",'1042Bf Données de base trav.'!T150)</f>
        <v/>
      </c>
      <c r="AL154" s="382" t="str">
        <f t="shared" si="63"/>
        <v/>
      </c>
      <c r="AM154" s="383" t="str">
        <f t="shared" si="64"/>
        <v/>
      </c>
      <c r="AN154" s="384" t="str">
        <f t="shared" si="65"/>
        <v/>
      </c>
      <c r="AO154" s="382" t="str">
        <f t="shared" si="66"/>
        <v/>
      </c>
      <c r="AP154" s="382" t="str">
        <f>IF(E154="","",'1042Bf Données de base trav.'!P150)</f>
        <v/>
      </c>
      <c r="AQ154" s="385">
        <f>IF('1042Bf Données de base trav.'!Y150&gt;0,AG154,0)</f>
        <v>0</v>
      </c>
      <c r="AR154" s="386">
        <f>IF('1042Bf Données de base trav.'!Y150&gt;0,'1042Bf Données de base trav.'!T150,0)</f>
        <v>0</v>
      </c>
      <c r="AS154" s="382" t="str">
        <f t="shared" si="67"/>
        <v/>
      </c>
      <c r="AT154" s="382">
        <f>'1042Bf Données de base trav.'!P150</f>
        <v>0</v>
      </c>
      <c r="AU154" s="382">
        <f t="shared" si="68"/>
        <v>0</v>
      </c>
    </row>
    <row r="155" spans="1:47" s="57" customFormat="1" ht="16.899999999999999" customHeight="1">
      <c r="A155" s="402" t="str">
        <f>IF('1042Bf Données de base trav.'!A151="","",'1042Bf Données de base trav.'!A151)</f>
        <v/>
      </c>
      <c r="B155" s="409" t="str">
        <f>IF('1042Bf Données de base trav.'!B151="","",'1042Bf Données de base trav.'!B151)</f>
        <v/>
      </c>
      <c r="C155" s="403" t="str">
        <f>IF('1042Bf Données de base trav.'!C151="","",'1042Bf Données de base trav.'!C151)</f>
        <v/>
      </c>
      <c r="D155" s="310" t="str">
        <f>IF('1042Bf Données de base trav.'!AJ151="","",'1042Bf Données de base trav.'!AJ151)</f>
        <v/>
      </c>
      <c r="E155" s="306" t="str">
        <f>IF('1042Bf Données de base trav.'!N151="","",'1042Bf Données de base trav.'!N151)</f>
        <v/>
      </c>
      <c r="F155" s="308" t="str">
        <f>IF('1042Bf Données de base trav.'!O151="","",'1042Bf Données de base trav.'!O151)</f>
        <v/>
      </c>
      <c r="G155" s="307" t="str">
        <f>IF('1042Bf Données de base trav.'!P151="","",'1042Bf Données de base trav.'!P151)</f>
        <v/>
      </c>
      <c r="H155" s="311" t="str">
        <f>IF('1042Bf Données de base trav.'!Q151="","",'1042Bf Données de base trav.'!Q151)</f>
        <v/>
      </c>
      <c r="I155" s="312" t="str">
        <f>IF('1042Bf Données de base trav.'!R151="","",'1042Bf Données de base trav.'!R151)</f>
        <v/>
      </c>
      <c r="J155" s="313" t="str">
        <f t="shared" si="52"/>
        <v/>
      </c>
      <c r="K155" s="314" t="str">
        <f t="shared" si="53"/>
        <v/>
      </c>
      <c r="L155" s="315" t="str">
        <f>IF('1042Bf Données de base trav.'!S151="","",'1042Bf Données de base trav.'!S151)</f>
        <v/>
      </c>
      <c r="M155" s="316" t="str">
        <f t="shared" si="69"/>
        <v/>
      </c>
      <c r="N155" s="317" t="str">
        <f t="shared" si="70"/>
        <v/>
      </c>
      <c r="O155" s="318" t="str">
        <f t="shared" si="71"/>
        <v/>
      </c>
      <c r="P155" s="319" t="str">
        <f t="shared" si="72"/>
        <v/>
      </c>
      <c r="Q155" s="309" t="str">
        <f t="shared" si="73"/>
        <v/>
      </c>
      <c r="R155" s="320" t="str">
        <f t="shared" si="74"/>
        <v/>
      </c>
      <c r="S155" s="317" t="str">
        <f t="shared" si="75"/>
        <v/>
      </c>
      <c r="T155" s="315" t="str">
        <f>IF(R155="","",MAX((O155-AR155)*'1042Af Demande'!$B$31,0))</f>
        <v/>
      </c>
      <c r="U155" s="321" t="str">
        <f t="shared" si="76"/>
        <v/>
      </c>
      <c r="V155" s="377"/>
      <c r="W155" s="378"/>
      <c r="X155" s="158" t="str">
        <f>IF('1042Bf Données de base trav.'!M151="","",'1042Bf Données de base trav.'!M151)</f>
        <v/>
      </c>
      <c r="Y155" s="379" t="str">
        <f t="shared" si="54"/>
        <v/>
      </c>
      <c r="Z155" s="380" t="str">
        <f>IF(A155="","",'1042Bf Données de base trav.'!Q151-'1042Bf Données de base trav.'!R151)</f>
        <v/>
      </c>
      <c r="AA155" s="380" t="str">
        <f t="shared" si="55"/>
        <v/>
      </c>
      <c r="AB155" s="381" t="str">
        <f t="shared" si="56"/>
        <v/>
      </c>
      <c r="AC155" s="381" t="str">
        <f t="shared" si="57"/>
        <v/>
      </c>
      <c r="AD155" s="381" t="str">
        <f t="shared" si="58"/>
        <v/>
      </c>
      <c r="AE155" s="382" t="str">
        <f t="shared" si="59"/>
        <v/>
      </c>
      <c r="AF155" s="382" t="str">
        <f>IF(K155="","",K155*AF$8 - MAX('1042Bf Données de base trav.'!S151-M155,0))</f>
        <v/>
      </c>
      <c r="AG155" s="382" t="str">
        <f t="shared" si="60"/>
        <v/>
      </c>
      <c r="AH155" s="382" t="str">
        <f t="shared" si="61"/>
        <v/>
      </c>
      <c r="AI155" s="382" t="str">
        <f t="shared" si="62"/>
        <v/>
      </c>
      <c r="AJ155" s="382" t="str">
        <f>IF(OR($C155="",K155="",O155=""),"",MAX(P155+'1042Bf Données de base trav.'!T151-O155,0))</f>
        <v/>
      </c>
      <c r="AK155" s="382" t="str">
        <f>IF('1042Bf Données de base trav.'!T151="","",'1042Bf Données de base trav.'!T151)</f>
        <v/>
      </c>
      <c r="AL155" s="382" t="str">
        <f t="shared" si="63"/>
        <v/>
      </c>
      <c r="AM155" s="383" t="str">
        <f t="shared" si="64"/>
        <v/>
      </c>
      <c r="AN155" s="384" t="str">
        <f t="shared" si="65"/>
        <v/>
      </c>
      <c r="AO155" s="382" t="str">
        <f t="shared" si="66"/>
        <v/>
      </c>
      <c r="AP155" s="382" t="str">
        <f>IF(E155="","",'1042Bf Données de base trav.'!P151)</f>
        <v/>
      </c>
      <c r="AQ155" s="385">
        <f>IF('1042Bf Données de base trav.'!Y151&gt;0,AG155,0)</f>
        <v>0</v>
      </c>
      <c r="AR155" s="386">
        <f>IF('1042Bf Données de base trav.'!Y151&gt;0,'1042Bf Données de base trav.'!T151,0)</f>
        <v>0</v>
      </c>
      <c r="AS155" s="382" t="str">
        <f t="shared" si="67"/>
        <v/>
      </c>
      <c r="AT155" s="382">
        <f>'1042Bf Données de base trav.'!P151</f>
        <v>0</v>
      </c>
      <c r="AU155" s="382">
        <f t="shared" si="68"/>
        <v>0</v>
      </c>
    </row>
    <row r="156" spans="1:47" s="57" customFormat="1" ht="16.899999999999999" customHeight="1">
      <c r="A156" s="402" t="str">
        <f>IF('1042Bf Données de base trav.'!A152="","",'1042Bf Données de base trav.'!A152)</f>
        <v/>
      </c>
      <c r="B156" s="409" t="str">
        <f>IF('1042Bf Données de base trav.'!B152="","",'1042Bf Données de base trav.'!B152)</f>
        <v/>
      </c>
      <c r="C156" s="403" t="str">
        <f>IF('1042Bf Données de base trav.'!C152="","",'1042Bf Données de base trav.'!C152)</f>
        <v/>
      </c>
      <c r="D156" s="310" t="str">
        <f>IF('1042Bf Données de base trav.'!AJ152="","",'1042Bf Données de base trav.'!AJ152)</f>
        <v/>
      </c>
      <c r="E156" s="306" t="str">
        <f>IF('1042Bf Données de base trav.'!N152="","",'1042Bf Données de base trav.'!N152)</f>
        <v/>
      </c>
      <c r="F156" s="308" t="str">
        <f>IF('1042Bf Données de base trav.'!O152="","",'1042Bf Données de base trav.'!O152)</f>
        <v/>
      </c>
      <c r="G156" s="307" t="str">
        <f>IF('1042Bf Données de base trav.'!P152="","",'1042Bf Données de base trav.'!P152)</f>
        <v/>
      </c>
      <c r="H156" s="311" t="str">
        <f>IF('1042Bf Données de base trav.'!Q152="","",'1042Bf Données de base trav.'!Q152)</f>
        <v/>
      </c>
      <c r="I156" s="312" t="str">
        <f>IF('1042Bf Données de base trav.'!R152="","",'1042Bf Données de base trav.'!R152)</f>
        <v/>
      </c>
      <c r="J156" s="313" t="str">
        <f t="shared" si="52"/>
        <v/>
      </c>
      <c r="K156" s="314" t="str">
        <f t="shared" si="53"/>
        <v/>
      </c>
      <c r="L156" s="315" t="str">
        <f>IF('1042Bf Données de base trav.'!S152="","",'1042Bf Données de base trav.'!S152)</f>
        <v/>
      </c>
      <c r="M156" s="316" t="str">
        <f t="shared" si="69"/>
        <v/>
      </c>
      <c r="N156" s="317" t="str">
        <f t="shared" si="70"/>
        <v/>
      </c>
      <c r="O156" s="318" t="str">
        <f t="shared" si="71"/>
        <v/>
      </c>
      <c r="P156" s="319" t="str">
        <f t="shared" si="72"/>
        <v/>
      </c>
      <c r="Q156" s="309" t="str">
        <f t="shared" si="73"/>
        <v/>
      </c>
      <c r="R156" s="320" t="str">
        <f t="shared" si="74"/>
        <v/>
      </c>
      <c r="S156" s="317" t="str">
        <f t="shared" si="75"/>
        <v/>
      </c>
      <c r="T156" s="315" t="str">
        <f>IF(R156="","",MAX((O156-AR156)*'1042Af Demande'!$B$31,0))</f>
        <v/>
      </c>
      <c r="U156" s="321" t="str">
        <f t="shared" si="76"/>
        <v/>
      </c>
      <c r="V156" s="377"/>
      <c r="W156" s="378"/>
      <c r="X156" s="158" t="str">
        <f>IF('1042Bf Données de base trav.'!M152="","",'1042Bf Données de base trav.'!M152)</f>
        <v/>
      </c>
      <c r="Y156" s="379" t="str">
        <f t="shared" si="54"/>
        <v/>
      </c>
      <c r="Z156" s="380" t="str">
        <f>IF(A156="","",'1042Bf Données de base trav.'!Q152-'1042Bf Données de base trav.'!R152)</f>
        <v/>
      </c>
      <c r="AA156" s="380" t="str">
        <f t="shared" si="55"/>
        <v/>
      </c>
      <c r="AB156" s="381" t="str">
        <f t="shared" si="56"/>
        <v/>
      </c>
      <c r="AC156" s="381" t="str">
        <f t="shared" si="57"/>
        <v/>
      </c>
      <c r="AD156" s="381" t="str">
        <f t="shared" si="58"/>
        <v/>
      </c>
      <c r="AE156" s="382" t="str">
        <f t="shared" si="59"/>
        <v/>
      </c>
      <c r="AF156" s="382" t="str">
        <f>IF(K156="","",K156*AF$8 - MAX('1042Bf Données de base trav.'!S152-M156,0))</f>
        <v/>
      </c>
      <c r="AG156" s="382" t="str">
        <f t="shared" si="60"/>
        <v/>
      </c>
      <c r="AH156" s="382" t="str">
        <f t="shared" si="61"/>
        <v/>
      </c>
      <c r="AI156" s="382" t="str">
        <f t="shared" si="62"/>
        <v/>
      </c>
      <c r="AJ156" s="382" t="str">
        <f>IF(OR($C156="",K156="",O156=""),"",MAX(P156+'1042Bf Données de base trav.'!T152-O156,0))</f>
        <v/>
      </c>
      <c r="AK156" s="382" t="str">
        <f>IF('1042Bf Données de base trav.'!T152="","",'1042Bf Données de base trav.'!T152)</f>
        <v/>
      </c>
      <c r="AL156" s="382" t="str">
        <f t="shared" si="63"/>
        <v/>
      </c>
      <c r="AM156" s="383" t="str">
        <f t="shared" si="64"/>
        <v/>
      </c>
      <c r="AN156" s="384" t="str">
        <f t="shared" si="65"/>
        <v/>
      </c>
      <c r="AO156" s="382" t="str">
        <f t="shared" si="66"/>
        <v/>
      </c>
      <c r="AP156" s="382" t="str">
        <f>IF(E156="","",'1042Bf Données de base trav.'!P152)</f>
        <v/>
      </c>
      <c r="AQ156" s="385">
        <f>IF('1042Bf Données de base trav.'!Y152&gt;0,AG156,0)</f>
        <v>0</v>
      </c>
      <c r="AR156" s="386">
        <f>IF('1042Bf Données de base trav.'!Y152&gt;0,'1042Bf Données de base trav.'!T152,0)</f>
        <v>0</v>
      </c>
      <c r="AS156" s="382" t="str">
        <f t="shared" si="67"/>
        <v/>
      </c>
      <c r="AT156" s="382">
        <f>'1042Bf Données de base trav.'!P152</f>
        <v>0</v>
      </c>
      <c r="AU156" s="382">
        <f t="shared" si="68"/>
        <v>0</v>
      </c>
    </row>
    <row r="157" spans="1:47" s="57" customFormat="1" ht="16.899999999999999" customHeight="1">
      <c r="A157" s="402" t="str">
        <f>IF('1042Bf Données de base trav.'!A153="","",'1042Bf Données de base trav.'!A153)</f>
        <v/>
      </c>
      <c r="B157" s="409" t="str">
        <f>IF('1042Bf Données de base trav.'!B153="","",'1042Bf Données de base trav.'!B153)</f>
        <v/>
      </c>
      <c r="C157" s="403" t="str">
        <f>IF('1042Bf Données de base trav.'!C153="","",'1042Bf Données de base trav.'!C153)</f>
        <v/>
      </c>
      <c r="D157" s="310" t="str">
        <f>IF('1042Bf Données de base trav.'!AJ153="","",'1042Bf Données de base trav.'!AJ153)</f>
        <v/>
      </c>
      <c r="E157" s="306" t="str">
        <f>IF('1042Bf Données de base trav.'!N153="","",'1042Bf Données de base trav.'!N153)</f>
        <v/>
      </c>
      <c r="F157" s="308" t="str">
        <f>IF('1042Bf Données de base trav.'!O153="","",'1042Bf Données de base trav.'!O153)</f>
        <v/>
      </c>
      <c r="G157" s="307" t="str">
        <f>IF('1042Bf Données de base trav.'!P153="","",'1042Bf Données de base trav.'!P153)</f>
        <v/>
      </c>
      <c r="H157" s="311" t="str">
        <f>IF('1042Bf Données de base trav.'!Q153="","",'1042Bf Données de base trav.'!Q153)</f>
        <v/>
      </c>
      <c r="I157" s="312" t="str">
        <f>IF('1042Bf Données de base trav.'!R153="","",'1042Bf Données de base trav.'!R153)</f>
        <v/>
      </c>
      <c r="J157" s="313" t="str">
        <f t="shared" si="52"/>
        <v/>
      </c>
      <c r="K157" s="314" t="str">
        <f t="shared" si="53"/>
        <v/>
      </c>
      <c r="L157" s="315" t="str">
        <f>IF('1042Bf Données de base trav.'!S153="","",'1042Bf Données de base trav.'!S153)</f>
        <v/>
      </c>
      <c r="M157" s="316" t="str">
        <f t="shared" si="69"/>
        <v/>
      </c>
      <c r="N157" s="317" t="str">
        <f t="shared" si="70"/>
        <v/>
      </c>
      <c r="O157" s="318" t="str">
        <f t="shared" si="71"/>
        <v/>
      </c>
      <c r="P157" s="319" t="str">
        <f t="shared" si="72"/>
        <v/>
      </c>
      <c r="Q157" s="309" t="str">
        <f t="shared" si="73"/>
        <v/>
      </c>
      <c r="R157" s="320" t="str">
        <f t="shared" si="74"/>
        <v/>
      </c>
      <c r="S157" s="317" t="str">
        <f t="shared" si="75"/>
        <v/>
      </c>
      <c r="T157" s="315" t="str">
        <f>IF(R157="","",MAX((O157-AR157)*'1042Af Demande'!$B$31,0))</f>
        <v/>
      </c>
      <c r="U157" s="321" t="str">
        <f t="shared" si="76"/>
        <v/>
      </c>
      <c r="V157" s="377"/>
      <c r="W157" s="378"/>
      <c r="X157" s="158" t="str">
        <f>IF('1042Bf Données de base trav.'!M153="","",'1042Bf Données de base trav.'!M153)</f>
        <v/>
      </c>
      <c r="Y157" s="379" t="str">
        <f t="shared" si="54"/>
        <v/>
      </c>
      <c r="Z157" s="380" t="str">
        <f>IF(A157="","",'1042Bf Données de base trav.'!Q153-'1042Bf Données de base trav.'!R153)</f>
        <v/>
      </c>
      <c r="AA157" s="380" t="str">
        <f t="shared" si="55"/>
        <v/>
      </c>
      <c r="AB157" s="381" t="str">
        <f t="shared" si="56"/>
        <v/>
      </c>
      <c r="AC157" s="381" t="str">
        <f t="shared" si="57"/>
        <v/>
      </c>
      <c r="AD157" s="381" t="str">
        <f t="shared" si="58"/>
        <v/>
      </c>
      <c r="AE157" s="382" t="str">
        <f t="shared" si="59"/>
        <v/>
      </c>
      <c r="AF157" s="382" t="str">
        <f>IF(K157="","",K157*AF$8 - MAX('1042Bf Données de base trav.'!S153-M157,0))</f>
        <v/>
      </c>
      <c r="AG157" s="382" t="str">
        <f t="shared" si="60"/>
        <v/>
      </c>
      <c r="AH157" s="382" t="str">
        <f t="shared" si="61"/>
        <v/>
      </c>
      <c r="AI157" s="382" t="str">
        <f t="shared" si="62"/>
        <v/>
      </c>
      <c r="AJ157" s="382" t="str">
        <f>IF(OR($C157="",K157="",O157=""),"",MAX(P157+'1042Bf Données de base trav.'!T153-O157,0))</f>
        <v/>
      </c>
      <c r="AK157" s="382" t="str">
        <f>IF('1042Bf Données de base trav.'!T153="","",'1042Bf Données de base trav.'!T153)</f>
        <v/>
      </c>
      <c r="AL157" s="382" t="str">
        <f t="shared" si="63"/>
        <v/>
      </c>
      <c r="AM157" s="383" t="str">
        <f t="shared" si="64"/>
        <v/>
      </c>
      <c r="AN157" s="384" t="str">
        <f t="shared" si="65"/>
        <v/>
      </c>
      <c r="AO157" s="382" t="str">
        <f t="shared" si="66"/>
        <v/>
      </c>
      <c r="AP157" s="382" t="str">
        <f>IF(E157="","",'1042Bf Données de base trav.'!P153)</f>
        <v/>
      </c>
      <c r="AQ157" s="385">
        <f>IF('1042Bf Données de base trav.'!Y153&gt;0,AG157,0)</f>
        <v>0</v>
      </c>
      <c r="AR157" s="386">
        <f>IF('1042Bf Données de base trav.'!Y153&gt;0,'1042Bf Données de base trav.'!T153,0)</f>
        <v>0</v>
      </c>
      <c r="AS157" s="382" t="str">
        <f t="shared" si="67"/>
        <v/>
      </c>
      <c r="AT157" s="382">
        <f>'1042Bf Données de base trav.'!P153</f>
        <v>0</v>
      </c>
      <c r="AU157" s="382">
        <f t="shared" si="68"/>
        <v>0</v>
      </c>
    </row>
    <row r="158" spans="1:47" s="57" customFormat="1" ht="16.899999999999999" customHeight="1">
      <c r="A158" s="402" t="str">
        <f>IF('1042Bf Données de base trav.'!A154="","",'1042Bf Données de base trav.'!A154)</f>
        <v/>
      </c>
      <c r="B158" s="409" t="str">
        <f>IF('1042Bf Données de base trav.'!B154="","",'1042Bf Données de base trav.'!B154)</f>
        <v/>
      </c>
      <c r="C158" s="403" t="str">
        <f>IF('1042Bf Données de base trav.'!C154="","",'1042Bf Données de base trav.'!C154)</f>
        <v/>
      </c>
      <c r="D158" s="310" t="str">
        <f>IF('1042Bf Données de base trav.'!AJ154="","",'1042Bf Données de base trav.'!AJ154)</f>
        <v/>
      </c>
      <c r="E158" s="306" t="str">
        <f>IF('1042Bf Données de base trav.'!N154="","",'1042Bf Données de base trav.'!N154)</f>
        <v/>
      </c>
      <c r="F158" s="308" t="str">
        <f>IF('1042Bf Données de base trav.'!O154="","",'1042Bf Données de base trav.'!O154)</f>
        <v/>
      </c>
      <c r="G158" s="307" t="str">
        <f>IF('1042Bf Données de base trav.'!P154="","",'1042Bf Données de base trav.'!P154)</f>
        <v/>
      </c>
      <c r="H158" s="311" t="str">
        <f>IF('1042Bf Données de base trav.'!Q154="","",'1042Bf Données de base trav.'!Q154)</f>
        <v/>
      </c>
      <c r="I158" s="312" t="str">
        <f>IF('1042Bf Données de base trav.'!R154="","",'1042Bf Données de base trav.'!R154)</f>
        <v/>
      </c>
      <c r="J158" s="313" t="str">
        <f t="shared" si="52"/>
        <v/>
      </c>
      <c r="K158" s="314" t="str">
        <f t="shared" si="53"/>
        <v/>
      </c>
      <c r="L158" s="315" t="str">
        <f>IF('1042Bf Données de base trav.'!S154="","",'1042Bf Données de base trav.'!S154)</f>
        <v/>
      </c>
      <c r="M158" s="316" t="str">
        <f t="shared" si="69"/>
        <v/>
      </c>
      <c r="N158" s="317" t="str">
        <f t="shared" si="70"/>
        <v/>
      </c>
      <c r="O158" s="318" t="str">
        <f t="shared" si="71"/>
        <v/>
      </c>
      <c r="P158" s="319" t="str">
        <f t="shared" si="72"/>
        <v/>
      </c>
      <c r="Q158" s="309" t="str">
        <f t="shared" si="73"/>
        <v/>
      </c>
      <c r="R158" s="320" t="str">
        <f t="shared" si="74"/>
        <v/>
      </c>
      <c r="S158" s="317" t="str">
        <f t="shared" si="75"/>
        <v/>
      </c>
      <c r="T158" s="315" t="str">
        <f>IF(R158="","",MAX((O158-AR158)*'1042Af Demande'!$B$31,0))</f>
        <v/>
      </c>
      <c r="U158" s="321" t="str">
        <f t="shared" si="76"/>
        <v/>
      </c>
      <c r="V158" s="377"/>
      <c r="W158" s="378"/>
      <c r="X158" s="158" t="str">
        <f>IF('1042Bf Données de base trav.'!M154="","",'1042Bf Données de base trav.'!M154)</f>
        <v/>
      </c>
      <c r="Y158" s="379" t="str">
        <f t="shared" si="54"/>
        <v/>
      </c>
      <c r="Z158" s="380" t="str">
        <f>IF(A158="","",'1042Bf Données de base trav.'!Q154-'1042Bf Données de base trav.'!R154)</f>
        <v/>
      </c>
      <c r="AA158" s="380" t="str">
        <f t="shared" si="55"/>
        <v/>
      </c>
      <c r="AB158" s="381" t="str">
        <f t="shared" si="56"/>
        <v/>
      </c>
      <c r="AC158" s="381" t="str">
        <f t="shared" si="57"/>
        <v/>
      </c>
      <c r="AD158" s="381" t="str">
        <f t="shared" si="58"/>
        <v/>
      </c>
      <c r="AE158" s="382" t="str">
        <f t="shared" si="59"/>
        <v/>
      </c>
      <c r="AF158" s="382" t="str">
        <f>IF(K158="","",K158*AF$8 - MAX('1042Bf Données de base trav.'!S154-M158,0))</f>
        <v/>
      </c>
      <c r="AG158" s="382" t="str">
        <f t="shared" si="60"/>
        <v/>
      </c>
      <c r="AH158" s="382" t="str">
        <f t="shared" si="61"/>
        <v/>
      </c>
      <c r="AI158" s="382" t="str">
        <f t="shared" si="62"/>
        <v/>
      </c>
      <c r="AJ158" s="382" t="str">
        <f>IF(OR($C158="",K158="",O158=""),"",MAX(P158+'1042Bf Données de base trav.'!T154-O158,0))</f>
        <v/>
      </c>
      <c r="AK158" s="382" t="str">
        <f>IF('1042Bf Données de base trav.'!T154="","",'1042Bf Données de base trav.'!T154)</f>
        <v/>
      </c>
      <c r="AL158" s="382" t="str">
        <f t="shared" si="63"/>
        <v/>
      </c>
      <c r="AM158" s="383" t="str">
        <f t="shared" si="64"/>
        <v/>
      </c>
      <c r="AN158" s="384" t="str">
        <f t="shared" si="65"/>
        <v/>
      </c>
      <c r="AO158" s="382" t="str">
        <f t="shared" si="66"/>
        <v/>
      </c>
      <c r="AP158" s="382" t="str">
        <f>IF(E158="","",'1042Bf Données de base trav.'!P154)</f>
        <v/>
      </c>
      <c r="AQ158" s="385">
        <f>IF('1042Bf Données de base trav.'!Y154&gt;0,AG158,0)</f>
        <v>0</v>
      </c>
      <c r="AR158" s="386">
        <f>IF('1042Bf Données de base trav.'!Y154&gt;0,'1042Bf Données de base trav.'!T154,0)</f>
        <v>0</v>
      </c>
      <c r="AS158" s="382" t="str">
        <f t="shared" si="67"/>
        <v/>
      </c>
      <c r="AT158" s="382">
        <f>'1042Bf Données de base trav.'!P154</f>
        <v>0</v>
      </c>
      <c r="AU158" s="382">
        <f t="shared" si="68"/>
        <v>0</v>
      </c>
    </row>
    <row r="159" spans="1:47" s="57" customFormat="1" ht="16.899999999999999" customHeight="1">
      <c r="A159" s="402" t="str">
        <f>IF('1042Bf Données de base trav.'!A155="","",'1042Bf Données de base trav.'!A155)</f>
        <v/>
      </c>
      <c r="B159" s="409" t="str">
        <f>IF('1042Bf Données de base trav.'!B155="","",'1042Bf Données de base trav.'!B155)</f>
        <v/>
      </c>
      <c r="C159" s="403" t="str">
        <f>IF('1042Bf Données de base trav.'!C155="","",'1042Bf Données de base trav.'!C155)</f>
        <v/>
      </c>
      <c r="D159" s="310" t="str">
        <f>IF('1042Bf Données de base trav.'!AJ155="","",'1042Bf Données de base trav.'!AJ155)</f>
        <v/>
      </c>
      <c r="E159" s="306" t="str">
        <f>IF('1042Bf Données de base trav.'!N155="","",'1042Bf Données de base trav.'!N155)</f>
        <v/>
      </c>
      <c r="F159" s="308" t="str">
        <f>IF('1042Bf Données de base trav.'!O155="","",'1042Bf Données de base trav.'!O155)</f>
        <v/>
      </c>
      <c r="G159" s="307" t="str">
        <f>IF('1042Bf Données de base trav.'!P155="","",'1042Bf Données de base trav.'!P155)</f>
        <v/>
      </c>
      <c r="H159" s="311" t="str">
        <f>IF('1042Bf Données de base trav.'!Q155="","",'1042Bf Données de base trav.'!Q155)</f>
        <v/>
      </c>
      <c r="I159" s="312" t="str">
        <f>IF('1042Bf Données de base trav.'!R155="","",'1042Bf Données de base trav.'!R155)</f>
        <v/>
      </c>
      <c r="J159" s="313" t="str">
        <f t="shared" si="52"/>
        <v/>
      </c>
      <c r="K159" s="314" t="str">
        <f t="shared" si="53"/>
        <v/>
      </c>
      <c r="L159" s="315" t="str">
        <f>IF('1042Bf Données de base trav.'!S155="","",'1042Bf Données de base trav.'!S155)</f>
        <v/>
      </c>
      <c r="M159" s="316" t="str">
        <f t="shared" si="69"/>
        <v/>
      </c>
      <c r="N159" s="317" t="str">
        <f t="shared" si="70"/>
        <v/>
      </c>
      <c r="O159" s="318" t="str">
        <f t="shared" si="71"/>
        <v/>
      </c>
      <c r="P159" s="319" t="str">
        <f t="shared" si="72"/>
        <v/>
      </c>
      <c r="Q159" s="309" t="str">
        <f t="shared" si="73"/>
        <v/>
      </c>
      <c r="R159" s="320" t="str">
        <f t="shared" si="74"/>
        <v/>
      </c>
      <c r="S159" s="317" t="str">
        <f t="shared" si="75"/>
        <v/>
      </c>
      <c r="T159" s="315" t="str">
        <f>IF(R159="","",MAX((O159-AR159)*'1042Af Demande'!$B$31,0))</f>
        <v/>
      </c>
      <c r="U159" s="321" t="str">
        <f t="shared" si="76"/>
        <v/>
      </c>
      <c r="V159" s="377"/>
      <c r="W159" s="378"/>
      <c r="X159" s="158" t="str">
        <f>IF('1042Bf Données de base trav.'!M155="","",'1042Bf Données de base trav.'!M155)</f>
        <v/>
      </c>
      <c r="Y159" s="379" t="str">
        <f t="shared" si="54"/>
        <v/>
      </c>
      <c r="Z159" s="380" t="str">
        <f>IF(A159="","",'1042Bf Données de base trav.'!Q155-'1042Bf Données de base trav.'!R155)</f>
        <v/>
      </c>
      <c r="AA159" s="380" t="str">
        <f t="shared" si="55"/>
        <v/>
      </c>
      <c r="AB159" s="381" t="str">
        <f t="shared" si="56"/>
        <v/>
      </c>
      <c r="AC159" s="381" t="str">
        <f t="shared" si="57"/>
        <v/>
      </c>
      <c r="AD159" s="381" t="str">
        <f t="shared" si="58"/>
        <v/>
      </c>
      <c r="AE159" s="382" t="str">
        <f t="shared" si="59"/>
        <v/>
      </c>
      <c r="AF159" s="382" t="str">
        <f>IF(K159="","",K159*AF$8 - MAX('1042Bf Données de base trav.'!S155-M159,0))</f>
        <v/>
      </c>
      <c r="AG159" s="382" t="str">
        <f t="shared" si="60"/>
        <v/>
      </c>
      <c r="AH159" s="382" t="str">
        <f t="shared" si="61"/>
        <v/>
      </c>
      <c r="AI159" s="382" t="str">
        <f t="shared" si="62"/>
        <v/>
      </c>
      <c r="AJ159" s="382" t="str">
        <f>IF(OR($C159="",K159="",O159=""),"",MAX(P159+'1042Bf Données de base trav.'!T155-O159,0))</f>
        <v/>
      </c>
      <c r="AK159" s="382" t="str">
        <f>IF('1042Bf Données de base trav.'!T155="","",'1042Bf Données de base trav.'!T155)</f>
        <v/>
      </c>
      <c r="AL159" s="382" t="str">
        <f t="shared" si="63"/>
        <v/>
      </c>
      <c r="AM159" s="383" t="str">
        <f t="shared" si="64"/>
        <v/>
      </c>
      <c r="AN159" s="384" t="str">
        <f t="shared" si="65"/>
        <v/>
      </c>
      <c r="AO159" s="382" t="str">
        <f t="shared" si="66"/>
        <v/>
      </c>
      <c r="AP159" s="382" t="str">
        <f>IF(E159="","",'1042Bf Données de base trav.'!P155)</f>
        <v/>
      </c>
      <c r="AQ159" s="385">
        <f>IF('1042Bf Données de base trav.'!Y155&gt;0,AG159,0)</f>
        <v>0</v>
      </c>
      <c r="AR159" s="386">
        <f>IF('1042Bf Données de base trav.'!Y155&gt;0,'1042Bf Données de base trav.'!T155,0)</f>
        <v>0</v>
      </c>
      <c r="AS159" s="382" t="str">
        <f t="shared" si="67"/>
        <v/>
      </c>
      <c r="AT159" s="382">
        <f>'1042Bf Données de base trav.'!P155</f>
        <v>0</v>
      </c>
      <c r="AU159" s="382">
        <f t="shared" si="68"/>
        <v>0</v>
      </c>
    </row>
    <row r="160" spans="1:47" s="57" customFormat="1" ht="16.899999999999999" customHeight="1">
      <c r="A160" s="402" t="str">
        <f>IF('1042Bf Données de base trav.'!A156="","",'1042Bf Données de base trav.'!A156)</f>
        <v/>
      </c>
      <c r="B160" s="409" t="str">
        <f>IF('1042Bf Données de base trav.'!B156="","",'1042Bf Données de base trav.'!B156)</f>
        <v/>
      </c>
      <c r="C160" s="403" t="str">
        <f>IF('1042Bf Données de base trav.'!C156="","",'1042Bf Données de base trav.'!C156)</f>
        <v/>
      </c>
      <c r="D160" s="310" t="str">
        <f>IF('1042Bf Données de base trav.'!AJ156="","",'1042Bf Données de base trav.'!AJ156)</f>
        <v/>
      </c>
      <c r="E160" s="306" t="str">
        <f>IF('1042Bf Données de base trav.'!N156="","",'1042Bf Données de base trav.'!N156)</f>
        <v/>
      </c>
      <c r="F160" s="308" t="str">
        <f>IF('1042Bf Données de base trav.'!O156="","",'1042Bf Données de base trav.'!O156)</f>
        <v/>
      </c>
      <c r="G160" s="307" t="str">
        <f>IF('1042Bf Données de base trav.'!P156="","",'1042Bf Données de base trav.'!P156)</f>
        <v/>
      </c>
      <c r="H160" s="311" t="str">
        <f>IF('1042Bf Données de base trav.'!Q156="","",'1042Bf Données de base trav.'!Q156)</f>
        <v/>
      </c>
      <c r="I160" s="312" t="str">
        <f>IF('1042Bf Données de base trav.'!R156="","",'1042Bf Données de base trav.'!R156)</f>
        <v/>
      </c>
      <c r="J160" s="313" t="str">
        <f t="shared" si="52"/>
        <v/>
      </c>
      <c r="K160" s="314" t="str">
        <f t="shared" si="53"/>
        <v/>
      </c>
      <c r="L160" s="315" t="str">
        <f>IF('1042Bf Données de base trav.'!S156="","",'1042Bf Données de base trav.'!S156)</f>
        <v/>
      </c>
      <c r="M160" s="316" t="str">
        <f t="shared" si="69"/>
        <v/>
      </c>
      <c r="N160" s="317" t="str">
        <f t="shared" si="70"/>
        <v/>
      </c>
      <c r="O160" s="318" t="str">
        <f t="shared" si="71"/>
        <v/>
      </c>
      <c r="P160" s="319" t="str">
        <f t="shared" si="72"/>
        <v/>
      </c>
      <c r="Q160" s="309" t="str">
        <f t="shared" si="73"/>
        <v/>
      </c>
      <c r="R160" s="320" t="str">
        <f t="shared" si="74"/>
        <v/>
      </c>
      <c r="S160" s="317" t="str">
        <f t="shared" si="75"/>
        <v/>
      </c>
      <c r="T160" s="315" t="str">
        <f>IF(R160="","",MAX((O160-AR160)*'1042Af Demande'!$B$31,0))</f>
        <v/>
      </c>
      <c r="U160" s="321" t="str">
        <f t="shared" si="76"/>
        <v/>
      </c>
      <c r="V160" s="377"/>
      <c r="W160" s="378"/>
      <c r="X160" s="158" t="str">
        <f>IF('1042Bf Données de base trav.'!M156="","",'1042Bf Données de base trav.'!M156)</f>
        <v/>
      </c>
      <c r="Y160" s="379" t="str">
        <f t="shared" si="54"/>
        <v/>
      </c>
      <c r="Z160" s="380" t="str">
        <f>IF(A160="","",'1042Bf Données de base trav.'!Q156-'1042Bf Données de base trav.'!R156)</f>
        <v/>
      </c>
      <c r="AA160" s="380" t="str">
        <f t="shared" si="55"/>
        <v/>
      </c>
      <c r="AB160" s="381" t="str">
        <f t="shared" si="56"/>
        <v/>
      </c>
      <c r="AC160" s="381" t="str">
        <f t="shared" si="57"/>
        <v/>
      </c>
      <c r="AD160" s="381" t="str">
        <f t="shared" si="58"/>
        <v/>
      </c>
      <c r="AE160" s="382" t="str">
        <f t="shared" si="59"/>
        <v/>
      </c>
      <c r="AF160" s="382" t="str">
        <f>IF(K160="","",K160*AF$8 - MAX('1042Bf Données de base trav.'!S156-M160,0))</f>
        <v/>
      </c>
      <c r="AG160" s="382" t="str">
        <f t="shared" si="60"/>
        <v/>
      </c>
      <c r="AH160" s="382" t="str">
        <f t="shared" si="61"/>
        <v/>
      </c>
      <c r="AI160" s="382" t="str">
        <f t="shared" si="62"/>
        <v/>
      </c>
      <c r="AJ160" s="382" t="str">
        <f>IF(OR($C160="",K160="",O160=""),"",MAX(P160+'1042Bf Données de base trav.'!T156-O160,0))</f>
        <v/>
      </c>
      <c r="AK160" s="382" t="str">
        <f>IF('1042Bf Données de base trav.'!T156="","",'1042Bf Données de base trav.'!T156)</f>
        <v/>
      </c>
      <c r="AL160" s="382" t="str">
        <f t="shared" si="63"/>
        <v/>
      </c>
      <c r="AM160" s="383" t="str">
        <f t="shared" si="64"/>
        <v/>
      </c>
      <c r="AN160" s="384" t="str">
        <f t="shared" si="65"/>
        <v/>
      </c>
      <c r="AO160" s="382" t="str">
        <f t="shared" si="66"/>
        <v/>
      </c>
      <c r="AP160" s="382" t="str">
        <f>IF(E160="","",'1042Bf Données de base trav.'!P156)</f>
        <v/>
      </c>
      <c r="AQ160" s="385">
        <f>IF('1042Bf Données de base trav.'!Y156&gt;0,AG160,0)</f>
        <v>0</v>
      </c>
      <c r="AR160" s="386">
        <f>IF('1042Bf Données de base trav.'!Y156&gt;0,'1042Bf Données de base trav.'!T156,0)</f>
        <v>0</v>
      </c>
      <c r="AS160" s="382" t="str">
        <f t="shared" si="67"/>
        <v/>
      </c>
      <c r="AT160" s="382">
        <f>'1042Bf Données de base trav.'!P156</f>
        <v>0</v>
      </c>
      <c r="AU160" s="382">
        <f t="shared" si="68"/>
        <v>0</v>
      </c>
    </row>
    <row r="161" spans="1:47" s="57" customFormat="1" ht="16.899999999999999" customHeight="1">
      <c r="A161" s="402" t="str">
        <f>IF('1042Bf Données de base trav.'!A157="","",'1042Bf Données de base trav.'!A157)</f>
        <v/>
      </c>
      <c r="B161" s="409" t="str">
        <f>IF('1042Bf Données de base trav.'!B157="","",'1042Bf Données de base trav.'!B157)</f>
        <v/>
      </c>
      <c r="C161" s="403" t="str">
        <f>IF('1042Bf Données de base trav.'!C157="","",'1042Bf Données de base trav.'!C157)</f>
        <v/>
      </c>
      <c r="D161" s="310" t="str">
        <f>IF('1042Bf Données de base trav.'!AJ157="","",'1042Bf Données de base trav.'!AJ157)</f>
        <v/>
      </c>
      <c r="E161" s="306" t="str">
        <f>IF('1042Bf Données de base trav.'!N157="","",'1042Bf Données de base trav.'!N157)</f>
        <v/>
      </c>
      <c r="F161" s="308" t="str">
        <f>IF('1042Bf Données de base trav.'!O157="","",'1042Bf Données de base trav.'!O157)</f>
        <v/>
      </c>
      <c r="G161" s="307" t="str">
        <f>IF('1042Bf Données de base trav.'!P157="","",'1042Bf Données de base trav.'!P157)</f>
        <v/>
      </c>
      <c r="H161" s="311" t="str">
        <f>IF('1042Bf Données de base trav.'!Q157="","",'1042Bf Données de base trav.'!Q157)</f>
        <v/>
      </c>
      <c r="I161" s="312" t="str">
        <f>IF('1042Bf Données de base trav.'!R157="","",'1042Bf Données de base trav.'!R157)</f>
        <v/>
      </c>
      <c r="J161" s="313" t="str">
        <f t="shared" si="52"/>
        <v/>
      </c>
      <c r="K161" s="314" t="str">
        <f t="shared" si="53"/>
        <v/>
      </c>
      <c r="L161" s="315" t="str">
        <f>IF('1042Bf Données de base trav.'!S157="","",'1042Bf Données de base trav.'!S157)</f>
        <v/>
      </c>
      <c r="M161" s="316" t="str">
        <f t="shared" si="69"/>
        <v/>
      </c>
      <c r="N161" s="317" t="str">
        <f t="shared" si="70"/>
        <v/>
      </c>
      <c r="O161" s="318" t="str">
        <f t="shared" si="71"/>
        <v/>
      </c>
      <c r="P161" s="319" t="str">
        <f t="shared" si="72"/>
        <v/>
      </c>
      <c r="Q161" s="309" t="str">
        <f t="shared" si="73"/>
        <v/>
      </c>
      <c r="R161" s="320" t="str">
        <f t="shared" si="74"/>
        <v/>
      </c>
      <c r="S161" s="317" t="str">
        <f t="shared" si="75"/>
        <v/>
      </c>
      <c r="T161" s="315" t="str">
        <f>IF(R161="","",MAX((O161-AR161)*'1042Af Demande'!$B$31,0))</f>
        <v/>
      </c>
      <c r="U161" s="321" t="str">
        <f t="shared" si="76"/>
        <v/>
      </c>
      <c r="V161" s="377"/>
      <c r="W161" s="378"/>
      <c r="X161" s="158" t="str">
        <f>IF('1042Bf Données de base trav.'!M157="","",'1042Bf Données de base trav.'!M157)</f>
        <v/>
      </c>
      <c r="Y161" s="379" t="str">
        <f t="shared" si="54"/>
        <v/>
      </c>
      <c r="Z161" s="380" t="str">
        <f>IF(A161="","",'1042Bf Données de base trav.'!Q157-'1042Bf Données de base trav.'!R157)</f>
        <v/>
      </c>
      <c r="AA161" s="380" t="str">
        <f t="shared" si="55"/>
        <v/>
      </c>
      <c r="AB161" s="381" t="str">
        <f t="shared" si="56"/>
        <v/>
      </c>
      <c r="AC161" s="381" t="str">
        <f t="shared" si="57"/>
        <v/>
      </c>
      <c r="AD161" s="381" t="str">
        <f t="shared" si="58"/>
        <v/>
      </c>
      <c r="AE161" s="382" t="str">
        <f t="shared" si="59"/>
        <v/>
      </c>
      <c r="AF161" s="382" t="str">
        <f>IF(K161="","",K161*AF$8 - MAX('1042Bf Données de base trav.'!S157-M161,0))</f>
        <v/>
      </c>
      <c r="AG161" s="382" t="str">
        <f t="shared" si="60"/>
        <v/>
      </c>
      <c r="AH161" s="382" t="str">
        <f t="shared" si="61"/>
        <v/>
      </c>
      <c r="AI161" s="382" t="str">
        <f t="shared" si="62"/>
        <v/>
      </c>
      <c r="AJ161" s="382" t="str">
        <f>IF(OR($C161="",K161="",O161=""),"",MAX(P161+'1042Bf Données de base trav.'!T157-O161,0))</f>
        <v/>
      </c>
      <c r="AK161" s="382" t="str">
        <f>IF('1042Bf Données de base trav.'!T157="","",'1042Bf Données de base trav.'!T157)</f>
        <v/>
      </c>
      <c r="AL161" s="382" t="str">
        <f t="shared" si="63"/>
        <v/>
      </c>
      <c r="AM161" s="383" t="str">
        <f t="shared" si="64"/>
        <v/>
      </c>
      <c r="AN161" s="384" t="str">
        <f t="shared" si="65"/>
        <v/>
      </c>
      <c r="AO161" s="382" t="str">
        <f t="shared" si="66"/>
        <v/>
      </c>
      <c r="AP161" s="382" t="str">
        <f>IF(E161="","",'1042Bf Données de base trav.'!P157)</f>
        <v/>
      </c>
      <c r="AQ161" s="385">
        <f>IF('1042Bf Données de base trav.'!Y157&gt;0,AG161,0)</f>
        <v>0</v>
      </c>
      <c r="AR161" s="386">
        <f>IF('1042Bf Données de base trav.'!Y157&gt;0,'1042Bf Données de base trav.'!T157,0)</f>
        <v>0</v>
      </c>
      <c r="AS161" s="382" t="str">
        <f t="shared" si="67"/>
        <v/>
      </c>
      <c r="AT161" s="382">
        <f>'1042Bf Données de base trav.'!P157</f>
        <v>0</v>
      </c>
      <c r="AU161" s="382">
        <f t="shared" si="68"/>
        <v>0</v>
      </c>
    </row>
    <row r="162" spans="1:47" s="57" customFormat="1" ht="16.899999999999999" customHeight="1">
      <c r="A162" s="402" t="str">
        <f>IF('1042Bf Données de base trav.'!A158="","",'1042Bf Données de base trav.'!A158)</f>
        <v/>
      </c>
      <c r="B162" s="409" t="str">
        <f>IF('1042Bf Données de base trav.'!B158="","",'1042Bf Données de base trav.'!B158)</f>
        <v/>
      </c>
      <c r="C162" s="403" t="str">
        <f>IF('1042Bf Données de base trav.'!C158="","",'1042Bf Données de base trav.'!C158)</f>
        <v/>
      </c>
      <c r="D162" s="310" t="str">
        <f>IF('1042Bf Données de base trav.'!AJ158="","",'1042Bf Données de base trav.'!AJ158)</f>
        <v/>
      </c>
      <c r="E162" s="306" t="str">
        <f>IF('1042Bf Données de base trav.'!N158="","",'1042Bf Données de base trav.'!N158)</f>
        <v/>
      </c>
      <c r="F162" s="308" t="str">
        <f>IF('1042Bf Données de base trav.'!O158="","",'1042Bf Données de base trav.'!O158)</f>
        <v/>
      </c>
      <c r="G162" s="307" t="str">
        <f>IF('1042Bf Données de base trav.'!P158="","",'1042Bf Données de base trav.'!P158)</f>
        <v/>
      </c>
      <c r="H162" s="311" t="str">
        <f>IF('1042Bf Données de base trav.'!Q158="","",'1042Bf Données de base trav.'!Q158)</f>
        <v/>
      </c>
      <c r="I162" s="312" t="str">
        <f>IF('1042Bf Données de base trav.'!R158="","",'1042Bf Données de base trav.'!R158)</f>
        <v/>
      </c>
      <c r="J162" s="313" t="str">
        <f t="shared" si="52"/>
        <v/>
      </c>
      <c r="K162" s="314" t="str">
        <f t="shared" si="53"/>
        <v/>
      </c>
      <c r="L162" s="315" t="str">
        <f>IF('1042Bf Données de base trav.'!S158="","",'1042Bf Données de base trav.'!S158)</f>
        <v/>
      </c>
      <c r="M162" s="316" t="str">
        <f t="shared" si="69"/>
        <v/>
      </c>
      <c r="N162" s="317" t="str">
        <f t="shared" si="70"/>
        <v/>
      </c>
      <c r="O162" s="318" t="str">
        <f t="shared" si="71"/>
        <v/>
      </c>
      <c r="P162" s="319" t="str">
        <f t="shared" si="72"/>
        <v/>
      </c>
      <c r="Q162" s="309" t="str">
        <f t="shared" si="73"/>
        <v/>
      </c>
      <c r="R162" s="320" t="str">
        <f t="shared" si="74"/>
        <v/>
      </c>
      <c r="S162" s="317" t="str">
        <f t="shared" si="75"/>
        <v/>
      </c>
      <c r="T162" s="315" t="str">
        <f>IF(R162="","",MAX((O162-AR162)*'1042Af Demande'!$B$31,0))</f>
        <v/>
      </c>
      <c r="U162" s="321" t="str">
        <f t="shared" si="76"/>
        <v/>
      </c>
      <c r="V162" s="377"/>
      <c r="W162" s="378"/>
      <c r="X162" s="158" t="str">
        <f>IF('1042Bf Données de base trav.'!M158="","",'1042Bf Données de base trav.'!M158)</f>
        <v/>
      </c>
      <c r="Y162" s="379" t="str">
        <f t="shared" si="54"/>
        <v/>
      </c>
      <c r="Z162" s="380" t="str">
        <f>IF(A162="","",'1042Bf Données de base trav.'!Q158-'1042Bf Données de base trav.'!R158)</f>
        <v/>
      </c>
      <c r="AA162" s="380" t="str">
        <f t="shared" si="55"/>
        <v/>
      </c>
      <c r="AB162" s="381" t="str">
        <f t="shared" si="56"/>
        <v/>
      </c>
      <c r="AC162" s="381" t="str">
        <f t="shared" si="57"/>
        <v/>
      </c>
      <c r="AD162" s="381" t="str">
        <f t="shared" si="58"/>
        <v/>
      </c>
      <c r="AE162" s="382" t="str">
        <f t="shared" si="59"/>
        <v/>
      </c>
      <c r="AF162" s="382" t="str">
        <f>IF(K162="","",K162*AF$8 - MAX('1042Bf Données de base trav.'!S158-M162,0))</f>
        <v/>
      </c>
      <c r="AG162" s="382" t="str">
        <f t="shared" si="60"/>
        <v/>
      </c>
      <c r="AH162" s="382" t="str">
        <f t="shared" si="61"/>
        <v/>
      </c>
      <c r="AI162" s="382" t="str">
        <f t="shared" si="62"/>
        <v/>
      </c>
      <c r="AJ162" s="382" t="str">
        <f>IF(OR($C162="",K162="",O162=""),"",MAX(P162+'1042Bf Données de base trav.'!T158-O162,0))</f>
        <v/>
      </c>
      <c r="AK162" s="382" t="str">
        <f>IF('1042Bf Données de base trav.'!T158="","",'1042Bf Données de base trav.'!T158)</f>
        <v/>
      </c>
      <c r="AL162" s="382" t="str">
        <f t="shared" si="63"/>
        <v/>
      </c>
      <c r="AM162" s="383" t="str">
        <f t="shared" si="64"/>
        <v/>
      </c>
      <c r="AN162" s="384" t="str">
        <f t="shared" si="65"/>
        <v/>
      </c>
      <c r="AO162" s="382" t="str">
        <f t="shared" si="66"/>
        <v/>
      </c>
      <c r="AP162" s="382" t="str">
        <f>IF(E162="","",'1042Bf Données de base trav.'!P158)</f>
        <v/>
      </c>
      <c r="AQ162" s="385">
        <f>IF('1042Bf Données de base trav.'!Y158&gt;0,AG162,0)</f>
        <v>0</v>
      </c>
      <c r="AR162" s="386">
        <f>IF('1042Bf Données de base trav.'!Y158&gt;0,'1042Bf Données de base trav.'!T158,0)</f>
        <v>0</v>
      </c>
      <c r="AS162" s="382" t="str">
        <f t="shared" si="67"/>
        <v/>
      </c>
      <c r="AT162" s="382">
        <f>'1042Bf Données de base trav.'!P158</f>
        <v>0</v>
      </c>
      <c r="AU162" s="382">
        <f t="shared" si="68"/>
        <v>0</v>
      </c>
    </row>
    <row r="163" spans="1:47" s="57" customFormat="1" ht="16.899999999999999" customHeight="1">
      <c r="A163" s="402" t="str">
        <f>IF('1042Bf Données de base trav.'!A159="","",'1042Bf Données de base trav.'!A159)</f>
        <v/>
      </c>
      <c r="B163" s="409" t="str">
        <f>IF('1042Bf Données de base trav.'!B159="","",'1042Bf Données de base trav.'!B159)</f>
        <v/>
      </c>
      <c r="C163" s="403" t="str">
        <f>IF('1042Bf Données de base trav.'!C159="","",'1042Bf Données de base trav.'!C159)</f>
        <v/>
      </c>
      <c r="D163" s="310" t="str">
        <f>IF('1042Bf Données de base trav.'!AJ159="","",'1042Bf Données de base trav.'!AJ159)</f>
        <v/>
      </c>
      <c r="E163" s="306" t="str">
        <f>IF('1042Bf Données de base trav.'!N159="","",'1042Bf Données de base trav.'!N159)</f>
        <v/>
      </c>
      <c r="F163" s="308" t="str">
        <f>IF('1042Bf Données de base trav.'!O159="","",'1042Bf Données de base trav.'!O159)</f>
        <v/>
      </c>
      <c r="G163" s="307" t="str">
        <f>IF('1042Bf Données de base trav.'!P159="","",'1042Bf Données de base trav.'!P159)</f>
        <v/>
      </c>
      <c r="H163" s="311" t="str">
        <f>IF('1042Bf Données de base trav.'!Q159="","",'1042Bf Données de base trav.'!Q159)</f>
        <v/>
      </c>
      <c r="I163" s="312" t="str">
        <f>IF('1042Bf Données de base trav.'!R159="","",'1042Bf Données de base trav.'!R159)</f>
        <v/>
      </c>
      <c r="J163" s="313" t="str">
        <f t="shared" si="52"/>
        <v/>
      </c>
      <c r="K163" s="314" t="str">
        <f t="shared" si="53"/>
        <v/>
      </c>
      <c r="L163" s="315" t="str">
        <f>IF('1042Bf Données de base trav.'!S159="","",'1042Bf Données de base trav.'!S159)</f>
        <v/>
      </c>
      <c r="M163" s="316" t="str">
        <f t="shared" si="69"/>
        <v/>
      </c>
      <c r="N163" s="317" t="str">
        <f t="shared" si="70"/>
        <v/>
      </c>
      <c r="O163" s="318" t="str">
        <f t="shared" si="71"/>
        <v/>
      </c>
      <c r="P163" s="319" t="str">
        <f t="shared" si="72"/>
        <v/>
      </c>
      <c r="Q163" s="309" t="str">
        <f t="shared" si="73"/>
        <v/>
      </c>
      <c r="R163" s="320" t="str">
        <f t="shared" si="74"/>
        <v/>
      </c>
      <c r="S163" s="317" t="str">
        <f t="shared" si="75"/>
        <v/>
      </c>
      <c r="T163" s="315" t="str">
        <f>IF(R163="","",MAX((O163-AR163)*'1042Af Demande'!$B$31,0))</f>
        <v/>
      </c>
      <c r="U163" s="321" t="str">
        <f t="shared" si="76"/>
        <v/>
      </c>
      <c r="V163" s="377"/>
      <c r="W163" s="378"/>
      <c r="X163" s="158" t="str">
        <f>IF('1042Bf Données de base trav.'!M159="","",'1042Bf Données de base trav.'!M159)</f>
        <v/>
      </c>
      <c r="Y163" s="379" t="str">
        <f t="shared" si="54"/>
        <v/>
      </c>
      <c r="Z163" s="380" t="str">
        <f>IF(A163="","",'1042Bf Données de base trav.'!Q159-'1042Bf Données de base trav.'!R159)</f>
        <v/>
      </c>
      <c r="AA163" s="380" t="str">
        <f t="shared" si="55"/>
        <v/>
      </c>
      <c r="AB163" s="381" t="str">
        <f t="shared" si="56"/>
        <v/>
      </c>
      <c r="AC163" s="381" t="str">
        <f t="shared" si="57"/>
        <v/>
      </c>
      <c r="AD163" s="381" t="str">
        <f t="shared" si="58"/>
        <v/>
      </c>
      <c r="AE163" s="382" t="str">
        <f t="shared" si="59"/>
        <v/>
      </c>
      <c r="AF163" s="382" t="str">
        <f>IF(K163="","",K163*AF$8 - MAX('1042Bf Données de base trav.'!S159-M163,0))</f>
        <v/>
      </c>
      <c r="AG163" s="382" t="str">
        <f t="shared" si="60"/>
        <v/>
      </c>
      <c r="AH163" s="382" t="str">
        <f t="shared" si="61"/>
        <v/>
      </c>
      <c r="AI163" s="382" t="str">
        <f t="shared" si="62"/>
        <v/>
      </c>
      <c r="AJ163" s="382" t="str">
        <f>IF(OR($C163="",K163="",O163=""),"",MAX(P163+'1042Bf Données de base trav.'!T159-O163,0))</f>
        <v/>
      </c>
      <c r="AK163" s="382" t="str">
        <f>IF('1042Bf Données de base trav.'!T159="","",'1042Bf Données de base trav.'!T159)</f>
        <v/>
      </c>
      <c r="AL163" s="382" t="str">
        <f t="shared" si="63"/>
        <v/>
      </c>
      <c r="AM163" s="383" t="str">
        <f t="shared" si="64"/>
        <v/>
      </c>
      <c r="AN163" s="384" t="str">
        <f t="shared" si="65"/>
        <v/>
      </c>
      <c r="AO163" s="382" t="str">
        <f t="shared" si="66"/>
        <v/>
      </c>
      <c r="AP163" s="382" t="str">
        <f>IF(E163="","",'1042Bf Données de base trav.'!P159)</f>
        <v/>
      </c>
      <c r="AQ163" s="385">
        <f>IF('1042Bf Données de base trav.'!Y159&gt;0,AG163,0)</f>
        <v>0</v>
      </c>
      <c r="AR163" s="386">
        <f>IF('1042Bf Données de base trav.'!Y159&gt;0,'1042Bf Données de base trav.'!T159,0)</f>
        <v>0</v>
      </c>
      <c r="AS163" s="382" t="str">
        <f t="shared" si="67"/>
        <v/>
      </c>
      <c r="AT163" s="382">
        <f>'1042Bf Données de base trav.'!P159</f>
        <v>0</v>
      </c>
      <c r="AU163" s="382">
        <f t="shared" si="68"/>
        <v>0</v>
      </c>
    </row>
    <row r="164" spans="1:47" s="57" customFormat="1" ht="16.899999999999999" customHeight="1">
      <c r="A164" s="402" t="str">
        <f>IF('1042Bf Données de base trav.'!A160="","",'1042Bf Données de base trav.'!A160)</f>
        <v/>
      </c>
      <c r="B164" s="409" t="str">
        <f>IF('1042Bf Données de base trav.'!B160="","",'1042Bf Données de base trav.'!B160)</f>
        <v/>
      </c>
      <c r="C164" s="403" t="str">
        <f>IF('1042Bf Données de base trav.'!C160="","",'1042Bf Données de base trav.'!C160)</f>
        <v/>
      </c>
      <c r="D164" s="310" t="str">
        <f>IF('1042Bf Données de base trav.'!AJ160="","",'1042Bf Données de base trav.'!AJ160)</f>
        <v/>
      </c>
      <c r="E164" s="306" t="str">
        <f>IF('1042Bf Données de base trav.'!N160="","",'1042Bf Données de base trav.'!N160)</f>
        <v/>
      </c>
      <c r="F164" s="308" t="str">
        <f>IF('1042Bf Données de base trav.'!O160="","",'1042Bf Données de base trav.'!O160)</f>
        <v/>
      </c>
      <c r="G164" s="307" t="str">
        <f>IF('1042Bf Données de base trav.'!P160="","",'1042Bf Données de base trav.'!P160)</f>
        <v/>
      </c>
      <c r="H164" s="311" t="str">
        <f>IF('1042Bf Données de base trav.'!Q160="","",'1042Bf Données de base trav.'!Q160)</f>
        <v/>
      </c>
      <c r="I164" s="312" t="str">
        <f>IF('1042Bf Données de base trav.'!R160="","",'1042Bf Données de base trav.'!R160)</f>
        <v/>
      </c>
      <c r="J164" s="313" t="str">
        <f t="shared" si="52"/>
        <v/>
      </c>
      <c r="K164" s="314" t="str">
        <f t="shared" si="53"/>
        <v/>
      </c>
      <c r="L164" s="315" t="str">
        <f>IF('1042Bf Données de base trav.'!S160="","",'1042Bf Données de base trav.'!S160)</f>
        <v/>
      </c>
      <c r="M164" s="316" t="str">
        <f t="shared" si="69"/>
        <v/>
      </c>
      <c r="N164" s="317" t="str">
        <f t="shared" si="70"/>
        <v/>
      </c>
      <c r="O164" s="318" t="str">
        <f t="shared" si="71"/>
        <v/>
      </c>
      <c r="P164" s="319" t="str">
        <f t="shared" si="72"/>
        <v/>
      </c>
      <c r="Q164" s="309" t="str">
        <f t="shared" si="73"/>
        <v/>
      </c>
      <c r="R164" s="320" t="str">
        <f t="shared" si="74"/>
        <v/>
      </c>
      <c r="S164" s="317" t="str">
        <f t="shared" si="75"/>
        <v/>
      </c>
      <c r="T164" s="315" t="str">
        <f>IF(R164="","",MAX((O164-AR164)*'1042Af Demande'!$B$31,0))</f>
        <v/>
      </c>
      <c r="U164" s="321" t="str">
        <f t="shared" si="76"/>
        <v/>
      </c>
      <c r="V164" s="377"/>
      <c r="W164" s="378"/>
      <c r="X164" s="158" t="str">
        <f>IF('1042Bf Données de base trav.'!M160="","",'1042Bf Données de base trav.'!M160)</f>
        <v/>
      </c>
      <c r="Y164" s="379" t="str">
        <f t="shared" si="54"/>
        <v/>
      </c>
      <c r="Z164" s="380" t="str">
        <f>IF(A164="","",'1042Bf Données de base trav.'!Q160-'1042Bf Données de base trav.'!R160)</f>
        <v/>
      </c>
      <c r="AA164" s="380" t="str">
        <f t="shared" si="55"/>
        <v/>
      </c>
      <c r="AB164" s="381" t="str">
        <f t="shared" si="56"/>
        <v/>
      </c>
      <c r="AC164" s="381" t="str">
        <f t="shared" si="57"/>
        <v/>
      </c>
      <c r="AD164" s="381" t="str">
        <f t="shared" si="58"/>
        <v/>
      </c>
      <c r="AE164" s="382" t="str">
        <f t="shared" si="59"/>
        <v/>
      </c>
      <c r="AF164" s="382" t="str">
        <f>IF(K164="","",K164*AF$8 - MAX('1042Bf Données de base trav.'!S160-M164,0))</f>
        <v/>
      </c>
      <c r="AG164" s="382" t="str">
        <f t="shared" si="60"/>
        <v/>
      </c>
      <c r="AH164" s="382" t="str">
        <f t="shared" si="61"/>
        <v/>
      </c>
      <c r="AI164" s="382" t="str">
        <f t="shared" si="62"/>
        <v/>
      </c>
      <c r="AJ164" s="382" t="str">
        <f>IF(OR($C164="",K164="",O164=""),"",MAX(P164+'1042Bf Données de base trav.'!T160-O164,0))</f>
        <v/>
      </c>
      <c r="AK164" s="382" t="str">
        <f>IF('1042Bf Données de base trav.'!T160="","",'1042Bf Données de base trav.'!T160)</f>
        <v/>
      </c>
      <c r="AL164" s="382" t="str">
        <f t="shared" si="63"/>
        <v/>
      </c>
      <c r="AM164" s="383" t="str">
        <f t="shared" si="64"/>
        <v/>
      </c>
      <c r="AN164" s="384" t="str">
        <f t="shared" si="65"/>
        <v/>
      </c>
      <c r="AO164" s="382" t="str">
        <f t="shared" si="66"/>
        <v/>
      </c>
      <c r="AP164" s="382" t="str">
        <f>IF(E164="","",'1042Bf Données de base trav.'!P160)</f>
        <v/>
      </c>
      <c r="AQ164" s="385">
        <f>IF('1042Bf Données de base trav.'!Y160&gt;0,AG164,0)</f>
        <v>0</v>
      </c>
      <c r="AR164" s="386">
        <f>IF('1042Bf Données de base trav.'!Y160&gt;0,'1042Bf Données de base trav.'!T160,0)</f>
        <v>0</v>
      </c>
      <c r="AS164" s="382" t="str">
        <f t="shared" si="67"/>
        <v/>
      </c>
      <c r="AT164" s="382">
        <f>'1042Bf Données de base trav.'!P160</f>
        <v>0</v>
      </c>
      <c r="AU164" s="382">
        <f t="shared" si="68"/>
        <v>0</v>
      </c>
    </row>
    <row r="165" spans="1:47" s="57" customFormat="1" ht="16.899999999999999" customHeight="1">
      <c r="A165" s="402" t="str">
        <f>IF('1042Bf Données de base trav.'!A161="","",'1042Bf Données de base trav.'!A161)</f>
        <v/>
      </c>
      <c r="B165" s="409" t="str">
        <f>IF('1042Bf Données de base trav.'!B161="","",'1042Bf Données de base trav.'!B161)</f>
        <v/>
      </c>
      <c r="C165" s="403" t="str">
        <f>IF('1042Bf Données de base trav.'!C161="","",'1042Bf Données de base trav.'!C161)</f>
        <v/>
      </c>
      <c r="D165" s="310" t="str">
        <f>IF('1042Bf Données de base trav.'!AJ161="","",'1042Bf Données de base trav.'!AJ161)</f>
        <v/>
      </c>
      <c r="E165" s="306" t="str">
        <f>IF('1042Bf Données de base trav.'!N161="","",'1042Bf Données de base trav.'!N161)</f>
        <v/>
      </c>
      <c r="F165" s="308" t="str">
        <f>IF('1042Bf Données de base trav.'!O161="","",'1042Bf Données de base trav.'!O161)</f>
        <v/>
      </c>
      <c r="G165" s="307" t="str">
        <f>IF('1042Bf Données de base trav.'!P161="","",'1042Bf Données de base trav.'!P161)</f>
        <v/>
      </c>
      <c r="H165" s="311" t="str">
        <f>IF('1042Bf Données de base trav.'!Q161="","",'1042Bf Données de base trav.'!Q161)</f>
        <v/>
      </c>
      <c r="I165" s="312" t="str">
        <f>IF('1042Bf Données de base trav.'!R161="","",'1042Bf Données de base trav.'!R161)</f>
        <v/>
      </c>
      <c r="J165" s="313" t="str">
        <f t="shared" si="52"/>
        <v/>
      </c>
      <c r="K165" s="314" t="str">
        <f t="shared" si="53"/>
        <v/>
      </c>
      <c r="L165" s="315" t="str">
        <f>IF('1042Bf Données de base trav.'!S161="","",'1042Bf Données de base trav.'!S161)</f>
        <v/>
      </c>
      <c r="M165" s="316" t="str">
        <f t="shared" si="69"/>
        <v/>
      </c>
      <c r="N165" s="317" t="str">
        <f t="shared" si="70"/>
        <v/>
      </c>
      <c r="O165" s="318" t="str">
        <f t="shared" si="71"/>
        <v/>
      </c>
      <c r="P165" s="319" t="str">
        <f t="shared" si="72"/>
        <v/>
      </c>
      <c r="Q165" s="309" t="str">
        <f t="shared" si="73"/>
        <v/>
      </c>
      <c r="R165" s="320" t="str">
        <f t="shared" si="74"/>
        <v/>
      </c>
      <c r="S165" s="317" t="str">
        <f t="shared" si="75"/>
        <v/>
      </c>
      <c r="T165" s="315" t="str">
        <f>IF(R165="","",MAX((O165-AR165)*'1042Af Demande'!$B$31,0))</f>
        <v/>
      </c>
      <c r="U165" s="321" t="str">
        <f t="shared" si="76"/>
        <v/>
      </c>
      <c r="V165" s="377"/>
      <c r="W165" s="378"/>
      <c r="X165" s="158" t="str">
        <f>IF('1042Bf Données de base trav.'!M161="","",'1042Bf Données de base trav.'!M161)</f>
        <v/>
      </c>
      <c r="Y165" s="379" t="str">
        <f t="shared" si="54"/>
        <v/>
      </c>
      <c r="Z165" s="380" t="str">
        <f>IF(A165="","",'1042Bf Données de base trav.'!Q161-'1042Bf Données de base trav.'!R161)</f>
        <v/>
      </c>
      <c r="AA165" s="380" t="str">
        <f t="shared" si="55"/>
        <v/>
      </c>
      <c r="AB165" s="381" t="str">
        <f t="shared" si="56"/>
        <v/>
      </c>
      <c r="AC165" s="381" t="str">
        <f t="shared" si="57"/>
        <v/>
      </c>
      <c r="AD165" s="381" t="str">
        <f t="shared" si="58"/>
        <v/>
      </c>
      <c r="AE165" s="382" t="str">
        <f t="shared" si="59"/>
        <v/>
      </c>
      <c r="AF165" s="382" t="str">
        <f>IF(K165="","",K165*AF$8 - MAX('1042Bf Données de base trav.'!S161-M165,0))</f>
        <v/>
      </c>
      <c r="AG165" s="382" t="str">
        <f t="shared" si="60"/>
        <v/>
      </c>
      <c r="AH165" s="382" t="str">
        <f t="shared" si="61"/>
        <v/>
      </c>
      <c r="AI165" s="382" t="str">
        <f t="shared" si="62"/>
        <v/>
      </c>
      <c r="AJ165" s="382" t="str">
        <f>IF(OR($C165="",K165="",O165=""),"",MAX(P165+'1042Bf Données de base trav.'!T161-O165,0))</f>
        <v/>
      </c>
      <c r="AK165" s="382" t="str">
        <f>IF('1042Bf Données de base trav.'!T161="","",'1042Bf Données de base trav.'!T161)</f>
        <v/>
      </c>
      <c r="AL165" s="382" t="str">
        <f t="shared" si="63"/>
        <v/>
      </c>
      <c r="AM165" s="383" t="str">
        <f t="shared" si="64"/>
        <v/>
      </c>
      <c r="AN165" s="384" t="str">
        <f t="shared" si="65"/>
        <v/>
      </c>
      <c r="AO165" s="382" t="str">
        <f t="shared" si="66"/>
        <v/>
      </c>
      <c r="AP165" s="382" t="str">
        <f>IF(E165="","",'1042Bf Données de base trav.'!P161)</f>
        <v/>
      </c>
      <c r="AQ165" s="385">
        <f>IF('1042Bf Données de base trav.'!Y161&gt;0,AG165,0)</f>
        <v>0</v>
      </c>
      <c r="AR165" s="386">
        <f>IF('1042Bf Données de base trav.'!Y161&gt;0,'1042Bf Données de base trav.'!T161,0)</f>
        <v>0</v>
      </c>
      <c r="AS165" s="382" t="str">
        <f t="shared" si="67"/>
        <v/>
      </c>
      <c r="AT165" s="382">
        <f>'1042Bf Données de base trav.'!P161</f>
        <v>0</v>
      </c>
      <c r="AU165" s="382">
        <f t="shared" si="68"/>
        <v>0</v>
      </c>
    </row>
    <row r="166" spans="1:47" s="57" customFormat="1" ht="16.899999999999999" customHeight="1">
      <c r="A166" s="402" t="str">
        <f>IF('1042Bf Données de base trav.'!A162="","",'1042Bf Données de base trav.'!A162)</f>
        <v/>
      </c>
      <c r="B166" s="409" t="str">
        <f>IF('1042Bf Données de base trav.'!B162="","",'1042Bf Données de base trav.'!B162)</f>
        <v/>
      </c>
      <c r="C166" s="403" t="str">
        <f>IF('1042Bf Données de base trav.'!C162="","",'1042Bf Données de base trav.'!C162)</f>
        <v/>
      </c>
      <c r="D166" s="310" t="str">
        <f>IF('1042Bf Données de base trav.'!AJ162="","",'1042Bf Données de base trav.'!AJ162)</f>
        <v/>
      </c>
      <c r="E166" s="306" t="str">
        <f>IF('1042Bf Données de base trav.'!N162="","",'1042Bf Données de base trav.'!N162)</f>
        <v/>
      </c>
      <c r="F166" s="308" t="str">
        <f>IF('1042Bf Données de base trav.'!O162="","",'1042Bf Données de base trav.'!O162)</f>
        <v/>
      </c>
      <c r="G166" s="307" t="str">
        <f>IF('1042Bf Données de base trav.'!P162="","",'1042Bf Données de base trav.'!P162)</f>
        <v/>
      </c>
      <c r="H166" s="311" t="str">
        <f>IF('1042Bf Données de base trav.'!Q162="","",'1042Bf Données de base trav.'!Q162)</f>
        <v/>
      </c>
      <c r="I166" s="312" t="str">
        <f>IF('1042Bf Données de base trav.'!R162="","",'1042Bf Données de base trav.'!R162)</f>
        <v/>
      </c>
      <c r="J166" s="313" t="str">
        <f t="shared" si="52"/>
        <v/>
      </c>
      <c r="K166" s="314" t="str">
        <f t="shared" si="53"/>
        <v/>
      </c>
      <c r="L166" s="315" t="str">
        <f>IF('1042Bf Données de base trav.'!S162="","",'1042Bf Données de base trav.'!S162)</f>
        <v/>
      </c>
      <c r="M166" s="316" t="str">
        <f t="shared" si="69"/>
        <v/>
      </c>
      <c r="N166" s="317" t="str">
        <f t="shared" si="70"/>
        <v/>
      </c>
      <c r="O166" s="318" t="str">
        <f t="shared" si="71"/>
        <v/>
      </c>
      <c r="P166" s="319" t="str">
        <f t="shared" si="72"/>
        <v/>
      </c>
      <c r="Q166" s="309" t="str">
        <f t="shared" si="73"/>
        <v/>
      </c>
      <c r="R166" s="320" t="str">
        <f t="shared" si="74"/>
        <v/>
      </c>
      <c r="S166" s="317" t="str">
        <f t="shared" si="75"/>
        <v/>
      </c>
      <c r="T166" s="315" t="str">
        <f>IF(R166="","",MAX((O166-AR166)*'1042Af Demande'!$B$31,0))</f>
        <v/>
      </c>
      <c r="U166" s="321" t="str">
        <f t="shared" si="76"/>
        <v/>
      </c>
      <c r="V166" s="377"/>
      <c r="W166" s="378"/>
      <c r="X166" s="158" t="str">
        <f>IF('1042Bf Données de base trav.'!M162="","",'1042Bf Données de base trav.'!M162)</f>
        <v/>
      </c>
      <c r="Y166" s="379" t="str">
        <f t="shared" si="54"/>
        <v/>
      </c>
      <c r="Z166" s="380" t="str">
        <f>IF(A166="","",'1042Bf Données de base trav.'!Q162-'1042Bf Données de base trav.'!R162)</f>
        <v/>
      </c>
      <c r="AA166" s="380" t="str">
        <f t="shared" si="55"/>
        <v/>
      </c>
      <c r="AB166" s="381" t="str">
        <f t="shared" si="56"/>
        <v/>
      </c>
      <c r="AC166" s="381" t="str">
        <f t="shared" si="57"/>
        <v/>
      </c>
      <c r="AD166" s="381" t="str">
        <f t="shared" si="58"/>
        <v/>
      </c>
      <c r="AE166" s="382" t="str">
        <f t="shared" si="59"/>
        <v/>
      </c>
      <c r="AF166" s="382" t="str">
        <f>IF(K166="","",K166*AF$8 - MAX('1042Bf Données de base trav.'!S162-M166,0))</f>
        <v/>
      </c>
      <c r="AG166" s="382" t="str">
        <f t="shared" si="60"/>
        <v/>
      </c>
      <c r="AH166" s="382" t="str">
        <f t="shared" si="61"/>
        <v/>
      </c>
      <c r="AI166" s="382" t="str">
        <f t="shared" si="62"/>
        <v/>
      </c>
      <c r="AJ166" s="382" t="str">
        <f>IF(OR($C166="",K166="",O166=""),"",MAX(P166+'1042Bf Données de base trav.'!T162-O166,0))</f>
        <v/>
      </c>
      <c r="AK166" s="382" t="str">
        <f>IF('1042Bf Données de base trav.'!T162="","",'1042Bf Données de base trav.'!T162)</f>
        <v/>
      </c>
      <c r="AL166" s="382" t="str">
        <f t="shared" si="63"/>
        <v/>
      </c>
      <c r="AM166" s="383" t="str">
        <f t="shared" si="64"/>
        <v/>
      </c>
      <c r="AN166" s="384" t="str">
        <f t="shared" si="65"/>
        <v/>
      </c>
      <c r="AO166" s="382" t="str">
        <f t="shared" si="66"/>
        <v/>
      </c>
      <c r="AP166" s="382" t="str">
        <f>IF(E166="","",'1042Bf Données de base trav.'!P162)</f>
        <v/>
      </c>
      <c r="AQ166" s="385">
        <f>IF('1042Bf Données de base trav.'!Y162&gt;0,AG166,0)</f>
        <v>0</v>
      </c>
      <c r="AR166" s="386">
        <f>IF('1042Bf Données de base trav.'!Y162&gt;0,'1042Bf Données de base trav.'!T162,0)</f>
        <v>0</v>
      </c>
      <c r="AS166" s="382" t="str">
        <f t="shared" si="67"/>
        <v/>
      </c>
      <c r="AT166" s="382">
        <f>'1042Bf Données de base trav.'!P162</f>
        <v>0</v>
      </c>
      <c r="AU166" s="382">
        <f t="shared" si="68"/>
        <v>0</v>
      </c>
    </row>
    <row r="167" spans="1:47" s="57" customFormat="1" ht="16.899999999999999" customHeight="1">
      <c r="A167" s="402" t="str">
        <f>IF('1042Bf Données de base trav.'!A163="","",'1042Bf Données de base trav.'!A163)</f>
        <v/>
      </c>
      <c r="B167" s="409" t="str">
        <f>IF('1042Bf Données de base trav.'!B163="","",'1042Bf Données de base trav.'!B163)</f>
        <v/>
      </c>
      <c r="C167" s="403" t="str">
        <f>IF('1042Bf Données de base trav.'!C163="","",'1042Bf Données de base trav.'!C163)</f>
        <v/>
      </c>
      <c r="D167" s="310" t="str">
        <f>IF('1042Bf Données de base trav.'!AJ163="","",'1042Bf Données de base trav.'!AJ163)</f>
        <v/>
      </c>
      <c r="E167" s="306" t="str">
        <f>IF('1042Bf Données de base trav.'!N163="","",'1042Bf Données de base trav.'!N163)</f>
        <v/>
      </c>
      <c r="F167" s="308" t="str">
        <f>IF('1042Bf Données de base trav.'!O163="","",'1042Bf Données de base trav.'!O163)</f>
        <v/>
      </c>
      <c r="G167" s="307" t="str">
        <f>IF('1042Bf Données de base trav.'!P163="","",'1042Bf Données de base trav.'!P163)</f>
        <v/>
      </c>
      <c r="H167" s="311" t="str">
        <f>IF('1042Bf Données de base trav.'!Q163="","",'1042Bf Données de base trav.'!Q163)</f>
        <v/>
      </c>
      <c r="I167" s="312" t="str">
        <f>IF('1042Bf Données de base trav.'!R163="","",'1042Bf Données de base trav.'!R163)</f>
        <v/>
      </c>
      <c r="J167" s="313" t="str">
        <f t="shared" si="52"/>
        <v/>
      </c>
      <c r="K167" s="314" t="str">
        <f t="shared" si="53"/>
        <v/>
      </c>
      <c r="L167" s="315" t="str">
        <f>IF('1042Bf Données de base trav.'!S163="","",'1042Bf Données de base trav.'!S163)</f>
        <v/>
      </c>
      <c r="M167" s="316" t="str">
        <f t="shared" si="69"/>
        <v/>
      </c>
      <c r="N167" s="317" t="str">
        <f t="shared" si="70"/>
        <v/>
      </c>
      <c r="O167" s="318" t="str">
        <f t="shared" si="71"/>
        <v/>
      </c>
      <c r="P167" s="319" t="str">
        <f t="shared" si="72"/>
        <v/>
      </c>
      <c r="Q167" s="309" t="str">
        <f t="shared" si="73"/>
        <v/>
      </c>
      <c r="R167" s="320" t="str">
        <f t="shared" si="74"/>
        <v/>
      </c>
      <c r="S167" s="317" t="str">
        <f t="shared" si="75"/>
        <v/>
      </c>
      <c r="T167" s="315" t="str">
        <f>IF(R167="","",MAX((O167-AR167)*'1042Af Demande'!$B$31,0))</f>
        <v/>
      </c>
      <c r="U167" s="321" t="str">
        <f t="shared" si="76"/>
        <v/>
      </c>
      <c r="V167" s="377"/>
      <c r="W167" s="378"/>
      <c r="X167" s="158" t="str">
        <f>IF('1042Bf Données de base trav.'!M163="","",'1042Bf Données de base trav.'!M163)</f>
        <v/>
      </c>
      <c r="Y167" s="379" t="str">
        <f t="shared" si="54"/>
        <v/>
      </c>
      <c r="Z167" s="380" t="str">
        <f>IF(A167="","",'1042Bf Données de base trav.'!Q163-'1042Bf Données de base trav.'!R163)</f>
        <v/>
      </c>
      <c r="AA167" s="380" t="str">
        <f t="shared" si="55"/>
        <v/>
      </c>
      <c r="AB167" s="381" t="str">
        <f t="shared" si="56"/>
        <v/>
      </c>
      <c r="AC167" s="381" t="str">
        <f t="shared" si="57"/>
        <v/>
      </c>
      <c r="AD167" s="381" t="str">
        <f t="shared" si="58"/>
        <v/>
      </c>
      <c r="AE167" s="382" t="str">
        <f t="shared" si="59"/>
        <v/>
      </c>
      <c r="AF167" s="382" t="str">
        <f>IF(K167="","",K167*AF$8 - MAX('1042Bf Données de base trav.'!S163-M167,0))</f>
        <v/>
      </c>
      <c r="AG167" s="382" t="str">
        <f t="shared" si="60"/>
        <v/>
      </c>
      <c r="AH167" s="382" t="str">
        <f t="shared" si="61"/>
        <v/>
      </c>
      <c r="AI167" s="382" t="str">
        <f t="shared" si="62"/>
        <v/>
      </c>
      <c r="AJ167" s="382" t="str">
        <f>IF(OR($C167="",K167="",O167=""),"",MAX(P167+'1042Bf Données de base trav.'!T163-O167,0))</f>
        <v/>
      </c>
      <c r="AK167" s="382" t="str">
        <f>IF('1042Bf Données de base trav.'!T163="","",'1042Bf Données de base trav.'!T163)</f>
        <v/>
      </c>
      <c r="AL167" s="382" t="str">
        <f t="shared" si="63"/>
        <v/>
      </c>
      <c r="AM167" s="383" t="str">
        <f t="shared" si="64"/>
        <v/>
      </c>
      <c r="AN167" s="384" t="str">
        <f t="shared" si="65"/>
        <v/>
      </c>
      <c r="AO167" s="382" t="str">
        <f t="shared" si="66"/>
        <v/>
      </c>
      <c r="AP167" s="382" t="str">
        <f>IF(E167="","",'1042Bf Données de base trav.'!P163)</f>
        <v/>
      </c>
      <c r="AQ167" s="385">
        <f>IF('1042Bf Données de base trav.'!Y163&gt;0,AG167,0)</f>
        <v>0</v>
      </c>
      <c r="AR167" s="386">
        <f>IF('1042Bf Données de base trav.'!Y163&gt;0,'1042Bf Données de base trav.'!T163,0)</f>
        <v>0</v>
      </c>
      <c r="AS167" s="382" t="str">
        <f t="shared" si="67"/>
        <v/>
      </c>
      <c r="AT167" s="382">
        <f>'1042Bf Données de base trav.'!P163</f>
        <v>0</v>
      </c>
      <c r="AU167" s="382">
        <f t="shared" si="68"/>
        <v>0</v>
      </c>
    </row>
    <row r="168" spans="1:47" s="57" customFormat="1" ht="16.899999999999999" customHeight="1">
      <c r="A168" s="402" t="str">
        <f>IF('1042Bf Données de base trav.'!A164="","",'1042Bf Données de base trav.'!A164)</f>
        <v/>
      </c>
      <c r="B168" s="409" t="str">
        <f>IF('1042Bf Données de base trav.'!B164="","",'1042Bf Données de base trav.'!B164)</f>
        <v/>
      </c>
      <c r="C168" s="403" t="str">
        <f>IF('1042Bf Données de base trav.'!C164="","",'1042Bf Données de base trav.'!C164)</f>
        <v/>
      </c>
      <c r="D168" s="310" t="str">
        <f>IF('1042Bf Données de base trav.'!AJ164="","",'1042Bf Données de base trav.'!AJ164)</f>
        <v/>
      </c>
      <c r="E168" s="306" t="str">
        <f>IF('1042Bf Données de base trav.'!N164="","",'1042Bf Données de base trav.'!N164)</f>
        <v/>
      </c>
      <c r="F168" s="308" t="str">
        <f>IF('1042Bf Données de base trav.'!O164="","",'1042Bf Données de base trav.'!O164)</f>
        <v/>
      </c>
      <c r="G168" s="307" t="str">
        <f>IF('1042Bf Données de base trav.'!P164="","",'1042Bf Données de base trav.'!P164)</f>
        <v/>
      </c>
      <c r="H168" s="311" t="str">
        <f>IF('1042Bf Données de base trav.'!Q164="","",'1042Bf Données de base trav.'!Q164)</f>
        <v/>
      </c>
      <c r="I168" s="312" t="str">
        <f>IF('1042Bf Données de base trav.'!R164="","",'1042Bf Données de base trav.'!R164)</f>
        <v/>
      </c>
      <c r="J168" s="313" t="str">
        <f t="shared" si="52"/>
        <v/>
      </c>
      <c r="K168" s="314" t="str">
        <f t="shared" si="53"/>
        <v/>
      </c>
      <c r="L168" s="315" t="str">
        <f>IF('1042Bf Données de base trav.'!S164="","",'1042Bf Données de base trav.'!S164)</f>
        <v/>
      </c>
      <c r="M168" s="316" t="str">
        <f t="shared" si="69"/>
        <v/>
      </c>
      <c r="N168" s="317" t="str">
        <f t="shared" si="70"/>
        <v/>
      </c>
      <c r="O168" s="318" t="str">
        <f t="shared" si="71"/>
        <v/>
      </c>
      <c r="P168" s="319" t="str">
        <f t="shared" si="72"/>
        <v/>
      </c>
      <c r="Q168" s="309" t="str">
        <f t="shared" si="73"/>
        <v/>
      </c>
      <c r="R168" s="320" t="str">
        <f t="shared" si="74"/>
        <v/>
      </c>
      <c r="S168" s="317" t="str">
        <f t="shared" si="75"/>
        <v/>
      </c>
      <c r="T168" s="315" t="str">
        <f>IF(R168="","",MAX((O168-AR168)*'1042Af Demande'!$B$31,0))</f>
        <v/>
      </c>
      <c r="U168" s="321" t="str">
        <f t="shared" si="76"/>
        <v/>
      </c>
      <c r="V168" s="377"/>
      <c r="W168" s="378"/>
      <c r="X168" s="158" t="str">
        <f>IF('1042Bf Données de base trav.'!M164="","",'1042Bf Données de base trav.'!M164)</f>
        <v/>
      </c>
      <c r="Y168" s="379" t="str">
        <f t="shared" si="54"/>
        <v/>
      </c>
      <c r="Z168" s="380" t="str">
        <f>IF(A168="","",'1042Bf Données de base trav.'!Q164-'1042Bf Données de base trav.'!R164)</f>
        <v/>
      </c>
      <c r="AA168" s="380" t="str">
        <f t="shared" si="55"/>
        <v/>
      </c>
      <c r="AB168" s="381" t="str">
        <f t="shared" si="56"/>
        <v/>
      </c>
      <c r="AC168" s="381" t="str">
        <f t="shared" si="57"/>
        <v/>
      </c>
      <c r="AD168" s="381" t="str">
        <f t="shared" si="58"/>
        <v/>
      </c>
      <c r="AE168" s="382" t="str">
        <f t="shared" si="59"/>
        <v/>
      </c>
      <c r="AF168" s="382" t="str">
        <f>IF(K168="","",K168*AF$8 - MAX('1042Bf Données de base trav.'!S164-M168,0))</f>
        <v/>
      </c>
      <c r="AG168" s="382" t="str">
        <f t="shared" si="60"/>
        <v/>
      </c>
      <c r="AH168" s="382" t="str">
        <f t="shared" si="61"/>
        <v/>
      </c>
      <c r="AI168" s="382" t="str">
        <f t="shared" si="62"/>
        <v/>
      </c>
      <c r="AJ168" s="382" t="str">
        <f>IF(OR($C168="",K168="",O168=""),"",MAX(P168+'1042Bf Données de base trav.'!T164-O168,0))</f>
        <v/>
      </c>
      <c r="AK168" s="382" t="str">
        <f>IF('1042Bf Données de base trav.'!T164="","",'1042Bf Données de base trav.'!T164)</f>
        <v/>
      </c>
      <c r="AL168" s="382" t="str">
        <f t="shared" si="63"/>
        <v/>
      </c>
      <c r="AM168" s="383" t="str">
        <f t="shared" si="64"/>
        <v/>
      </c>
      <c r="AN168" s="384" t="str">
        <f t="shared" si="65"/>
        <v/>
      </c>
      <c r="AO168" s="382" t="str">
        <f t="shared" si="66"/>
        <v/>
      </c>
      <c r="AP168" s="382" t="str">
        <f>IF(E168="","",'1042Bf Données de base trav.'!P164)</f>
        <v/>
      </c>
      <c r="AQ168" s="385">
        <f>IF('1042Bf Données de base trav.'!Y164&gt;0,AG168,0)</f>
        <v>0</v>
      </c>
      <c r="AR168" s="386">
        <f>IF('1042Bf Données de base trav.'!Y164&gt;0,'1042Bf Données de base trav.'!T164,0)</f>
        <v>0</v>
      </c>
      <c r="AS168" s="382" t="str">
        <f t="shared" si="67"/>
        <v/>
      </c>
      <c r="AT168" s="382">
        <f>'1042Bf Données de base trav.'!P164</f>
        <v>0</v>
      </c>
      <c r="AU168" s="382">
        <f t="shared" si="68"/>
        <v>0</v>
      </c>
    </row>
    <row r="169" spans="1:47" s="57" customFormat="1" ht="16.899999999999999" customHeight="1">
      <c r="A169" s="402" t="str">
        <f>IF('1042Bf Données de base trav.'!A165="","",'1042Bf Données de base trav.'!A165)</f>
        <v/>
      </c>
      <c r="B169" s="409" t="str">
        <f>IF('1042Bf Données de base trav.'!B165="","",'1042Bf Données de base trav.'!B165)</f>
        <v/>
      </c>
      <c r="C169" s="403" t="str">
        <f>IF('1042Bf Données de base trav.'!C165="","",'1042Bf Données de base trav.'!C165)</f>
        <v/>
      </c>
      <c r="D169" s="310" t="str">
        <f>IF('1042Bf Données de base trav.'!AJ165="","",'1042Bf Données de base trav.'!AJ165)</f>
        <v/>
      </c>
      <c r="E169" s="306" t="str">
        <f>IF('1042Bf Données de base trav.'!N165="","",'1042Bf Données de base trav.'!N165)</f>
        <v/>
      </c>
      <c r="F169" s="308" t="str">
        <f>IF('1042Bf Données de base trav.'!O165="","",'1042Bf Données de base trav.'!O165)</f>
        <v/>
      </c>
      <c r="G169" s="307" t="str">
        <f>IF('1042Bf Données de base trav.'!P165="","",'1042Bf Données de base trav.'!P165)</f>
        <v/>
      </c>
      <c r="H169" s="311" t="str">
        <f>IF('1042Bf Données de base trav.'!Q165="","",'1042Bf Données de base trav.'!Q165)</f>
        <v/>
      </c>
      <c r="I169" s="312" t="str">
        <f>IF('1042Bf Données de base trav.'!R165="","",'1042Bf Données de base trav.'!R165)</f>
        <v/>
      </c>
      <c r="J169" s="313" t="str">
        <f t="shared" si="52"/>
        <v/>
      </c>
      <c r="K169" s="314" t="str">
        <f t="shared" si="53"/>
        <v/>
      </c>
      <c r="L169" s="315" t="str">
        <f>IF('1042Bf Données de base trav.'!S165="","",'1042Bf Données de base trav.'!S165)</f>
        <v/>
      </c>
      <c r="M169" s="316" t="str">
        <f t="shared" si="69"/>
        <v/>
      </c>
      <c r="N169" s="317" t="str">
        <f t="shared" si="70"/>
        <v/>
      </c>
      <c r="O169" s="318" t="str">
        <f t="shared" si="71"/>
        <v/>
      </c>
      <c r="P169" s="319" t="str">
        <f t="shared" si="72"/>
        <v/>
      </c>
      <c r="Q169" s="309" t="str">
        <f t="shared" si="73"/>
        <v/>
      </c>
      <c r="R169" s="320" t="str">
        <f t="shared" si="74"/>
        <v/>
      </c>
      <c r="S169" s="317" t="str">
        <f t="shared" si="75"/>
        <v/>
      </c>
      <c r="T169" s="315" t="str">
        <f>IF(R169="","",MAX((O169-AR169)*'1042Af Demande'!$B$31,0))</f>
        <v/>
      </c>
      <c r="U169" s="321" t="str">
        <f t="shared" si="76"/>
        <v/>
      </c>
      <c r="V169" s="377"/>
      <c r="W169" s="378"/>
      <c r="X169" s="158" t="str">
        <f>IF('1042Bf Données de base trav.'!M165="","",'1042Bf Données de base trav.'!M165)</f>
        <v/>
      </c>
      <c r="Y169" s="379" t="str">
        <f t="shared" si="54"/>
        <v/>
      </c>
      <c r="Z169" s="380" t="str">
        <f>IF(A169="","",'1042Bf Données de base trav.'!Q165-'1042Bf Données de base trav.'!R165)</f>
        <v/>
      </c>
      <c r="AA169" s="380" t="str">
        <f t="shared" si="55"/>
        <v/>
      </c>
      <c r="AB169" s="381" t="str">
        <f t="shared" si="56"/>
        <v/>
      </c>
      <c r="AC169" s="381" t="str">
        <f t="shared" si="57"/>
        <v/>
      </c>
      <c r="AD169" s="381" t="str">
        <f t="shared" si="58"/>
        <v/>
      </c>
      <c r="AE169" s="382" t="str">
        <f t="shared" si="59"/>
        <v/>
      </c>
      <c r="AF169" s="382" t="str">
        <f>IF(K169="","",K169*AF$8 - MAX('1042Bf Données de base trav.'!S165-M169,0))</f>
        <v/>
      </c>
      <c r="AG169" s="382" t="str">
        <f t="shared" si="60"/>
        <v/>
      </c>
      <c r="AH169" s="382" t="str">
        <f t="shared" si="61"/>
        <v/>
      </c>
      <c r="AI169" s="382" t="str">
        <f t="shared" si="62"/>
        <v/>
      </c>
      <c r="AJ169" s="382" t="str">
        <f>IF(OR($C169="",K169="",O169=""),"",MAX(P169+'1042Bf Données de base trav.'!T165-O169,0))</f>
        <v/>
      </c>
      <c r="AK169" s="382" t="str">
        <f>IF('1042Bf Données de base trav.'!T165="","",'1042Bf Données de base trav.'!T165)</f>
        <v/>
      </c>
      <c r="AL169" s="382" t="str">
        <f t="shared" si="63"/>
        <v/>
      </c>
      <c r="AM169" s="383" t="str">
        <f t="shared" si="64"/>
        <v/>
      </c>
      <c r="AN169" s="384" t="str">
        <f t="shared" si="65"/>
        <v/>
      </c>
      <c r="AO169" s="382" t="str">
        <f t="shared" si="66"/>
        <v/>
      </c>
      <c r="AP169" s="382" t="str">
        <f>IF(E169="","",'1042Bf Données de base trav.'!P165)</f>
        <v/>
      </c>
      <c r="AQ169" s="385">
        <f>IF('1042Bf Données de base trav.'!Y165&gt;0,AG169,0)</f>
        <v>0</v>
      </c>
      <c r="AR169" s="386">
        <f>IF('1042Bf Données de base trav.'!Y165&gt;0,'1042Bf Données de base trav.'!T165,0)</f>
        <v>0</v>
      </c>
      <c r="AS169" s="382" t="str">
        <f t="shared" si="67"/>
        <v/>
      </c>
      <c r="AT169" s="382">
        <f>'1042Bf Données de base trav.'!P165</f>
        <v>0</v>
      </c>
      <c r="AU169" s="382">
        <f t="shared" si="68"/>
        <v>0</v>
      </c>
    </row>
    <row r="170" spans="1:47" s="57" customFormat="1" ht="16.899999999999999" customHeight="1">
      <c r="A170" s="402" t="str">
        <f>IF('1042Bf Données de base trav.'!A166="","",'1042Bf Données de base trav.'!A166)</f>
        <v/>
      </c>
      <c r="B170" s="409" t="str">
        <f>IF('1042Bf Données de base trav.'!B166="","",'1042Bf Données de base trav.'!B166)</f>
        <v/>
      </c>
      <c r="C170" s="403" t="str">
        <f>IF('1042Bf Données de base trav.'!C166="","",'1042Bf Données de base trav.'!C166)</f>
        <v/>
      </c>
      <c r="D170" s="310" t="str">
        <f>IF('1042Bf Données de base trav.'!AJ166="","",'1042Bf Données de base trav.'!AJ166)</f>
        <v/>
      </c>
      <c r="E170" s="306" t="str">
        <f>IF('1042Bf Données de base trav.'!N166="","",'1042Bf Données de base trav.'!N166)</f>
        <v/>
      </c>
      <c r="F170" s="308" t="str">
        <f>IF('1042Bf Données de base trav.'!O166="","",'1042Bf Données de base trav.'!O166)</f>
        <v/>
      </c>
      <c r="G170" s="307" t="str">
        <f>IF('1042Bf Données de base trav.'!P166="","",'1042Bf Données de base trav.'!P166)</f>
        <v/>
      </c>
      <c r="H170" s="311" t="str">
        <f>IF('1042Bf Données de base trav.'!Q166="","",'1042Bf Données de base trav.'!Q166)</f>
        <v/>
      </c>
      <c r="I170" s="312" t="str">
        <f>IF('1042Bf Données de base trav.'!R166="","",'1042Bf Données de base trav.'!R166)</f>
        <v/>
      </c>
      <c r="J170" s="313" t="str">
        <f t="shared" si="52"/>
        <v/>
      </c>
      <c r="K170" s="314" t="str">
        <f t="shared" si="53"/>
        <v/>
      </c>
      <c r="L170" s="315" t="str">
        <f>IF('1042Bf Données de base trav.'!S166="","",'1042Bf Données de base trav.'!S166)</f>
        <v/>
      </c>
      <c r="M170" s="316" t="str">
        <f t="shared" si="69"/>
        <v/>
      </c>
      <c r="N170" s="317" t="str">
        <f t="shared" si="70"/>
        <v/>
      </c>
      <c r="O170" s="318" t="str">
        <f t="shared" si="71"/>
        <v/>
      </c>
      <c r="P170" s="319" t="str">
        <f t="shared" si="72"/>
        <v/>
      </c>
      <c r="Q170" s="309" t="str">
        <f t="shared" si="73"/>
        <v/>
      </c>
      <c r="R170" s="320" t="str">
        <f t="shared" si="74"/>
        <v/>
      </c>
      <c r="S170" s="317" t="str">
        <f t="shared" si="75"/>
        <v/>
      </c>
      <c r="T170" s="315" t="str">
        <f>IF(R170="","",MAX((O170-AR170)*'1042Af Demande'!$B$31,0))</f>
        <v/>
      </c>
      <c r="U170" s="321" t="str">
        <f t="shared" si="76"/>
        <v/>
      </c>
      <c r="V170" s="377"/>
      <c r="W170" s="378"/>
      <c r="X170" s="158" t="str">
        <f>IF('1042Bf Données de base trav.'!M166="","",'1042Bf Données de base trav.'!M166)</f>
        <v/>
      </c>
      <c r="Y170" s="379" t="str">
        <f t="shared" si="54"/>
        <v/>
      </c>
      <c r="Z170" s="380" t="str">
        <f>IF(A170="","",'1042Bf Données de base trav.'!Q166-'1042Bf Données de base trav.'!R166)</f>
        <v/>
      </c>
      <c r="AA170" s="380" t="str">
        <f t="shared" si="55"/>
        <v/>
      </c>
      <c r="AB170" s="381" t="str">
        <f t="shared" si="56"/>
        <v/>
      </c>
      <c r="AC170" s="381" t="str">
        <f t="shared" si="57"/>
        <v/>
      </c>
      <c r="AD170" s="381" t="str">
        <f t="shared" si="58"/>
        <v/>
      </c>
      <c r="AE170" s="382" t="str">
        <f t="shared" si="59"/>
        <v/>
      </c>
      <c r="AF170" s="382" t="str">
        <f>IF(K170="","",K170*AF$8 - MAX('1042Bf Données de base trav.'!S166-M170,0))</f>
        <v/>
      </c>
      <c r="AG170" s="382" t="str">
        <f t="shared" si="60"/>
        <v/>
      </c>
      <c r="AH170" s="382" t="str">
        <f t="shared" si="61"/>
        <v/>
      </c>
      <c r="AI170" s="382" t="str">
        <f t="shared" si="62"/>
        <v/>
      </c>
      <c r="AJ170" s="382" t="str">
        <f>IF(OR($C170="",K170="",O170=""),"",MAX(P170+'1042Bf Données de base trav.'!T166-O170,0))</f>
        <v/>
      </c>
      <c r="AK170" s="382" t="str">
        <f>IF('1042Bf Données de base trav.'!T166="","",'1042Bf Données de base trav.'!T166)</f>
        <v/>
      </c>
      <c r="AL170" s="382" t="str">
        <f t="shared" si="63"/>
        <v/>
      </c>
      <c r="AM170" s="383" t="str">
        <f t="shared" si="64"/>
        <v/>
      </c>
      <c r="AN170" s="384" t="str">
        <f t="shared" si="65"/>
        <v/>
      </c>
      <c r="AO170" s="382" t="str">
        <f t="shared" si="66"/>
        <v/>
      </c>
      <c r="AP170" s="382" t="str">
        <f>IF(E170="","",'1042Bf Données de base trav.'!P166)</f>
        <v/>
      </c>
      <c r="AQ170" s="385">
        <f>IF('1042Bf Données de base trav.'!Y166&gt;0,AG170,0)</f>
        <v>0</v>
      </c>
      <c r="AR170" s="386">
        <f>IF('1042Bf Données de base trav.'!Y166&gt;0,'1042Bf Données de base trav.'!T166,0)</f>
        <v>0</v>
      </c>
      <c r="AS170" s="382" t="str">
        <f t="shared" si="67"/>
        <v/>
      </c>
      <c r="AT170" s="382">
        <f>'1042Bf Données de base trav.'!P166</f>
        <v>0</v>
      </c>
      <c r="AU170" s="382">
        <f t="shared" si="68"/>
        <v>0</v>
      </c>
    </row>
    <row r="171" spans="1:47" s="57" customFormat="1" ht="16.899999999999999" customHeight="1">
      <c r="A171" s="402" t="str">
        <f>IF('1042Bf Données de base trav.'!A167="","",'1042Bf Données de base trav.'!A167)</f>
        <v/>
      </c>
      <c r="B171" s="409" t="str">
        <f>IF('1042Bf Données de base trav.'!B167="","",'1042Bf Données de base trav.'!B167)</f>
        <v/>
      </c>
      <c r="C171" s="403" t="str">
        <f>IF('1042Bf Données de base trav.'!C167="","",'1042Bf Données de base trav.'!C167)</f>
        <v/>
      </c>
      <c r="D171" s="310" t="str">
        <f>IF('1042Bf Données de base trav.'!AJ167="","",'1042Bf Données de base trav.'!AJ167)</f>
        <v/>
      </c>
      <c r="E171" s="306" t="str">
        <f>IF('1042Bf Données de base trav.'!N167="","",'1042Bf Données de base trav.'!N167)</f>
        <v/>
      </c>
      <c r="F171" s="308" t="str">
        <f>IF('1042Bf Données de base trav.'!O167="","",'1042Bf Données de base trav.'!O167)</f>
        <v/>
      </c>
      <c r="G171" s="307" t="str">
        <f>IF('1042Bf Données de base trav.'!P167="","",'1042Bf Données de base trav.'!P167)</f>
        <v/>
      </c>
      <c r="H171" s="311" t="str">
        <f>IF('1042Bf Données de base trav.'!Q167="","",'1042Bf Données de base trav.'!Q167)</f>
        <v/>
      </c>
      <c r="I171" s="312" t="str">
        <f>IF('1042Bf Données de base trav.'!R167="","",'1042Bf Données de base trav.'!R167)</f>
        <v/>
      </c>
      <c r="J171" s="313" t="str">
        <f t="shared" si="52"/>
        <v/>
      </c>
      <c r="K171" s="314" t="str">
        <f t="shared" si="53"/>
        <v/>
      </c>
      <c r="L171" s="315" t="str">
        <f>IF('1042Bf Données de base trav.'!S167="","",'1042Bf Données de base trav.'!S167)</f>
        <v/>
      </c>
      <c r="M171" s="316" t="str">
        <f t="shared" si="69"/>
        <v/>
      </c>
      <c r="N171" s="317" t="str">
        <f t="shared" si="70"/>
        <v/>
      </c>
      <c r="O171" s="318" t="str">
        <f t="shared" si="71"/>
        <v/>
      </c>
      <c r="P171" s="319" t="str">
        <f t="shared" si="72"/>
        <v/>
      </c>
      <c r="Q171" s="309" t="str">
        <f t="shared" si="73"/>
        <v/>
      </c>
      <c r="R171" s="320" t="str">
        <f t="shared" si="74"/>
        <v/>
      </c>
      <c r="S171" s="317" t="str">
        <f t="shared" si="75"/>
        <v/>
      </c>
      <c r="T171" s="315" t="str">
        <f>IF(R171="","",MAX((O171-AR171)*'1042Af Demande'!$B$31,0))</f>
        <v/>
      </c>
      <c r="U171" s="321" t="str">
        <f t="shared" si="76"/>
        <v/>
      </c>
      <c r="V171" s="377"/>
      <c r="W171" s="378"/>
      <c r="X171" s="158" t="str">
        <f>IF('1042Bf Données de base trav.'!M167="","",'1042Bf Données de base trav.'!M167)</f>
        <v/>
      </c>
      <c r="Y171" s="379" t="str">
        <f t="shared" si="54"/>
        <v/>
      </c>
      <c r="Z171" s="380" t="str">
        <f>IF(A171="","",'1042Bf Données de base trav.'!Q167-'1042Bf Données de base trav.'!R167)</f>
        <v/>
      </c>
      <c r="AA171" s="380" t="str">
        <f t="shared" si="55"/>
        <v/>
      </c>
      <c r="AB171" s="381" t="str">
        <f t="shared" si="56"/>
        <v/>
      </c>
      <c r="AC171" s="381" t="str">
        <f t="shared" si="57"/>
        <v/>
      </c>
      <c r="AD171" s="381" t="str">
        <f t="shared" si="58"/>
        <v/>
      </c>
      <c r="AE171" s="382" t="str">
        <f t="shared" si="59"/>
        <v/>
      </c>
      <c r="AF171" s="382" t="str">
        <f>IF(K171="","",K171*AF$8 - MAX('1042Bf Données de base trav.'!S167-M171,0))</f>
        <v/>
      </c>
      <c r="AG171" s="382" t="str">
        <f t="shared" si="60"/>
        <v/>
      </c>
      <c r="AH171" s="382" t="str">
        <f t="shared" si="61"/>
        <v/>
      </c>
      <c r="AI171" s="382" t="str">
        <f t="shared" si="62"/>
        <v/>
      </c>
      <c r="AJ171" s="382" t="str">
        <f>IF(OR($C171="",K171="",O171=""),"",MAX(P171+'1042Bf Données de base trav.'!T167-O171,0))</f>
        <v/>
      </c>
      <c r="AK171" s="382" t="str">
        <f>IF('1042Bf Données de base trav.'!T167="","",'1042Bf Données de base trav.'!T167)</f>
        <v/>
      </c>
      <c r="AL171" s="382" t="str">
        <f t="shared" si="63"/>
        <v/>
      </c>
      <c r="AM171" s="383" t="str">
        <f t="shared" si="64"/>
        <v/>
      </c>
      <c r="AN171" s="384" t="str">
        <f t="shared" si="65"/>
        <v/>
      </c>
      <c r="AO171" s="382" t="str">
        <f t="shared" si="66"/>
        <v/>
      </c>
      <c r="AP171" s="382" t="str">
        <f>IF(E171="","",'1042Bf Données de base trav.'!P167)</f>
        <v/>
      </c>
      <c r="AQ171" s="385">
        <f>IF('1042Bf Données de base trav.'!Y167&gt;0,AG171,0)</f>
        <v>0</v>
      </c>
      <c r="AR171" s="386">
        <f>IF('1042Bf Données de base trav.'!Y167&gt;0,'1042Bf Données de base trav.'!T167,0)</f>
        <v>0</v>
      </c>
      <c r="AS171" s="382" t="str">
        <f t="shared" si="67"/>
        <v/>
      </c>
      <c r="AT171" s="382">
        <f>'1042Bf Données de base trav.'!P167</f>
        <v>0</v>
      </c>
      <c r="AU171" s="382">
        <f t="shared" si="68"/>
        <v>0</v>
      </c>
    </row>
    <row r="172" spans="1:47" s="57" customFormat="1" ht="16.899999999999999" customHeight="1">
      <c r="A172" s="402" t="str">
        <f>IF('1042Bf Données de base trav.'!A168="","",'1042Bf Données de base trav.'!A168)</f>
        <v/>
      </c>
      <c r="B172" s="409" t="str">
        <f>IF('1042Bf Données de base trav.'!B168="","",'1042Bf Données de base trav.'!B168)</f>
        <v/>
      </c>
      <c r="C172" s="403" t="str">
        <f>IF('1042Bf Données de base trav.'!C168="","",'1042Bf Données de base trav.'!C168)</f>
        <v/>
      </c>
      <c r="D172" s="310" t="str">
        <f>IF('1042Bf Données de base trav.'!AJ168="","",'1042Bf Données de base trav.'!AJ168)</f>
        <v/>
      </c>
      <c r="E172" s="306" t="str">
        <f>IF('1042Bf Données de base trav.'!N168="","",'1042Bf Données de base trav.'!N168)</f>
        <v/>
      </c>
      <c r="F172" s="308" t="str">
        <f>IF('1042Bf Données de base trav.'!O168="","",'1042Bf Données de base trav.'!O168)</f>
        <v/>
      </c>
      <c r="G172" s="307" t="str">
        <f>IF('1042Bf Données de base trav.'!P168="","",'1042Bf Données de base trav.'!P168)</f>
        <v/>
      </c>
      <c r="H172" s="311" t="str">
        <f>IF('1042Bf Données de base trav.'!Q168="","",'1042Bf Données de base trav.'!Q168)</f>
        <v/>
      </c>
      <c r="I172" s="312" t="str">
        <f>IF('1042Bf Données de base trav.'!R168="","",'1042Bf Données de base trav.'!R168)</f>
        <v/>
      </c>
      <c r="J172" s="313" t="str">
        <f t="shared" si="52"/>
        <v/>
      </c>
      <c r="K172" s="314" t="str">
        <f t="shared" si="53"/>
        <v/>
      </c>
      <c r="L172" s="315" t="str">
        <f>IF('1042Bf Données de base trav.'!S168="","",'1042Bf Données de base trav.'!S168)</f>
        <v/>
      </c>
      <c r="M172" s="316" t="str">
        <f t="shared" si="69"/>
        <v/>
      </c>
      <c r="N172" s="317" t="str">
        <f t="shared" si="70"/>
        <v/>
      </c>
      <c r="O172" s="318" t="str">
        <f t="shared" si="71"/>
        <v/>
      </c>
      <c r="P172" s="319" t="str">
        <f t="shared" si="72"/>
        <v/>
      </c>
      <c r="Q172" s="309" t="str">
        <f t="shared" si="73"/>
        <v/>
      </c>
      <c r="R172" s="320" t="str">
        <f t="shared" si="74"/>
        <v/>
      </c>
      <c r="S172" s="317" t="str">
        <f t="shared" si="75"/>
        <v/>
      </c>
      <c r="T172" s="315" t="str">
        <f>IF(R172="","",MAX((O172-AR172)*'1042Af Demande'!$B$31,0))</f>
        <v/>
      </c>
      <c r="U172" s="321" t="str">
        <f t="shared" si="76"/>
        <v/>
      </c>
      <c r="V172" s="377"/>
      <c r="W172" s="378"/>
      <c r="X172" s="158" t="str">
        <f>IF('1042Bf Données de base trav.'!M168="","",'1042Bf Données de base trav.'!M168)</f>
        <v/>
      </c>
      <c r="Y172" s="379" t="str">
        <f t="shared" si="54"/>
        <v/>
      </c>
      <c r="Z172" s="380" t="str">
        <f>IF(A172="","",'1042Bf Données de base trav.'!Q168-'1042Bf Données de base trav.'!R168)</f>
        <v/>
      </c>
      <c r="AA172" s="380" t="str">
        <f t="shared" si="55"/>
        <v/>
      </c>
      <c r="AB172" s="381" t="str">
        <f t="shared" si="56"/>
        <v/>
      </c>
      <c r="AC172" s="381" t="str">
        <f t="shared" si="57"/>
        <v/>
      </c>
      <c r="AD172" s="381" t="str">
        <f t="shared" si="58"/>
        <v/>
      </c>
      <c r="AE172" s="382" t="str">
        <f t="shared" si="59"/>
        <v/>
      </c>
      <c r="AF172" s="382" t="str">
        <f>IF(K172="","",K172*AF$8 - MAX('1042Bf Données de base trav.'!S168-M172,0))</f>
        <v/>
      </c>
      <c r="AG172" s="382" t="str">
        <f t="shared" si="60"/>
        <v/>
      </c>
      <c r="AH172" s="382" t="str">
        <f t="shared" si="61"/>
        <v/>
      </c>
      <c r="AI172" s="382" t="str">
        <f t="shared" si="62"/>
        <v/>
      </c>
      <c r="AJ172" s="382" t="str">
        <f>IF(OR($C172="",K172="",O172=""),"",MAX(P172+'1042Bf Données de base trav.'!T168-O172,0))</f>
        <v/>
      </c>
      <c r="AK172" s="382" t="str">
        <f>IF('1042Bf Données de base trav.'!T168="","",'1042Bf Données de base trav.'!T168)</f>
        <v/>
      </c>
      <c r="AL172" s="382" t="str">
        <f t="shared" si="63"/>
        <v/>
      </c>
      <c r="AM172" s="383" t="str">
        <f t="shared" si="64"/>
        <v/>
      </c>
      <c r="AN172" s="384" t="str">
        <f t="shared" si="65"/>
        <v/>
      </c>
      <c r="AO172" s="382" t="str">
        <f t="shared" si="66"/>
        <v/>
      </c>
      <c r="AP172" s="382" t="str">
        <f>IF(E172="","",'1042Bf Données de base trav.'!P168)</f>
        <v/>
      </c>
      <c r="AQ172" s="385">
        <f>IF('1042Bf Données de base trav.'!Y168&gt;0,AG172,0)</f>
        <v>0</v>
      </c>
      <c r="AR172" s="386">
        <f>IF('1042Bf Données de base trav.'!Y168&gt;0,'1042Bf Données de base trav.'!T168,0)</f>
        <v>0</v>
      </c>
      <c r="AS172" s="382" t="str">
        <f t="shared" si="67"/>
        <v/>
      </c>
      <c r="AT172" s="382">
        <f>'1042Bf Données de base trav.'!P168</f>
        <v>0</v>
      </c>
      <c r="AU172" s="382">
        <f t="shared" si="68"/>
        <v>0</v>
      </c>
    </row>
    <row r="173" spans="1:47" s="57" customFormat="1" ht="16.899999999999999" customHeight="1">
      <c r="A173" s="402" t="str">
        <f>IF('1042Bf Données de base trav.'!A169="","",'1042Bf Données de base trav.'!A169)</f>
        <v/>
      </c>
      <c r="B173" s="409" t="str">
        <f>IF('1042Bf Données de base trav.'!B169="","",'1042Bf Données de base trav.'!B169)</f>
        <v/>
      </c>
      <c r="C173" s="403" t="str">
        <f>IF('1042Bf Données de base trav.'!C169="","",'1042Bf Données de base trav.'!C169)</f>
        <v/>
      </c>
      <c r="D173" s="310" t="str">
        <f>IF('1042Bf Données de base trav.'!AJ169="","",'1042Bf Données de base trav.'!AJ169)</f>
        <v/>
      </c>
      <c r="E173" s="306" t="str">
        <f>IF('1042Bf Données de base trav.'!N169="","",'1042Bf Données de base trav.'!N169)</f>
        <v/>
      </c>
      <c r="F173" s="308" t="str">
        <f>IF('1042Bf Données de base trav.'!O169="","",'1042Bf Données de base trav.'!O169)</f>
        <v/>
      </c>
      <c r="G173" s="307" t="str">
        <f>IF('1042Bf Données de base trav.'!P169="","",'1042Bf Données de base trav.'!P169)</f>
        <v/>
      </c>
      <c r="H173" s="311" t="str">
        <f>IF('1042Bf Données de base trav.'!Q169="","",'1042Bf Données de base trav.'!Q169)</f>
        <v/>
      </c>
      <c r="I173" s="312" t="str">
        <f>IF('1042Bf Données de base trav.'!R169="","",'1042Bf Données de base trav.'!R169)</f>
        <v/>
      </c>
      <c r="J173" s="313" t="str">
        <f t="shared" si="52"/>
        <v/>
      </c>
      <c r="K173" s="314" t="str">
        <f t="shared" si="53"/>
        <v/>
      </c>
      <c r="L173" s="315" t="str">
        <f>IF('1042Bf Données de base trav.'!S169="","",'1042Bf Données de base trav.'!S169)</f>
        <v/>
      </c>
      <c r="M173" s="316" t="str">
        <f t="shared" si="69"/>
        <v/>
      </c>
      <c r="N173" s="317" t="str">
        <f t="shared" si="70"/>
        <v/>
      </c>
      <c r="O173" s="318" t="str">
        <f t="shared" si="71"/>
        <v/>
      </c>
      <c r="P173" s="319" t="str">
        <f t="shared" si="72"/>
        <v/>
      </c>
      <c r="Q173" s="309" t="str">
        <f t="shared" si="73"/>
        <v/>
      </c>
      <c r="R173" s="320" t="str">
        <f t="shared" si="74"/>
        <v/>
      </c>
      <c r="S173" s="317" t="str">
        <f t="shared" si="75"/>
        <v/>
      </c>
      <c r="T173" s="315" t="str">
        <f>IF(R173="","",MAX((O173-AR173)*'1042Af Demande'!$B$31,0))</f>
        <v/>
      </c>
      <c r="U173" s="321" t="str">
        <f t="shared" si="76"/>
        <v/>
      </c>
      <c r="V173" s="377"/>
      <c r="W173" s="378"/>
      <c r="X173" s="158" t="str">
        <f>IF('1042Bf Données de base trav.'!M169="","",'1042Bf Données de base trav.'!M169)</f>
        <v/>
      </c>
      <c r="Y173" s="379" t="str">
        <f t="shared" si="54"/>
        <v/>
      </c>
      <c r="Z173" s="380" t="str">
        <f>IF(A173="","",'1042Bf Données de base trav.'!Q169-'1042Bf Données de base trav.'!R169)</f>
        <v/>
      </c>
      <c r="AA173" s="380" t="str">
        <f t="shared" si="55"/>
        <v/>
      </c>
      <c r="AB173" s="381" t="str">
        <f t="shared" si="56"/>
        <v/>
      </c>
      <c r="AC173" s="381" t="str">
        <f t="shared" si="57"/>
        <v/>
      </c>
      <c r="AD173" s="381" t="str">
        <f t="shared" si="58"/>
        <v/>
      </c>
      <c r="AE173" s="382" t="str">
        <f t="shared" si="59"/>
        <v/>
      </c>
      <c r="AF173" s="382" t="str">
        <f>IF(K173="","",K173*AF$8 - MAX('1042Bf Données de base trav.'!S169-M173,0))</f>
        <v/>
      </c>
      <c r="AG173" s="382" t="str">
        <f t="shared" si="60"/>
        <v/>
      </c>
      <c r="AH173" s="382" t="str">
        <f t="shared" si="61"/>
        <v/>
      </c>
      <c r="AI173" s="382" t="str">
        <f t="shared" si="62"/>
        <v/>
      </c>
      <c r="AJ173" s="382" t="str">
        <f>IF(OR($C173="",K173="",O173=""),"",MAX(P173+'1042Bf Données de base trav.'!T169-O173,0))</f>
        <v/>
      </c>
      <c r="AK173" s="382" t="str">
        <f>IF('1042Bf Données de base trav.'!T169="","",'1042Bf Données de base trav.'!T169)</f>
        <v/>
      </c>
      <c r="AL173" s="382" t="str">
        <f t="shared" si="63"/>
        <v/>
      </c>
      <c r="AM173" s="383" t="str">
        <f t="shared" si="64"/>
        <v/>
      </c>
      <c r="AN173" s="384" t="str">
        <f t="shared" si="65"/>
        <v/>
      </c>
      <c r="AO173" s="382" t="str">
        <f t="shared" si="66"/>
        <v/>
      </c>
      <c r="AP173" s="382" t="str">
        <f>IF(E173="","",'1042Bf Données de base trav.'!P169)</f>
        <v/>
      </c>
      <c r="AQ173" s="385">
        <f>IF('1042Bf Données de base trav.'!Y169&gt;0,AG173,0)</f>
        <v>0</v>
      </c>
      <c r="AR173" s="386">
        <f>IF('1042Bf Données de base trav.'!Y169&gt;0,'1042Bf Données de base trav.'!T169,0)</f>
        <v>0</v>
      </c>
      <c r="AS173" s="382" t="str">
        <f t="shared" si="67"/>
        <v/>
      </c>
      <c r="AT173" s="382">
        <f>'1042Bf Données de base trav.'!P169</f>
        <v>0</v>
      </c>
      <c r="AU173" s="382">
        <f t="shared" si="68"/>
        <v>0</v>
      </c>
    </row>
    <row r="174" spans="1:47" s="57" customFormat="1" ht="16.899999999999999" customHeight="1">
      <c r="A174" s="402" t="str">
        <f>IF('1042Bf Données de base trav.'!A170="","",'1042Bf Données de base trav.'!A170)</f>
        <v/>
      </c>
      <c r="B174" s="409" t="str">
        <f>IF('1042Bf Données de base trav.'!B170="","",'1042Bf Données de base trav.'!B170)</f>
        <v/>
      </c>
      <c r="C174" s="403" t="str">
        <f>IF('1042Bf Données de base trav.'!C170="","",'1042Bf Données de base trav.'!C170)</f>
        <v/>
      </c>
      <c r="D174" s="310" t="str">
        <f>IF('1042Bf Données de base trav.'!AJ170="","",'1042Bf Données de base trav.'!AJ170)</f>
        <v/>
      </c>
      <c r="E174" s="306" t="str">
        <f>IF('1042Bf Données de base trav.'!N170="","",'1042Bf Données de base trav.'!N170)</f>
        <v/>
      </c>
      <c r="F174" s="308" t="str">
        <f>IF('1042Bf Données de base trav.'!O170="","",'1042Bf Données de base trav.'!O170)</f>
        <v/>
      </c>
      <c r="G174" s="307" t="str">
        <f>IF('1042Bf Données de base trav.'!P170="","",'1042Bf Données de base trav.'!P170)</f>
        <v/>
      </c>
      <c r="H174" s="311" t="str">
        <f>IF('1042Bf Données de base trav.'!Q170="","",'1042Bf Données de base trav.'!Q170)</f>
        <v/>
      </c>
      <c r="I174" s="312" t="str">
        <f>IF('1042Bf Données de base trav.'!R170="","",'1042Bf Données de base trav.'!R170)</f>
        <v/>
      </c>
      <c r="J174" s="313" t="str">
        <f t="shared" si="52"/>
        <v/>
      </c>
      <c r="K174" s="314" t="str">
        <f t="shared" si="53"/>
        <v/>
      </c>
      <c r="L174" s="315" t="str">
        <f>IF('1042Bf Données de base trav.'!S170="","",'1042Bf Données de base trav.'!S170)</f>
        <v/>
      </c>
      <c r="M174" s="316" t="str">
        <f t="shared" si="69"/>
        <v/>
      </c>
      <c r="N174" s="317" t="str">
        <f t="shared" si="70"/>
        <v/>
      </c>
      <c r="O174" s="318" t="str">
        <f t="shared" si="71"/>
        <v/>
      </c>
      <c r="P174" s="319" t="str">
        <f t="shared" si="72"/>
        <v/>
      </c>
      <c r="Q174" s="309" t="str">
        <f t="shared" si="73"/>
        <v/>
      </c>
      <c r="R174" s="320" t="str">
        <f t="shared" si="74"/>
        <v/>
      </c>
      <c r="S174" s="317" t="str">
        <f t="shared" si="75"/>
        <v/>
      </c>
      <c r="T174" s="315" t="str">
        <f>IF(R174="","",MAX((O174-AR174)*'1042Af Demande'!$B$31,0))</f>
        <v/>
      </c>
      <c r="U174" s="321" t="str">
        <f t="shared" si="76"/>
        <v/>
      </c>
      <c r="V174" s="377"/>
      <c r="W174" s="378"/>
      <c r="X174" s="158" t="str">
        <f>IF('1042Bf Données de base trav.'!M170="","",'1042Bf Données de base trav.'!M170)</f>
        <v/>
      </c>
      <c r="Y174" s="379" t="str">
        <f t="shared" si="54"/>
        <v/>
      </c>
      <c r="Z174" s="380" t="str">
        <f>IF(A174="","",'1042Bf Données de base trav.'!Q170-'1042Bf Données de base trav.'!R170)</f>
        <v/>
      </c>
      <c r="AA174" s="380" t="str">
        <f t="shared" si="55"/>
        <v/>
      </c>
      <c r="AB174" s="381" t="str">
        <f t="shared" si="56"/>
        <v/>
      </c>
      <c r="AC174" s="381" t="str">
        <f t="shared" si="57"/>
        <v/>
      </c>
      <c r="AD174" s="381" t="str">
        <f t="shared" si="58"/>
        <v/>
      </c>
      <c r="AE174" s="382" t="str">
        <f t="shared" si="59"/>
        <v/>
      </c>
      <c r="AF174" s="382" t="str">
        <f>IF(K174="","",K174*AF$8 - MAX('1042Bf Données de base trav.'!S170-M174,0))</f>
        <v/>
      </c>
      <c r="AG174" s="382" t="str">
        <f t="shared" si="60"/>
        <v/>
      </c>
      <c r="AH174" s="382" t="str">
        <f t="shared" si="61"/>
        <v/>
      </c>
      <c r="AI174" s="382" t="str">
        <f t="shared" si="62"/>
        <v/>
      </c>
      <c r="AJ174" s="382" t="str">
        <f>IF(OR($C174="",K174="",O174=""),"",MAX(P174+'1042Bf Données de base trav.'!T170-O174,0))</f>
        <v/>
      </c>
      <c r="AK174" s="382" t="str">
        <f>IF('1042Bf Données de base trav.'!T170="","",'1042Bf Données de base trav.'!T170)</f>
        <v/>
      </c>
      <c r="AL174" s="382" t="str">
        <f t="shared" si="63"/>
        <v/>
      </c>
      <c r="AM174" s="383" t="str">
        <f t="shared" si="64"/>
        <v/>
      </c>
      <c r="AN174" s="384" t="str">
        <f t="shared" si="65"/>
        <v/>
      </c>
      <c r="AO174" s="382" t="str">
        <f t="shared" si="66"/>
        <v/>
      </c>
      <c r="AP174" s="382" t="str">
        <f>IF(E174="","",'1042Bf Données de base trav.'!P170)</f>
        <v/>
      </c>
      <c r="AQ174" s="385">
        <f>IF('1042Bf Données de base trav.'!Y170&gt;0,AG174,0)</f>
        <v>0</v>
      </c>
      <c r="AR174" s="386">
        <f>IF('1042Bf Données de base trav.'!Y170&gt;0,'1042Bf Données de base trav.'!T170,0)</f>
        <v>0</v>
      </c>
      <c r="AS174" s="382" t="str">
        <f t="shared" si="67"/>
        <v/>
      </c>
      <c r="AT174" s="382">
        <f>'1042Bf Données de base trav.'!P170</f>
        <v>0</v>
      </c>
      <c r="AU174" s="382">
        <f t="shared" si="68"/>
        <v>0</v>
      </c>
    </row>
    <row r="175" spans="1:47" s="57" customFormat="1" ht="16.899999999999999" customHeight="1">
      <c r="A175" s="402" t="str">
        <f>IF('1042Bf Données de base trav.'!A171="","",'1042Bf Données de base trav.'!A171)</f>
        <v/>
      </c>
      <c r="B175" s="409" t="str">
        <f>IF('1042Bf Données de base trav.'!B171="","",'1042Bf Données de base trav.'!B171)</f>
        <v/>
      </c>
      <c r="C175" s="403" t="str">
        <f>IF('1042Bf Données de base trav.'!C171="","",'1042Bf Données de base trav.'!C171)</f>
        <v/>
      </c>
      <c r="D175" s="310" t="str">
        <f>IF('1042Bf Données de base trav.'!AJ171="","",'1042Bf Données de base trav.'!AJ171)</f>
        <v/>
      </c>
      <c r="E175" s="306" t="str">
        <f>IF('1042Bf Données de base trav.'!N171="","",'1042Bf Données de base trav.'!N171)</f>
        <v/>
      </c>
      <c r="F175" s="308" t="str">
        <f>IF('1042Bf Données de base trav.'!O171="","",'1042Bf Données de base trav.'!O171)</f>
        <v/>
      </c>
      <c r="G175" s="307" t="str">
        <f>IF('1042Bf Données de base trav.'!P171="","",'1042Bf Données de base trav.'!P171)</f>
        <v/>
      </c>
      <c r="H175" s="311" t="str">
        <f>IF('1042Bf Données de base trav.'!Q171="","",'1042Bf Données de base trav.'!Q171)</f>
        <v/>
      </c>
      <c r="I175" s="312" t="str">
        <f>IF('1042Bf Données de base trav.'!R171="","",'1042Bf Données de base trav.'!R171)</f>
        <v/>
      </c>
      <c r="J175" s="313" t="str">
        <f t="shared" si="52"/>
        <v/>
      </c>
      <c r="K175" s="314" t="str">
        <f t="shared" si="53"/>
        <v/>
      </c>
      <c r="L175" s="315" t="str">
        <f>IF('1042Bf Données de base trav.'!S171="","",'1042Bf Données de base trav.'!S171)</f>
        <v/>
      </c>
      <c r="M175" s="316" t="str">
        <f t="shared" si="69"/>
        <v/>
      </c>
      <c r="N175" s="317" t="str">
        <f t="shared" si="70"/>
        <v/>
      </c>
      <c r="O175" s="318" t="str">
        <f t="shared" si="71"/>
        <v/>
      </c>
      <c r="P175" s="319" t="str">
        <f t="shared" si="72"/>
        <v/>
      </c>
      <c r="Q175" s="309" t="str">
        <f t="shared" si="73"/>
        <v/>
      </c>
      <c r="R175" s="320" t="str">
        <f t="shared" si="74"/>
        <v/>
      </c>
      <c r="S175" s="317" t="str">
        <f t="shared" si="75"/>
        <v/>
      </c>
      <c r="T175" s="315" t="str">
        <f>IF(R175="","",MAX((O175-AR175)*'1042Af Demande'!$B$31,0))</f>
        <v/>
      </c>
      <c r="U175" s="321" t="str">
        <f t="shared" si="76"/>
        <v/>
      </c>
      <c r="V175" s="377"/>
      <c r="W175" s="378"/>
      <c r="X175" s="158" t="str">
        <f>IF('1042Bf Données de base trav.'!M171="","",'1042Bf Données de base trav.'!M171)</f>
        <v/>
      </c>
      <c r="Y175" s="379" t="str">
        <f t="shared" si="54"/>
        <v/>
      </c>
      <c r="Z175" s="380" t="str">
        <f>IF(A175="","",'1042Bf Données de base trav.'!Q171-'1042Bf Données de base trav.'!R171)</f>
        <v/>
      </c>
      <c r="AA175" s="380" t="str">
        <f t="shared" si="55"/>
        <v/>
      </c>
      <c r="AB175" s="381" t="str">
        <f t="shared" si="56"/>
        <v/>
      </c>
      <c r="AC175" s="381" t="str">
        <f t="shared" si="57"/>
        <v/>
      </c>
      <c r="AD175" s="381" t="str">
        <f t="shared" si="58"/>
        <v/>
      </c>
      <c r="AE175" s="382" t="str">
        <f t="shared" si="59"/>
        <v/>
      </c>
      <c r="AF175" s="382" t="str">
        <f>IF(K175="","",K175*AF$8 - MAX('1042Bf Données de base trav.'!S171-M175,0))</f>
        <v/>
      </c>
      <c r="AG175" s="382" t="str">
        <f t="shared" si="60"/>
        <v/>
      </c>
      <c r="AH175" s="382" t="str">
        <f t="shared" si="61"/>
        <v/>
      </c>
      <c r="AI175" s="382" t="str">
        <f t="shared" si="62"/>
        <v/>
      </c>
      <c r="AJ175" s="382" t="str">
        <f>IF(OR($C175="",K175="",O175=""),"",MAX(P175+'1042Bf Données de base trav.'!T171-O175,0))</f>
        <v/>
      </c>
      <c r="AK175" s="382" t="str">
        <f>IF('1042Bf Données de base trav.'!T171="","",'1042Bf Données de base trav.'!T171)</f>
        <v/>
      </c>
      <c r="AL175" s="382" t="str">
        <f t="shared" si="63"/>
        <v/>
      </c>
      <c r="AM175" s="383" t="str">
        <f t="shared" si="64"/>
        <v/>
      </c>
      <c r="AN175" s="384" t="str">
        <f t="shared" si="65"/>
        <v/>
      </c>
      <c r="AO175" s="382" t="str">
        <f t="shared" si="66"/>
        <v/>
      </c>
      <c r="AP175" s="382" t="str">
        <f>IF(E175="","",'1042Bf Données de base trav.'!P171)</f>
        <v/>
      </c>
      <c r="AQ175" s="385">
        <f>IF('1042Bf Données de base trav.'!Y171&gt;0,AG175,0)</f>
        <v>0</v>
      </c>
      <c r="AR175" s="386">
        <f>IF('1042Bf Données de base trav.'!Y171&gt;0,'1042Bf Données de base trav.'!T171,0)</f>
        <v>0</v>
      </c>
      <c r="AS175" s="382" t="str">
        <f t="shared" si="67"/>
        <v/>
      </c>
      <c r="AT175" s="382">
        <f>'1042Bf Données de base trav.'!P171</f>
        <v>0</v>
      </c>
      <c r="AU175" s="382">
        <f t="shared" si="68"/>
        <v>0</v>
      </c>
    </row>
    <row r="176" spans="1:47" s="57" customFormat="1" ht="16.899999999999999" customHeight="1">
      <c r="A176" s="402" t="str">
        <f>IF('1042Bf Données de base trav.'!A172="","",'1042Bf Données de base trav.'!A172)</f>
        <v/>
      </c>
      <c r="B176" s="409" t="str">
        <f>IF('1042Bf Données de base trav.'!B172="","",'1042Bf Données de base trav.'!B172)</f>
        <v/>
      </c>
      <c r="C176" s="403" t="str">
        <f>IF('1042Bf Données de base trav.'!C172="","",'1042Bf Données de base trav.'!C172)</f>
        <v/>
      </c>
      <c r="D176" s="310" t="str">
        <f>IF('1042Bf Données de base trav.'!AJ172="","",'1042Bf Données de base trav.'!AJ172)</f>
        <v/>
      </c>
      <c r="E176" s="306" t="str">
        <f>IF('1042Bf Données de base trav.'!N172="","",'1042Bf Données de base trav.'!N172)</f>
        <v/>
      </c>
      <c r="F176" s="308" t="str">
        <f>IF('1042Bf Données de base trav.'!O172="","",'1042Bf Données de base trav.'!O172)</f>
        <v/>
      </c>
      <c r="G176" s="307" t="str">
        <f>IF('1042Bf Données de base trav.'!P172="","",'1042Bf Données de base trav.'!P172)</f>
        <v/>
      </c>
      <c r="H176" s="311" t="str">
        <f>IF('1042Bf Données de base trav.'!Q172="","",'1042Bf Données de base trav.'!Q172)</f>
        <v/>
      </c>
      <c r="I176" s="312" t="str">
        <f>IF('1042Bf Données de base trav.'!R172="","",'1042Bf Données de base trav.'!R172)</f>
        <v/>
      </c>
      <c r="J176" s="313" t="str">
        <f t="shared" si="52"/>
        <v/>
      </c>
      <c r="K176" s="314" t="str">
        <f t="shared" si="53"/>
        <v/>
      </c>
      <c r="L176" s="315" t="str">
        <f>IF('1042Bf Données de base trav.'!S172="","",'1042Bf Données de base trav.'!S172)</f>
        <v/>
      </c>
      <c r="M176" s="316" t="str">
        <f t="shared" si="69"/>
        <v/>
      </c>
      <c r="N176" s="317" t="str">
        <f t="shared" si="70"/>
        <v/>
      </c>
      <c r="O176" s="318" t="str">
        <f t="shared" si="71"/>
        <v/>
      </c>
      <c r="P176" s="319" t="str">
        <f t="shared" si="72"/>
        <v/>
      </c>
      <c r="Q176" s="309" t="str">
        <f t="shared" si="73"/>
        <v/>
      </c>
      <c r="R176" s="320" t="str">
        <f t="shared" si="74"/>
        <v/>
      </c>
      <c r="S176" s="317" t="str">
        <f t="shared" si="75"/>
        <v/>
      </c>
      <c r="T176" s="315" t="str">
        <f>IF(R176="","",MAX((O176-AR176)*'1042Af Demande'!$B$31,0))</f>
        <v/>
      </c>
      <c r="U176" s="321" t="str">
        <f t="shared" si="76"/>
        <v/>
      </c>
      <c r="V176" s="377"/>
      <c r="W176" s="378"/>
      <c r="X176" s="158" t="str">
        <f>IF('1042Bf Données de base trav.'!M172="","",'1042Bf Données de base trav.'!M172)</f>
        <v/>
      </c>
      <c r="Y176" s="379" t="str">
        <f t="shared" si="54"/>
        <v/>
      </c>
      <c r="Z176" s="380" t="str">
        <f>IF(A176="","",'1042Bf Données de base trav.'!Q172-'1042Bf Données de base trav.'!R172)</f>
        <v/>
      </c>
      <c r="AA176" s="380" t="str">
        <f t="shared" si="55"/>
        <v/>
      </c>
      <c r="AB176" s="381" t="str">
        <f t="shared" si="56"/>
        <v/>
      </c>
      <c r="AC176" s="381" t="str">
        <f t="shared" si="57"/>
        <v/>
      </c>
      <c r="AD176" s="381" t="str">
        <f t="shared" si="58"/>
        <v/>
      </c>
      <c r="AE176" s="382" t="str">
        <f t="shared" si="59"/>
        <v/>
      </c>
      <c r="AF176" s="382" t="str">
        <f>IF(K176="","",K176*AF$8 - MAX('1042Bf Données de base trav.'!S172-M176,0))</f>
        <v/>
      </c>
      <c r="AG176" s="382" t="str">
        <f t="shared" si="60"/>
        <v/>
      </c>
      <c r="AH176" s="382" t="str">
        <f t="shared" si="61"/>
        <v/>
      </c>
      <c r="AI176" s="382" t="str">
        <f t="shared" si="62"/>
        <v/>
      </c>
      <c r="AJ176" s="382" t="str">
        <f>IF(OR($C176="",K176="",O176=""),"",MAX(P176+'1042Bf Données de base trav.'!T172-O176,0))</f>
        <v/>
      </c>
      <c r="AK176" s="382" t="str">
        <f>IF('1042Bf Données de base trav.'!T172="","",'1042Bf Données de base trav.'!T172)</f>
        <v/>
      </c>
      <c r="AL176" s="382" t="str">
        <f t="shared" si="63"/>
        <v/>
      </c>
      <c r="AM176" s="383" t="str">
        <f t="shared" si="64"/>
        <v/>
      </c>
      <c r="AN176" s="384" t="str">
        <f t="shared" si="65"/>
        <v/>
      </c>
      <c r="AO176" s="382" t="str">
        <f t="shared" si="66"/>
        <v/>
      </c>
      <c r="AP176" s="382" t="str">
        <f>IF(E176="","",'1042Bf Données de base trav.'!P172)</f>
        <v/>
      </c>
      <c r="AQ176" s="385">
        <f>IF('1042Bf Données de base trav.'!Y172&gt;0,AG176,0)</f>
        <v>0</v>
      </c>
      <c r="AR176" s="386">
        <f>IF('1042Bf Données de base trav.'!Y172&gt;0,'1042Bf Données de base trav.'!T172,0)</f>
        <v>0</v>
      </c>
      <c r="AS176" s="382" t="str">
        <f t="shared" si="67"/>
        <v/>
      </c>
      <c r="AT176" s="382">
        <f>'1042Bf Données de base trav.'!P172</f>
        <v>0</v>
      </c>
      <c r="AU176" s="382">
        <f t="shared" si="68"/>
        <v>0</v>
      </c>
    </row>
    <row r="177" spans="1:47" s="57" customFormat="1" ht="16.899999999999999" customHeight="1">
      <c r="A177" s="402" t="str">
        <f>IF('1042Bf Données de base trav.'!A173="","",'1042Bf Données de base trav.'!A173)</f>
        <v/>
      </c>
      <c r="B177" s="409" t="str">
        <f>IF('1042Bf Données de base trav.'!B173="","",'1042Bf Données de base trav.'!B173)</f>
        <v/>
      </c>
      <c r="C177" s="403" t="str">
        <f>IF('1042Bf Données de base trav.'!C173="","",'1042Bf Données de base trav.'!C173)</f>
        <v/>
      </c>
      <c r="D177" s="310" t="str">
        <f>IF('1042Bf Données de base trav.'!AJ173="","",'1042Bf Données de base trav.'!AJ173)</f>
        <v/>
      </c>
      <c r="E177" s="306" t="str">
        <f>IF('1042Bf Données de base trav.'!N173="","",'1042Bf Données de base trav.'!N173)</f>
        <v/>
      </c>
      <c r="F177" s="308" t="str">
        <f>IF('1042Bf Données de base trav.'!O173="","",'1042Bf Données de base trav.'!O173)</f>
        <v/>
      </c>
      <c r="G177" s="307" t="str">
        <f>IF('1042Bf Données de base trav.'!P173="","",'1042Bf Données de base trav.'!P173)</f>
        <v/>
      </c>
      <c r="H177" s="311" t="str">
        <f>IF('1042Bf Données de base trav.'!Q173="","",'1042Bf Données de base trav.'!Q173)</f>
        <v/>
      </c>
      <c r="I177" s="312" t="str">
        <f>IF('1042Bf Données de base trav.'!R173="","",'1042Bf Données de base trav.'!R173)</f>
        <v/>
      </c>
      <c r="J177" s="313" t="str">
        <f t="shared" si="52"/>
        <v/>
      </c>
      <c r="K177" s="314" t="str">
        <f t="shared" si="53"/>
        <v/>
      </c>
      <c r="L177" s="315" t="str">
        <f>IF('1042Bf Données de base trav.'!S173="","",'1042Bf Données de base trav.'!S173)</f>
        <v/>
      </c>
      <c r="M177" s="316" t="str">
        <f t="shared" si="69"/>
        <v/>
      </c>
      <c r="N177" s="317" t="str">
        <f t="shared" si="70"/>
        <v/>
      </c>
      <c r="O177" s="318" t="str">
        <f t="shared" si="71"/>
        <v/>
      </c>
      <c r="P177" s="319" t="str">
        <f t="shared" si="72"/>
        <v/>
      </c>
      <c r="Q177" s="309" t="str">
        <f t="shared" si="73"/>
        <v/>
      </c>
      <c r="R177" s="320" t="str">
        <f t="shared" si="74"/>
        <v/>
      </c>
      <c r="S177" s="317" t="str">
        <f t="shared" si="75"/>
        <v/>
      </c>
      <c r="T177" s="315" t="str">
        <f>IF(R177="","",MAX((O177-AR177)*'1042Af Demande'!$B$31,0))</f>
        <v/>
      </c>
      <c r="U177" s="321" t="str">
        <f t="shared" si="76"/>
        <v/>
      </c>
      <c r="V177" s="377"/>
      <c r="W177" s="378"/>
      <c r="X177" s="158" t="str">
        <f>IF('1042Bf Données de base trav.'!M173="","",'1042Bf Données de base trav.'!M173)</f>
        <v/>
      </c>
      <c r="Y177" s="379" t="str">
        <f t="shared" si="54"/>
        <v/>
      </c>
      <c r="Z177" s="380" t="str">
        <f>IF(A177="","",'1042Bf Données de base trav.'!Q173-'1042Bf Données de base trav.'!R173)</f>
        <v/>
      </c>
      <c r="AA177" s="380" t="str">
        <f t="shared" si="55"/>
        <v/>
      </c>
      <c r="AB177" s="381" t="str">
        <f t="shared" si="56"/>
        <v/>
      </c>
      <c r="AC177" s="381" t="str">
        <f t="shared" si="57"/>
        <v/>
      </c>
      <c r="AD177" s="381" t="str">
        <f t="shared" si="58"/>
        <v/>
      </c>
      <c r="AE177" s="382" t="str">
        <f t="shared" si="59"/>
        <v/>
      </c>
      <c r="AF177" s="382" t="str">
        <f>IF(K177="","",K177*AF$8 - MAX('1042Bf Données de base trav.'!S173-M177,0))</f>
        <v/>
      </c>
      <c r="AG177" s="382" t="str">
        <f t="shared" si="60"/>
        <v/>
      </c>
      <c r="AH177" s="382" t="str">
        <f t="shared" si="61"/>
        <v/>
      </c>
      <c r="AI177" s="382" t="str">
        <f t="shared" si="62"/>
        <v/>
      </c>
      <c r="AJ177" s="382" t="str">
        <f>IF(OR($C177="",K177="",O177=""),"",MAX(P177+'1042Bf Données de base trav.'!T173-O177,0))</f>
        <v/>
      </c>
      <c r="AK177" s="382" t="str">
        <f>IF('1042Bf Données de base trav.'!T173="","",'1042Bf Données de base trav.'!T173)</f>
        <v/>
      </c>
      <c r="AL177" s="382" t="str">
        <f t="shared" si="63"/>
        <v/>
      </c>
      <c r="AM177" s="383" t="str">
        <f t="shared" si="64"/>
        <v/>
      </c>
      <c r="AN177" s="384" t="str">
        <f t="shared" si="65"/>
        <v/>
      </c>
      <c r="AO177" s="382" t="str">
        <f t="shared" si="66"/>
        <v/>
      </c>
      <c r="AP177" s="382" t="str">
        <f>IF(E177="","",'1042Bf Données de base trav.'!P173)</f>
        <v/>
      </c>
      <c r="AQ177" s="385">
        <f>IF('1042Bf Données de base trav.'!Y173&gt;0,AG177,0)</f>
        <v>0</v>
      </c>
      <c r="AR177" s="386">
        <f>IF('1042Bf Données de base trav.'!Y173&gt;0,'1042Bf Données de base trav.'!T173,0)</f>
        <v>0</v>
      </c>
      <c r="AS177" s="382" t="str">
        <f t="shared" si="67"/>
        <v/>
      </c>
      <c r="AT177" s="382">
        <f>'1042Bf Données de base trav.'!P173</f>
        <v>0</v>
      </c>
      <c r="AU177" s="382">
        <f t="shared" si="68"/>
        <v>0</v>
      </c>
    </row>
    <row r="178" spans="1:47" s="57" customFormat="1" ht="16.899999999999999" customHeight="1">
      <c r="A178" s="402" t="str">
        <f>IF('1042Bf Données de base trav.'!A174="","",'1042Bf Données de base trav.'!A174)</f>
        <v/>
      </c>
      <c r="B178" s="409" t="str">
        <f>IF('1042Bf Données de base trav.'!B174="","",'1042Bf Données de base trav.'!B174)</f>
        <v/>
      </c>
      <c r="C178" s="403" t="str">
        <f>IF('1042Bf Données de base trav.'!C174="","",'1042Bf Données de base trav.'!C174)</f>
        <v/>
      </c>
      <c r="D178" s="310" t="str">
        <f>IF('1042Bf Données de base trav.'!AJ174="","",'1042Bf Données de base trav.'!AJ174)</f>
        <v/>
      </c>
      <c r="E178" s="306" t="str">
        <f>IF('1042Bf Données de base trav.'!N174="","",'1042Bf Données de base trav.'!N174)</f>
        <v/>
      </c>
      <c r="F178" s="308" t="str">
        <f>IF('1042Bf Données de base trav.'!O174="","",'1042Bf Données de base trav.'!O174)</f>
        <v/>
      </c>
      <c r="G178" s="307" t="str">
        <f>IF('1042Bf Données de base trav.'!P174="","",'1042Bf Données de base trav.'!P174)</f>
        <v/>
      </c>
      <c r="H178" s="311" t="str">
        <f>IF('1042Bf Données de base trav.'!Q174="","",'1042Bf Données de base trav.'!Q174)</f>
        <v/>
      </c>
      <c r="I178" s="312" t="str">
        <f>IF('1042Bf Données de base trav.'!R174="","",'1042Bf Données de base trav.'!R174)</f>
        <v/>
      </c>
      <c r="J178" s="313" t="str">
        <f t="shared" si="52"/>
        <v/>
      </c>
      <c r="K178" s="314" t="str">
        <f t="shared" si="53"/>
        <v/>
      </c>
      <c r="L178" s="315" t="str">
        <f>IF('1042Bf Données de base trav.'!S174="","",'1042Bf Données de base trav.'!S174)</f>
        <v/>
      </c>
      <c r="M178" s="316" t="str">
        <f t="shared" si="69"/>
        <v/>
      </c>
      <c r="N178" s="317" t="str">
        <f t="shared" si="70"/>
        <v/>
      </c>
      <c r="O178" s="318" t="str">
        <f t="shared" si="71"/>
        <v/>
      </c>
      <c r="P178" s="319" t="str">
        <f t="shared" si="72"/>
        <v/>
      </c>
      <c r="Q178" s="309" t="str">
        <f t="shared" si="73"/>
        <v/>
      </c>
      <c r="R178" s="320" t="str">
        <f t="shared" si="74"/>
        <v/>
      </c>
      <c r="S178" s="317" t="str">
        <f t="shared" si="75"/>
        <v/>
      </c>
      <c r="T178" s="315" t="str">
        <f>IF(R178="","",MAX((O178-AR178)*'1042Af Demande'!$B$31,0))</f>
        <v/>
      </c>
      <c r="U178" s="321" t="str">
        <f t="shared" si="76"/>
        <v/>
      </c>
      <c r="V178" s="377"/>
      <c r="W178" s="378"/>
      <c r="X178" s="158" t="str">
        <f>IF('1042Bf Données de base trav.'!M174="","",'1042Bf Données de base trav.'!M174)</f>
        <v/>
      </c>
      <c r="Y178" s="379" t="str">
        <f t="shared" si="54"/>
        <v/>
      </c>
      <c r="Z178" s="380" t="str">
        <f>IF(A178="","",'1042Bf Données de base trav.'!Q174-'1042Bf Données de base trav.'!R174)</f>
        <v/>
      </c>
      <c r="AA178" s="380" t="str">
        <f t="shared" si="55"/>
        <v/>
      </c>
      <c r="AB178" s="381" t="str">
        <f t="shared" si="56"/>
        <v/>
      </c>
      <c r="AC178" s="381" t="str">
        <f t="shared" si="57"/>
        <v/>
      </c>
      <c r="AD178" s="381" t="str">
        <f t="shared" si="58"/>
        <v/>
      </c>
      <c r="AE178" s="382" t="str">
        <f t="shared" si="59"/>
        <v/>
      </c>
      <c r="AF178" s="382" t="str">
        <f>IF(K178="","",K178*AF$8 - MAX('1042Bf Données de base trav.'!S174-M178,0))</f>
        <v/>
      </c>
      <c r="AG178" s="382" t="str">
        <f t="shared" si="60"/>
        <v/>
      </c>
      <c r="AH178" s="382" t="str">
        <f t="shared" si="61"/>
        <v/>
      </c>
      <c r="AI178" s="382" t="str">
        <f t="shared" si="62"/>
        <v/>
      </c>
      <c r="AJ178" s="382" t="str">
        <f>IF(OR($C178="",K178="",O178=""),"",MAX(P178+'1042Bf Données de base trav.'!T174-O178,0))</f>
        <v/>
      </c>
      <c r="AK178" s="382" t="str">
        <f>IF('1042Bf Données de base trav.'!T174="","",'1042Bf Données de base trav.'!T174)</f>
        <v/>
      </c>
      <c r="AL178" s="382" t="str">
        <f t="shared" si="63"/>
        <v/>
      </c>
      <c r="AM178" s="383" t="str">
        <f t="shared" si="64"/>
        <v/>
      </c>
      <c r="AN178" s="384" t="str">
        <f t="shared" si="65"/>
        <v/>
      </c>
      <c r="AO178" s="382" t="str">
        <f t="shared" si="66"/>
        <v/>
      </c>
      <c r="AP178" s="382" t="str">
        <f>IF(E178="","",'1042Bf Données de base trav.'!P174)</f>
        <v/>
      </c>
      <c r="AQ178" s="385">
        <f>IF('1042Bf Données de base trav.'!Y174&gt;0,AG178,0)</f>
        <v>0</v>
      </c>
      <c r="AR178" s="386">
        <f>IF('1042Bf Données de base trav.'!Y174&gt;0,'1042Bf Données de base trav.'!T174,0)</f>
        <v>0</v>
      </c>
      <c r="AS178" s="382" t="str">
        <f t="shared" si="67"/>
        <v/>
      </c>
      <c r="AT178" s="382">
        <f>'1042Bf Données de base trav.'!P174</f>
        <v>0</v>
      </c>
      <c r="AU178" s="382">
        <f t="shared" si="68"/>
        <v>0</v>
      </c>
    </row>
    <row r="179" spans="1:47" s="57" customFormat="1" ht="16.899999999999999" customHeight="1">
      <c r="A179" s="402" t="str">
        <f>IF('1042Bf Données de base trav.'!A175="","",'1042Bf Données de base trav.'!A175)</f>
        <v/>
      </c>
      <c r="B179" s="409" t="str">
        <f>IF('1042Bf Données de base trav.'!B175="","",'1042Bf Données de base trav.'!B175)</f>
        <v/>
      </c>
      <c r="C179" s="403" t="str">
        <f>IF('1042Bf Données de base trav.'!C175="","",'1042Bf Données de base trav.'!C175)</f>
        <v/>
      </c>
      <c r="D179" s="310" t="str">
        <f>IF('1042Bf Données de base trav.'!AJ175="","",'1042Bf Données de base trav.'!AJ175)</f>
        <v/>
      </c>
      <c r="E179" s="306" t="str">
        <f>IF('1042Bf Données de base trav.'!N175="","",'1042Bf Données de base trav.'!N175)</f>
        <v/>
      </c>
      <c r="F179" s="308" t="str">
        <f>IF('1042Bf Données de base trav.'!O175="","",'1042Bf Données de base trav.'!O175)</f>
        <v/>
      </c>
      <c r="G179" s="307" t="str">
        <f>IF('1042Bf Données de base trav.'!P175="","",'1042Bf Données de base trav.'!P175)</f>
        <v/>
      </c>
      <c r="H179" s="311" t="str">
        <f>IF('1042Bf Données de base trav.'!Q175="","",'1042Bf Données de base trav.'!Q175)</f>
        <v/>
      </c>
      <c r="I179" s="312" t="str">
        <f>IF('1042Bf Données de base trav.'!R175="","",'1042Bf Données de base trav.'!R175)</f>
        <v/>
      </c>
      <c r="J179" s="313" t="str">
        <f t="shared" si="52"/>
        <v/>
      </c>
      <c r="K179" s="314" t="str">
        <f t="shared" si="53"/>
        <v/>
      </c>
      <c r="L179" s="315" t="str">
        <f>IF('1042Bf Données de base trav.'!S175="","",'1042Bf Données de base trav.'!S175)</f>
        <v/>
      </c>
      <c r="M179" s="316" t="str">
        <f t="shared" si="69"/>
        <v/>
      </c>
      <c r="N179" s="317" t="str">
        <f t="shared" si="70"/>
        <v/>
      </c>
      <c r="O179" s="318" t="str">
        <f t="shared" si="71"/>
        <v/>
      </c>
      <c r="P179" s="319" t="str">
        <f t="shared" si="72"/>
        <v/>
      </c>
      <c r="Q179" s="309" t="str">
        <f t="shared" si="73"/>
        <v/>
      </c>
      <c r="R179" s="320" t="str">
        <f t="shared" si="74"/>
        <v/>
      </c>
      <c r="S179" s="317" t="str">
        <f t="shared" si="75"/>
        <v/>
      </c>
      <c r="T179" s="315" t="str">
        <f>IF(R179="","",MAX((O179-AR179)*'1042Af Demande'!$B$31,0))</f>
        <v/>
      </c>
      <c r="U179" s="321" t="str">
        <f t="shared" si="76"/>
        <v/>
      </c>
      <c r="V179" s="377"/>
      <c r="W179" s="378"/>
      <c r="X179" s="158" t="str">
        <f>IF('1042Bf Données de base trav.'!M175="","",'1042Bf Données de base trav.'!M175)</f>
        <v/>
      </c>
      <c r="Y179" s="379" t="str">
        <f t="shared" si="54"/>
        <v/>
      </c>
      <c r="Z179" s="380" t="str">
        <f>IF(A179="","",'1042Bf Données de base trav.'!Q175-'1042Bf Données de base trav.'!R175)</f>
        <v/>
      </c>
      <c r="AA179" s="380" t="str">
        <f t="shared" si="55"/>
        <v/>
      </c>
      <c r="AB179" s="381" t="str">
        <f t="shared" si="56"/>
        <v/>
      </c>
      <c r="AC179" s="381" t="str">
        <f t="shared" si="57"/>
        <v/>
      </c>
      <c r="AD179" s="381" t="str">
        <f t="shared" si="58"/>
        <v/>
      </c>
      <c r="AE179" s="382" t="str">
        <f t="shared" si="59"/>
        <v/>
      </c>
      <c r="AF179" s="382" t="str">
        <f>IF(K179="","",K179*AF$8 - MAX('1042Bf Données de base trav.'!S175-M179,0))</f>
        <v/>
      </c>
      <c r="AG179" s="382" t="str">
        <f t="shared" si="60"/>
        <v/>
      </c>
      <c r="AH179" s="382" t="str">
        <f t="shared" si="61"/>
        <v/>
      </c>
      <c r="AI179" s="382" t="str">
        <f t="shared" si="62"/>
        <v/>
      </c>
      <c r="AJ179" s="382" t="str">
        <f>IF(OR($C179="",K179="",O179=""),"",MAX(P179+'1042Bf Données de base trav.'!T175-O179,0))</f>
        <v/>
      </c>
      <c r="AK179" s="382" t="str">
        <f>IF('1042Bf Données de base trav.'!T175="","",'1042Bf Données de base trav.'!T175)</f>
        <v/>
      </c>
      <c r="AL179" s="382" t="str">
        <f t="shared" si="63"/>
        <v/>
      </c>
      <c r="AM179" s="383" t="str">
        <f t="shared" si="64"/>
        <v/>
      </c>
      <c r="AN179" s="384" t="str">
        <f t="shared" si="65"/>
        <v/>
      </c>
      <c r="AO179" s="382" t="str">
        <f t="shared" si="66"/>
        <v/>
      </c>
      <c r="AP179" s="382" t="str">
        <f>IF(E179="","",'1042Bf Données de base trav.'!P175)</f>
        <v/>
      </c>
      <c r="AQ179" s="385">
        <f>IF('1042Bf Données de base trav.'!Y175&gt;0,AG179,0)</f>
        <v>0</v>
      </c>
      <c r="AR179" s="386">
        <f>IF('1042Bf Données de base trav.'!Y175&gt;0,'1042Bf Données de base trav.'!T175,0)</f>
        <v>0</v>
      </c>
      <c r="AS179" s="382" t="str">
        <f t="shared" si="67"/>
        <v/>
      </c>
      <c r="AT179" s="382">
        <f>'1042Bf Données de base trav.'!P175</f>
        <v>0</v>
      </c>
      <c r="AU179" s="382">
        <f t="shared" si="68"/>
        <v>0</v>
      </c>
    </row>
    <row r="180" spans="1:47" s="57" customFormat="1" ht="16.899999999999999" customHeight="1">
      <c r="A180" s="402" t="str">
        <f>IF('1042Bf Données de base trav.'!A176="","",'1042Bf Données de base trav.'!A176)</f>
        <v/>
      </c>
      <c r="B180" s="409" t="str">
        <f>IF('1042Bf Données de base trav.'!B176="","",'1042Bf Données de base trav.'!B176)</f>
        <v/>
      </c>
      <c r="C180" s="403" t="str">
        <f>IF('1042Bf Données de base trav.'!C176="","",'1042Bf Données de base trav.'!C176)</f>
        <v/>
      </c>
      <c r="D180" s="310" t="str">
        <f>IF('1042Bf Données de base trav.'!AJ176="","",'1042Bf Données de base trav.'!AJ176)</f>
        <v/>
      </c>
      <c r="E180" s="306" t="str">
        <f>IF('1042Bf Données de base trav.'!N176="","",'1042Bf Données de base trav.'!N176)</f>
        <v/>
      </c>
      <c r="F180" s="308" t="str">
        <f>IF('1042Bf Données de base trav.'!O176="","",'1042Bf Données de base trav.'!O176)</f>
        <v/>
      </c>
      <c r="G180" s="307" t="str">
        <f>IF('1042Bf Données de base trav.'!P176="","",'1042Bf Données de base trav.'!P176)</f>
        <v/>
      </c>
      <c r="H180" s="311" t="str">
        <f>IF('1042Bf Données de base trav.'!Q176="","",'1042Bf Données de base trav.'!Q176)</f>
        <v/>
      </c>
      <c r="I180" s="312" t="str">
        <f>IF('1042Bf Données de base trav.'!R176="","",'1042Bf Données de base trav.'!R176)</f>
        <v/>
      </c>
      <c r="J180" s="313" t="str">
        <f t="shared" si="52"/>
        <v/>
      </c>
      <c r="K180" s="314" t="str">
        <f t="shared" si="53"/>
        <v/>
      </c>
      <c r="L180" s="315" t="str">
        <f>IF('1042Bf Données de base trav.'!S176="","",'1042Bf Données de base trav.'!S176)</f>
        <v/>
      </c>
      <c r="M180" s="316" t="str">
        <f t="shared" si="69"/>
        <v/>
      </c>
      <c r="N180" s="317" t="str">
        <f t="shared" si="70"/>
        <v/>
      </c>
      <c r="O180" s="318" t="str">
        <f t="shared" si="71"/>
        <v/>
      </c>
      <c r="P180" s="319" t="str">
        <f t="shared" si="72"/>
        <v/>
      </c>
      <c r="Q180" s="309" t="str">
        <f t="shared" si="73"/>
        <v/>
      </c>
      <c r="R180" s="320" t="str">
        <f t="shared" si="74"/>
        <v/>
      </c>
      <c r="S180" s="317" t="str">
        <f t="shared" si="75"/>
        <v/>
      </c>
      <c r="T180" s="315" t="str">
        <f>IF(R180="","",MAX((O180-AR180)*'1042Af Demande'!$B$31,0))</f>
        <v/>
      </c>
      <c r="U180" s="321" t="str">
        <f t="shared" si="76"/>
        <v/>
      </c>
      <c r="V180" s="377"/>
      <c r="W180" s="378"/>
      <c r="X180" s="158" t="str">
        <f>IF('1042Bf Données de base trav.'!M176="","",'1042Bf Données de base trav.'!M176)</f>
        <v/>
      </c>
      <c r="Y180" s="379" t="str">
        <f t="shared" si="54"/>
        <v/>
      </c>
      <c r="Z180" s="380" t="str">
        <f>IF(A180="","",'1042Bf Données de base trav.'!Q176-'1042Bf Données de base trav.'!R176)</f>
        <v/>
      </c>
      <c r="AA180" s="380" t="str">
        <f t="shared" si="55"/>
        <v/>
      </c>
      <c r="AB180" s="381" t="str">
        <f t="shared" si="56"/>
        <v/>
      </c>
      <c r="AC180" s="381" t="str">
        <f t="shared" si="57"/>
        <v/>
      </c>
      <c r="AD180" s="381" t="str">
        <f t="shared" si="58"/>
        <v/>
      </c>
      <c r="AE180" s="382" t="str">
        <f t="shared" si="59"/>
        <v/>
      </c>
      <c r="AF180" s="382" t="str">
        <f>IF(K180="","",K180*AF$8 - MAX('1042Bf Données de base trav.'!S176-M180,0))</f>
        <v/>
      </c>
      <c r="AG180" s="382" t="str">
        <f t="shared" si="60"/>
        <v/>
      </c>
      <c r="AH180" s="382" t="str">
        <f t="shared" si="61"/>
        <v/>
      </c>
      <c r="AI180" s="382" t="str">
        <f t="shared" si="62"/>
        <v/>
      </c>
      <c r="AJ180" s="382" t="str">
        <f>IF(OR($C180="",K180="",O180=""),"",MAX(P180+'1042Bf Données de base trav.'!T176-O180,0))</f>
        <v/>
      </c>
      <c r="AK180" s="382" t="str">
        <f>IF('1042Bf Données de base trav.'!T176="","",'1042Bf Données de base trav.'!T176)</f>
        <v/>
      </c>
      <c r="AL180" s="382" t="str">
        <f t="shared" si="63"/>
        <v/>
      </c>
      <c r="AM180" s="383" t="str">
        <f t="shared" si="64"/>
        <v/>
      </c>
      <c r="AN180" s="384" t="str">
        <f t="shared" si="65"/>
        <v/>
      </c>
      <c r="AO180" s="382" t="str">
        <f t="shared" si="66"/>
        <v/>
      </c>
      <c r="AP180" s="382" t="str">
        <f>IF(E180="","",'1042Bf Données de base trav.'!P176)</f>
        <v/>
      </c>
      <c r="AQ180" s="385">
        <f>IF('1042Bf Données de base trav.'!Y176&gt;0,AG180,0)</f>
        <v>0</v>
      </c>
      <c r="AR180" s="386">
        <f>IF('1042Bf Données de base trav.'!Y176&gt;0,'1042Bf Données de base trav.'!T176,0)</f>
        <v>0</v>
      </c>
      <c r="AS180" s="382" t="str">
        <f t="shared" si="67"/>
        <v/>
      </c>
      <c r="AT180" s="382">
        <f>'1042Bf Données de base trav.'!P176</f>
        <v>0</v>
      </c>
      <c r="AU180" s="382">
        <f t="shared" si="68"/>
        <v>0</v>
      </c>
    </row>
    <row r="181" spans="1:47" s="57" customFormat="1" ht="16.899999999999999" customHeight="1">
      <c r="A181" s="402" t="str">
        <f>IF('1042Bf Données de base trav.'!A177="","",'1042Bf Données de base trav.'!A177)</f>
        <v/>
      </c>
      <c r="B181" s="409" t="str">
        <f>IF('1042Bf Données de base trav.'!B177="","",'1042Bf Données de base trav.'!B177)</f>
        <v/>
      </c>
      <c r="C181" s="403" t="str">
        <f>IF('1042Bf Données de base trav.'!C177="","",'1042Bf Données de base trav.'!C177)</f>
        <v/>
      </c>
      <c r="D181" s="310" t="str">
        <f>IF('1042Bf Données de base trav.'!AJ177="","",'1042Bf Données de base trav.'!AJ177)</f>
        <v/>
      </c>
      <c r="E181" s="306" t="str">
        <f>IF('1042Bf Données de base trav.'!N177="","",'1042Bf Données de base trav.'!N177)</f>
        <v/>
      </c>
      <c r="F181" s="308" t="str">
        <f>IF('1042Bf Données de base trav.'!O177="","",'1042Bf Données de base trav.'!O177)</f>
        <v/>
      </c>
      <c r="G181" s="307" t="str">
        <f>IF('1042Bf Données de base trav.'!P177="","",'1042Bf Données de base trav.'!P177)</f>
        <v/>
      </c>
      <c r="H181" s="311" t="str">
        <f>IF('1042Bf Données de base trav.'!Q177="","",'1042Bf Données de base trav.'!Q177)</f>
        <v/>
      </c>
      <c r="I181" s="312" t="str">
        <f>IF('1042Bf Données de base trav.'!R177="","",'1042Bf Données de base trav.'!R177)</f>
        <v/>
      </c>
      <c r="J181" s="313" t="str">
        <f t="shared" si="52"/>
        <v/>
      </c>
      <c r="K181" s="314" t="str">
        <f t="shared" si="53"/>
        <v/>
      </c>
      <c r="L181" s="315" t="str">
        <f>IF('1042Bf Données de base trav.'!S177="","",'1042Bf Données de base trav.'!S177)</f>
        <v/>
      </c>
      <c r="M181" s="316" t="str">
        <f t="shared" si="69"/>
        <v/>
      </c>
      <c r="N181" s="317" t="str">
        <f t="shared" si="70"/>
        <v/>
      </c>
      <c r="O181" s="318" t="str">
        <f t="shared" si="71"/>
        <v/>
      </c>
      <c r="P181" s="319" t="str">
        <f t="shared" si="72"/>
        <v/>
      </c>
      <c r="Q181" s="309" t="str">
        <f t="shared" si="73"/>
        <v/>
      </c>
      <c r="R181" s="320" t="str">
        <f t="shared" si="74"/>
        <v/>
      </c>
      <c r="S181" s="317" t="str">
        <f t="shared" si="75"/>
        <v/>
      </c>
      <c r="T181" s="315" t="str">
        <f>IF(R181="","",MAX((O181-AR181)*'1042Af Demande'!$B$31,0))</f>
        <v/>
      </c>
      <c r="U181" s="321" t="str">
        <f t="shared" si="76"/>
        <v/>
      </c>
      <c r="V181" s="377"/>
      <c r="W181" s="378"/>
      <c r="X181" s="158" t="str">
        <f>IF('1042Bf Données de base trav.'!M177="","",'1042Bf Données de base trav.'!M177)</f>
        <v/>
      </c>
      <c r="Y181" s="379" t="str">
        <f t="shared" si="54"/>
        <v/>
      </c>
      <c r="Z181" s="380" t="str">
        <f>IF(A181="","",'1042Bf Données de base trav.'!Q177-'1042Bf Données de base trav.'!R177)</f>
        <v/>
      </c>
      <c r="AA181" s="380" t="str">
        <f t="shared" si="55"/>
        <v/>
      </c>
      <c r="AB181" s="381" t="str">
        <f t="shared" si="56"/>
        <v/>
      </c>
      <c r="AC181" s="381" t="str">
        <f t="shared" si="57"/>
        <v/>
      </c>
      <c r="AD181" s="381" t="str">
        <f t="shared" si="58"/>
        <v/>
      </c>
      <c r="AE181" s="382" t="str">
        <f t="shared" si="59"/>
        <v/>
      </c>
      <c r="AF181" s="382" t="str">
        <f>IF(K181="","",K181*AF$8 - MAX('1042Bf Données de base trav.'!S177-M181,0))</f>
        <v/>
      </c>
      <c r="AG181" s="382" t="str">
        <f t="shared" si="60"/>
        <v/>
      </c>
      <c r="AH181" s="382" t="str">
        <f t="shared" si="61"/>
        <v/>
      </c>
      <c r="AI181" s="382" t="str">
        <f t="shared" si="62"/>
        <v/>
      </c>
      <c r="AJ181" s="382" t="str">
        <f>IF(OR($C181="",K181="",O181=""),"",MAX(P181+'1042Bf Données de base trav.'!T177-O181,0))</f>
        <v/>
      </c>
      <c r="AK181" s="382" t="str">
        <f>IF('1042Bf Données de base trav.'!T177="","",'1042Bf Données de base trav.'!T177)</f>
        <v/>
      </c>
      <c r="AL181" s="382" t="str">
        <f t="shared" si="63"/>
        <v/>
      </c>
      <c r="AM181" s="383" t="str">
        <f t="shared" si="64"/>
        <v/>
      </c>
      <c r="AN181" s="384" t="str">
        <f t="shared" si="65"/>
        <v/>
      </c>
      <c r="AO181" s="382" t="str">
        <f t="shared" si="66"/>
        <v/>
      </c>
      <c r="AP181" s="382" t="str">
        <f>IF(E181="","",'1042Bf Données de base trav.'!P177)</f>
        <v/>
      </c>
      <c r="AQ181" s="385">
        <f>IF('1042Bf Données de base trav.'!Y177&gt;0,AG181,0)</f>
        <v>0</v>
      </c>
      <c r="AR181" s="386">
        <f>IF('1042Bf Données de base trav.'!Y177&gt;0,'1042Bf Données de base trav.'!T177,0)</f>
        <v>0</v>
      </c>
      <c r="AS181" s="382" t="str">
        <f t="shared" si="67"/>
        <v/>
      </c>
      <c r="AT181" s="382">
        <f>'1042Bf Données de base trav.'!P177</f>
        <v>0</v>
      </c>
      <c r="AU181" s="382">
        <f t="shared" si="68"/>
        <v>0</v>
      </c>
    </row>
    <row r="182" spans="1:47" s="57" customFormat="1" ht="16.899999999999999" customHeight="1">
      <c r="A182" s="402" t="str">
        <f>IF('1042Bf Données de base trav.'!A178="","",'1042Bf Données de base trav.'!A178)</f>
        <v/>
      </c>
      <c r="B182" s="409" t="str">
        <f>IF('1042Bf Données de base trav.'!B178="","",'1042Bf Données de base trav.'!B178)</f>
        <v/>
      </c>
      <c r="C182" s="403" t="str">
        <f>IF('1042Bf Données de base trav.'!C178="","",'1042Bf Données de base trav.'!C178)</f>
        <v/>
      </c>
      <c r="D182" s="310" t="str">
        <f>IF('1042Bf Données de base trav.'!AJ178="","",'1042Bf Données de base trav.'!AJ178)</f>
        <v/>
      </c>
      <c r="E182" s="306" t="str">
        <f>IF('1042Bf Données de base trav.'!N178="","",'1042Bf Données de base trav.'!N178)</f>
        <v/>
      </c>
      <c r="F182" s="308" t="str">
        <f>IF('1042Bf Données de base trav.'!O178="","",'1042Bf Données de base trav.'!O178)</f>
        <v/>
      </c>
      <c r="G182" s="307" t="str">
        <f>IF('1042Bf Données de base trav.'!P178="","",'1042Bf Données de base trav.'!P178)</f>
        <v/>
      </c>
      <c r="H182" s="311" t="str">
        <f>IF('1042Bf Données de base trav.'!Q178="","",'1042Bf Données de base trav.'!Q178)</f>
        <v/>
      </c>
      <c r="I182" s="312" t="str">
        <f>IF('1042Bf Données de base trav.'!R178="","",'1042Bf Données de base trav.'!R178)</f>
        <v/>
      </c>
      <c r="J182" s="313" t="str">
        <f t="shared" si="52"/>
        <v/>
      </c>
      <c r="K182" s="314" t="str">
        <f t="shared" si="53"/>
        <v/>
      </c>
      <c r="L182" s="315" t="str">
        <f>IF('1042Bf Données de base trav.'!S178="","",'1042Bf Données de base trav.'!S178)</f>
        <v/>
      </c>
      <c r="M182" s="316" t="str">
        <f t="shared" si="69"/>
        <v/>
      </c>
      <c r="N182" s="317" t="str">
        <f t="shared" si="70"/>
        <v/>
      </c>
      <c r="O182" s="318" t="str">
        <f t="shared" si="71"/>
        <v/>
      </c>
      <c r="P182" s="319" t="str">
        <f t="shared" si="72"/>
        <v/>
      </c>
      <c r="Q182" s="309" t="str">
        <f t="shared" si="73"/>
        <v/>
      </c>
      <c r="R182" s="320" t="str">
        <f t="shared" si="74"/>
        <v/>
      </c>
      <c r="S182" s="317" t="str">
        <f t="shared" si="75"/>
        <v/>
      </c>
      <c r="T182" s="315" t="str">
        <f>IF(R182="","",MAX((O182-AR182)*'1042Af Demande'!$B$31,0))</f>
        <v/>
      </c>
      <c r="U182" s="321" t="str">
        <f t="shared" si="76"/>
        <v/>
      </c>
      <c r="V182" s="377"/>
      <c r="W182" s="378"/>
      <c r="X182" s="158" t="str">
        <f>IF('1042Bf Données de base trav.'!M178="","",'1042Bf Données de base trav.'!M178)</f>
        <v/>
      </c>
      <c r="Y182" s="379" t="str">
        <f t="shared" si="54"/>
        <v/>
      </c>
      <c r="Z182" s="380" t="str">
        <f>IF(A182="","",'1042Bf Données de base trav.'!Q178-'1042Bf Données de base trav.'!R178)</f>
        <v/>
      </c>
      <c r="AA182" s="380" t="str">
        <f t="shared" si="55"/>
        <v/>
      </c>
      <c r="AB182" s="381" t="str">
        <f t="shared" si="56"/>
        <v/>
      </c>
      <c r="AC182" s="381" t="str">
        <f t="shared" si="57"/>
        <v/>
      </c>
      <c r="AD182" s="381" t="str">
        <f t="shared" si="58"/>
        <v/>
      </c>
      <c r="AE182" s="382" t="str">
        <f t="shared" si="59"/>
        <v/>
      </c>
      <c r="AF182" s="382" t="str">
        <f>IF(K182="","",K182*AF$8 - MAX('1042Bf Données de base trav.'!S178-M182,0))</f>
        <v/>
      </c>
      <c r="AG182" s="382" t="str">
        <f t="shared" si="60"/>
        <v/>
      </c>
      <c r="AH182" s="382" t="str">
        <f t="shared" si="61"/>
        <v/>
      </c>
      <c r="AI182" s="382" t="str">
        <f t="shared" si="62"/>
        <v/>
      </c>
      <c r="AJ182" s="382" t="str">
        <f>IF(OR($C182="",K182="",O182=""),"",MAX(P182+'1042Bf Données de base trav.'!T178-O182,0))</f>
        <v/>
      </c>
      <c r="AK182" s="382" t="str">
        <f>IF('1042Bf Données de base trav.'!T178="","",'1042Bf Données de base trav.'!T178)</f>
        <v/>
      </c>
      <c r="AL182" s="382" t="str">
        <f t="shared" si="63"/>
        <v/>
      </c>
      <c r="AM182" s="383" t="str">
        <f t="shared" si="64"/>
        <v/>
      </c>
      <c r="AN182" s="384" t="str">
        <f t="shared" si="65"/>
        <v/>
      </c>
      <c r="AO182" s="382" t="str">
        <f t="shared" si="66"/>
        <v/>
      </c>
      <c r="AP182" s="382" t="str">
        <f>IF(E182="","",'1042Bf Données de base trav.'!P178)</f>
        <v/>
      </c>
      <c r="AQ182" s="385">
        <f>IF('1042Bf Données de base trav.'!Y178&gt;0,AG182,0)</f>
        <v>0</v>
      </c>
      <c r="AR182" s="386">
        <f>IF('1042Bf Données de base trav.'!Y178&gt;0,'1042Bf Données de base trav.'!T178,0)</f>
        <v>0</v>
      </c>
      <c r="AS182" s="382" t="str">
        <f t="shared" si="67"/>
        <v/>
      </c>
      <c r="AT182" s="382">
        <f>'1042Bf Données de base trav.'!P178</f>
        <v>0</v>
      </c>
      <c r="AU182" s="382">
        <f t="shared" si="68"/>
        <v>0</v>
      </c>
    </row>
    <row r="183" spans="1:47" s="57" customFormat="1" ht="16.899999999999999" customHeight="1">
      <c r="A183" s="402" t="str">
        <f>IF('1042Bf Données de base trav.'!A179="","",'1042Bf Données de base trav.'!A179)</f>
        <v/>
      </c>
      <c r="B183" s="409" t="str">
        <f>IF('1042Bf Données de base trav.'!B179="","",'1042Bf Données de base trav.'!B179)</f>
        <v/>
      </c>
      <c r="C183" s="403" t="str">
        <f>IF('1042Bf Données de base trav.'!C179="","",'1042Bf Données de base trav.'!C179)</f>
        <v/>
      </c>
      <c r="D183" s="310" t="str">
        <f>IF('1042Bf Données de base trav.'!AJ179="","",'1042Bf Données de base trav.'!AJ179)</f>
        <v/>
      </c>
      <c r="E183" s="306" t="str">
        <f>IF('1042Bf Données de base trav.'!N179="","",'1042Bf Données de base trav.'!N179)</f>
        <v/>
      </c>
      <c r="F183" s="308" t="str">
        <f>IF('1042Bf Données de base trav.'!O179="","",'1042Bf Données de base trav.'!O179)</f>
        <v/>
      </c>
      <c r="G183" s="307" t="str">
        <f>IF('1042Bf Données de base trav.'!P179="","",'1042Bf Données de base trav.'!P179)</f>
        <v/>
      </c>
      <c r="H183" s="311" t="str">
        <f>IF('1042Bf Données de base trav.'!Q179="","",'1042Bf Données de base trav.'!Q179)</f>
        <v/>
      </c>
      <c r="I183" s="312" t="str">
        <f>IF('1042Bf Données de base trav.'!R179="","",'1042Bf Données de base trav.'!R179)</f>
        <v/>
      </c>
      <c r="J183" s="313" t="str">
        <f t="shared" si="52"/>
        <v/>
      </c>
      <c r="K183" s="314" t="str">
        <f t="shared" si="53"/>
        <v/>
      </c>
      <c r="L183" s="315" t="str">
        <f>IF('1042Bf Données de base trav.'!S179="","",'1042Bf Données de base trav.'!S179)</f>
        <v/>
      </c>
      <c r="M183" s="316" t="str">
        <f t="shared" si="69"/>
        <v/>
      </c>
      <c r="N183" s="317" t="str">
        <f t="shared" si="70"/>
        <v/>
      </c>
      <c r="O183" s="318" t="str">
        <f t="shared" si="71"/>
        <v/>
      </c>
      <c r="P183" s="319" t="str">
        <f t="shared" si="72"/>
        <v/>
      </c>
      <c r="Q183" s="309" t="str">
        <f t="shared" si="73"/>
        <v/>
      </c>
      <c r="R183" s="320" t="str">
        <f t="shared" si="74"/>
        <v/>
      </c>
      <c r="S183" s="317" t="str">
        <f t="shared" si="75"/>
        <v/>
      </c>
      <c r="T183" s="315" t="str">
        <f>IF(R183="","",MAX((O183-AR183)*'1042Af Demande'!$B$31,0))</f>
        <v/>
      </c>
      <c r="U183" s="321" t="str">
        <f t="shared" si="76"/>
        <v/>
      </c>
      <c r="V183" s="377"/>
      <c r="W183" s="378"/>
      <c r="X183" s="158" t="str">
        <f>IF('1042Bf Données de base trav.'!M179="","",'1042Bf Données de base trav.'!M179)</f>
        <v/>
      </c>
      <c r="Y183" s="379" t="str">
        <f t="shared" si="54"/>
        <v/>
      </c>
      <c r="Z183" s="380" t="str">
        <f>IF(A183="","",'1042Bf Données de base trav.'!Q179-'1042Bf Données de base trav.'!R179)</f>
        <v/>
      </c>
      <c r="AA183" s="380" t="str">
        <f t="shared" si="55"/>
        <v/>
      </c>
      <c r="AB183" s="381" t="str">
        <f t="shared" si="56"/>
        <v/>
      </c>
      <c r="AC183" s="381" t="str">
        <f t="shared" si="57"/>
        <v/>
      </c>
      <c r="AD183" s="381" t="str">
        <f t="shared" si="58"/>
        <v/>
      </c>
      <c r="AE183" s="382" t="str">
        <f t="shared" si="59"/>
        <v/>
      </c>
      <c r="AF183" s="382" t="str">
        <f>IF(K183="","",K183*AF$8 - MAX('1042Bf Données de base trav.'!S179-M183,0))</f>
        <v/>
      </c>
      <c r="AG183" s="382" t="str">
        <f t="shared" si="60"/>
        <v/>
      </c>
      <c r="AH183" s="382" t="str">
        <f t="shared" si="61"/>
        <v/>
      </c>
      <c r="AI183" s="382" t="str">
        <f t="shared" si="62"/>
        <v/>
      </c>
      <c r="AJ183" s="382" t="str">
        <f>IF(OR($C183="",K183="",O183=""),"",MAX(P183+'1042Bf Données de base trav.'!T179-O183,0))</f>
        <v/>
      </c>
      <c r="AK183" s="382" t="str">
        <f>IF('1042Bf Données de base trav.'!T179="","",'1042Bf Données de base trav.'!T179)</f>
        <v/>
      </c>
      <c r="AL183" s="382" t="str">
        <f t="shared" si="63"/>
        <v/>
      </c>
      <c r="AM183" s="383" t="str">
        <f t="shared" si="64"/>
        <v/>
      </c>
      <c r="AN183" s="384" t="str">
        <f t="shared" si="65"/>
        <v/>
      </c>
      <c r="AO183" s="382" t="str">
        <f t="shared" si="66"/>
        <v/>
      </c>
      <c r="AP183" s="382" t="str">
        <f>IF(E183="","",'1042Bf Données de base trav.'!P179)</f>
        <v/>
      </c>
      <c r="AQ183" s="385">
        <f>IF('1042Bf Données de base trav.'!Y179&gt;0,AG183,0)</f>
        <v>0</v>
      </c>
      <c r="AR183" s="386">
        <f>IF('1042Bf Données de base trav.'!Y179&gt;0,'1042Bf Données de base trav.'!T179,0)</f>
        <v>0</v>
      </c>
      <c r="AS183" s="382" t="str">
        <f t="shared" si="67"/>
        <v/>
      </c>
      <c r="AT183" s="382">
        <f>'1042Bf Données de base trav.'!P179</f>
        <v>0</v>
      </c>
      <c r="AU183" s="382">
        <f t="shared" si="68"/>
        <v>0</v>
      </c>
    </row>
    <row r="184" spans="1:47" s="57" customFormat="1" ht="16.899999999999999" customHeight="1">
      <c r="A184" s="402" t="str">
        <f>IF('1042Bf Données de base trav.'!A180="","",'1042Bf Données de base trav.'!A180)</f>
        <v/>
      </c>
      <c r="B184" s="409" t="str">
        <f>IF('1042Bf Données de base trav.'!B180="","",'1042Bf Données de base trav.'!B180)</f>
        <v/>
      </c>
      <c r="C184" s="403" t="str">
        <f>IF('1042Bf Données de base trav.'!C180="","",'1042Bf Données de base trav.'!C180)</f>
        <v/>
      </c>
      <c r="D184" s="310" t="str">
        <f>IF('1042Bf Données de base trav.'!AJ180="","",'1042Bf Données de base trav.'!AJ180)</f>
        <v/>
      </c>
      <c r="E184" s="306" t="str">
        <f>IF('1042Bf Données de base trav.'!N180="","",'1042Bf Données de base trav.'!N180)</f>
        <v/>
      </c>
      <c r="F184" s="308" t="str">
        <f>IF('1042Bf Données de base trav.'!O180="","",'1042Bf Données de base trav.'!O180)</f>
        <v/>
      </c>
      <c r="G184" s="307" t="str">
        <f>IF('1042Bf Données de base trav.'!P180="","",'1042Bf Données de base trav.'!P180)</f>
        <v/>
      </c>
      <c r="H184" s="311" t="str">
        <f>IF('1042Bf Données de base trav.'!Q180="","",'1042Bf Données de base trav.'!Q180)</f>
        <v/>
      </c>
      <c r="I184" s="312" t="str">
        <f>IF('1042Bf Données de base trav.'!R180="","",'1042Bf Données de base trav.'!R180)</f>
        <v/>
      </c>
      <c r="J184" s="313" t="str">
        <f t="shared" si="52"/>
        <v/>
      </c>
      <c r="K184" s="314" t="str">
        <f t="shared" si="53"/>
        <v/>
      </c>
      <c r="L184" s="315" t="str">
        <f>IF('1042Bf Données de base trav.'!S180="","",'1042Bf Données de base trav.'!S180)</f>
        <v/>
      </c>
      <c r="M184" s="316" t="str">
        <f t="shared" si="69"/>
        <v/>
      </c>
      <c r="N184" s="317" t="str">
        <f t="shared" si="70"/>
        <v/>
      </c>
      <c r="O184" s="318" t="str">
        <f t="shared" si="71"/>
        <v/>
      </c>
      <c r="P184" s="319" t="str">
        <f t="shared" si="72"/>
        <v/>
      </c>
      <c r="Q184" s="309" t="str">
        <f t="shared" si="73"/>
        <v/>
      </c>
      <c r="R184" s="320" t="str">
        <f t="shared" si="74"/>
        <v/>
      </c>
      <c r="S184" s="317" t="str">
        <f t="shared" si="75"/>
        <v/>
      </c>
      <c r="T184" s="315" t="str">
        <f>IF(R184="","",MAX((O184-AR184)*'1042Af Demande'!$B$31,0))</f>
        <v/>
      </c>
      <c r="U184" s="321" t="str">
        <f t="shared" si="76"/>
        <v/>
      </c>
      <c r="V184" s="377"/>
      <c r="W184" s="378"/>
      <c r="X184" s="158" t="str">
        <f>IF('1042Bf Données de base trav.'!M180="","",'1042Bf Données de base trav.'!M180)</f>
        <v/>
      </c>
      <c r="Y184" s="379" t="str">
        <f t="shared" si="54"/>
        <v/>
      </c>
      <c r="Z184" s="380" t="str">
        <f>IF(A184="","",'1042Bf Données de base trav.'!Q180-'1042Bf Données de base trav.'!R180)</f>
        <v/>
      </c>
      <c r="AA184" s="380" t="str">
        <f t="shared" si="55"/>
        <v/>
      </c>
      <c r="AB184" s="381" t="str">
        <f t="shared" si="56"/>
        <v/>
      </c>
      <c r="AC184" s="381" t="str">
        <f t="shared" si="57"/>
        <v/>
      </c>
      <c r="AD184" s="381" t="str">
        <f t="shared" si="58"/>
        <v/>
      </c>
      <c r="AE184" s="382" t="str">
        <f t="shared" si="59"/>
        <v/>
      </c>
      <c r="AF184" s="382" t="str">
        <f>IF(K184="","",K184*AF$8 - MAX('1042Bf Données de base trav.'!S180-M184,0))</f>
        <v/>
      </c>
      <c r="AG184" s="382" t="str">
        <f t="shared" si="60"/>
        <v/>
      </c>
      <c r="AH184" s="382" t="str">
        <f t="shared" si="61"/>
        <v/>
      </c>
      <c r="AI184" s="382" t="str">
        <f t="shared" si="62"/>
        <v/>
      </c>
      <c r="AJ184" s="382" t="str">
        <f>IF(OR($C184="",K184="",O184=""),"",MAX(P184+'1042Bf Données de base trav.'!T180-O184,0))</f>
        <v/>
      </c>
      <c r="AK184" s="382" t="str">
        <f>IF('1042Bf Données de base trav.'!T180="","",'1042Bf Données de base trav.'!T180)</f>
        <v/>
      </c>
      <c r="AL184" s="382" t="str">
        <f t="shared" si="63"/>
        <v/>
      </c>
      <c r="AM184" s="383" t="str">
        <f t="shared" si="64"/>
        <v/>
      </c>
      <c r="AN184" s="384" t="str">
        <f t="shared" si="65"/>
        <v/>
      </c>
      <c r="AO184" s="382" t="str">
        <f t="shared" si="66"/>
        <v/>
      </c>
      <c r="AP184" s="382" t="str">
        <f>IF(E184="","",'1042Bf Données de base trav.'!P180)</f>
        <v/>
      </c>
      <c r="AQ184" s="385">
        <f>IF('1042Bf Données de base trav.'!Y180&gt;0,AG184,0)</f>
        <v>0</v>
      </c>
      <c r="AR184" s="386">
        <f>IF('1042Bf Données de base trav.'!Y180&gt;0,'1042Bf Données de base trav.'!T180,0)</f>
        <v>0</v>
      </c>
      <c r="AS184" s="382" t="str">
        <f t="shared" si="67"/>
        <v/>
      </c>
      <c r="AT184" s="382">
        <f>'1042Bf Données de base trav.'!P180</f>
        <v>0</v>
      </c>
      <c r="AU184" s="382">
        <f t="shared" si="68"/>
        <v>0</v>
      </c>
    </row>
    <row r="185" spans="1:47" s="57" customFormat="1" ht="16.899999999999999" customHeight="1">
      <c r="A185" s="402" t="str">
        <f>IF('1042Bf Données de base trav.'!A181="","",'1042Bf Données de base trav.'!A181)</f>
        <v/>
      </c>
      <c r="B185" s="409" t="str">
        <f>IF('1042Bf Données de base trav.'!B181="","",'1042Bf Données de base trav.'!B181)</f>
        <v/>
      </c>
      <c r="C185" s="403" t="str">
        <f>IF('1042Bf Données de base trav.'!C181="","",'1042Bf Données de base trav.'!C181)</f>
        <v/>
      </c>
      <c r="D185" s="310" t="str">
        <f>IF('1042Bf Données de base trav.'!AJ181="","",'1042Bf Données de base trav.'!AJ181)</f>
        <v/>
      </c>
      <c r="E185" s="306" t="str">
        <f>IF('1042Bf Données de base trav.'!N181="","",'1042Bf Données de base trav.'!N181)</f>
        <v/>
      </c>
      <c r="F185" s="308" t="str">
        <f>IF('1042Bf Données de base trav.'!O181="","",'1042Bf Données de base trav.'!O181)</f>
        <v/>
      </c>
      <c r="G185" s="307" t="str">
        <f>IF('1042Bf Données de base trav.'!P181="","",'1042Bf Données de base trav.'!P181)</f>
        <v/>
      </c>
      <c r="H185" s="311" t="str">
        <f>IF('1042Bf Données de base trav.'!Q181="","",'1042Bf Données de base trav.'!Q181)</f>
        <v/>
      </c>
      <c r="I185" s="312" t="str">
        <f>IF('1042Bf Données de base trav.'!R181="","",'1042Bf Données de base trav.'!R181)</f>
        <v/>
      </c>
      <c r="J185" s="313" t="str">
        <f t="shared" si="52"/>
        <v/>
      </c>
      <c r="K185" s="314" t="str">
        <f t="shared" si="53"/>
        <v/>
      </c>
      <c r="L185" s="315" t="str">
        <f>IF('1042Bf Données de base trav.'!S181="","",'1042Bf Données de base trav.'!S181)</f>
        <v/>
      </c>
      <c r="M185" s="316" t="str">
        <f t="shared" si="69"/>
        <v/>
      </c>
      <c r="N185" s="317" t="str">
        <f t="shared" si="70"/>
        <v/>
      </c>
      <c r="O185" s="318" t="str">
        <f t="shared" si="71"/>
        <v/>
      </c>
      <c r="P185" s="319" t="str">
        <f t="shared" si="72"/>
        <v/>
      </c>
      <c r="Q185" s="309" t="str">
        <f t="shared" si="73"/>
        <v/>
      </c>
      <c r="R185" s="320" t="str">
        <f t="shared" si="74"/>
        <v/>
      </c>
      <c r="S185" s="317" t="str">
        <f t="shared" si="75"/>
        <v/>
      </c>
      <c r="T185" s="315" t="str">
        <f>IF(R185="","",MAX((O185-AR185)*'1042Af Demande'!$B$31,0))</f>
        <v/>
      </c>
      <c r="U185" s="321" t="str">
        <f t="shared" si="76"/>
        <v/>
      </c>
      <c r="V185" s="377"/>
      <c r="W185" s="378"/>
      <c r="X185" s="158" t="str">
        <f>IF('1042Bf Données de base trav.'!M181="","",'1042Bf Données de base trav.'!M181)</f>
        <v/>
      </c>
      <c r="Y185" s="379" t="str">
        <f t="shared" si="54"/>
        <v/>
      </c>
      <c r="Z185" s="380" t="str">
        <f>IF(A185="","",'1042Bf Données de base trav.'!Q181-'1042Bf Données de base trav.'!R181)</f>
        <v/>
      </c>
      <c r="AA185" s="380" t="str">
        <f t="shared" si="55"/>
        <v/>
      </c>
      <c r="AB185" s="381" t="str">
        <f t="shared" si="56"/>
        <v/>
      </c>
      <c r="AC185" s="381" t="str">
        <f t="shared" si="57"/>
        <v/>
      </c>
      <c r="AD185" s="381" t="str">
        <f t="shared" si="58"/>
        <v/>
      </c>
      <c r="AE185" s="382" t="str">
        <f t="shared" si="59"/>
        <v/>
      </c>
      <c r="AF185" s="382" t="str">
        <f>IF(K185="","",K185*AF$8 - MAX('1042Bf Données de base trav.'!S181-M185,0))</f>
        <v/>
      </c>
      <c r="AG185" s="382" t="str">
        <f t="shared" si="60"/>
        <v/>
      </c>
      <c r="AH185" s="382" t="str">
        <f t="shared" si="61"/>
        <v/>
      </c>
      <c r="AI185" s="382" t="str">
        <f t="shared" si="62"/>
        <v/>
      </c>
      <c r="AJ185" s="382" t="str">
        <f>IF(OR($C185="",K185="",O185=""),"",MAX(P185+'1042Bf Données de base trav.'!T181-O185,0))</f>
        <v/>
      </c>
      <c r="AK185" s="382" t="str">
        <f>IF('1042Bf Données de base trav.'!T181="","",'1042Bf Données de base trav.'!T181)</f>
        <v/>
      </c>
      <c r="AL185" s="382" t="str">
        <f t="shared" si="63"/>
        <v/>
      </c>
      <c r="AM185" s="383" t="str">
        <f t="shared" si="64"/>
        <v/>
      </c>
      <c r="AN185" s="384" t="str">
        <f t="shared" si="65"/>
        <v/>
      </c>
      <c r="AO185" s="382" t="str">
        <f t="shared" si="66"/>
        <v/>
      </c>
      <c r="AP185" s="382" t="str">
        <f>IF(E185="","",'1042Bf Données de base trav.'!P181)</f>
        <v/>
      </c>
      <c r="AQ185" s="385">
        <f>IF('1042Bf Données de base trav.'!Y181&gt;0,AG185,0)</f>
        <v>0</v>
      </c>
      <c r="AR185" s="386">
        <f>IF('1042Bf Données de base trav.'!Y181&gt;0,'1042Bf Données de base trav.'!T181,0)</f>
        <v>0</v>
      </c>
      <c r="AS185" s="382" t="str">
        <f t="shared" si="67"/>
        <v/>
      </c>
      <c r="AT185" s="382">
        <f>'1042Bf Données de base trav.'!P181</f>
        <v>0</v>
      </c>
      <c r="AU185" s="382">
        <f t="shared" si="68"/>
        <v>0</v>
      </c>
    </row>
    <row r="186" spans="1:47" s="57" customFormat="1" ht="16.899999999999999" customHeight="1">
      <c r="A186" s="402" t="str">
        <f>IF('1042Bf Données de base trav.'!A182="","",'1042Bf Données de base trav.'!A182)</f>
        <v/>
      </c>
      <c r="B186" s="409" t="str">
        <f>IF('1042Bf Données de base trav.'!B182="","",'1042Bf Données de base trav.'!B182)</f>
        <v/>
      </c>
      <c r="C186" s="403" t="str">
        <f>IF('1042Bf Données de base trav.'!C182="","",'1042Bf Données de base trav.'!C182)</f>
        <v/>
      </c>
      <c r="D186" s="310" t="str">
        <f>IF('1042Bf Données de base trav.'!AJ182="","",'1042Bf Données de base trav.'!AJ182)</f>
        <v/>
      </c>
      <c r="E186" s="306" t="str">
        <f>IF('1042Bf Données de base trav.'!N182="","",'1042Bf Données de base trav.'!N182)</f>
        <v/>
      </c>
      <c r="F186" s="308" t="str">
        <f>IF('1042Bf Données de base trav.'!O182="","",'1042Bf Données de base trav.'!O182)</f>
        <v/>
      </c>
      <c r="G186" s="307" t="str">
        <f>IF('1042Bf Données de base trav.'!P182="","",'1042Bf Données de base trav.'!P182)</f>
        <v/>
      </c>
      <c r="H186" s="311" t="str">
        <f>IF('1042Bf Données de base trav.'!Q182="","",'1042Bf Données de base trav.'!Q182)</f>
        <v/>
      </c>
      <c r="I186" s="312" t="str">
        <f>IF('1042Bf Données de base trav.'!R182="","",'1042Bf Données de base trav.'!R182)</f>
        <v/>
      </c>
      <c r="J186" s="313" t="str">
        <f t="shared" si="52"/>
        <v/>
      </c>
      <c r="K186" s="314" t="str">
        <f t="shared" si="53"/>
        <v/>
      </c>
      <c r="L186" s="315" t="str">
        <f>IF('1042Bf Données de base trav.'!S182="","",'1042Bf Données de base trav.'!S182)</f>
        <v/>
      </c>
      <c r="M186" s="316" t="str">
        <f t="shared" si="69"/>
        <v/>
      </c>
      <c r="N186" s="317" t="str">
        <f t="shared" si="70"/>
        <v/>
      </c>
      <c r="O186" s="318" t="str">
        <f t="shared" si="71"/>
        <v/>
      </c>
      <c r="P186" s="319" t="str">
        <f t="shared" si="72"/>
        <v/>
      </c>
      <c r="Q186" s="309" t="str">
        <f t="shared" si="73"/>
        <v/>
      </c>
      <c r="R186" s="320" t="str">
        <f t="shared" si="74"/>
        <v/>
      </c>
      <c r="S186" s="317" t="str">
        <f t="shared" si="75"/>
        <v/>
      </c>
      <c r="T186" s="315" t="str">
        <f>IF(R186="","",MAX((O186-AR186)*'1042Af Demande'!$B$31,0))</f>
        <v/>
      </c>
      <c r="U186" s="321" t="str">
        <f t="shared" si="76"/>
        <v/>
      </c>
      <c r="V186" s="377"/>
      <c r="W186" s="378"/>
      <c r="X186" s="158" t="str">
        <f>IF('1042Bf Données de base trav.'!M182="","",'1042Bf Données de base trav.'!M182)</f>
        <v/>
      </c>
      <c r="Y186" s="379" t="str">
        <f t="shared" si="54"/>
        <v/>
      </c>
      <c r="Z186" s="380" t="str">
        <f>IF(A186="","",'1042Bf Données de base trav.'!Q182-'1042Bf Données de base trav.'!R182)</f>
        <v/>
      </c>
      <c r="AA186" s="380" t="str">
        <f t="shared" si="55"/>
        <v/>
      </c>
      <c r="AB186" s="381" t="str">
        <f t="shared" si="56"/>
        <v/>
      </c>
      <c r="AC186" s="381" t="str">
        <f t="shared" si="57"/>
        <v/>
      </c>
      <c r="AD186" s="381" t="str">
        <f t="shared" si="58"/>
        <v/>
      </c>
      <c r="AE186" s="382" t="str">
        <f t="shared" si="59"/>
        <v/>
      </c>
      <c r="AF186" s="382" t="str">
        <f>IF(K186="","",K186*AF$8 - MAX('1042Bf Données de base trav.'!S182-M186,0))</f>
        <v/>
      </c>
      <c r="AG186" s="382" t="str">
        <f t="shared" si="60"/>
        <v/>
      </c>
      <c r="AH186" s="382" t="str">
        <f t="shared" si="61"/>
        <v/>
      </c>
      <c r="AI186" s="382" t="str">
        <f t="shared" si="62"/>
        <v/>
      </c>
      <c r="AJ186" s="382" t="str">
        <f>IF(OR($C186="",K186="",O186=""),"",MAX(P186+'1042Bf Données de base trav.'!T182-O186,0))</f>
        <v/>
      </c>
      <c r="AK186" s="382" t="str">
        <f>IF('1042Bf Données de base trav.'!T182="","",'1042Bf Données de base trav.'!T182)</f>
        <v/>
      </c>
      <c r="AL186" s="382" t="str">
        <f t="shared" si="63"/>
        <v/>
      </c>
      <c r="AM186" s="383" t="str">
        <f t="shared" si="64"/>
        <v/>
      </c>
      <c r="AN186" s="384" t="str">
        <f t="shared" si="65"/>
        <v/>
      </c>
      <c r="AO186" s="382" t="str">
        <f t="shared" si="66"/>
        <v/>
      </c>
      <c r="AP186" s="382" t="str">
        <f>IF(E186="","",'1042Bf Données de base trav.'!P182)</f>
        <v/>
      </c>
      <c r="AQ186" s="385">
        <f>IF('1042Bf Données de base trav.'!Y182&gt;0,AG186,0)</f>
        <v>0</v>
      </c>
      <c r="AR186" s="386">
        <f>IF('1042Bf Données de base trav.'!Y182&gt;0,'1042Bf Données de base trav.'!T182,0)</f>
        <v>0</v>
      </c>
      <c r="AS186" s="382" t="str">
        <f t="shared" si="67"/>
        <v/>
      </c>
      <c r="AT186" s="382">
        <f>'1042Bf Données de base trav.'!P182</f>
        <v>0</v>
      </c>
      <c r="AU186" s="382">
        <f t="shared" si="68"/>
        <v>0</v>
      </c>
    </row>
    <row r="187" spans="1:47" s="57" customFormat="1" ht="16.899999999999999" customHeight="1">
      <c r="A187" s="402" t="str">
        <f>IF('1042Bf Données de base trav.'!A183="","",'1042Bf Données de base trav.'!A183)</f>
        <v/>
      </c>
      <c r="B187" s="409" t="str">
        <f>IF('1042Bf Données de base trav.'!B183="","",'1042Bf Données de base trav.'!B183)</f>
        <v/>
      </c>
      <c r="C187" s="403" t="str">
        <f>IF('1042Bf Données de base trav.'!C183="","",'1042Bf Données de base trav.'!C183)</f>
        <v/>
      </c>
      <c r="D187" s="310" t="str">
        <f>IF('1042Bf Données de base trav.'!AJ183="","",'1042Bf Données de base trav.'!AJ183)</f>
        <v/>
      </c>
      <c r="E187" s="306" t="str">
        <f>IF('1042Bf Données de base trav.'!N183="","",'1042Bf Données de base trav.'!N183)</f>
        <v/>
      </c>
      <c r="F187" s="308" t="str">
        <f>IF('1042Bf Données de base trav.'!O183="","",'1042Bf Données de base trav.'!O183)</f>
        <v/>
      </c>
      <c r="G187" s="307" t="str">
        <f>IF('1042Bf Données de base trav.'!P183="","",'1042Bf Données de base trav.'!P183)</f>
        <v/>
      </c>
      <c r="H187" s="311" t="str">
        <f>IF('1042Bf Données de base trav.'!Q183="","",'1042Bf Données de base trav.'!Q183)</f>
        <v/>
      </c>
      <c r="I187" s="312" t="str">
        <f>IF('1042Bf Données de base trav.'!R183="","",'1042Bf Données de base trav.'!R183)</f>
        <v/>
      </c>
      <c r="J187" s="313" t="str">
        <f t="shared" si="52"/>
        <v/>
      </c>
      <c r="K187" s="314" t="str">
        <f t="shared" si="53"/>
        <v/>
      </c>
      <c r="L187" s="315" t="str">
        <f>IF('1042Bf Données de base trav.'!S183="","",'1042Bf Données de base trav.'!S183)</f>
        <v/>
      </c>
      <c r="M187" s="316" t="str">
        <f t="shared" si="69"/>
        <v/>
      </c>
      <c r="N187" s="317" t="str">
        <f t="shared" si="70"/>
        <v/>
      </c>
      <c r="O187" s="318" t="str">
        <f t="shared" si="71"/>
        <v/>
      </c>
      <c r="P187" s="319" t="str">
        <f t="shared" si="72"/>
        <v/>
      </c>
      <c r="Q187" s="309" t="str">
        <f t="shared" si="73"/>
        <v/>
      </c>
      <c r="R187" s="320" t="str">
        <f t="shared" si="74"/>
        <v/>
      </c>
      <c r="S187" s="317" t="str">
        <f t="shared" si="75"/>
        <v/>
      </c>
      <c r="T187" s="315" t="str">
        <f>IF(R187="","",MAX((O187-AR187)*'1042Af Demande'!$B$31,0))</f>
        <v/>
      </c>
      <c r="U187" s="321" t="str">
        <f t="shared" si="76"/>
        <v/>
      </c>
      <c r="V187" s="377"/>
      <c r="W187" s="378"/>
      <c r="X187" s="158" t="str">
        <f>IF('1042Bf Données de base trav.'!M183="","",'1042Bf Données de base trav.'!M183)</f>
        <v/>
      </c>
      <c r="Y187" s="379" t="str">
        <f t="shared" si="54"/>
        <v/>
      </c>
      <c r="Z187" s="380" t="str">
        <f>IF(A187="","",'1042Bf Données de base trav.'!Q183-'1042Bf Données de base trav.'!R183)</f>
        <v/>
      </c>
      <c r="AA187" s="380" t="str">
        <f t="shared" si="55"/>
        <v/>
      </c>
      <c r="AB187" s="381" t="str">
        <f t="shared" si="56"/>
        <v/>
      </c>
      <c r="AC187" s="381" t="str">
        <f t="shared" si="57"/>
        <v/>
      </c>
      <c r="AD187" s="381" t="str">
        <f t="shared" si="58"/>
        <v/>
      </c>
      <c r="AE187" s="382" t="str">
        <f t="shared" si="59"/>
        <v/>
      </c>
      <c r="AF187" s="382" t="str">
        <f>IF(K187="","",K187*AF$8 - MAX('1042Bf Données de base trav.'!S183-M187,0))</f>
        <v/>
      </c>
      <c r="AG187" s="382" t="str">
        <f t="shared" si="60"/>
        <v/>
      </c>
      <c r="AH187" s="382" t="str">
        <f t="shared" si="61"/>
        <v/>
      </c>
      <c r="AI187" s="382" t="str">
        <f t="shared" si="62"/>
        <v/>
      </c>
      <c r="AJ187" s="382" t="str">
        <f>IF(OR($C187="",K187="",O187=""),"",MAX(P187+'1042Bf Données de base trav.'!T183-O187,0))</f>
        <v/>
      </c>
      <c r="AK187" s="382" t="str">
        <f>IF('1042Bf Données de base trav.'!T183="","",'1042Bf Données de base trav.'!T183)</f>
        <v/>
      </c>
      <c r="AL187" s="382" t="str">
        <f t="shared" si="63"/>
        <v/>
      </c>
      <c r="AM187" s="383" t="str">
        <f t="shared" si="64"/>
        <v/>
      </c>
      <c r="AN187" s="384" t="str">
        <f t="shared" si="65"/>
        <v/>
      </c>
      <c r="AO187" s="382" t="str">
        <f t="shared" si="66"/>
        <v/>
      </c>
      <c r="AP187" s="382" t="str">
        <f>IF(E187="","",'1042Bf Données de base trav.'!P183)</f>
        <v/>
      </c>
      <c r="AQ187" s="385">
        <f>IF('1042Bf Données de base trav.'!Y183&gt;0,AG187,0)</f>
        <v>0</v>
      </c>
      <c r="AR187" s="386">
        <f>IF('1042Bf Données de base trav.'!Y183&gt;0,'1042Bf Données de base trav.'!T183,0)</f>
        <v>0</v>
      </c>
      <c r="AS187" s="382" t="str">
        <f t="shared" si="67"/>
        <v/>
      </c>
      <c r="AT187" s="382">
        <f>'1042Bf Données de base trav.'!P183</f>
        <v>0</v>
      </c>
      <c r="AU187" s="382">
        <f t="shared" si="68"/>
        <v>0</v>
      </c>
    </row>
    <row r="188" spans="1:47" s="57" customFormat="1" ht="16.899999999999999" customHeight="1">
      <c r="A188" s="402" t="str">
        <f>IF('1042Bf Données de base trav.'!A184="","",'1042Bf Données de base trav.'!A184)</f>
        <v/>
      </c>
      <c r="B188" s="409" t="str">
        <f>IF('1042Bf Données de base trav.'!B184="","",'1042Bf Données de base trav.'!B184)</f>
        <v/>
      </c>
      <c r="C188" s="403" t="str">
        <f>IF('1042Bf Données de base trav.'!C184="","",'1042Bf Données de base trav.'!C184)</f>
        <v/>
      </c>
      <c r="D188" s="310" t="str">
        <f>IF('1042Bf Données de base trav.'!AJ184="","",'1042Bf Données de base trav.'!AJ184)</f>
        <v/>
      </c>
      <c r="E188" s="306" t="str">
        <f>IF('1042Bf Données de base trav.'!N184="","",'1042Bf Données de base trav.'!N184)</f>
        <v/>
      </c>
      <c r="F188" s="308" t="str">
        <f>IF('1042Bf Données de base trav.'!O184="","",'1042Bf Données de base trav.'!O184)</f>
        <v/>
      </c>
      <c r="G188" s="307" t="str">
        <f>IF('1042Bf Données de base trav.'!P184="","",'1042Bf Données de base trav.'!P184)</f>
        <v/>
      </c>
      <c r="H188" s="311" t="str">
        <f>IF('1042Bf Données de base trav.'!Q184="","",'1042Bf Données de base trav.'!Q184)</f>
        <v/>
      </c>
      <c r="I188" s="312" t="str">
        <f>IF('1042Bf Données de base trav.'!R184="","",'1042Bf Données de base trav.'!R184)</f>
        <v/>
      </c>
      <c r="J188" s="313" t="str">
        <f t="shared" si="52"/>
        <v/>
      </c>
      <c r="K188" s="314" t="str">
        <f t="shared" si="53"/>
        <v/>
      </c>
      <c r="L188" s="315" t="str">
        <f>IF('1042Bf Données de base trav.'!S184="","",'1042Bf Données de base trav.'!S184)</f>
        <v/>
      </c>
      <c r="M188" s="316" t="str">
        <f t="shared" si="69"/>
        <v/>
      </c>
      <c r="N188" s="317" t="str">
        <f t="shared" si="70"/>
        <v/>
      </c>
      <c r="O188" s="318" t="str">
        <f t="shared" si="71"/>
        <v/>
      </c>
      <c r="P188" s="319" t="str">
        <f t="shared" si="72"/>
        <v/>
      </c>
      <c r="Q188" s="309" t="str">
        <f t="shared" si="73"/>
        <v/>
      </c>
      <c r="R188" s="320" t="str">
        <f t="shared" si="74"/>
        <v/>
      </c>
      <c r="S188" s="317" t="str">
        <f t="shared" si="75"/>
        <v/>
      </c>
      <c r="T188" s="315" t="str">
        <f>IF(R188="","",MAX((O188-AR188)*'1042Af Demande'!$B$31,0))</f>
        <v/>
      </c>
      <c r="U188" s="321" t="str">
        <f t="shared" si="76"/>
        <v/>
      </c>
      <c r="V188" s="377"/>
      <c r="W188" s="378"/>
      <c r="X188" s="158" t="str">
        <f>IF('1042Bf Données de base trav.'!M184="","",'1042Bf Données de base trav.'!M184)</f>
        <v/>
      </c>
      <c r="Y188" s="379" t="str">
        <f t="shared" si="54"/>
        <v/>
      </c>
      <c r="Z188" s="380" t="str">
        <f>IF(A188="","",'1042Bf Données de base trav.'!Q184-'1042Bf Données de base trav.'!R184)</f>
        <v/>
      </c>
      <c r="AA188" s="380" t="str">
        <f t="shared" si="55"/>
        <v/>
      </c>
      <c r="AB188" s="381" t="str">
        <f t="shared" si="56"/>
        <v/>
      </c>
      <c r="AC188" s="381" t="str">
        <f t="shared" si="57"/>
        <v/>
      </c>
      <c r="AD188" s="381" t="str">
        <f t="shared" si="58"/>
        <v/>
      </c>
      <c r="AE188" s="382" t="str">
        <f t="shared" si="59"/>
        <v/>
      </c>
      <c r="AF188" s="382" t="str">
        <f>IF(K188="","",K188*AF$8 - MAX('1042Bf Données de base trav.'!S184-M188,0))</f>
        <v/>
      </c>
      <c r="AG188" s="382" t="str">
        <f t="shared" si="60"/>
        <v/>
      </c>
      <c r="AH188" s="382" t="str">
        <f t="shared" si="61"/>
        <v/>
      </c>
      <c r="AI188" s="382" t="str">
        <f t="shared" si="62"/>
        <v/>
      </c>
      <c r="AJ188" s="382" t="str">
        <f>IF(OR($C188="",K188="",O188=""),"",MAX(P188+'1042Bf Données de base trav.'!T184-O188,0))</f>
        <v/>
      </c>
      <c r="AK188" s="382" t="str">
        <f>IF('1042Bf Données de base trav.'!T184="","",'1042Bf Données de base trav.'!T184)</f>
        <v/>
      </c>
      <c r="AL188" s="382" t="str">
        <f t="shared" si="63"/>
        <v/>
      </c>
      <c r="AM188" s="383" t="str">
        <f t="shared" si="64"/>
        <v/>
      </c>
      <c r="AN188" s="384" t="str">
        <f t="shared" si="65"/>
        <v/>
      </c>
      <c r="AO188" s="382" t="str">
        <f t="shared" si="66"/>
        <v/>
      </c>
      <c r="AP188" s="382" t="str">
        <f>IF(E188="","",'1042Bf Données de base trav.'!P184)</f>
        <v/>
      </c>
      <c r="AQ188" s="385">
        <f>IF('1042Bf Données de base trav.'!Y184&gt;0,AG188,0)</f>
        <v>0</v>
      </c>
      <c r="AR188" s="386">
        <f>IF('1042Bf Données de base trav.'!Y184&gt;0,'1042Bf Données de base trav.'!T184,0)</f>
        <v>0</v>
      </c>
      <c r="AS188" s="382" t="str">
        <f t="shared" si="67"/>
        <v/>
      </c>
      <c r="AT188" s="382">
        <f>'1042Bf Données de base trav.'!P184</f>
        <v>0</v>
      </c>
      <c r="AU188" s="382">
        <f t="shared" si="68"/>
        <v>0</v>
      </c>
    </row>
    <row r="189" spans="1:47" s="57" customFormat="1" ht="16.899999999999999" customHeight="1">
      <c r="A189" s="402" t="str">
        <f>IF('1042Bf Données de base trav.'!A185="","",'1042Bf Données de base trav.'!A185)</f>
        <v/>
      </c>
      <c r="B189" s="409" t="str">
        <f>IF('1042Bf Données de base trav.'!B185="","",'1042Bf Données de base trav.'!B185)</f>
        <v/>
      </c>
      <c r="C189" s="403" t="str">
        <f>IF('1042Bf Données de base trav.'!C185="","",'1042Bf Données de base trav.'!C185)</f>
        <v/>
      </c>
      <c r="D189" s="310" t="str">
        <f>IF('1042Bf Données de base trav.'!AJ185="","",'1042Bf Données de base trav.'!AJ185)</f>
        <v/>
      </c>
      <c r="E189" s="306" t="str">
        <f>IF('1042Bf Données de base trav.'!N185="","",'1042Bf Données de base trav.'!N185)</f>
        <v/>
      </c>
      <c r="F189" s="308" t="str">
        <f>IF('1042Bf Données de base trav.'!O185="","",'1042Bf Données de base trav.'!O185)</f>
        <v/>
      </c>
      <c r="G189" s="307" t="str">
        <f>IF('1042Bf Données de base trav.'!P185="","",'1042Bf Données de base trav.'!P185)</f>
        <v/>
      </c>
      <c r="H189" s="311" t="str">
        <f>IF('1042Bf Données de base trav.'!Q185="","",'1042Bf Données de base trav.'!Q185)</f>
        <v/>
      </c>
      <c r="I189" s="312" t="str">
        <f>IF('1042Bf Données de base trav.'!R185="","",'1042Bf Données de base trav.'!R185)</f>
        <v/>
      </c>
      <c r="J189" s="313" t="str">
        <f t="shared" si="52"/>
        <v/>
      </c>
      <c r="K189" s="314" t="str">
        <f t="shared" si="53"/>
        <v/>
      </c>
      <c r="L189" s="315" t="str">
        <f>IF('1042Bf Données de base trav.'!S185="","",'1042Bf Données de base trav.'!S185)</f>
        <v/>
      </c>
      <c r="M189" s="316" t="str">
        <f t="shared" si="69"/>
        <v/>
      </c>
      <c r="N189" s="317" t="str">
        <f t="shared" si="70"/>
        <v/>
      </c>
      <c r="O189" s="318" t="str">
        <f t="shared" si="71"/>
        <v/>
      </c>
      <c r="P189" s="319" t="str">
        <f t="shared" si="72"/>
        <v/>
      </c>
      <c r="Q189" s="309" t="str">
        <f t="shared" si="73"/>
        <v/>
      </c>
      <c r="R189" s="320" t="str">
        <f t="shared" si="74"/>
        <v/>
      </c>
      <c r="S189" s="317" t="str">
        <f t="shared" si="75"/>
        <v/>
      </c>
      <c r="T189" s="315" t="str">
        <f>IF(R189="","",MAX((O189-AR189)*'1042Af Demande'!$B$31,0))</f>
        <v/>
      </c>
      <c r="U189" s="321" t="str">
        <f t="shared" si="76"/>
        <v/>
      </c>
      <c r="V189" s="377"/>
      <c r="W189" s="378"/>
      <c r="X189" s="158" t="str">
        <f>IF('1042Bf Données de base trav.'!M185="","",'1042Bf Données de base trav.'!M185)</f>
        <v/>
      </c>
      <c r="Y189" s="379" t="str">
        <f t="shared" si="54"/>
        <v/>
      </c>
      <c r="Z189" s="380" t="str">
        <f>IF(A189="","",'1042Bf Données de base trav.'!Q185-'1042Bf Données de base trav.'!R185)</f>
        <v/>
      </c>
      <c r="AA189" s="380" t="str">
        <f t="shared" si="55"/>
        <v/>
      </c>
      <c r="AB189" s="381" t="str">
        <f t="shared" si="56"/>
        <v/>
      </c>
      <c r="AC189" s="381" t="str">
        <f t="shared" si="57"/>
        <v/>
      </c>
      <c r="AD189" s="381" t="str">
        <f t="shared" si="58"/>
        <v/>
      </c>
      <c r="AE189" s="382" t="str">
        <f t="shared" si="59"/>
        <v/>
      </c>
      <c r="AF189" s="382" t="str">
        <f>IF(K189="","",K189*AF$8 - MAX('1042Bf Données de base trav.'!S185-M189,0))</f>
        <v/>
      </c>
      <c r="AG189" s="382" t="str">
        <f t="shared" si="60"/>
        <v/>
      </c>
      <c r="AH189" s="382" t="str">
        <f t="shared" si="61"/>
        <v/>
      </c>
      <c r="AI189" s="382" t="str">
        <f t="shared" si="62"/>
        <v/>
      </c>
      <c r="AJ189" s="382" t="str">
        <f>IF(OR($C189="",K189="",O189=""),"",MAX(P189+'1042Bf Données de base trav.'!T185-O189,0))</f>
        <v/>
      </c>
      <c r="AK189" s="382" t="str">
        <f>IF('1042Bf Données de base trav.'!T185="","",'1042Bf Données de base trav.'!T185)</f>
        <v/>
      </c>
      <c r="AL189" s="382" t="str">
        <f t="shared" si="63"/>
        <v/>
      </c>
      <c r="AM189" s="383" t="str">
        <f t="shared" si="64"/>
        <v/>
      </c>
      <c r="AN189" s="384" t="str">
        <f t="shared" si="65"/>
        <v/>
      </c>
      <c r="AO189" s="382" t="str">
        <f t="shared" si="66"/>
        <v/>
      </c>
      <c r="AP189" s="382" t="str">
        <f>IF(E189="","",'1042Bf Données de base trav.'!P185)</f>
        <v/>
      </c>
      <c r="AQ189" s="385">
        <f>IF('1042Bf Données de base trav.'!Y185&gt;0,AG189,0)</f>
        <v>0</v>
      </c>
      <c r="AR189" s="386">
        <f>IF('1042Bf Données de base trav.'!Y185&gt;0,'1042Bf Données de base trav.'!T185,0)</f>
        <v>0</v>
      </c>
      <c r="AS189" s="382" t="str">
        <f t="shared" si="67"/>
        <v/>
      </c>
      <c r="AT189" s="382">
        <f>'1042Bf Données de base trav.'!P185</f>
        <v>0</v>
      </c>
      <c r="AU189" s="382">
        <f t="shared" si="68"/>
        <v>0</v>
      </c>
    </row>
    <row r="190" spans="1:47" s="57" customFormat="1" ht="16.899999999999999" customHeight="1">
      <c r="A190" s="402" t="str">
        <f>IF('1042Bf Données de base trav.'!A186="","",'1042Bf Données de base trav.'!A186)</f>
        <v/>
      </c>
      <c r="B190" s="409" t="str">
        <f>IF('1042Bf Données de base trav.'!B186="","",'1042Bf Données de base trav.'!B186)</f>
        <v/>
      </c>
      <c r="C190" s="403" t="str">
        <f>IF('1042Bf Données de base trav.'!C186="","",'1042Bf Données de base trav.'!C186)</f>
        <v/>
      </c>
      <c r="D190" s="310" t="str">
        <f>IF('1042Bf Données de base trav.'!AJ186="","",'1042Bf Données de base trav.'!AJ186)</f>
        <v/>
      </c>
      <c r="E190" s="306" t="str">
        <f>IF('1042Bf Données de base trav.'!N186="","",'1042Bf Données de base trav.'!N186)</f>
        <v/>
      </c>
      <c r="F190" s="308" t="str">
        <f>IF('1042Bf Données de base trav.'!O186="","",'1042Bf Données de base trav.'!O186)</f>
        <v/>
      </c>
      <c r="G190" s="307" t="str">
        <f>IF('1042Bf Données de base trav.'!P186="","",'1042Bf Données de base trav.'!P186)</f>
        <v/>
      </c>
      <c r="H190" s="311" t="str">
        <f>IF('1042Bf Données de base trav.'!Q186="","",'1042Bf Données de base trav.'!Q186)</f>
        <v/>
      </c>
      <c r="I190" s="312" t="str">
        <f>IF('1042Bf Données de base trav.'!R186="","",'1042Bf Données de base trav.'!R186)</f>
        <v/>
      </c>
      <c r="J190" s="313" t="str">
        <f t="shared" si="52"/>
        <v/>
      </c>
      <c r="K190" s="314" t="str">
        <f t="shared" si="53"/>
        <v/>
      </c>
      <c r="L190" s="315" t="str">
        <f>IF('1042Bf Données de base trav.'!S186="","",'1042Bf Données de base trav.'!S186)</f>
        <v/>
      </c>
      <c r="M190" s="316" t="str">
        <f t="shared" si="69"/>
        <v/>
      </c>
      <c r="N190" s="317" t="str">
        <f t="shared" si="70"/>
        <v/>
      </c>
      <c r="O190" s="318" t="str">
        <f t="shared" si="71"/>
        <v/>
      </c>
      <c r="P190" s="319" t="str">
        <f t="shared" si="72"/>
        <v/>
      </c>
      <c r="Q190" s="309" t="str">
        <f t="shared" si="73"/>
        <v/>
      </c>
      <c r="R190" s="320" t="str">
        <f t="shared" si="74"/>
        <v/>
      </c>
      <c r="S190" s="317" t="str">
        <f t="shared" si="75"/>
        <v/>
      </c>
      <c r="T190" s="315" t="str">
        <f>IF(R190="","",MAX((O190-AR190)*'1042Af Demande'!$B$31,0))</f>
        <v/>
      </c>
      <c r="U190" s="321" t="str">
        <f t="shared" si="76"/>
        <v/>
      </c>
      <c r="V190" s="377"/>
      <c r="W190" s="378"/>
      <c r="X190" s="158" t="str">
        <f>IF('1042Bf Données de base trav.'!M186="","",'1042Bf Données de base trav.'!M186)</f>
        <v/>
      </c>
      <c r="Y190" s="379" t="str">
        <f t="shared" si="54"/>
        <v/>
      </c>
      <c r="Z190" s="380" t="str">
        <f>IF(A190="","",'1042Bf Données de base trav.'!Q186-'1042Bf Données de base trav.'!R186)</f>
        <v/>
      </c>
      <c r="AA190" s="380" t="str">
        <f t="shared" si="55"/>
        <v/>
      </c>
      <c r="AB190" s="381" t="str">
        <f t="shared" si="56"/>
        <v/>
      </c>
      <c r="AC190" s="381" t="str">
        <f t="shared" si="57"/>
        <v/>
      </c>
      <c r="AD190" s="381" t="str">
        <f t="shared" si="58"/>
        <v/>
      </c>
      <c r="AE190" s="382" t="str">
        <f t="shared" si="59"/>
        <v/>
      </c>
      <c r="AF190" s="382" t="str">
        <f>IF(K190="","",K190*AF$8 - MAX('1042Bf Données de base trav.'!S186-M190,0))</f>
        <v/>
      </c>
      <c r="AG190" s="382" t="str">
        <f t="shared" si="60"/>
        <v/>
      </c>
      <c r="AH190" s="382" t="str">
        <f t="shared" si="61"/>
        <v/>
      </c>
      <c r="AI190" s="382" t="str">
        <f t="shared" si="62"/>
        <v/>
      </c>
      <c r="AJ190" s="382" t="str">
        <f>IF(OR($C190="",K190="",O190=""),"",MAX(P190+'1042Bf Données de base trav.'!T186-O190,0))</f>
        <v/>
      </c>
      <c r="AK190" s="382" t="str">
        <f>IF('1042Bf Données de base trav.'!T186="","",'1042Bf Données de base trav.'!T186)</f>
        <v/>
      </c>
      <c r="AL190" s="382" t="str">
        <f t="shared" si="63"/>
        <v/>
      </c>
      <c r="AM190" s="383" t="str">
        <f t="shared" si="64"/>
        <v/>
      </c>
      <c r="AN190" s="384" t="str">
        <f t="shared" si="65"/>
        <v/>
      </c>
      <c r="AO190" s="382" t="str">
        <f t="shared" si="66"/>
        <v/>
      </c>
      <c r="AP190" s="382" t="str">
        <f>IF(E190="","",'1042Bf Données de base trav.'!P186)</f>
        <v/>
      </c>
      <c r="AQ190" s="385">
        <f>IF('1042Bf Données de base trav.'!Y186&gt;0,AG190,0)</f>
        <v>0</v>
      </c>
      <c r="AR190" s="386">
        <f>IF('1042Bf Données de base trav.'!Y186&gt;0,'1042Bf Données de base trav.'!T186,0)</f>
        <v>0</v>
      </c>
      <c r="AS190" s="382" t="str">
        <f t="shared" si="67"/>
        <v/>
      </c>
      <c r="AT190" s="382">
        <f>'1042Bf Données de base trav.'!P186</f>
        <v>0</v>
      </c>
      <c r="AU190" s="382">
        <f t="shared" si="68"/>
        <v>0</v>
      </c>
    </row>
    <row r="191" spans="1:47" s="57" customFormat="1" ht="16.899999999999999" customHeight="1">
      <c r="A191" s="402" t="str">
        <f>IF('1042Bf Données de base trav.'!A187="","",'1042Bf Données de base trav.'!A187)</f>
        <v/>
      </c>
      <c r="B191" s="409" t="str">
        <f>IF('1042Bf Données de base trav.'!B187="","",'1042Bf Données de base trav.'!B187)</f>
        <v/>
      </c>
      <c r="C191" s="403" t="str">
        <f>IF('1042Bf Données de base trav.'!C187="","",'1042Bf Données de base trav.'!C187)</f>
        <v/>
      </c>
      <c r="D191" s="310" t="str">
        <f>IF('1042Bf Données de base trav.'!AJ187="","",'1042Bf Données de base trav.'!AJ187)</f>
        <v/>
      </c>
      <c r="E191" s="306" t="str">
        <f>IF('1042Bf Données de base trav.'!N187="","",'1042Bf Données de base trav.'!N187)</f>
        <v/>
      </c>
      <c r="F191" s="308" t="str">
        <f>IF('1042Bf Données de base trav.'!O187="","",'1042Bf Données de base trav.'!O187)</f>
        <v/>
      </c>
      <c r="G191" s="307" t="str">
        <f>IF('1042Bf Données de base trav.'!P187="","",'1042Bf Données de base trav.'!P187)</f>
        <v/>
      </c>
      <c r="H191" s="311" t="str">
        <f>IF('1042Bf Données de base trav.'!Q187="","",'1042Bf Données de base trav.'!Q187)</f>
        <v/>
      </c>
      <c r="I191" s="312" t="str">
        <f>IF('1042Bf Données de base trav.'!R187="","",'1042Bf Données de base trav.'!R187)</f>
        <v/>
      </c>
      <c r="J191" s="313" t="str">
        <f t="shared" si="52"/>
        <v/>
      </c>
      <c r="K191" s="314" t="str">
        <f t="shared" si="53"/>
        <v/>
      </c>
      <c r="L191" s="315" t="str">
        <f>IF('1042Bf Données de base trav.'!S187="","",'1042Bf Données de base trav.'!S187)</f>
        <v/>
      </c>
      <c r="M191" s="316" t="str">
        <f t="shared" si="69"/>
        <v/>
      </c>
      <c r="N191" s="317" t="str">
        <f t="shared" si="70"/>
        <v/>
      </c>
      <c r="O191" s="318" t="str">
        <f t="shared" si="71"/>
        <v/>
      </c>
      <c r="P191" s="319" t="str">
        <f t="shared" si="72"/>
        <v/>
      </c>
      <c r="Q191" s="309" t="str">
        <f t="shared" si="73"/>
        <v/>
      </c>
      <c r="R191" s="320" t="str">
        <f t="shared" si="74"/>
        <v/>
      </c>
      <c r="S191" s="317" t="str">
        <f t="shared" si="75"/>
        <v/>
      </c>
      <c r="T191" s="315" t="str">
        <f>IF(R191="","",MAX((O191-AR191)*'1042Af Demande'!$B$31,0))</f>
        <v/>
      </c>
      <c r="U191" s="321" t="str">
        <f t="shared" si="76"/>
        <v/>
      </c>
      <c r="V191" s="377"/>
      <c r="W191" s="378"/>
      <c r="X191" s="158" t="str">
        <f>IF('1042Bf Données de base trav.'!M187="","",'1042Bf Données de base trav.'!M187)</f>
        <v/>
      </c>
      <c r="Y191" s="379" t="str">
        <f t="shared" si="54"/>
        <v/>
      </c>
      <c r="Z191" s="380" t="str">
        <f>IF(A191="","",'1042Bf Données de base trav.'!Q187-'1042Bf Données de base trav.'!R187)</f>
        <v/>
      </c>
      <c r="AA191" s="380" t="str">
        <f t="shared" si="55"/>
        <v/>
      </c>
      <c r="AB191" s="381" t="str">
        <f t="shared" si="56"/>
        <v/>
      </c>
      <c r="AC191" s="381" t="str">
        <f t="shared" si="57"/>
        <v/>
      </c>
      <c r="AD191" s="381" t="str">
        <f t="shared" si="58"/>
        <v/>
      </c>
      <c r="AE191" s="382" t="str">
        <f t="shared" si="59"/>
        <v/>
      </c>
      <c r="AF191" s="382" t="str">
        <f>IF(K191="","",K191*AF$8 - MAX('1042Bf Données de base trav.'!S187-M191,0))</f>
        <v/>
      </c>
      <c r="AG191" s="382" t="str">
        <f t="shared" si="60"/>
        <v/>
      </c>
      <c r="AH191" s="382" t="str">
        <f t="shared" si="61"/>
        <v/>
      </c>
      <c r="AI191" s="382" t="str">
        <f t="shared" si="62"/>
        <v/>
      </c>
      <c r="AJ191" s="382" t="str">
        <f>IF(OR($C191="",K191="",O191=""),"",MAX(P191+'1042Bf Données de base trav.'!T187-O191,0))</f>
        <v/>
      </c>
      <c r="AK191" s="382" t="str">
        <f>IF('1042Bf Données de base trav.'!T187="","",'1042Bf Données de base trav.'!T187)</f>
        <v/>
      </c>
      <c r="AL191" s="382" t="str">
        <f t="shared" si="63"/>
        <v/>
      </c>
      <c r="AM191" s="383" t="str">
        <f t="shared" si="64"/>
        <v/>
      </c>
      <c r="AN191" s="384" t="str">
        <f t="shared" si="65"/>
        <v/>
      </c>
      <c r="AO191" s="382" t="str">
        <f t="shared" si="66"/>
        <v/>
      </c>
      <c r="AP191" s="382" t="str">
        <f>IF(E191="","",'1042Bf Données de base trav.'!P187)</f>
        <v/>
      </c>
      <c r="AQ191" s="385">
        <f>IF('1042Bf Données de base trav.'!Y187&gt;0,AG191,0)</f>
        <v>0</v>
      </c>
      <c r="AR191" s="386">
        <f>IF('1042Bf Données de base trav.'!Y187&gt;0,'1042Bf Données de base trav.'!T187,0)</f>
        <v>0</v>
      </c>
      <c r="AS191" s="382" t="str">
        <f t="shared" si="67"/>
        <v/>
      </c>
      <c r="AT191" s="382">
        <f>'1042Bf Données de base trav.'!P187</f>
        <v>0</v>
      </c>
      <c r="AU191" s="382">
        <f t="shared" si="68"/>
        <v>0</v>
      </c>
    </row>
    <row r="192" spans="1:47" s="57" customFormat="1" ht="16.899999999999999" customHeight="1">
      <c r="A192" s="402" t="str">
        <f>IF('1042Bf Données de base trav.'!A188="","",'1042Bf Données de base trav.'!A188)</f>
        <v/>
      </c>
      <c r="B192" s="409" t="str">
        <f>IF('1042Bf Données de base trav.'!B188="","",'1042Bf Données de base trav.'!B188)</f>
        <v/>
      </c>
      <c r="C192" s="403" t="str">
        <f>IF('1042Bf Données de base trav.'!C188="","",'1042Bf Données de base trav.'!C188)</f>
        <v/>
      </c>
      <c r="D192" s="310" t="str">
        <f>IF('1042Bf Données de base trav.'!AJ188="","",'1042Bf Données de base trav.'!AJ188)</f>
        <v/>
      </c>
      <c r="E192" s="306" t="str">
        <f>IF('1042Bf Données de base trav.'!N188="","",'1042Bf Données de base trav.'!N188)</f>
        <v/>
      </c>
      <c r="F192" s="308" t="str">
        <f>IF('1042Bf Données de base trav.'!O188="","",'1042Bf Données de base trav.'!O188)</f>
        <v/>
      </c>
      <c r="G192" s="307" t="str">
        <f>IF('1042Bf Données de base trav.'!P188="","",'1042Bf Données de base trav.'!P188)</f>
        <v/>
      </c>
      <c r="H192" s="311" t="str">
        <f>IF('1042Bf Données de base trav.'!Q188="","",'1042Bf Données de base trav.'!Q188)</f>
        <v/>
      </c>
      <c r="I192" s="312" t="str">
        <f>IF('1042Bf Données de base trav.'!R188="","",'1042Bf Données de base trav.'!R188)</f>
        <v/>
      </c>
      <c r="J192" s="313" t="str">
        <f t="shared" si="52"/>
        <v/>
      </c>
      <c r="K192" s="314" t="str">
        <f t="shared" si="53"/>
        <v/>
      </c>
      <c r="L192" s="315" t="str">
        <f>IF('1042Bf Données de base trav.'!S188="","",'1042Bf Données de base trav.'!S188)</f>
        <v/>
      </c>
      <c r="M192" s="316" t="str">
        <f t="shared" si="69"/>
        <v/>
      </c>
      <c r="N192" s="317" t="str">
        <f t="shared" si="70"/>
        <v/>
      </c>
      <c r="O192" s="318" t="str">
        <f t="shared" si="71"/>
        <v/>
      </c>
      <c r="P192" s="319" t="str">
        <f t="shared" si="72"/>
        <v/>
      </c>
      <c r="Q192" s="309" t="str">
        <f t="shared" si="73"/>
        <v/>
      </c>
      <c r="R192" s="320" t="str">
        <f t="shared" si="74"/>
        <v/>
      </c>
      <c r="S192" s="317" t="str">
        <f t="shared" si="75"/>
        <v/>
      </c>
      <c r="T192" s="315" t="str">
        <f>IF(R192="","",MAX((O192-AR192)*'1042Af Demande'!$B$31,0))</f>
        <v/>
      </c>
      <c r="U192" s="321" t="str">
        <f t="shared" si="76"/>
        <v/>
      </c>
      <c r="V192" s="377"/>
      <c r="W192" s="378"/>
      <c r="X192" s="158" t="str">
        <f>IF('1042Bf Données de base trav.'!M188="","",'1042Bf Données de base trav.'!M188)</f>
        <v/>
      </c>
      <c r="Y192" s="379" t="str">
        <f t="shared" si="54"/>
        <v/>
      </c>
      <c r="Z192" s="380" t="str">
        <f>IF(A192="","",'1042Bf Données de base trav.'!Q188-'1042Bf Données de base trav.'!R188)</f>
        <v/>
      </c>
      <c r="AA192" s="380" t="str">
        <f t="shared" si="55"/>
        <v/>
      </c>
      <c r="AB192" s="381" t="str">
        <f t="shared" si="56"/>
        <v/>
      </c>
      <c r="AC192" s="381" t="str">
        <f t="shared" si="57"/>
        <v/>
      </c>
      <c r="AD192" s="381" t="str">
        <f t="shared" si="58"/>
        <v/>
      </c>
      <c r="AE192" s="382" t="str">
        <f t="shared" si="59"/>
        <v/>
      </c>
      <c r="AF192" s="382" t="str">
        <f>IF(K192="","",K192*AF$8 - MAX('1042Bf Données de base trav.'!S188-M192,0))</f>
        <v/>
      </c>
      <c r="AG192" s="382" t="str">
        <f t="shared" si="60"/>
        <v/>
      </c>
      <c r="AH192" s="382" t="str">
        <f t="shared" si="61"/>
        <v/>
      </c>
      <c r="AI192" s="382" t="str">
        <f t="shared" si="62"/>
        <v/>
      </c>
      <c r="AJ192" s="382" t="str">
        <f>IF(OR($C192="",K192="",O192=""),"",MAX(P192+'1042Bf Données de base trav.'!T188-O192,0))</f>
        <v/>
      </c>
      <c r="AK192" s="382" t="str">
        <f>IF('1042Bf Données de base trav.'!T188="","",'1042Bf Données de base trav.'!T188)</f>
        <v/>
      </c>
      <c r="AL192" s="382" t="str">
        <f t="shared" si="63"/>
        <v/>
      </c>
      <c r="AM192" s="383" t="str">
        <f t="shared" si="64"/>
        <v/>
      </c>
      <c r="AN192" s="384" t="str">
        <f t="shared" si="65"/>
        <v/>
      </c>
      <c r="AO192" s="382" t="str">
        <f t="shared" si="66"/>
        <v/>
      </c>
      <c r="AP192" s="382" t="str">
        <f>IF(E192="","",'1042Bf Données de base trav.'!P188)</f>
        <v/>
      </c>
      <c r="AQ192" s="385">
        <f>IF('1042Bf Données de base trav.'!Y188&gt;0,AG192,0)</f>
        <v>0</v>
      </c>
      <c r="AR192" s="386">
        <f>IF('1042Bf Données de base trav.'!Y188&gt;0,'1042Bf Données de base trav.'!T188,0)</f>
        <v>0</v>
      </c>
      <c r="AS192" s="382" t="str">
        <f t="shared" si="67"/>
        <v/>
      </c>
      <c r="AT192" s="382">
        <f>'1042Bf Données de base trav.'!P188</f>
        <v>0</v>
      </c>
      <c r="AU192" s="382">
        <f t="shared" si="68"/>
        <v>0</v>
      </c>
    </row>
    <row r="193" spans="1:47" s="57" customFormat="1" ht="16.899999999999999" customHeight="1">
      <c r="A193" s="402" t="str">
        <f>IF('1042Bf Données de base trav.'!A189="","",'1042Bf Données de base trav.'!A189)</f>
        <v/>
      </c>
      <c r="B193" s="409" t="str">
        <f>IF('1042Bf Données de base trav.'!B189="","",'1042Bf Données de base trav.'!B189)</f>
        <v/>
      </c>
      <c r="C193" s="403" t="str">
        <f>IF('1042Bf Données de base trav.'!C189="","",'1042Bf Données de base trav.'!C189)</f>
        <v/>
      </c>
      <c r="D193" s="310" t="str">
        <f>IF('1042Bf Données de base trav.'!AJ189="","",'1042Bf Données de base trav.'!AJ189)</f>
        <v/>
      </c>
      <c r="E193" s="306" t="str">
        <f>IF('1042Bf Données de base trav.'!N189="","",'1042Bf Données de base trav.'!N189)</f>
        <v/>
      </c>
      <c r="F193" s="308" t="str">
        <f>IF('1042Bf Données de base trav.'!O189="","",'1042Bf Données de base trav.'!O189)</f>
        <v/>
      </c>
      <c r="G193" s="307" t="str">
        <f>IF('1042Bf Données de base trav.'!P189="","",'1042Bf Données de base trav.'!P189)</f>
        <v/>
      </c>
      <c r="H193" s="311" t="str">
        <f>IF('1042Bf Données de base trav.'!Q189="","",'1042Bf Données de base trav.'!Q189)</f>
        <v/>
      </c>
      <c r="I193" s="312" t="str">
        <f>IF('1042Bf Données de base trav.'!R189="","",'1042Bf Données de base trav.'!R189)</f>
        <v/>
      </c>
      <c r="J193" s="313" t="str">
        <f t="shared" si="52"/>
        <v/>
      </c>
      <c r="K193" s="314" t="str">
        <f t="shared" si="53"/>
        <v/>
      </c>
      <c r="L193" s="315" t="str">
        <f>IF('1042Bf Données de base trav.'!S189="","",'1042Bf Données de base trav.'!S189)</f>
        <v/>
      </c>
      <c r="M193" s="316" t="str">
        <f t="shared" si="69"/>
        <v/>
      </c>
      <c r="N193" s="317" t="str">
        <f t="shared" si="70"/>
        <v/>
      </c>
      <c r="O193" s="318" t="str">
        <f t="shared" si="71"/>
        <v/>
      </c>
      <c r="P193" s="319" t="str">
        <f t="shared" si="72"/>
        <v/>
      </c>
      <c r="Q193" s="309" t="str">
        <f t="shared" si="73"/>
        <v/>
      </c>
      <c r="R193" s="320" t="str">
        <f t="shared" si="74"/>
        <v/>
      </c>
      <c r="S193" s="317" t="str">
        <f t="shared" si="75"/>
        <v/>
      </c>
      <c r="T193" s="315" t="str">
        <f>IF(R193="","",MAX((O193-AR193)*'1042Af Demande'!$B$31,0))</f>
        <v/>
      </c>
      <c r="U193" s="321" t="str">
        <f t="shared" si="76"/>
        <v/>
      </c>
      <c r="V193" s="377"/>
      <c r="W193" s="378"/>
      <c r="X193" s="158" t="str">
        <f>IF('1042Bf Données de base trav.'!M189="","",'1042Bf Données de base trav.'!M189)</f>
        <v/>
      </c>
      <c r="Y193" s="379" t="str">
        <f t="shared" si="54"/>
        <v/>
      </c>
      <c r="Z193" s="380" t="str">
        <f>IF(A193="","",'1042Bf Données de base trav.'!Q189-'1042Bf Données de base trav.'!R189)</f>
        <v/>
      </c>
      <c r="AA193" s="380" t="str">
        <f t="shared" si="55"/>
        <v/>
      </c>
      <c r="AB193" s="381" t="str">
        <f t="shared" si="56"/>
        <v/>
      </c>
      <c r="AC193" s="381" t="str">
        <f t="shared" si="57"/>
        <v/>
      </c>
      <c r="AD193" s="381" t="str">
        <f t="shared" si="58"/>
        <v/>
      </c>
      <c r="AE193" s="382" t="str">
        <f t="shared" si="59"/>
        <v/>
      </c>
      <c r="AF193" s="382" t="str">
        <f>IF(K193="","",K193*AF$8 - MAX('1042Bf Données de base trav.'!S189-M193,0))</f>
        <v/>
      </c>
      <c r="AG193" s="382" t="str">
        <f t="shared" si="60"/>
        <v/>
      </c>
      <c r="AH193" s="382" t="str">
        <f t="shared" si="61"/>
        <v/>
      </c>
      <c r="AI193" s="382" t="str">
        <f t="shared" si="62"/>
        <v/>
      </c>
      <c r="AJ193" s="382" t="str">
        <f>IF(OR($C193="",K193="",O193=""),"",MAX(P193+'1042Bf Données de base trav.'!T189-O193,0))</f>
        <v/>
      </c>
      <c r="AK193" s="382" t="str">
        <f>IF('1042Bf Données de base trav.'!T189="","",'1042Bf Données de base trav.'!T189)</f>
        <v/>
      </c>
      <c r="AL193" s="382" t="str">
        <f t="shared" si="63"/>
        <v/>
      </c>
      <c r="AM193" s="383" t="str">
        <f t="shared" si="64"/>
        <v/>
      </c>
      <c r="AN193" s="384" t="str">
        <f t="shared" si="65"/>
        <v/>
      </c>
      <c r="AO193" s="382" t="str">
        <f t="shared" si="66"/>
        <v/>
      </c>
      <c r="AP193" s="382" t="str">
        <f>IF(E193="","",'1042Bf Données de base trav.'!P189)</f>
        <v/>
      </c>
      <c r="AQ193" s="385">
        <f>IF('1042Bf Données de base trav.'!Y189&gt;0,AG193,0)</f>
        <v>0</v>
      </c>
      <c r="AR193" s="386">
        <f>IF('1042Bf Données de base trav.'!Y189&gt;0,'1042Bf Données de base trav.'!T189,0)</f>
        <v>0</v>
      </c>
      <c r="AS193" s="382" t="str">
        <f t="shared" si="67"/>
        <v/>
      </c>
      <c r="AT193" s="382">
        <f>'1042Bf Données de base trav.'!P189</f>
        <v>0</v>
      </c>
      <c r="AU193" s="382">
        <f t="shared" si="68"/>
        <v>0</v>
      </c>
    </row>
    <row r="194" spans="1:47" s="57" customFormat="1" ht="16.899999999999999" customHeight="1">
      <c r="A194" s="402" t="str">
        <f>IF('1042Bf Données de base trav.'!A190="","",'1042Bf Données de base trav.'!A190)</f>
        <v/>
      </c>
      <c r="B194" s="409" t="str">
        <f>IF('1042Bf Données de base trav.'!B190="","",'1042Bf Données de base trav.'!B190)</f>
        <v/>
      </c>
      <c r="C194" s="403" t="str">
        <f>IF('1042Bf Données de base trav.'!C190="","",'1042Bf Données de base trav.'!C190)</f>
        <v/>
      </c>
      <c r="D194" s="310" t="str">
        <f>IF('1042Bf Données de base trav.'!AJ190="","",'1042Bf Données de base trav.'!AJ190)</f>
        <v/>
      </c>
      <c r="E194" s="306" t="str">
        <f>IF('1042Bf Données de base trav.'!N190="","",'1042Bf Données de base trav.'!N190)</f>
        <v/>
      </c>
      <c r="F194" s="308" t="str">
        <f>IF('1042Bf Données de base trav.'!O190="","",'1042Bf Données de base trav.'!O190)</f>
        <v/>
      </c>
      <c r="G194" s="307" t="str">
        <f>IF('1042Bf Données de base trav.'!P190="","",'1042Bf Données de base trav.'!P190)</f>
        <v/>
      </c>
      <c r="H194" s="311" t="str">
        <f>IF('1042Bf Données de base trav.'!Q190="","",'1042Bf Données de base trav.'!Q190)</f>
        <v/>
      </c>
      <c r="I194" s="312" t="str">
        <f>IF('1042Bf Données de base trav.'!R190="","",'1042Bf Données de base trav.'!R190)</f>
        <v/>
      </c>
      <c r="J194" s="313" t="str">
        <f t="shared" si="52"/>
        <v/>
      </c>
      <c r="K194" s="314" t="str">
        <f t="shared" si="53"/>
        <v/>
      </c>
      <c r="L194" s="315" t="str">
        <f>IF('1042Bf Données de base trav.'!S190="","",'1042Bf Données de base trav.'!S190)</f>
        <v/>
      </c>
      <c r="M194" s="316" t="str">
        <f t="shared" si="69"/>
        <v/>
      </c>
      <c r="N194" s="317" t="str">
        <f t="shared" si="70"/>
        <v/>
      </c>
      <c r="O194" s="318" t="str">
        <f t="shared" si="71"/>
        <v/>
      </c>
      <c r="P194" s="319" t="str">
        <f t="shared" si="72"/>
        <v/>
      </c>
      <c r="Q194" s="309" t="str">
        <f t="shared" si="73"/>
        <v/>
      </c>
      <c r="R194" s="320" t="str">
        <f t="shared" si="74"/>
        <v/>
      </c>
      <c r="S194" s="317" t="str">
        <f t="shared" si="75"/>
        <v/>
      </c>
      <c r="T194" s="315" t="str">
        <f>IF(R194="","",MAX((O194-AR194)*'1042Af Demande'!$B$31,0))</f>
        <v/>
      </c>
      <c r="U194" s="321" t="str">
        <f t="shared" si="76"/>
        <v/>
      </c>
      <c r="V194" s="377"/>
      <c r="W194" s="378"/>
      <c r="X194" s="158" t="str">
        <f>IF('1042Bf Données de base trav.'!M190="","",'1042Bf Données de base trav.'!M190)</f>
        <v/>
      </c>
      <c r="Y194" s="379" t="str">
        <f t="shared" si="54"/>
        <v/>
      </c>
      <c r="Z194" s="380" t="str">
        <f>IF(A194="","",'1042Bf Données de base trav.'!Q190-'1042Bf Données de base trav.'!R190)</f>
        <v/>
      </c>
      <c r="AA194" s="380" t="str">
        <f t="shared" si="55"/>
        <v/>
      </c>
      <c r="AB194" s="381" t="str">
        <f t="shared" si="56"/>
        <v/>
      </c>
      <c r="AC194" s="381" t="str">
        <f t="shared" si="57"/>
        <v/>
      </c>
      <c r="AD194" s="381" t="str">
        <f t="shared" si="58"/>
        <v/>
      </c>
      <c r="AE194" s="382" t="str">
        <f t="shared" si="59"/>
        <v/>
      </c>
      <c r="AF194" s="382" t="str">
        <f>IF(K194="","",K194*AF$8 - MAX('1042Bf Données de base trav.'!S190-M194,0))</f>
        <v/>
      </c>
      <c r="AG194" s="382" t="str">
        <f t="shared" si="60"/>
        <v/>
      </c>
      <c r="AH194" s="382" t="str">
        <f t="shared" si="61"/>
        <v/>
      </c>
      <c r="AI194" s="382" t="str">
        <f t="shared" si="62"/>
        <v/>
      </c>
      <c r="AJ194" s="382" t="str">
        <f>IF(OR($C194="",K194="",O194=""),"",MAX(P194+'1042Bf Données de base trav.'!T190-O194,0))</f>
        <v/>
      </c>
      <c r="AK194" s="382" t="str">
        <f>IF('1042Bf Données de base trav.'!T190="","",'1042Bf Données de base trav.'!T190)</f>
        <v/>
      </c>
      <c r="AL194" s="382" t="str">
        <f t="shared" si="63"/>
        <v/>
      </c>
      <c r="AM194" s="383" t="str">
        <f t="shared" si="64"/>
        <v/>
      </c>
      <c r="AN194" s="384" t="str">
        <f t="shared" si="65"/>
        <v/>
      </c>
      <c r="AO194" s="382" t="str">
        <f t="shared" si="66"/>
        <v/>
      </c>
      <c r="AP194" s="382" t="str">
        <f>IF(E194="","",'1042Bf Données de base trav.'!P190)</f>
        <v/>
      </c>
      <c r="AQ194" s="385">
        <f>IF('1042Bf Données de base trav.'!Y190&gt;0,AG194,0)</f>
        <v>0</v>
      </c>
      <c r="AR194" s="386">
        <f>IF('1042Bf Données de base trav.'!Y190&gt;0,'1042Bf Données de base trav.'!T190,0)</f>
        <v>0</v>
      </c>
      <c r="AS194" s="382" t="str">
        <f t="shared" si="67"/>
        <v/>
      </c>
      <c r="AT194" s="382">
        <f>'1042Bf Données de base trav.'!P190</f>
        <v>0</v>
      </c>
      <c r="AU194" s="382">
        <f t="shared" si="68"/>
        <v>0</v>
      </c>
    </row>
    <row r="195" spans="1:47" s="57" customFormat="1" ht="16.899999999999999" customHeight="1">
      <c r="A195" s="402" t="str">
        <f>IF('1042Bf Données de base trav.'!A191="","",'1042Bf Données de base trav.'!A191)</f>
        <v/>
      </c>
      <c r="B195" s="409" t="str">
        <f>IF('1042Bf Données de base trav.'!B191="","",'1042Bf Données de base trav.'!B191)</f>
        <v/>
      </c>
      <c r="C195" s="403" t="str">
        <f>IF('1042Bf Données de base trav.'!C191="","",'1042Bf Données de base trav.'!C191)</f>
        <v/>
      </c>
      <c r="D195" s="310" t="str">
        <f>IF('1042Bf Données de base trav.'!AJ191="","",'1042Bf Données de base trav.'!AJ191)</f>
        <v/>
      </c>
      <c r="E195" s="306" t="str">
        <f>IF('1042Bf Données de base trav.'!N191="","",'1042Bf Données de base trav.'!N191)</f>
        <v/>
      </c>
      <c r="F195" s="308" t="str">
        <f>IF('1042Bf Données de base trav.'!O191="","",'1042Bf Données de base trav.'!O191)</f>
        <v/>
      </c>
      <c r="G195" s="307" t="str">
        <f>IF('1042Bf Données de base trav.'!P191="","",'1042Bf Données de base trav.'!P191)</f>
        <v/>
      </c>
      <c r="H195" s="311" t="str">
        <f>IF('1042Bf Données de base trav.'!Q191="","",'1042Bf Données de base trav.'!Q191)</f>
        <v/>
      </c>
      <c r="I195" s="312" t="str">
        <f>IF('1042Bf Données de base trav.'!R191="","",'1042Bf Données de base trav.'!R191)</f>
        <v/>
      </c>
      <c r="J195" s="313" t="str">
        <f t="shared" si="52"/>
        <v/>
      </c>
      <c r="K195" s="314" t="str">
        <f t="shared" si="53"/>
        <v/>
      </c>
      <c r="L195" s="315" t="str">
        <f>IF('1042Bf Données de base trav.'!S191="","",'1042Bf Données de base trav.'!S191)</f>
        <v/>
      </c>
      <c r="M195" s="316" t="str">
        <f t="shared" si="69"/>
        <v/>
      </c>
      <c r="N195" s="317" t="str">
        <f t="shared" si="70"/>
        <v/>
      </c>
      <c r="O195" s="318" t="str">
        <f t="shared" si="71"/>
        <v/>
      </c>
      <c r="P195" s="319" t="str">
        <f t="shared" si="72"/>
        <v/>
      </c>
      <c r="Q195" s="309" t="str">
        <f t="shared" si="73"/>
        <v/>
      </c>
      <c r="R195" s="320" t="str">
        <f t="shared" si="74"/>
        <v/>
      </c>
      <c r="S195" s="317" t="str">
        <f t="shared" si="75"/>
        <v/>
      </c>
      <c r="T195" s="315" t="str">
        <f>IF(R195="","",MAX((O195-AR195)*'1042Af Demande'!$B$31,0))</f>
        <v/>
      </c>
      <c r="U195" s="321" t="str">
        <f t="shared" si="76"/>
        <v/>
      </c>
      <c r="V195" s="377"/>
      <c r="W195" s="378"/>
      <c r="X195" s="158" t="str">
        <f>IF('1042Bf Données de base trav.'!M191="","",'1042Bf Données de base trav.'!M191)</f>
        <v/>
      </c>
      <c r="Y195" s="379" t="str">
        <f t="shared" si="54"/>
        <v/>
      </c>
      <c r="Z195" s="380" t="str">
        <f>IF(A195="","",'1042Bf Données de base trav.'!Q191-'1042Bf Données de base trav.'!R191)</f>
        <v/>
      </c>
      <c r="AA195" s="380" t="str">
        <f t="shared" si="55"/>
        <v/>
      </c>
      <c r="AB195" s="381" t="str">
        <f t="shared" si="56"/>
        <v/>
      </c>
      <c r="AC195" s="381" t="str">
        <f t="shared" si="57"/>
        <v/>
      </c>
      <c r="AD195" s="381" t="str">
        <f t="shared" si="58"/>
        <v/>
      </c>
      <c r="AE195" s="382" t="str">
        <f t="shared" si="59"/>
        <v/>
      </c>
      <c r="AF195" s="382" t="str">
        <f>IF(K195="","",K195*AF$8 - MAX('1042Bf Données de base trav.'!S191-M195,0))</f>
        <v/>
      </c>
      <c r="AG195" s="382" t="str">
        <f t="shared" si="60"/>
        <v/>
      </c>
      <c r="AH195" s="382" t="str">
        <f t="shared" si="61"/>
        <v/>
      </c>
      <c r="AI195" s="382" t="str">
        <f t="shared" si="62"/>
        <v/>
      </c>
      <c r="AJ195" s="382" t="str">
        <f>IF(OR($C195="",K195="",O195=""),"",MAX(P195+'1042Bf Données de base trav.'!T191-O195,0))</f>
        <v/>
      </c>
      <c r="AK195" s="382" t="str">
        <f>IF('1042Bf Données de base trav.'!T191="","",'1042Bf Données de base trav.'!T191)</f>
        <v/>
      </c>
      <c r="AL195" s="382" t="str">
        <f t="shared" si="63"/>
        <v/>
      </c>
      <c r="AM195" s="383" t="str">
        <f t="shared" si="64"/>
        <v/>
      </c>
      <c r="AN195" s="384" t="str">
        <f t="shared" si="65"/>
        <v/>
      </c>
      <c r="AO195" s="382" t="str">
        <f t="shared" si="66"/>
        <v/>
      </c>
      <c r="AP195" s="382" t="str">
        <f>IF(E195="","",'1042Bf Données de base trav.'!P191)</f>
        <v/>
      </c>
      <c r="AQ195" s="385">
        <f>IF('1042Bf Données de base trav.'!Y191&gt;0,AG195,0)</f>
        <v>0</v>
      </c>
      <c r="AR195" s="386">
        <f>IF('1042Bf Données de base trav.'!Y191&gt;0,'1042Bf Données de base trav.'!T191,0)</f>
        <v>0</v>
      </c>
      <c r="AS195" s="382" t="str">
        <f t="shared" si="67"/>
        <v/>
      </c>
      <c r="AT195" s="382">
        <f>'1042Bf Données de base trav.'!P191</f>
        <v>0</v>
      </c>
      <c r="AU195" s="382">
        <f t="shared" si="68"/>
        <v>0</v>
      </c>
    </row>
    <row r="196" spans="1:47" s="57" customFormat="1" ht="16.899999999999999" customHeight="1">
      <c r="A196" s="402" t="str">
        <f>IF('1042Bf Données de base trav.'!A192="","",'1042Bf Données de base trav.'!A192)</f>
        <v/>
      </c>
      <c r="B196" s="409" t="str">
        <f>IF('1042Bf Données de base trav.'!B192="","",'1042Bf Données de base trav.'!B192)</f>
        <v/>
      </c>
      <c r="C196" s="403" t="str">
        <f>IF('1042Bf Données de base trav.'!C192="","",'1042Bf Données de base trav.'!C192)</f>
        <v/>
      </c>
      <c r="D196" s="310" t="str">
        <f>IF('1042Bf Données de base trav.'!AJ192="","",'1042Bf Données de base trav.'!AJ192)</f>
        <v/>
      </c>
      <c r="E196" s="306" t="str">
        <f>IF('1042Bf Données de base trav.'!N192="","",'1042Bf Données de base trav.'!N192)</f>
        <v/>
      </c>
      <c r="F196" s="308" t="str">
        <f>IF('1042Bf Données de base trav.'!O192="","",'1042Bf Données de base trav.'!O192)</f>
        <v/>
      </c>
      <c r="G196" s="307" t="str">
        <f>IF('1042Bf Données de base trav.'!P192="","",'1042Bf Données de base trav.'!P192)</f>
        <v/>
      </c>
      <c r="H196" s="311" t="str">
        <f>IF('1042Bf Données de base trav.'!Q192="","",'1042Bf Données de base trav.'!Q192)</f>
        <v/>
      </c>
      <c r="I196" s="312" t="str">
        <f>IF('1042Bf Données de base trav.'!R192="","",'1042Bf Données de base trav.'!R192)</f>
        <v/>
      </c>
      <c r="J196" s="313" t="str">
        <f t="shared" si="52"/>
        <v/>
      </c>
      <c r="K196" s="314" t="str">
        <f t="shared" si="53"/>
        <v/>
      </c>
      <c r="L196" s="315" t="str">
        <f>IF('1042Bf Données de base trav.'!S192="","",'1042Bf Données de base trav.'!S192)</f>
        <v/>
      </c>
      <c r="M196" s="316" t="str">
        <f t="shared" si="69"/>
        <v/>
      </c>
      <c r="N196" s="317" t="str">
        <f t="shared" si="70"/>
        <v/>
      </c>
      <c r="O196" s="318" t="str">
        <f t="shared" si="71"/>
        <v/>
      </c>
      <c r="P196" s="319" t="str">
        <f t="shared" si="72"/>
        <v/>
      </c>
      <c r="Q196" s="309" t="str">
        <f t="shared" si="73"/>
        <v/>
      </c>
      <c r="R196" s="320" t="str">
        <f t="shared" si="74"/>
        <v/>
      </c>
      <c r="S196" s="317" t="str">
        <f t="shared" si="75"/>
        <v/>
      </c>
      <c r="T196" s="315" t="str">
        <f>IF(R196="","",MAX((O196-AR196)*'1042Af Demande'!$B$31,0))</f>
        <v/>
      </c>
      <c r="U196" s="321" t="str">
        <f t="shared" si="76"/>
        <v/>
      </c>
      <c r="V196" s="377"/>
      <c r="W196" s="378"/>
      <c r="X196" s="158" t="str">
        <f>IF('1042Bf Données de base trav.'!M192="","",'1042Bf Données de base trav.'!M192)</f>
        <v/>
      </c>
      <c r="Y196" s="379" t="str">
        <f t="shared" si="54"/>
        <v/>
      </c>
      <c r="Z196" s="380" t="str">
        <f>IF(A196="","",'1042Bf Données de base trav.'!Q192-'1042Bf Données de base trav.'!R192)</f>
        <v/>
      </c>
      <c r="AA196" s="380" t="str">
        <f t="shared" si="55"/>
        <v/>
      </c>
      <c r="AB196" s="381" t="str">
        <f t="shared" si="56"/>
        <v/>
      </c>
      <c r="AC196" s="381" t="str">
        <f t="shared" si="57"/>
        <v/>
      </c>
      <c r="AD196" s="381" t="str">
        <f t="shared" si="58"/>
        <v/>
      </c>
      <c r="AE196" s="382" t="str">
        <f t="shared" si="59"/>
        <v/>
      </c>
      <c r="AF196" s="382" t="str">
        <f>IF(K196="","",K196*AF$8 - MAX('1042Bf Données de base trav.'!S192-M196,0))</f>
        <v/>
      </c>
      <c r="AG196" s="382" t="str">
        <f t="shared" si="60"/>
        <v/>
      </c>
      <c r="AH196" s="382" t="str">
        <f t="shared" si="61"/>
        <v/>
      </c>
      <c r="AI196" s="382" t="str">
        <f t="shared" si="62"/>
        <v/>
      </c>
      <c r="AJ196" s="382" t="str">
        <f>IF(OR($C196="",K196="",O196=""),"",MAX(P196+'1042Bf Données de base trav.'!T192-O196,0))</f>
        <v/>
      </c>
      <c r="AK196" s="382" t="str">
        <f>IF('1042Bf Données de base trav.'!T192="","",'1042Bf Données de base trav.'!T192)</f>
        <v/>
      </c>
      <c r="AL196" s="382" t="str">
        <f t="shared" si="63"/>
        <v/>
      </c>
      <c r="AM196" s="383" t="str">
        <f t="shared" si="64"/>
        <v/>
      </c>
      <c r="AN196" s="384" t="str">
        <f t="shared" si="65"/>
        <v/>
      </c>
      <c r="AO196" s="382" t="str">
        <f t="shared" si="66"/>
        <v/>
      </c>
      <c r="AP196" s="382" t="str">
        <f>IF(E196="","",'1042Bf Données de base trav.'!P192)</f>
        <v/>
      </c>
      <c r="AQ196" s="385">
        <f>IF('1042Bf Données de base trav.'!Y192&gt;0,AG196,0)</f>
        <v>0</v>
      </c>
      <c r="AR196" s="386">
        <f>IF('1042Bf Données de base trav.'!Y192&gt;0,'1042Bf Données de base trav.'!T192,0)</f>
        <v>0</v>
      </c>
      <c r="AS196" s="382" t="str">
        <f t="shared" si="67"/>
        <v/>
      </c>
      <c r="AT196" s="382">
        <f>'1042Bf Données de base trav.'!P192</f>
        <v>0</v>
      </c>
      <c r="AU196" s="382">
        <f t="shared" si="68"/>
        <v>0</v>
      </c>
    </row>
    <row r="197" spans="1:47" s="57" customFormat="1" ht="16.899999999999999" customHeight="1">
      <c r="A197" s="402" t="str">
        <f>IF('1042Bf Données de base trav.'!A193="","",'1042Bf Données de base trav.'!A193)</f>
        <v/>
      </c>
      <c r="B197" s="409" t="str">
        <f>IF('1042Bf Données de base trav.'!B193="","",'1042Bf Données de base trav.'!B193)</f>
        <v/>
      </c>
      <c r="C197" s="403" t="str">
        <f>IF('1042Bf Données de base trav.'!C193="","",'1042Bf Données de base trav.'!C193)</f>
        <v/>
      </c>
      <c r="D197" s="310" t="str">
        <f>IF('1042Bf Données de base trav.'!AJ193="","",'1042Bf Données de base trav.'!AJ193)</f>
        <v/>
      </c>
      <c r="E197" s="306" t="str">
        <f>IF('1042Bf Données de base trav.'!N193="","",'1042Bf Données de base trav.'!N193)</f>
        <v/>
      </c>
      <c r="F197" s="308" t="str">
        <f>IF('1042Bf Données de base trav.'!O193="","",'1042Bf Données de base trav.'!O193)</f>
        <v/>
      </c>
      <c r="G197" s="307" t="str">
        <f>IF('1042Bf Données de base trav.'!P193="","",'1042Bf Données de base trav.'!P193)</f>
        <v/>
      </c>
      <c r="H197" s="311" t="str">
        <f>IF('1042Bf Données de base trav.'!Q193="","",'1042Bf Données de base trav.'!Q193)</f>
        <v/>
      </c>
      <c r="I197" s="312" t="str">
        <f>IF('1042Bf Données de base trav.'!R193="","",'1042Bf Données de base trav.'!R193)</f>
        <v/>
      </c>
      <c r="J197" s="313" t="str">
        <f t="shared" si="52"/>
        <v/>
      </c>
      <c r="K197" s="314" t="str">
        <f t="shared" si="53"/>
        <v/>
      </c>
      <c r="L197" s="315" t="str">
        <f>IF('1042Bf Données de base trav.'!S193="","",'1042Bf Données de base trav.'!S193)</f>
        <v/>
      </c>
      <c r="M197" s="316" t="str">
        <f t="shared" si="69"/>
        <v/>
      </c>
      <c r="N197" s="317" t="str">
        <f t="shared" si="70"/>
        <v/>
      </c>
      <c r="O197" s="318" t="str">
        <f t="shared" si="71"/>
        <v/>
      </c>
      <c r="P197" s="319" t="str">
        <f t="shared" si="72"/>
        <v/>
      </c>
      <c r="Q197" s="309" t="str">
        <f t="shared" si="73"/>
        <v/>
      </c>
      <c r="R197" s="320" t="str">
        <f t="shared" si="74"/>
        <v/>
      </c>
      <c r="S197" s="317" t="str">
        <f t="shared" si="75"/>
        <v/>
      </c>
      <c r="T197" s="315" t="str">
        <f>IF(R197="","",MAX((O197-AR197)*'1042Af Demande'!$B$31,0))</f>
        <v/>
      </c>
      <c r="U197" s="321" t="str">
        <f t="shared" si="76"/>
        <v/>
      </c>
      <c r="V197" s="377"/>
      <c r="W197" s="378"/>
      <c r="X197" s="158" t="str">
        <f>IF('1042Bf Données de base trav.'!M193="","",'1042Bf Données de base trav.'!M193)</f>
        <v/>
      </c>
      <c r="Y197" s="379" t="str">
        <f t="shared" si="54"/>
        <v/>
      </c>
      <c r="Z197" s="380" t="str">
        <f>IF(A197="","",'1042Bf Données de base trav.'!Q193-'1042Bf Données de base trav.'!R193)</f>
        <v/>
      </c>
      <c r="AA197" s="380" t="str">
        <f t="shared" si="55"/>
        <v/>
      </c>
      <c r="AB197" s="381" t="str">
        <f t="shared" si="56"/>
        <v/>
      </c>
      <c r="AC197" s="381" t="str">
        <f t="shared" si="57"/>
        <v/>
      </c>
      <c r="AD197" s="381" t="str">
        <f t="shared" si="58"/>
        <v/>
      </c>
      <c r="AE197" s="382" t="str">
        <f t="shared" si="59"/>
        <v/>
      </c>
      <c r="AF197" s="382" t="str">
        <f>IF(K197="","",K197*AF$8 - MAX('1042Bf Données de base trav.'!S193-M197,0))</f>
        <v/>
      </c>
      <c r="AG197" s="382" t="str">
        <f t="shared" si="60"/>
        <v/>
      </c>
      <c r="AH197" s="382" t="str">
        <f t="shared" si="61"/>
        <v/>
      </c>
      <c r="AI197" s="382" t="str">
        <f t="shared" si="62"/>
        <v/>
      </c>
      <c r="AJ197" s="382" t="str">
        <f>IF(OR($C197="",K197="",O197=""),"",MAX(P197+'1042Bf Données de base trav.'!T193-O197,0))</f>
        <v/>
      </c>
      <c r="AK197" s="382" t="str">
        <f>IF('1042Bf Données de base trav.'!T193="","",'1042Bf Données de base trav.'!T193)</f>
        <v/>
      </c>
      <c r="AL197" s="382" t="str">
        <f t="shared" si="63"/>
        <v/>
      </c>
      <c r="AM197" s="383" t="str">
        <f t="shared" si="64"/>
        <v/>
      </c>
      <c r="AN197" s="384" t="str">
        <f t="shared" si="65"/>
        <v/>
      </c>
      <c r="AO197" s="382" t="str">
        <f t="shared" si="66"/>
        <v/>
      </c>
      <c r="AP197" s="382" t="str">
        <f>IF(E197="","",'1042Bf Données de base trav.'!P193)</f>
        <v/>
      </c>
      <c r="AQ197" s="385">
        <f>IF('1042Bf Données de base trav.'!Y193&gt;0,AG197,0)</f>
        <v>0</v>
      </c>
      <c r="AR197" s="386">
        <f>IF('1042Bf Données de base trav.'!Y193&gt;0,'1042Bf Données de base trav.'!T193,0)</f>
        <v>0</v>
      </c>
      <c r="AS197" s="382" t="str">
        <f t="shared" si="67"/>
        <v/>
      </c>
      <c r="AT197" s="382">
        <f>'1042Bf Données de base trav.'!P193</f>
        <v>0</v>
      </c>
      <c r="AU197" s="382">
        <f t="shared" si="68"/>
        <v>0</v>
      </c>
    </row>
    <row r="198" spans="1:47" s="57" customFormat="1" ht="16.899999999999999" customHeight="1">
      <c r="A198" s="402" t="str">
        <f>IF('1042Bf Données de base trav.'!A194="","",'1042Bf Données de base trav.'!A194)</f>
        <v/>
      </c>
      <c r="B198" s="409" t="str">
        <f>IF('1042Bf Données de base trav.'!B194="","",'1042Bf Données de base trav.'!B194)</f>
        <v/>
      </c>
      <c r="C198" s="403" t="str">
        <f>IF('1042Bf Données de base trav.'!C194="","",'1042Bf Données de base trav.'!C194)</f>
        <v/>
      </c>
      <c r="D198" s="310" t="str">
        <f>IF('1042Bf Données de base trav.'!AJ194="","",'1042Bf Données de base trav.'!AJ194)</f>
        <v/>
      </c>
      <c r="E198" s="306" t="str">
        <f>IF('1042Bf Données de base trav.'!N194="","",'1042Bf Données de base trav.'!N194)</f>
        <v/>
      </c>
      <c r="F198" s="308" t="str">
        <f>IF('1042Bf Données de base trav.'!O194="","",'1042Bf Données de base trav.'!O194)</f>
        <v/>
      </c>
      <c r="G198" s="307" t="str">
        <f>IF('1042Bf Données de base trav.'!P194="","",'1042Bf Données de base trav.'!P194)</f>
        <v/>
      </c>
      <c r="H198" s="311" t="str">
        <f>IF('1042Bf Données de base trav.'!Q194="","",'1042Bf Données de base trav.'!Q194)</f>
        <v/>
      </c>
      <c r="I198" s="312" t="str">
        <f>IF('1042Bf Données de base trav.'!R194="","",'1042Bf Données de base trav.'!R194)</f>
        <v/>
      </c>
      <c r="J198" s="313" t="str">
        <f t="shared" si="52"/>
        <v/>
      </c>
      <c r="K198" s="314" t="str">
        <f t="shared" si="53"/>
        <v/>
      </c>
      <c r="L198" s="315" t="str">
        <f>IF('1042Bf Données de base trav.'!S194="","",'1042Bf Données de base trav.'!S194)</f>
        <v/>
      </c>
      <c r="M198" s="316" t="str">
        <f t="shared" si="69"/>
        <v/>
      </c>
      <c r="N198" s="317" t="str">
        <f t="shared" si="70"/>
        <v/>
      </c>
      <c r="O198" s="318" t="str">
        <f t="shared" si="71"/>
        <v/>
      </c>
      <c r="P198" s="319" t="str">
        <f t="shared" si="72"/>
        <v/>
      </c>
      <c r="Q198" s="309" t="str">
        <f t="shared" si="73"/>
        <v/>
      </c>
      <c r="R198" s="320" t="str">
        <f t="shared" si="74"/>
        <v/>
      </c>
      <c r="S198" s="317" t="str">
        <f t="shared" si="75"/>
        <v/>
      </c>
      <c r="T198" s="315" t="str">
        <f>IF(R198="","",MAX((O198-AR198)*'1042Af Demande'!$B$31,0))</f>
        <v/>
      </c>
      <c r="U198" s="321" t="str">
        <f t="shared" si="76"/>
        <v/>
      </c>
      <c r="V198" s="377"/>
      <c r="W198" s="378"/>
      <c r="X198" s="158" t="str">
        <f>IF('1042Bf Données de base trav.'!M194="","",'1042Bf Données de base trav.'!M194)</f>
        <v/>
      </c>
      <c r="Y198" s="379" t="str">
        <f t="shared" si="54"/>
        <v/>
      </c>
      <c r="Z198" s="380" t="str">
        <f>IF(A198="","",'1042Bf Données de base trav.'!Q194-'1042Bf Données de base trav.'!R194)</f>
        <v/>
      </c>
      <c r="AA198" s="380" t="str">
        <f t="shared" si="55"/>
        <v/>
      </c>
      <c r="AB198" s="381" t="str">
        <f t="shared" si="56"/>
        <v/>
      </c>
      <c r="AC198" s="381" t="str">
        <f t="shared" si="57"/>
        <v/>
      </c>
      <c r="AD198" s="381" t="str">
        <f t="shared" si="58"/>
        <v/>
      </c>
      <c r="AE198" s="382" t="str">
        <f t="shared" si="59"/>
        <v/>
      </c>
      <c r="AF198" s="382" t="str">
        <f>IF(K198="","",K198*AF$8 - MAX('1042Bf Données de base trav.'!S194-M198,0))</f>
        <v/>
      </c>
      <c r="AG198" s="382" t="str">
        <f t="shared" si="60"/>
        <v/>
      </c>
      <c r="AH198" s="382" t="str">
        <f t="shared" si="61"/>
        <v/>
      </c>
      <c r="AI198" s="382" t="str">
        <f t="shared" si="62"/>
        <v/>
      </c>
      <c r="AJ198" s="382" t="str">
        <f>IF(OR($C198="",K198="",O198=""),"",MAX(P198+'1042Bf Données de base trav.'!T194-O198,0))</f>
        <v/>
      </c>
      <c r="AK198" s="382" t="str">
        <f>IF('1042Bf Données de base trav.'!T194="","",'1042Bf Données de base trav.'!T194)</f>
        <v/>
      </c>
      <c r="AL198" s="382" t="str">
        <f t="shared" si="63"/>
        <v/>
      </c>
      <c r="AM198" s="383" t="str">
        <f t="shared" si="64"/>
        <v/>
      </c>
      <c r="AN198" s="384" t="str">
        <f t="shared" si="65"/>
        <v/>
      </c>
      <c r="AO198" s="382" t="str">
        <f t="shared" si="66"/>
        <v/>
      </c>
      <c r="AP198" s="382" t="str">
        <f>IF(E198="","",'1042Bf Données de base trav.'!P194)</f>
        <v/>
      </c>
      <c r="AQ198" s="385">
        <f>IF('1042Bf Données de base trav.'!Y194&gt;0,AG198,0)</f>
        <v>0</v>
      </c>
      <c r="AR198" s="386">
        <f>IF('1042Bf Données de base trav.'!Y194&gt;0,'1042Bf Données de base trav.'!T194,0)</f>
        <v>0</v>
      </c>
      <c r="AS198" s="382" t="str">
        <f t="shared" si="67"/>
        <v/>
      </c>
      <c r="AT198" s="382">
        <f>'1042Bf Données de base trav.'!P194</f>
        <v>0</v>
      </c>
      <c r="AU198" s="382">
        <f t="shared" si="68"/>
        <v>0</v>
      </c>
    </row>
    <row r="199" spans="1:47" s="57" customFormat="1" ht="16.899999999999999" customHeight="1">
      <c r="A199" s="402" t="str">
        <f>IF('1042Bf Données de base trav.'!A195="","",'1042Bf Données de base trav.'!A195)</f>
        <v/>
      </c>
      <c r="B199" s="409" t="str">
        <f>IF('1042Bf Données de base trav.'!B195="","",'1042Bf Données de base trav.'!B195)</f>
        <v/>
      </c>
      <c r="C199" s="403" t="str">
        <f>IF('1042Bf Données de base trav.'!C195="","",'1042Bf Données de base trav.'!C195)</f>
        <v/>
      </c>
      <c r="D199" s="310" t="str">
        <f>IF('1042Bf Données de base trav.'!AJ195="","",'1042Bf Données de base trav.'!AJ195)</f>
        <v/>
      </c>
      <c r="E199" s="306" t="str">
        <f>IF('1042Bf Données de base trav.'!N195="","",'1042Bf Données de base trav.'!N195)</f>
        <v/>
      </c>
      <c r="F199" s="308" t="str">
        <f>IF('1042Bf Données de base trav.'!O195="","",'1042Bf Données de base trav.'!O195)</f>
        <v/>
      </c>
      <c r="G199" s="307" t="str">
        <f>IF('1042Bf Données de base trav.'!P195="","",'1042Bf Données de base trav.'!P195)</f>
        <v/>
      </c>
      <c r="H199" s="311" t="str">
        <f>IF('1042Bf Données de base trav.'!Q195="","",'1042Bf Données de base trav.'!Q195)</f>
        <v/>
      </c>
      <c r="I199" s="312" t="str">
        <f>IF('1042Bf Données de base trav.'!R195="","",'1042Bf Données de base trav.'!R195)</f>
        <v/>
      </c>
      <c r="J199" s="313" t="str">
        <f t="shared" si="52"/>
        <v/>
      </c>
      <c r="K199" s="314" t="str">
        <f t="shared" si="53"/>
        <v/>
      </c>
      <c r="L199" s="315" t="str">
        <f>IF('1042Bf Données de base trav.'!S195="","",'1042Bf Données de base trav.'!S195)</f>
        <v/>
      </c>
      <c r="M199" s="316" t="str">
        <f t="shared" si="69"/>
        <v/>
      </c>
      <c r="N199" s="317" t="str">
        <f t="shared" si="70"/>
        <v/>
      </c>
      <c r="O199" s="318" t="str">
        <f t="shared" si="71"/>
        <v/>
      </c>
      <c r="P199" s="319" t="str">
        <f t="shared" si="72"/>
        <v/>
      </c>
      <c r="Q199" s="309" t="str">
        <f t="shared" si="73"/>
        <v/>
      </c>
      <c r="R199" s="320" t="str">
        <f t="shared" si="74"/>
        <v/>
      </c>
      <c r="S199" s="317" t="str">
        <f t="shared" si="75"/>
        <v/>
      </c>
      <c r="T199" s="315" t="str">
        <f>IF(R199="","",MAX((O199-AR199)*'1042Af Demande'!$B$31,0))</f>
        <v/>
      </c>
      <c r="U199" s="321" t="str">
        <f t="shared" si="76"/>
        <v/>
      </c>
      <c r="V199" s="377"/>
      <c r="W199" s="378"/>
      <c r="X199" s="158" t="str">
        <f>IF('1042Bf Données de base trav.'!M195="","",'1042Bf Données de base trav.'!M195)</f>
        <v/>
      </c>
      <c r="Y199" s="379" t="str">
        <f t="shared" si="54"/>
        <v/>
      </c>
      <c r="Z199" s="380" t="str">
        <f>IF(A199="","",'1042Bf Données de base trav.'!Q195-'1042Bf Données de base trav.'!R195)</f>
        <v/>
      </c>
      <c r="AA199" s="380" t="str">
        <f t="shared" si="55"/>
        <v/>
      </c>
      <c r="AB199" s="381" t="str">
        <f t="shared" si="56"/>
        <v/>
      </c>
      <c r="AC199" s="381" t="str">
        <f t="shared" si="57"/>
        <v/>
      </c>
      <c r="AD199" s="381" t="str">
        <f t="shared" si="58"/>
        <v/>
      </c>
      <c r="AE199" s="382" t="str">
        <f t="shared" si="59"/>
        <v/>
      </c>
      <c r="AF199" s="382" t="str">
        <f>IF(K199="","",K199*AF$8 - MAX('1042Bf Données de base trav.'!S195-M199,0))</f>
        <v/>
      </c>
      <c r="AG199" s="382" t="str">
        <f t="shared" si="60"/>
        <v/>
      </c>
      <c r="AH199" s="382" t="str">
        <f t="shared" si="61"/>
        <v/>
      </c>
      <c r="AI199" s="382" t="str">
        <f t="shared" si="62"/>
        <v/>
      </c>
      <c r="AJ199" s="382" t="str">
        <f>IF(OR($C199="",K199="",O199=""),"",MAX(P199+'1042Bf Données de base trav.'!T195-O199,0))</f>
        <v/>
      </c>
      <c r="AK199" s="382" t="str">
        <f>IF('1042Bf Données de base trav.'!T195="","",'1042Bf Données de base trav.'!T195)</f>
        <v/>
      </c>
      <c r="AL199" s="382" t="str">
        <f t="shared" si="63"/>
        <v/>
      </c>
      <c r="AM199" s="383" t="str">
        <f t="shared" si="64"/>
        <v/>
      </c>
      <c r="AN199" s="384" t="str">
        <f t="shared" si="65"/>
        <v/>
      </c>
      <c r="AO199" s="382" t="str">
        <f t="shared" si="66"/>
        <v/>
      </c>
      <c r="AP199" s="382" t="str">
        <f>IF(E199="","",'1042Bf Données de base trav.'!P195)</f>
        <v/>
      </c>
      <c r="AQ199" s="385">
        <f>IF('1042Bf Données de base trav.'!Y195&gt;0,AG199,0)</f>
        <v>0</v>
      </c>
      <c r="AR199" s="386">
        <f>IF('1042Bf Données de base trav.'!Y195&gt;0,'1042Bf Données de base trav.'!T195,0)</f>
        <v>0</v>
      </c>
      <c r="AS199" s="382" t="str">
        <f t="shared" si="67"/>
        <v/>
      </c>
      <c r="AT199" s="382">
        <f>'1042Bf Données de base trav.'!P195</f>
        <v>0</v>
      </c>
      <c r="AU199" s="382">
        <f t="shared" si="68"/>
        <v>0</v>
      </c>
    </row>
    <row r="200" spans="1:47" s="57" customFormat="1" ht="16.899999999999999" customHeight="1">
      <c r="A200" s="402" t="str">
        <f>IF('1042Bf Données de base trav.'!A196="","",'1042Bf Données de base trav.'!A196)</f>
        <v/>
      </c>
      <c r="B200" s="409" t="str">
        <f>IF('1042Bf Données de base trav.'!B196="","",'1042Bf Données de base trav.'!B196)</f>
        <v/>
      </c>
      <c r="C200" s="403" t="str">
        <f>IF('1042Bf Données de base trav.'!C196="","",'1042Bf Données de base trav.'!C196)</f>
        <v/>
      </c>
      <c r="D200" s="310" t="str">
        <f>IF('1042Bf Données de base trav.'!AJ196="","",'1042Bf Données de base trav.'!AJ196)</f>
        <v/>
      </c>
      <c r="E200" s="306" t="str">
        <f>IF('1042Bf Données de base trav.'!N196="","",'1042Bf Données de base trav.'!N196)</f>
        <v/>
      </c>
      <c r="F200" s="308" t="str">
        <f>IF('1042Bf Données de base trav.'!O196="","",'1042Bf Données de base trav.'!O196)</f>
        <v/>
      </c>
      <c r="G200" s="307" t="str">
        <f>IF('1042Bf Données de base trav.'!P196="","",'1042Bf Données de base trav.'!P196)</f>
        <v/>
      </c>
      <c r="H200" s="311" t="str">
        <f>IF('1042Bf Données de base trav.'!Q196="","",'1042Bf Données de base trav.'!Q196)</f>
        <v/>
      </c>
      <c r="I200" s="312" t="str">
        <f>IF('1042Bf Données de base trav.'!R196="","",'1042Bf Données de base trav.'!R196)</f>
        <v/>
      </c>
      <c r="J200" s="313" t="str">
        <f t="shared" si="52"/>
        <v/>
      </c>
      <c r="K200" s="314" t="str">
        <f t="shared" si="53"/>
        <v/>
      </c>
      <c r="L200" s="315" t="str">
        <f>IF('1042Bf Données de base trav.'!S196="","",'1042Bf Données de base trav.'!S196)</f>
        <v/>
      </c>
      <c r="M200" s="316" t="str">
        <f t="shared" si="69"/>
        <v/>
      </c>
      <c r="N200" s="317" t="str">
        <f t="shared" si="70"/>
        <v/>
      </c>
      <c r="O200" s="318" t="str">
        <f t="shared" si="71"/>
        <v/>
      </c>
      <c r="P200" s="319" t="str">
        <f t="shared" si="72"/>
        <v/>
      </c>
      <c r="Q200" s="309" t="str">
        <f t="shared" si="73"/>
        <v/>
      </c>
      <c r="R200" s="320" t="str">
        <f t="shared" si="74"/>
        <v/>
      </c>
      <c r="S200" s="317" t="str">
        <f t="shared" si="75"/>
        <v/>
      </c>
      <c r="T200" s="315" t="str">
        <f>IF(R200="","",MAX((O200-AR200)*'1042Af Demande'!$B$31,0))</f>
        <v/>
      </c>
      <c r="U200" s="321" t="str">
        <f t="shared" si="76"/>
        <v/>
      </c>
      <c r="V200" s="377"/>
      <c r="W200" s="378"/>
      <c r="X200" s="158" t="str">
        <f>IF('1042Bf Données de base trav.'!M196="","",'1042Bf Données de base trav.'!M196)</f>
        <v/>
      </c>
      <c r="Y200" s="379" t="str">
        <f t="shared" si="54"/>
        <v/>
      </c>
      <c r="Z200" s="380" t="str">
        <f>IF(A200="","",'1042Bf Données de base trav.'!Q196-'1042Bf Données de base trav.'!R196)</f>
        <v/>
      </c>
      <c r="AA200" s="380" t="str">
        <f t="shared" si="55"/>
        <v/>
      </c>
      <c r="AB200" s="381" t="str">
        <f t="shared" si="56"/>
        <v/>
      </c>
      <c r="AC200" s="381" t="str">
        <f t="shared" si="57"/>
        <v/>
      </c>
      <c r="AD200" s="381" t="str">
        <f t="shared" si="58"/>
        <v/>
      </c>
      <c r="AE200" s="382" t="str">
        <f t="shared" si="59"/>
        <v/>
      </c>
      <c r="AF200" s="382" t="str">
        <f>IF(K200="","",K200*AF$8 - MAX('1042Bf Données de base trav.'!S196-M200,0))</f>
        <v/>
      </c>
      <c r="AG200" s="382" t="str">
        <f t="shared" si="60"/>
        <v/>
      </c>
      <c r="AH200" s="382" t="str">
        <f t="shared" si="61"/>
        <v/>
      </c>
      <c r="AI200" s="382" t="str">
        <f t="shared" si="62"/>
        <v/>
      </c>
      <c r="AJ200" s="382" t="str">
        <f>IF(OR($C200="",K200="",O200=""),"",MAX(P200+'1042Bf Données de base trav.'!T196-O200,0))</f>
        <v/>
      </c>
      <c r="AK200" s="382" t="str">
        <f>IF('1042Bf Données de base trav.'!T196="","",'1042Bf Données de base trav.'!T196)</f>
        <v/>
      </c>
      <c r="AL200" s="382" t="str">
        <f t="shared" si="63"/>
        <v/>
      </c>
      <c r="AM200" s="383" t="str">
        <f t="shared" si="64"/>
        <v/>
      </c>
      <c r="AN200" s="384" t="str">
        <f t="shared" si="65"/>
        <v/>
      </c>
      <c r="AO200" s="382" t="str">
        <f t="shared" si="66"/>
        <v/>
      </c>
      <c r="AP200" s="382" t="str">
        <f>IF(E200="","",'1042Bf Données de base trav.'!P196)</f>
        <v/>
      </c>
      <c r="AQ200" s="385">
        <f>IF('1042Bf Données de base trav.'!Y196&gt;0,AG200,0)</f>
        <v>0</v>
      </c>
      <c r="AR200" s="386">
        <f>IF('1042Bf Données de base trav.'!Y196&gt;0,'1042Bf Données de base trav.'!T196,0)</f>
        <v>0</v>
      </c>
      <c r="AS200" s="382" t="str">
        <f t="shared" si="67"/>
        <v/>
      </c>
      <c r="AT200" s="382">
        <f>'1042Bf Données de base trav.'!P196</f>
        <v>0</v>
      </c>
      <c r="AU200" s="382">
        <f t="shared" si="68"/>
        <v>0</v>
      </c>
    </row>
    <row r="201" spans="1:47" s="57" customFormat="1" ht="16.899999999999999" customHeight="1">
      <c r="A201" s="402" t="str">
        <f>IF('1042Bf Données de base trav.'!A197="","",'1042Bf Données de base trav.'!A197)</f>
        <v/>
      </c>
      <c r="B201" s="409" t="str">
        <f>IF('1042Bf Données de base trav.'!B197="","",'1042Bf Données de base trav.'!B197)</f>
        <v/>
      </c>
      <c r="C201" s="403" t="str">
        <f>IF('1042Bf Données de base trav.'!C197="","",'1042Bf Données de base trav.'!C197)</f>
        <v/>
      </c>
      <c r="D201" s="310" t="str">
        <f>IF('1042Bf Données de base trav.'!AJ197="","",'1042Bf Données de base trav.'!AJ197)</f>
        <v/>
      </c>
      <c r="E201" s="306" t="str">
        <f>IF('1042Bf Données de base trav.'!N197="","",'1042Bf Données de base trav.'!N197)</f>
        <v/>
      </c>
      <c r="F201" s="308" t="str">
        <f>IF('1042Bf Données de base trav.'!O197="","",'1042Bf Données de base trav.'!O197)</f>
        <v/>
      </c>
      <c r="G201" s="307" t="str">
        <f>IF('1042Bf Données de base trav.'!P197="","",'1042Bf Données de base trav.'!P197)</f>
        <v/>
      </c>
      <c r="H201" s="311" t="str">
        <f>IF('1042Bf Données de base trav.'!Q197="","",'1042Bf Données de base trav.'!Q197)</f>
        <v/>
      </c>
      <c r="I201" s="312" t="str">
        <f>IF('1042Bf Données de base trav.'!R197="","",'1042Bf Données de base trav.'!R197)</f>
        <v/>
      </c>
      <c r="J201" s="313" t="str">
        <f t="shared" si="52"/>
        <v/>
      </c>
      <c r="K201" s="314" t="str">
        <f t="shared" si="53"/>
        <v/>
      </c>
      <c r="L201" s="315" t="str">
        <f>IF('1042Bf Données de base trav.'!S197="","",'1042Bf Données de base trav.'!S197)</f>
        <v/>
      </c>
      <c r="M201" s="316" t="str">
        <f t="shared" si="69"/>
        <v/>
      </c>
      <c r="N201" s="317" t="str">
        <f t="shared" si="70"/>
        <v/>
      </c>
      <c r="O201" s="318" t="str">
        <f t="shared" si="71"/>
        <v/>
      </c>
      <c r="P201" s="319" t="str">
        <f t="shared" si="72"/>
        <v/>
      </c>
      <c r="Q201" s="309" t="str">
        <f t="shared" si="73"/>
        <v/>
      </c>
      <c r="R201" s="320" t="str">
        <f t="shared" si="74"/>
        <v/>
      </c>
      <c r="S201" s="317" t="str">
        <f t="shared" si="75"/>
        <v/>
      </c>
      <c r="T201" s="315" t="str">
        <f>IF(R201="","",MAX((O201-AR201)*'1042Af Demande'!$B$31,0))</f>
        <v/>
      </c>
      <c r="U201" s="321" t="str">
        <f t="shared" si="76"/>
        <v/>
      </c>
      <c r="V201" s="377"/>
      <c r="W201" s="378"/>
      <c r="X201" s="158" t="str">
        <f>IF('1042Bf Données de base trav.'!M197="","",'1042Bf Données de base trav.'!M197)</f>
        <v/>
      </c>
      <c r="Y201" s="379" t="str">
        <f t="shared" si="54"/>
        <v/>
      </c>
      <c r="Z201" s="380" t="str">
        <f>IF(A201="","",'1042Bf Données de base trav.'!Q197-'1042Bf Données de base trav.'!R197)</f>
        <v/>
      </c>
      <c r="AA201" s="380" t="str">
        <f t="shared" si="55"/>
        <v/>
      </c>
      <c r="AB201" s="381" t="str">
        <f t="shared" si="56"/>
        <v/>
      </c>
      <c r="AC201" s="381" t="str">
        <f t="shared" si="57"/>
        <v/>
      </c>
      <c r="AD201" s="381" t="str">
        <f t="shared" si="58"/>
        <v/>
      </c>
      <c r="AE201" s="382" t="str">
        <f t="shared" si="59"/>
        <v/>
      </c>
      <c r="AF201" s="382" t="str">
        <f>IF(K201="","",K201*AF$8 - MAX('1042Bf Données de base trav.'!S197-M201,0))</f>
        <v/>
      </c>
      <c r="AG201" s="382" t="str">
        <f t="shared" si="60"/>
        <v/>
      </c>
      <c r="AH201" s="382" t="str">
        <f t="shared" si="61"/>
        <v/>
      </c>
      <c r="AI201" s="382" t="str">
        <f t="shared" si="62"/>
        <v/>
      </c>
      <c r="AJ201" s="382" t="str">
        <f>IF(OR($C201="",K201="",O201=""),"",MAX(P201+'1042Bf Données de base trav.'!T197-O201,0))</f>
        <v/>
      </c>
      <c r="AK201" s="382" t="str">
        <f>IF('1042Bf Données de base trav.'!T197="","",'1042Bf Données de base trav.'!T197)</f>
        <v/>
      </c>
      <c r="AL201" s="382" t="str">
        <f t="shared" si="63"/>
        <v/>
      </c>
      <c r="AM201" s="383" t="str">
        <f t="shared" si="64"/>
        <v/>
      </c>
      <c r="AN201" s="384" t="str">
        <f t="shared" si="65"/>
        <v/>
      </c>
      <c r="AO201" s="382" t="str">
        <f t="shared" si="66"/>
        <v/>
      </c>
      <c r="AP201" s="382" t="str">
        <f>IF(E201="","",'1042Bf Données de base trav.'!P197)</f>
        <v/>
      </c>
      <c r="AQ201" s="385">
        <f>IF('1042Bf Données de base trav.'!Y197&gt;0,AG201,0)</f>
        <v>0</v>
      </c>
      <c r="AR201" s="386">
        <f>IF('1042Bf Données de base trav.'!Y197&gt;0,'1042Bf Données de base trav.'!T197,0)</f>
        <v>0</v>
      </c>
      <c r="AS201" s="382" t="str">
        <f t="shared" si="67"/>
        <v/>
      </c>
      <c r="AT201" s="382">
        <f>'1042Bf Données de base trav.'!P197</f>
        <v>0</v>
      </c>
      <c r="AU201" s="382">
        <f t="shared" si="68"/>
        <v>0</v>
      </c>
    </row>
    <row r="202" spans="1:47" s="57" customFormat="1" ht="16.899999999999999" customHeight="1">
      <c r="A202" s="402" t="str">
        <f>IF('1042Bf Données de base trav.'!A198="","",'1042Bf Données de base trav.'!A198)</f>
        <v/>
      </c>
      <c r="B202" s="409" t="str">
        <f>IF('1042Bf Données de base trav.'!B198="","",'1042Bf Données de base trav.'!B198)</f>
        <v/>
      </c>
      <c r="C202" s="403" t="str">
        <f>IF('1042Bf Données de base trav.'!C198="","",'1042Bf Données de base trav.'!C198)</f>
        <v/>
      </c>
      <c r="D202" s="310" t="str">
        <f>IF('1042Bf Données de base trav.'!AJ198="","",'1042Bf Données de base trav.'!AJ198)</f>
        <v/>
      </c>
      <c r="E202" s="306" t="str">
        <f>IF('1042Bf Données de base trav.'!N198="","",'1042Bf Données de base trav.'!N198)</f>
        <v/>
      </c>
      <c r="F202" s="308" t="str">
        <f>IF('1042Bf Données de base trav.'!O198="","",'1042Bf Données de base trav.'!O198)</f>
        <v/>
      </c>
      <c r="G202" s="307" t="str">
        <f>IF('1042Bf Données de base trav.'!P198="","",'1042Bf Données de base trav.'!P198)</f>
        <v/>
      </c>
      <c r="H202" s="311" t="str">
        <f>IF('1042Bf Données de base trav.'!Q198="","",'1042Bf Données de base trav.'!Q198)</f>
        <v/>
      </c>
      <c r="I202" s="312" t="str">
        <f>IF('1042Bf Données de base trav.'!R198="","",'1042Bf Données de base trav.'!R198)</f>
        <v/>
      </c>
      <c r="J202" s="313" t="str">
        <f t="shared" si="52"/>
        <v/>
      </c>
      <c r="K202" s="314" t="str">
        <f t="shared" si="53"/>
        <v/>
      </c>
      <c r="L202" s="315" t="str">
        <f>IF('1042Bf Données de base trav.'!S198="","",'1042Bf Données de base trav.'!S198)</f>
        <v/>
      </c>
      <c r="M202" s="316" t="str">
        <f t="shared" si="69"/>
        <v/>
      </c>
      <c r="N202" s="317" t="str">
        <f t="shared" si="70"/>
        <v/>
      </c>
      <c r="O202" s="318" t="str">
        <f t="shared" si="71"/>
        <v/>
      </c>
      <c r="P202" s="319" t="str">
        <f t="shared" si="72"/>
        <v/>
      </c>
      <c r="Q202" s="309" t="str">
        <f t="shared" si="73"/>
        <v/>
      </c>
      <c r="R202" s="320" t="str">
        <f t="shared" si="74"/>
        <v/>
      </c>
      <c r="S202" s="317" t="str">
        <f t="shared" si="75"/>
        <v/>
      </c>
      <c r="T202" s="315" t="str">
        <f>IF(R202="","",MAX((O202-AR202)*'1042Af Demande'!$B$31,0))</f>
        <v/>
      </c>
      <c r="U202" s="321" t="str">
        <f t="shared" si="76"/>
        <v/>
      </c>
      <c r="V202" s="377"/>
      <c r="W202" s="378"/>
      <c r="X202" s="158" t="str">
        <f>IF('1042Bf Données de base trav.'!M198="","",'1042Bf Données de base trav.'!M198)</f>
        <v/>
      </c>
      <c r="Y202" s="379" t="str">
        <f t="shared" si="54"/>
        <v/>
      </c>
      <c r="Z202" s="380" t="str">
        <f>IF(A202="","",'1042Bf Données de base trav.'!Q198-'1042Bf Données de base trav.'!R198)</f>
        <v/>
      </c>
      <c r="AA202" s="380" t="str">
        <f t="shared" si="55"/>
        <v/>
      </c>
      <c r="AB202" s="381" t="str">
        <f t="shared" si="56"/>
        <v/>
      </c>
      <c r="AC202" s="381" t="str">
        <f t="shared" si="57"/>
        <v/>
      </c>
      <c r="AD202" s="381" t="str">
        <f t="shared" si="58"/>
        <v/>
      </c>
      <c r="AE202" s="382" t="str">
        <f t="shared" si="59"/>
        <v/>
      </c>
      <c r="AF202" s="382" t="str">
        <f>IF(K202="","",K202*AF$8 - MAX('1042Bf Données de base trav.'!S198-M202,0))</f>
        <v/>
      </c>
      <c r="AG202" s="382" t="str">
        <f t="shared" si="60"/>
        <v/>
      </c>
      <c r="AH202" s="382" t="str">
        <f t="shared" si="61"/>
        <v/>
      </c>
      <c r="AI202" s="382" t="str">
        <f t="shared" si="62"/>
        <v/>
      </c>
      <c r="AJ202" s="382" t="str">
        <f>IF(OR($C202="",K202="",O202=""),"",MAX(P202+'1042Bf Données de base trav.'!T198-O202,0))</f>
        <v/>
      </c>
      <c r="AK202" s="382" t="str">
        <f>IF('1042Bf Données de base trav.'!T198="","",'1042Bf Données de base trav.'!T198)</f>
        <v/>
      </c>
      <c r="AL202" s="382" t="str">
        <f t="shared" si="63"/>
        <v/>
      </c>
      <c r="AM202" s="383" t="str">
        <f t="shared" si="64"/>
        <v/>
      </c>
      <c r="AN202" s="384" t="str">
        <f t="shared" si="65"/>
        <v/>
      </c>
      <c r="AO202" s="382" t="str">
        <f t="shared" si="66"/>
        <v/>
      </c>
      <c r="AP202" s="382" t="str">
        <f>IF(E202="","",'1042Bf Données de base trav.'!P198)</f>
        <v/>
      </c>
      <c r="AQ202" s="385">
        <f>IF('1042Bf Données de base trav.'!Y198&gt;0,AG202,0)</f>
        <v>0</v>
      </c>
      <c r="AR202" s="386">
        <f>IF('1042Bf Données de base trav.'!Y198&gt;0,'1042Bf Données de base trav.'!T198,0)</f>
        <v>0</v>
      </c>
      <c r="AS202" s="382" t="str">
        <f t="shared" si="67"/>
        <v/>
      </c>
      <c r="AT202" s="382">
        <f>'1042Bf Données de base trav.'!P198</f>
        <v>0</v>
      </c>
      <c r="AU202" s="382">
        <f t="shared" si="68"/>
        <v>0</v>
      </c>
    </row>
    <row r="203" spans="1:47" s="57" customFormat="1" ht="16.899999999999999" customHeight="1">
      <c r="A203" s="402" t="str">
        <f>IF('1042Bf Données de base trav.'!A199="","",'1042Bf Données de base trav.'!A199)</f>
        <v/>
      </c>
      <c r="B203" s="409" t="str">
        <f>IF('1042Bf Données de base trav.'!B199="","",'1042Bf Données de base trav.'!B199)</f>
        <v/>
      </c>
      <c r="C203" s="403" t="str">
        <f>IF('1042Bf Données de base trav.'!C199="","",'1042Bf Données de base trav.'!C199)</f>
        <v/>
      </c>
      <c r="D203" s="310" t="str">
        <f>IF('1042Bf Données de base trav.'!AJ199="","",'1042Bf Données de base trav.'!AJ199)</f>
        <v/>
      </c>
      <c r="E203" s="306" t="str">
        <f>IF('1042Bf Données de base trav.'!N199="","",'1042Bf Données de base trav.'!N199)</f>
        <v/>
      </c>
      <c r="F203" s="308" t="str">
        <f>IF('1042Bf Données de base trav.'!O199="","",'1042Bf Données de base trav.'!O199)</f>
        <v/>
      </c>
      <c r="G203" s="307" t="str">
        <f>IF('1042Bf Données de base trav.'!P199="","",'1042Bf Données de base trav.'!P199)</f>
        <v/>
      </c>
      <c r="H203" s="311" t="str">
        <f>IF('1042Bf Données de base trav.'!Q199="","",'1042Bf Données de base trav.'!Q199)</f>
        <v/>
      </c>
      <c r="I203" s="312" t="str">
        <f>IF('1042Bf Données de base trav.'!R199="","",'1042Bf Données de base trav.'!R199)</f>
        <v/>
      </c>
      <c r="J203" s="313" t="str">
        <f t="shared" si="52"/>
        <v/>
      </c>
      <c r="K203" s="314" t="str">
        <f t="shared" si="53"/>
        <v/>
      </c>
      <c r="L203" s="315" t="str">
        <f>IF('1042Bf Données de base trav.'!S199="","",'1042Bf Données de base trav.'!S199)</f>
        <v/>
      </c>
      <c r="M203" s="316" t="str">
        <f t="shared" si="69"/>
        <v/>
      </c>
      <c r="N203" s="317" t="str">
        <f t="shared" si="70"/>
        <v/>
      </c>
      <c r="O203" s="318" t="str">
        <f t="shared" si="71"/>
        <v/>
      </c>
      <c r="P203" s="319" t="str">
        <f t="shared" si="72"/>
        <v/>
      </c>
      <c r="Q203" s="309" t="str">
        <f t="shared" si="73"/>
        <v/>
      </c>
      <c r="R203" s="320" t="str">
        <f t="shared" si="74"/>
        <v/>
      </c>
      <c r="S203" s="317" t="str">
        <f t="shared" si="75"/>
        <v/>
      </c>
      <c r="T203" s="315" t="str">
        <f>IF(R203="","",MAX((O203-AR203)*'1042Af Demande'!$B$31,0))</f>
        <v/>
      </c>
      <c r="U203" s="321" t="str">
        <f t="shared" si="76"/>
        <v/>
      </c>
      <c r="V203" s="377"/>
      <c r="W203" s="378"/>
      <c r="X203" s="158" t="str">
        <f>IF('1042Bf Données de base trav.'!M199="","",'1042Bf Données de base trav.'!M199)</f>
        <v/>
      </c>
      <c r="Y203" s="379" t="str">
        <f t="shared" si="54"/>
        <v/>
      </c>
      <c r="Z203" s="380" t="str">
        <f>IF(A203="","",'1042Bf Données de base trav.'!Q199-'1042Bf Données de base trav.'!R199)</f>
        <v/>
      </c>
      <c r="AA203" s="380" t="str">
        <f t="shared" si="55"/>
        <v/>
      </c>
      <c r="AB203" s="381" t="str">
        <f t="shared" si="56"/>
        <v/>
      </c>
      <c r="AC203" s="381" t="str">
        <f t="shared" si="57"/>
        <v/>
      </c>
      <c r="AD203" s="381" t="str">
        <f t="shared" si="58"/>
        <v/>
      </c>
      <c r="AE203" s="382" t="str">
        <f t="shared" si="59"/>
        <v/>
      </c>
      <c r="AF203" s="382" t="str">
        <f>IF(K203="","",K203*AF$8 - MAX('1042Bf Données de base trav.'!S199-M203,0))</f>
        <v/>
      </c>
      <c r="AG203" s="382" t="str">
        <f t="shared" si="60"/>
        <v/>
      </c>
      <c r="AH203" s="382" t="str">
        <f t="shared" si="61"/>
        <v/>
      </c>
      <c r="AI203" s="382" t="str">
        <f t="shared" si="62"/>
        <v/>
      </c>
      <c r="AJ203" s="382" t="str">
        <f>IF(OR($C203="",K203="",O203=""),"",MAX(P203+'1042Bf Données de base trav.'!T199-O203,0))</f>
        <v/>
      </c>
      <c r="AK203" s="382" t="str">
        <f>IF('1042Bf Données de base trav.'!T199="","",'1042Bf Données de base trav.'!T199)</f>
        <v/>
      </c>
      <c r="AL203" s="382" t="str">
        <f t="shared" si="63"/>
        <v/>
      </c>
      <c r="AM203" s="383" t="str">
        <f t="shared" si="64"/>
        <v/>
      </c>
      <c r="AN203" s="384" t="str">
        <f t="shared" si="65"/>
        <v/>
      </c>
      <c r="AO203" s="382" t="str">
        <f t="shared" si="66"/>
        <v/>
      </c>
      <c r="AP203" s="382" t="str">
        <f>IF(E203="","",'1042Bf Données de base trav.'!P199)</f>
        <v/>
      </c>
      <c r="AQ203" s="385">
        <f>IF('1042Bf Données de base trav.'!Y199&gt;0,AG203,0)</f>
        <v>0</v>
      </c>
      <c r="AR203" s="386">
        <f>IF('1042Bf Données de base trav.'!Y199&gt;0,'1042Bf Données de base trav.'!T199,0)</f>
        <v>0</v>
      </c>
      <c r="AS203" s="382" t="str">
        <f t="shared" si="67"/>
        <v/>
      </c>
      <c r="AT203" s="382">
        <f>'1042Bf Données de base trav.'!P199</f>
        <v>0</v>
      </c>
      <c r="AU203" s="382">
        <f t="shared" si="68"/>
        <v>0</v>
      </c>
    </row>
    <row r="204" spans="1:47" s="57" customFormat="1" ht="16.899999999999999" customHeight="1">
      <c r="A204" s="402" t="str">
        <f>IF('1042Bf Données de base trav.'!A200="","",'1042Bf Données de base trav.'!A200)</f>
        <v/>
      </c>
      <c r="B204" s="409" t="str">
        <f>IF('1042Bf Données de base trav.'!B200="","",'1042Bf Données de base trav.'!B200)</f>
        <v/>
      </c>
      <c r="C204" s="403" t="str">
        <f>IF('1042Bf Données de base trav.'!C200="","",'1042Bf Données de base trav.'!C200)</f>
        <v/>
      </c>
      <c r="D204" s="310" t="str">
        <f>IF('1042Bf Données de base trav.'!AJ200="","",'1042Bf Données de base trav.'!AJ200)</f>
        <v/>
      </c>
      <c r="E204" s="306" t="str">
        <f>IF('1042Bf Données de base trav.'!N200="","",'1042Bf Données de base trav.'!N200)</f>
        <v/>
      </c>
      <c r="F204" s="308" t="str">
        <f>IF('1042Bf Données de base trav.'!O200="","",'1042Bf Données de base trav.'!O200)</f>
        <v/>
      </c>
      <c r="G204" s="307" t="str">
        <f>IF('1042Bf Données de base trav.'!P200="","",'1042Bf Données de base trav.'!P200)</f>
        <v/>
      </c>
      <c r="H204" s="311" t="str">
        <f>IF('1042Bf Données de base trav.'!Q200="","",'1042Bf Données de base trav.'!Q200)</f>
        <v/>
      </c>
      <c r="I204" s="312" t="str">
        <f>IF('1042Bf Données de base trav.'!R200="","",'1042Bf Données de base trav.'!R200)</f>
        <v/>
      </c>
      <c r="J204" s="313" t="str">
        <f t="shared" si="52"/>
        <v/>
      </c>
      <c r="K204" s="314" t="str">
        <f t="shared" si="53"/>
        <v/>
      </c>
      <c r="L204" s="315" t="str">
        <f>IF('1042Bf Données de base trav.'!S200="","",'1042Bf Données de base trav.'!S200)</f>
        <v/>
      </c>
      <c r="M204" s="316" t="str">
        <f t="shared" si="69"/>
        <v/>
      </c>
      <c r="N204" s="317" t="str">
        <f t="shared" si="70"/>
        <v/>
      </c>
      <c r="O204" s="318" t="str">
        <f t="shared" si="71"/>
        <v/>
      </c>
      <c r="P204" s="319" t="str">
        <f t="shared" si="72"/>
        <v/>
      </c>
      <c r="Q204" s="309" t="str">
        <f t="shared" si="73"/>
        <v/>
      </c>
      <c r="R204" s="320" t="str">
        <f t="shared" si="74"/>
        <v/>
      </c>
      <c r="S204" s="317" t="str">
        <f t="shared" si="75"/>
        <v/>
      </c>
      <c r="T204" s="315" t="str">
        <f>IF(R204="","",MAX((O204-AR204)*'1042Af Demande'!$B$31,0))</f>
        <v/>
      </c>
      <c r="U204" s="321" t="str">
        <f t="shared" si="76"/>
        <v/>
      </c>
      <c r="V204" s="377"/>
      <c r="W204" s="378"/>
      <c r="X204" s="158" t="str">
        <f>IF('1042Bf Données de base trav.'!M200="","",'1042Bf Données de base trav.'!M200)</f>
        <v/>
      </c>
      <c r="Y204" s="379" t="str">
        <f t="shared" si="54"/>
        <v/>
      </c>
      <c r="Z204" s="380" t="str">
        <f>IF(A204="","",'1042Bf Données de base trav.'!Q200-'1042Bf Données de base trav.'!R200)</f>
        <v/>
      </c>
      <c r="AA204" s="380" t="str">
        <f t="shared" si="55"/>
        <v/>
      </c>
      <c r="AB204" s="381" t="str">
        <f t="shared" si="56"/>
        <v/>
      </c>
      <c r="AC204" s="381" t="str">
        <f t="shared" si="57"/>
        <v/>
      </c>
      <c r="AD204" s="381" t="str">
        <f t="shared" si="58"/>
        <v/>
      </c>
      <c r="AE204" s="382" t="str">
        <f t="shared" si="59"/>
        <v/>
      </c>
      <c r="AF204" s="382" t="str">
        <f>IF(K204="","",K204*AF$8 - MAX('1042Bf Données de base trav.'!S200-M204,0))</f>
        <v/>
      </c>
      <c r="AG204" s="382" t="str">
        <f t="shared" si="60"/>
        <v/>
      </c>
      <c r="AH204" s="382" t="str">
        <f t="shared" si="61"/>
        <v/>
      </c>
      <c r="AI204" s="382" t="str">
        <f t="shared" si="62"/>
        <v/>
      </c>
      <c r="AJ204" s="382" t="str">
        <f>IF(OR($C204="",K204="",O204=""),"",MAX(P204+'1042Bf Données de base trav.'!T200-O204,0))</f>
        <v/>
      </c>
      <c r="AK204" s="382" t="str">
        <f>IF('1042Bf Données de base trav.'!T200="","",'1042Bf Données de base trav.'!T200)</f>
        <v/>
      </c>
      <c r="AL204" s="382" t="str">
        <f t="shared" si="63"/>
        <v/>
      </c>
      <c r="AM204" s="383" t="str">
        <f t="shared" si="64"/>
        <v/>
      </c>
      <c r="AN204" s="384" t="str">
        <f t="shared" si="65"/>
        <v/>
      </c>
      <c r="AO204" s="382" t="str">
        <f t="shared" si="66"/>
        <v/>
      </c>
      <c r="AP204" s="382" t="str">
        <f>IF(E204="","",'1042Bf Données de base trav.'!P200)</f>
        <v/>
      </c>
      <c r="AQ204" s="385">
        <f>IF('1042Bf Données de base trav.'!Y200&gt;0,AG204,0)</f>
        <v>0</v>
      </c>
      <c r="AR204" s="386">
        <f>IF('1042Bf Données de base trav.'!Y200&gt;0,'1042Bf Données de base trav.'!T200,0)</f>
        <v>0</v>
      </c>
      <c r="AS204" s="382" t="str">
        <f t="shared" si="67"/>
        <v/>
      </c>
      <c r="AT204" s="382">
        <f>'1042Bf Données de base trav.'!P200</f>
        <v>0</v>
      </c>
      <c r="AU204" s="382">
        <f t="shared" si="68"/>
        <v>0</v>
      </c>
    </row>
    <row r="205" spans="1:47" s="57" customFormat="1" ht="16.899999999999999" customHeight="1">
      <c r="A205" s="402" t="str">
        <f>IF('1042Bf Données de base trav.'!A201="","",'1042Bf Données de base trav.'!A201)</f>
        <v/>
      </c>
      <c r="B205" s="409" t="str">
        <f>IF('1042Bf Données de base trav.'!B201="","",'1042Bf Données de base trav.'!B201)</f>
        <v/>
      </c>
      <c r="C205" s="403" t="str">
        <f>IF('1042Bf Données de base trav.'!C201="","",'1042Bf Données de base trav.'!C201)</f>
        <v/>
      </c>
      <c r="D205" s="310" t="str">
        <f>IF('1042Bf Données de base trav.'!AJ201="","",'1042Bf Données de base trav.'!AJ201)</f>
        <v/>
      </c>
      <c r="E205" s="306" t="str">
        <f>IF('1042Bf Données de base trav.'!N201="","",'1042Bf Données de base trav.'!N201)</f>
        <v/>
      </c>
      <c r="F205" s="308" t="str">
        <f>IF('1042Bf Données de base trav.'!O201="","",'1042Bf Données de base trav.'!O201)</f>
        <v/>
      </c>
      <c r="G205" s="307" t="str">
        <f>IF('1042Bf Données de base trav.'!P201="","",'1042Bf Données de base trav.'!P201)</f>
        <v/>
      </c>
      <c r="H205" s="311" t="str">
        <f>IF('1042Bf Données de base trav.'!Q201="","",'1042Bf Données de base trav.'!Q201)</f>
        <v/>
      </c>
      <c r="I205" s="312" t="str">
        <f>IF('1042Bf Données de base trav.'!R201="","",'1042Bf Données de base trav.'!R201)</f>
        <v/>
      </c>
      <c r="J205" s="313" t="str">
        <f t="shared" ref="J205:J211" si="77">Z205</f>
        <v/>
      </c>
      <c r="K205" s="314" t="str">
        <f t="shared" ref="K205:K211" si="78">AA205</f>
        <v/>
      </c>
      <c r="L205" s="315" t="str">
        <f>IF('1042Bf Données de base trav.'!S201="","",'1042Bf Données de base trav.'!S201)</f>
        <v/>
      </c>
      <c r="M205" s="316" t="str">
        <f t="shared" si="69"/>
        <v/>
      </c>
      <c r="N205" s="317" t="str">
        <f t="shared" si="70"/>
        <v/>
      </c>
      <c r="O205" s="318" t="str">
        <f t="shared" si="71"/>
        <v/>
      </c>
      <c r="P205" s="319" t="str">
        <f t="shared" si="72"/>
        <v/>
      </c>
      <c r="Q205" s="309" t="str">
        <f t="shared" si="73"/>
        <v/>
      </c>
      <c r="R205" s="320" t="str">
        <f t="shared" si="74"/>
        <v/>
      </c>
      <c r="S205" s="317" t="str">
        <f t="shared" si="75"/>
        <v/>
      </c>
      <c r="T205" s="315" t="str">
        <f>IF(R205="","",MAX((O205-AR205)*'1042Af Demande'!$B$31,0))</f>
        <v/>
      </c>
      <c r="U205" s="321" t="str">
        <f t="shared" si="76"/>
        <v/>
      </c>
      <c r="V205" s="377"/>
      <c r="W205" s="378"/>
      <c r="X205" s="158" t="str">
        <f>IF('1042Bf Données de base trav.'!M201="","",'1042Bf Données de base trav.'!M201)</f>
        <v/>
      </c>
      <c r="Y205" s="379" t="str">
        <f t="shared" ref="Y205:Y211" si="79">IF($A205="","",D205)</f>
        <v/>
      </c>
      <c r="Z205" s="380" t="str">
        <f>IF(A205="","",'1042Bf Données de base trav.'!Q201-'1042Bf Données de base trav.'!R201)</f>
        <v/>
      </c>
      <c r="AA205" s="380" t="str">
        <f t="shared" ref="AA205:AA211" si="80">IF(OR($C205="",E205="",F205="",G205=""),"",E205-(F205+G205+Z205))</f>
        <v/>
      </c>
      <c r="AB205" s="381" t="str">
        <f t="shared" ref="AB205:AB211" si="81">IF(AA205="","",MAX(AA205,0))</f>
        <v/>
      </c>
      <c r="AC205" s="381" t="str">
        <f t="shared" ref="AC205:AC211" si="82">IF(K205="","",AC$8)</f>
        <v/>
      </c>
      <c r="AD205" s="381" t="str">
        <f t="shared" ref="AD205:AD211" si="83">IF(K205="","",K205*AD$8)</f>
        <v/>
      </c>
      <c r="AE205" s="382" t="str">
        <f t="shared" ref="AE205:AE211" si="84">IF(AC205="","",AE$8)</f>
        <v/>
      </c>
      <c r="AF205" s="382" t="str">
        <f>IF(K205="","",K205*AF$8 - MAX('1042Bf Données de base trav.'!S201-M205,0))</f>
        <v/>
      </c>
      <c r="AG205" s="382" t="str">
        <f t="shared" ref="AG205:AG211" si="85">IF(OR($C205="",K205="",D205="",N205&lt;0),"",MAX(N205*D205,0))</f>
        <v/>
      </c>
      <c r="AH205" s="382" t="str">
        <f t="shared" ref="AH205:AH211" si="86">IF(OR($C205="",O205=""),"",O205*0.8)</f>
        <v/>
      </c>
      <c r="AI205" s="382" t="str">
        <f t="shared" ref="AI205:AI211" si="87">IF(OR($C205="",D205="",O205=""),"",AI$6/5*X205*D205*0.8)</f>
        <v/>
      </c>
      <c r="AJ205" s="382" t="str">
        <f>IF(OR($C205="",K205="",O205=""),"",MAX(P205+'1042Bf Données de base trav.'!T201-O205,0))</f>
        <v/>
      </c>
      <c r="AK205" s="382" t="str">
        <f>IF('1042Bf Données de base trav.'!T201="","",'1042Bf Données de base trav.'!T201)</f>
        <v/>
      </c>
      <c r="AL205" s="382" t="str">
        <f t="shared" ref="AL205:AL211" si="88">IF(OR($C205="",O205=""),"",MAX(P205-R205-AJ205,0))</f>
        <v/>
      </c>
      <c r="AM205" s="383" t="str">
        <f t="shared" ref="AM205:AM211" si="89">IF(E205="","",1)</f>
        <v/>
      </c>
      <c r="AN205" s="384" t="str">
        <f t="shared" ref="AN205:AN211" si="90">IF(E205="","",IF(ROUND(K205,2)&lt;=0,0,1))</f>
        <v/>
      </c>
      <c r="AO205" s="382" t="str">
        <f t="shared" ref="AO205:AO211" si="91">IF(E205="","",E205)</f>
        <v/>
      </c>
      <c r="AP205" s="382" t="str">
        <f>IF(E205="","",'1042Bf Données de base trav.'!P201)</f>
        <v/>
      </c>
      <c r="AQ205" s="385">
        <f>IF('1042Bf Données de base trav.'!Y201&gt;0,AG205,0)</f>
        <v>0</v>
      </c>
      <c r="AR205" s="386">
        <f>IF('1042Bf Données de base trav.'!Y201&gt;0,'1042Bf Données de base trav.'!T201,0)</f>
        <v>0</v>
      </c>
      <c r="AS205" s="382" t="str">
        <f t="shared" ref="AS205:AS211" si="92">E205</f>
        <v/>
      </c>
      <c r="AT205" s="382">
        <f>'1042Bf Données de base trav.'!P201</f>
        <v>0</v>
      </c>
      <c r="AU205" s="382">
        <f t="shared" ref="AU205:AU211" si="93">IF(AQ205="",0,MAX(AQ205-AR205,0))</f>
        <v>0</v>
      </c>
    </row>
    <row r="206" spans="1:47" s="57" customFormat="1" ht="16.899999999999999" customHeight="1">
      <c r="A206" s="402" t="str">
        <f>IF('1042Bf Données de base trav.'!A202="","",'1042Bf Données de base trav.'!A202)</f>
        <v/>
      </c>
      <c r="B206" s="409" t="str">
        <f>IF('1042Bf Données de base trav.'!B202="","",'1042Bf Données de base trav.'!B202)</f>
        <v/>
      </c>
      <c r="C206" s="403" t="str">
        <f>IF('1042Bf Données de base trav.'!C202="","",'1042Bf Données de base trav.'!C202)</f>
        <v/>
      </c>
      <c r="D206" s="310" t="str">
        <f>IF('1042Bf Données de base trav.'!AJ202="","",'1042Bf Données de base trav.'!AJ202)</f>
        <v/>
      </c>
      <c r="E206" s="306" t="str">
        <f>IF('1042Bf Données de base trav.'!N202="","",'1042Bf Données de base trav.'!N202)</f>
        <v/>
      </c>
      <c r="F206" s="308" t="str">
        <f>IF('1042Bf Données de base trav.'!O202="","",'1042Bf Données de base trav.'!O202)</f>
        <v/>
      </c>
      <c r="G206" s="307" t="str">
        <f>IF('1042Bf Données de base trav.'!P202="","",'1042Bf Données de base trav.'!P202)</f>
        <v/>
      </c>
      <c r="H206" s="311" t="str">
        <f>IF('1042Bf Données de base trav.'!Q202="","",'1042Bf Données de base trav.'!Q202)</f>
        <v/>
      </c>
      <c r="I206" s="312" t="str">
        <f>IF('1042Bf Données de base trav.'!R202="","",'1042Bf Données de base trav.'!R202)</f>
        <v/>
      </c>
      <c r="J206" s="313" t="str">
        <f t="shared" si="77"/>
        <v/>
      </c>
      <c r="K206" s="314" t="str">
        <f t="shared" si="78"/>
        <v/>
      </c>
      <c r="L206" s="315" t="str">
        <f>IF('1042Bf Données de base trav.'!S202="","",'1042Bf Données de base trav.'!S202)</f>
        <v/>
      </c>
      <c r="M206" s="316" t="str">
        <f t="shared" ref="M206:M211" si="94">AD206</f>
        <v/>
      </c>
      <c r="N206" s="317" t="str">
        <f t="shared" ref="N206:N211" si="95">AF206</f>
        <v/>
      </c>
      <c r="O206" s="318" t="str">
        <f t="shared" ref="O206:O211" si="96">AG206</f>
        <v/>
      </c>
      <c r="P206" s="319" t="str">
        <f t="shared" ref="P206:P211" si="97">AH206</f>
        <v/>
      </c>
      <c r="Q206" s="309" t="str">
        <f t="shared" ref="Q206:Q211" si="98">AJ206</f>
        <v/>
      </c>
      <c r="R206" s="320" t="str">
        <f t="shared" ref="R206:R211" si="99">AI206</f>
        <v/>
      </c>
      <c r="S206" s="317" t="str">
        <f t="shared" ref="S206:S211" si="100">AL206</f>
        <v/>
      </c>
      <c r="T206" s="315" t="str">
        <f>IF(R206="","",MAX((O206-AR206)*'1042Af Demande'!$B$31,0))</f>
        <v/>
      </c>
      <c r="U206" s="321" t="str">
        <f t="shared" ref="U206:U211" si="101">IF(T206="","",S206+T206)</f>
        <v/>
      </c>
      <c r="V206" s="377"/>
      <c r="W206" s="378"/>
      <c r="X206" s="158" t="str">
        <f>IF('1042Bf Données de base trav.'!M202="","",'1042Bf Données de base trav.'!M202)</f>
        <v/>
      </c>
      <c r="Y206" s="379" t="str">
        <f t="shared" si="79"/>
        <v/>
      </c>
      <c r="Z206" s="380" t="str">
        <f>IF(A206="","",'1042Bf Données de base trav.'!Q202-'1042Bf Données de base trav.'!R202)</f>
        <v/>
      </c>
      <c r="AA206" s="380" t="str">
        <f t="shared" si="80"/>
        <v/>
      </c>
      <c r="AB206" s="381" t="str">
        <f t="shared" si="81"/>
        <v/>
      </c>
      <c r="AC206" s="381" t="str">
        <f t="shared" si="82"/>
        <v/>
      </c>
      <c r="AD206" s="381" t="str">
        <f t="shared" si="83"/>
        <v/>
      </c>
      <c r="AE206" s="382" t="str">
        <f t="shared" si="84"/>
        <v/>
      </c>
      <c r="AF206" s="382" t="str">
        <f>IF(K206="","",K206*AF$8 - MAX('1042Bf Données de base trav.'!S202-M206,0))</f>
        <v/>
      </c>
      <c r="AG206" s="382" t="str">
        <f t="shared" si="85"/>
        <v/>
      </c>
      <c r="AH206" s="382" t="str">
        <f t="shared" si="86"/>
        <v/>
      </c>
      <c r="AI206" s="382" t="str">
        <f t="shared" si="87"/>
        <v/>
      </c>
      <c r="AJ206" s="382" t="str">
        <f>IF(OR($C206="",K206="",O206=""),"",MAX(P206+'1042Bf Données de base trav.'!T202-O206,0))</f>
        <v/>
      </c>
      <c r="AK206" s="382" t="str">
        <f>IF('1042Bf Données de base trav.'!T202="","",'1042Bf Données de base trav.'!T202)</f>
        <v/>
      </c>
      <c r="AL206" s="382" t="str">
        <f t="shared" si="88"/>
        <v/>
      </c>
      <c r="AM206" s="383" t="str">
        <f t="shared" si="89"/>
        <v/>
      </c>
      <c r="AN206" s="384" t="str">
        <f t="shared" si="90"/>
        <v/>
      </c>
      <c r="AO206" s="382" t="str">
        <f t="shared" si="91"/>
        <v/>
      </c>
      <c r="AP206" s="382" t="str">
        <f>IF(E206="","",'1042Bf Données de base trav.'!P202)</f>
        <v/>
      </c>
      <c r="AQ206" s="385">
        <f>IF('1042Bf Données de base trav.'!Y202&gt;0,AG206,0)</f>
        <v>0</v>
      </c>
      <c r="AR206" s="386">
        <f>IF('1042Bf Données de base trav.'!Y202&gt;0,'1042Bf Données de base trav.'!T202,0)</f>
        <v>0</v>
      </c>
      <c r="AS206" s="382" t="str">
        <f t="shared" si="92"/>
        <v/>
      </c>
      <c r="AT206" s="382">
        <f>'1042Bf Données de base trav.'!P202</f>
        <v>0</v>
      </c>
      <c r="AU206" s="382">
        <f t="shared" si="93"/>
        <v>0</v>
      </c>
    </row>
    <row r="207" spans="1:47" s="57" customFormat="1" ht="16.899999999999999" customHeight="1">
      <c r="A207" s="402" t="str">
        <f>IF('1042Bf Données de base trav.'!A203="","",'1042Bf Données de base trav.'!A203)</f>
        <v/>
      </c>
      <c r="B207" s="409" t="str">
        <f>IF('1042Bf Données de base trav.'!B203="","",'1042Bf Données de base trav.'!B203)</f>
        <v/>
      </c>
      <c r="C207" s="403" t="str">
        <f>IF('1042Bf Données de base trav.'!C203="","",'1042Bf Données de base trav.'!C203)</f>
        <v/>
      </c>
      <c r="D207" s="310" t="str">
        <f>IF('1042Bf Données de base trav.'!AJ203="","",'1042Bf Données de base trav.'!AJ203)</f>
        <v/>
      </c>
      <c r="E207" s="306" t="str">
        <f>IF('1042Bf Données de base trav.'!N203="","",'1042Bf Données de base trav.'!N203)</f>
        <v/>
      </c>
      <c r="F207" s="308" t="str">
        <f>IF('1042Bf Données de base trav.'!O203="","",'1042Bf Données de base trav.'!O203)</f>
        <v/>
      </c>
      <c r="G207" s="307" t="str">
        <f>IF('1042Bf Données de base trav.'!P203="","",'1042Bf Données de base trav.'!P203)</f>
        <v/>
      </c>
      <c r="H207" s="311" t="str">
        <f>IF('1042Bf Données de base trav.'!Q203="","",'1042Bf Données de base trav.'!Q203)</f>
        <v/>
      </c>
      <c r="I207" s="312" t="str">
        <f>IF('1042Bf Données de base trav.'!R203="","",'1042Bf Données de base trav.'!R203)</f>
        <v/>
      </c>
      <c r="J207" s="313" t="str">
        <f t="shared" si="77"/>
        <v/>
      </c>
      <c r="K207" s="314" t="str">
        <f t="shared" si="78"/>
        <v/>
      </c>
      <c r="L207" s="315" t="str">
        <f>IF('1042Bf Données de base trav.'!S203="","",'1042Bf Données de base trav.'!S203)</f>
        <v/>
      </c>
      <c r="M207" s="316" t="str">
        <f t="shared" si="94"/>
        <v/>
      </c>
      <c r="N207" s="317" t="str">
        <f t="shared" si="95"/>
        <v/>
      </c>
      <c r="O207" s="318" t="str">
        <f t="shared" si="96"/>
        <v/>
      </c>
      <c r="P207" s="319" t="str">
        <f t="shared" si="97"/>
        <v/>
      </c>
      <c r="Q207" s="309" t="str">
        <f t="shared" si="98"/>
        <v/>
      </c>
      <c r="R207" s="320" t="str">
        <f t="shared" si="99"/>
        <v/>
      </c>
      <c r="S207" s="317" t="str">
        <f t="shared" si="100"/>
        <v/>
      </c>
      <c r="T207" s="315" t="str">
        <f>IF(R207="","",MAX((O207-AR207)*'1042Af Demande'!$B$31,0))</f>
        <v/>
      </c>
      <c r="U207" s="321" t="str">
        <f t="shared" si="101"/>
        <v/>
      </c>
      <c r="V207" s="377"/>
      <c r="W207" s="378"/>
      <c r="X207" s="158" t="str">
        <f>IF('1042Bf Données de base trav.'!M203="","",'1042Bf Données de base trav.'!M203)</f>
        <v/>
      </c>
      <c r="Y207" s="379" t="str">
        <f t="shared" si="79"/>
        <v/>
      </c>
      <c r="Z207" s="380" t="str">
        <f>IF(A207="","",'1042Bf Données de base trav.'!Q203-'1042Bf Données de base trav.'!R203)</f>
        <v/>
      </c>
      <c r="AA207" s="380" t="str">
        <f t="shared" si="80"/>
        <v/>
      </c>
      <c r="AB207" s="381" t="str">
        <f t="shared" si="81"/>
        <v/>
      </c>
      <c r="AC207" s="381" t="str">
        <f t="shared" si="82"/>
        <v/>
      </c>
      <c r="AD207" s="381" t="str">
        <f t="shared" si="83"/>
        <v/>
      </c>
      <c r="AE207" s="382" t="str">
        <f t="shared" si="84"/>
        <v/>
      </c>
      <c r="AF207" s="382" t="str">
        <f>IF(K207="","",K207*AF$8 - MAX('1042Bf Données de base trav.'!S203-M207,0))</f>
        <v/>
      </c>
      <c r="AG207" s="382" t="str">
        <f t="shared" si="85"/>
        <v/>
      </c>
      <c r="AH207" s="382" t="str">
        <f t="shared" si="86"/>
        <v/>
      </c>
      <c r="AI207" s="382" t="str">
        <f t="shared" si="87"/>
        <v/>
      </c>
      <c r="AJ207" s="382" t="str">
        <f>IF(OR($C207="",K207="",O207=""),"",MAX(P207+'1042Bf Données de base trav.'!T203-O207,0))</f>
        <v/>
      </c>
      <c r="AK207" s="382" t="str">
        <f>IF('1042Bf Données de base trav.'!T203="","",'1042Bf Données de base trav.'!T203)</f>
        <v/>
      </c>
      <c r="AL207" s="382" t="str">
        <f t="shared" si="88"/>
        <v/>
      </c>
      <c r="AM207" s="383" t="str">
        <f t="shared" si="89"/>
        <v/>
      </c>
      <c r="AN207" s="384" t="str">
        <f t="shared" si="90"/>
        <v/>
      </c>
      <c r="AO207" s="382" t="str">
        <f t="shared" si="91"/>
        <v/>
      </c>
      <c r="AP207" s="382" t="str">
        <f>IF(E207="","",'1042Bf Données de base trav.'!P203)</f>
        <v/>
      </c>
      <c r="AQ207" s="385">
        <f>IF('1042Bf Données de base trav.'!Y203&gt;0,AG207,0)</f>
        <v>0</v>
      </c>
      <c r="AR207" s="386">
        <f>IF('1042Bf Données de base trav.'!Y203&gt;0,'1042Bf Données de base trav.'!T203,0)</f>
        <v>0</v>
      </c>
      <c r="AS207" s="382" t="str">
        <f t="shared" si="92"/>
        <v/>
      </c>
      <c r="AT207" s="382">
        <f>'1042Bf Données de base trav.'!P203</f>
        <v>0</v>
      </c>
      <c r="AU207" s="382">
        <f t="shared" si="93"/>
        <v>0</v>
      </c>
    </row>
    <row r="208" spans="1:47" s="57" customFormat="1" ht="16.899999999999999" customHeight="1">
      <c r="A208" s="402" t="str">
        <f>IF('1042Bf Données de base trav.'!A204="","",'1042Bf Données de base trav.'!A204)</f>
        <v/>
      </c>
      <c r="B208" s="409" t="str">
        <f>IF('1042Bf Données de base trav.'!B204="","",'1042Bf Données de base trav.'!B204)</f>
        <v/>
      </c>
      <c r="C208" s="403" t="str">
        <f>IF('1042Bf Données de base trav.'!C204="","",'1042Bf Données de base trav.'!C204)</f>
        <v/>
      </c>
      <c r="D208" s="310" t="str">
        <f>IF('1042Bf Données de base trav.'!AJ204="","",'1042Bf Données de base trav.'!AJ204)</f>
        <v/>
      </c>
      <c r="E208" s="306" t="str">
        <f>IF('1042Bf Données de base trav.'!N204="","",'1042Bf Données de base trav.'!N204)</f>
        <v/>
      </c>
      <c r="F208" s="308" t="str">
        <f>IF('1042Bf Données de base trav.'!O204="","",'1042Bf Données de base trav.'!O204)</f>
        <v/>
      </c>
      <c r="G208" s="307" t="str">
        <f>IF('1042Bf Données de base trav.'!P204="","",'1042Bf Données de base trav.'!P204)</f>
        <v/>
      </c>
      <c r="H208" s="311" t="str">
        <f>IF('1042Bf Données de base trav.'!Q204="","",'1042Bf Données de base trav.'!Q204)</f>
        <v/>
      </c>
      <c r="I208" s="312" t="str">
        <f>IF('1042Bf Données de base trav.'!R204="","",'1042Bf Données de base trav.'!R204)</f>
        <v/>
      </c>
      <c r="J208" s="313" t="str">
        <f t="shared" si="77"/>
        <v/>
      </c>
      <c r="K208" s="314" t="str">
        <f t="shared" si="78"/>
        <v/>
      </c>
      <c r="L208" s="315" t="str">
        <f>IF('1042Bf Données de base trav.'!S204="","",'1042Bf Données de base trav.'!S204)</f>
        <v/>
      </c>
      <c r="M208" s="316" t="str">
        <f t="shared" si="94"/>
        <v/>
      </c>
      <c r="N208" s="317" t="str">
        <f t="shared" si="95"/>
        <v/>
      </c>
      <c r="O208" s="318" t="str">
        <f t="shared" si="96"/>
        <v/>
      </c>
      <c r="P208" s="319" t="str">
        <f t="shared" si="97"/>
        <v/>
      </c>
      <c r="Q208" s="309" t="str">
        <f t="shared" si="98"/>
        <v/>
      </c>
      <c r="R208" s="320" t="str">
        <f t="shared" si="99"/>
        <v/>
      </c>
      <c r="S208" s="317" t="str">
        <f t="shared" si="100"/>
        <v/>
      </c>
      <c r="T208" s="315" t="str">
        <f>IF(R208="","",MAX((O208-AR208)*'1042Af Demande'!$B$31,0))</f>
        <v/>
      </c>
      <c r="U208" s="321" t="str">
        <f t="shared" si="101"/>
        <v/>
      </c>
      <c r="V208" s="377"/>
      <c r="W208" s="378"/>
      <c r="X208" s="158" t="str">
        <f>IF('1042Bf Données de base trav.'!M204="","",'1042Bf Données de base trav.'!M204)</f>
        <v/>
      </c>
      <c r="Y208" s="379" t="str">
        <f t="shared" si="79"/>
        <v/>
      </c>
      <c r="Z208" s="380" t="str">
        <f>IF(A208="","",'1042Bf Données de base trav.'!Q204-'1042Bf Données de base trav.'!R204)</f>
        <v/>
      </c>
      <c r="AA208" s="380" t="str">
        <f t="shared" si="80"/>
        <v/>
      </c>
      <c r="AB208" s="381" t="str">
        <f t="shared" si="81"/>
        <v/>
      </c>
      <c r="AC208" s="381" t="str">
        <f t="shared" si="82"/>
        <v/>
      </c>
      <c r="AD208" s="381" t="str">
        <f t="shared" si="83"/>
        <v/>
      </c>
      <c r="AE208" s="382" t="str">
        <f t="shared" si="84"/>
        <v/>
      </c>
      <c r="AF208" s="382" t="str">
        <f>IF(K208="","",K208*AF$8 - MAX('1042Bf Données de base trav.'!S204-M208,0))</f>
        <v/>
      </c>
      <c r="AG208" s="382" t="str">
        <f t="shared" si="85"/>
        <v/>
      </c>
      <c r="AH208" s="382" t="str">
        <f t="shared" si="86"/>
        <v/>
      </c>
      <c r="AI208" s="382" t="str">
        <f t="shared" si="87"/>
        <v/>
      </c>
      <c r="AJ208" s="382" t="str">
        <f>IF(OR($C208="",K208="",O208=""),"",MAX(P208+'1042Bf Données de base trav.'!T204-O208,0))</f>
        <v/>
      </c>
      <c r="AK208" s="382" t="str">
        <f>IF('1042Bf Données de base trav.'!T204="","",'1042Bf Données de base trav.'!T204)</f>
        <v/>
      </c>
      <c r="AL208" s="382" t="str">
        <f t="shared" si="88"/>
        <v/>
      </c>
      <c r="AM208" s="383" t="str">
        <f t="shared" si="89"/>
        <v/>
      </c>
      <c r="AN208" s="384" t="str">
        <f t="shared" si="90"/>
        <v/>
      </c>
      <c r="AO208" s="382" t="str">
        <f t="shared" si="91"/>
        <v/>
      </c>
      <c r="AP208" s="382" t="str">
        <f>IF(E208="","",'1042Bf Données de base trav.'!P204)</f>
        <v/>
      </c>
      <c r="AQ208" s="385">
        <f>IF('1042Bf Données de base trav.'!Y204&gt;0,AG208,0)</f>
        <v>0</v>
      </c>
      <c r="AR208" s="386">
        <f>IF('1042Bf Données de base trav.'!Y204&gt;0,'1042Bf Données de base trav.'!T204,0)</f>
        <v>0</v>
      </c>
      <c r="AS208" s="382" t="str">
        <f t="shared" si="92"/>
        <v/>
      </c>
      <c r="AT208" s="382">
        <f>'1042Bf Données de base trav.'!P204</f>
        <v>0</v>
      </c>
      <c r="AU208" s="382">
        <f t="shared" si="93"/>
        <v>0</v>
      </c>
    </row>
    <row r="209" spans="1:47" s="57" customFormat="1" ht="16.899999999999999" customHeight="1">
      <c r="A209" s="402" t="str">
        <f>IF('1042Bf Données de base trav.'!A205="","",'1042Bf Données de base trav.'!A205)</f>
        <v/>
      </c>
      <c r="B209" s="409" t="str">
        <f>IF('1042Bf Données de base trav.'!B205="","",'1042Bf Données de base trav.'!B205)</f>
        <v/>
      </c>
      <c r="C209" s="403" t="str">
        <f>IF('1042Bf Données de base trav.'!C205="","",'1042Bf Données de base trav.'!C205)</f>
        <v/>
      </c>
      <c r="D209" s="310" t="str">
        <f>IF('1042Bf Données de base trav.'!AJ205="","",'1042Bf Données de base trav.'!AJ205)</f>
        <v/>
      </c>
      <c r="E209" s="306" t="str">
        <f>IF('1042Bf Données de base trav.'!N205="","",'1042Bf Données de base trav.'!N205)</f>
        <v/>
      </c>
      <c r="F209" s="308" t="str">
        <f>IF('1042Bf Données de base trav.'!O205="","",'1042Bf Données de base trav.'!O205)</f>
        <v/>
      </c>
      <c r="G209" s="307" t="str">
        <f>IF('1042Bf Données de base trav.'!P205="","",'1042Bf Données de base trav.'!P205)</f>
        <v/>
      </c>
      <c r="H209" s="311" t="str">
        <f>IF('1042Bf Données de base trav.'!Q205="","",'1042Bf Données de base trav.'!Q205)</f>
        <v/>
      </c>
      <c r="I209" s="312" t="str">
        <f>IF('1042Bf Données de base trav.'!R205="","",'1042Bf Données de base trav.'!R205)</f>
        <v/>
      </c>
      <c r="J209" s="313" t="str">
        <f t="shared" si="77"/>
        <v/>
      </c>
      <c r="K209" s="314" t="str">
        <f t="shared" si="78"/>
        <v/>
      </c>
      <c r="L209" s="315" t="str">
        <f>IF('1042Bf Données de base trav.'!S205="","",'1042Bf Données de base trav.'!S205)</f>
        <v/>
      </c>
      <c r="M209" s="316" t="str">
        <f t="shared" si="94"/>
        <v/>
      </c>
      <c r="N209" s="317" t="str">
        <f t="shared" si="95"/>
        <v/>
      </c>
      <c r="O209" s="318" t="str">
        <f t="shared" si="96"/>
        <v/>
      </c>
      <c r="P209" s="319" t="str">
        <f t="shared" si="97"/>
        <v/>
      </c>
      <c r="Q209" s="309" t="str">
        <f t="shared" si="98"/>
        <v/>
      </c>
      <c r="R209" s="320" t="str">
        <f t="shared" si="99"/>
        <v/>
      </c>
      <c r="S209" s="317" t="str">
        <f t="shared" si="100"/>
        <v/>
      </c>
      <c r="T209" s="315" t="str">
        <f>IF(R209="","",MAX((O209-AR209)*'1042Af Demande'!$B$31,0))</f>
        <v/>
      </c>
      <c r="U209" s="321" t="str">
        <f t="shared" si="101"/>
        <v/>
      </c>
      <c r="V209" s="377"/>
      <c r="W209" s="378"/>
      <c r="X209" s="158" t="str">
        <f>IF('1042Bf Données de base trav.'!M205="","",'1042Bf Données de base trav.'!M205)</f>
        <v/>
      </c>
      <c r="Y209" s="379" t="str">
        <f t="shared" si="79"/>
        <v/>
      </c>
      <c r="Z209" s="380" t="str">
        <f>IF(A209="","",'1042Bf Données de base trav.'!Q205-'1042Bf Données de base trav.'!R205)</f>
        <v/>
      </c>
      <c r="AA209" s="380" t="str">
        <f t="shared" si="80"/>
        <v/>
      </c>
      <c r="AB209" s="381" t="str">
        <f t="shared" si="81"/>
        <v/>
      </c>
      <c r="AC209" s="381" t="str">
        <f t="shared" si="82"/>
        <v/>
      </c>
      <c r="AD209" s="381" t="str">
        <f t="shared" si="83"/>
        <v/>
      </c>
      <c r="AE209" s="382" t="str">
        <f t="shared" si="84"/>
        <v/>
      </c>
      <c r="AF209" s="382" t="str">
        <f>IF(K209="","",K209*AF$8 - MAX('1042Bf Données de base trav.'!S205-M209,0))</f>
        <v/>
      </c>
      <c r="AG209" s="382" t="str">
        <f t="shared" si="85"/>
        <v/>
      </c>
      <c r="AH209" s="382" t="str">
        <f t="shared" si="86"/>
        <v/>
      </c>
      <c r="AI209" s="382" t="str">
        <f t="shared" si="87"/>
        <v/>
      </c>
      <c r="AJ209" s="382" t="str">
        <f>IF(OR($C209="",K209="",O209=""),"",MAX(P209+'1042Bf Données de base trav.'!T205-O209,0))</f>
        <v/>
      </c>
      <c r="AK209" s="382" t="str">
        <f>IF('1042Bf Données de base trav.'!T205="","",'1042Bf Données de base trav.'!T205)</f>
        <v/>
      </c>
      <c r="AL209" s="382" t="str">
        <f t="shared" si="88"/>
        <v/>
      </c>
      <c r="AM209" s="383" t="str">
        <f t="shared" si="89"/>
        <v/>
      </c>
      <c r="AN209" s="384" t="str">
        <f t="shared" si="90"/>
        <v/>
      </c>
      <c r="AO209" s="382" t="str">
        <f t="shared" si="91"/>
        <v/>
      </c>
      <c r="AP209" s="382" t="str">
        <f>IF(E209="","",'1042Bf Données de base trav.'!P205)</f>
        <v/>
      </c>
      <c r="AQ209" s="385">
        <f>IF('1042Bf Données de base trav.'!Y205&gt;0,AG209,0)</f>
        <v>0</v>
      </c>
      <c r="AR209" s="386">
        <f>IF('1042Bf Données de base trav.'!Y205&gt;0,'1042Bf Données de base trav.'!T205,0)</f>
        <v>0</v>
      </c>
      <c r="AS209" s="382" t="str">
        <f t="shared" si="92"/>
        <v/>
      </c>
      <c r="AT209" s="382">
        <f>'1042Bf Données de base trav.'!P205</f>
        <v>0</v>
      </c>
      <c r="AU209" s="382">
        <f t="shared" si="93"/>
        <v>0</v>
      </c>
    </row>
    <row r="210" spans="1:47" s="57" customFormat="1" ht="16.899999999999999" customHeight="1">
      <c r="A210" s="402" t="str">
        <f>IF('1042Bf Données de base trav.'!A206="","",'1042Bf Données de base trav.'!A206)</f>
        <v/>
      </c>
      <c r="B210" s="409" t="str">
        <f>IF('1042Bf Données de base trav.'!B206="","",'1042Bf Données de base trav.'!B206)</f>
        <v/>
      </c>
      <c r="C210" s="403" t="str">
        <f>IF('1042Bf Données de base trav.'!C206="","",'1042Bf Données de base trav.'!C206)</f>
        <v/>
      </c>
      <c r="D210" s="310" t="str">
        <f>IF('1042Bf Données de base trav.'!AJ206="","",'1042Bf Données de base trav.'!AJ206)</f>
        <v/>
      </c>
      <c r="E210" s="306" t="str">
        <f>IF('1042Bf Données de base trav.'!N206="","",'1042Bf Données de base trav.'!N206)</f>
        <v/>
      </c>
      <c r="F210" s="308" t="str">
        <f>IF('1042Bf Données de base trav.'!O206="","",'1042Bf Données de base trav.'!O206)</f>
        <v/>
      </c>
      <c r="G210" s="307" t="str">
        <f>IF('1042Bf Données de base trav.'!P206="","",'1042Bf Données de base trav.'!P206)</f>
        <v/>
      </c>
      <c r="H210" s="311" t="str">
        <f>IF('1042Bf Données de base trav.'!Q206="","",'1042Bf Données de base trav.'!Q206)</f>
        <v/>
      </c>
      <c r="I210" s="312" t="str">
        <f>IF('1042Bf Données de base trav.'!R206="","",'1042Bf Données de base trav.'!R206)</f>
        <v/>
      </c>
      <c r="J210" s="313" t="str">
        <f t="shared" si="77"/>
        <v/>
      </c>
      <c r="K210" s="314" t="str">
        <f t="shared" si="78"/>
        <v/>
      </c>
      <c r="L210" s="315" t="str">
        <f>IF('1042Bf Données de base trav.'!S206="","",'1042Bf Données de base trav.'!S206)</f>
        <v/>
      </c>
      <c r="M210" s="316" t="str">
        <f t="shared" si="94"/>
        <v/>
      </c>
      <c r="N210" s="317" t="str">
        <f t="shared" si="95"/>
        <v/>
      </c>
      <c r="O210" s="318" t="str">
        <f t="shared" si="96"/>
        <v/>
      </c>
      <c r="P210" s="319" t="str">
        <f t="shared" si="97"/>
        <v/>
      </c>
      <c r="Q210" s="309" t="str">
        <f t="shared" si="98"/>
        <v/>
      </c>
      <c r="R210" s="320" t="str">
        <f t="shared" si="99"/>
        <v/>
      </c>
      <c r="S210" s="317" t="str">
        <f t="shared" si="100"/>
        <v/>
      </c>
      <c r="T210" s="315" t="str">
        <f>IF(R210="","",MAX((O210-AR210)*'1042Af Demande'!$B$31,0))</f>
        <v/>
      </c>
      <c r="U210" s="321" t="str">
        <f t="shared" si="101"/>
        <v/>
      </c>
      <c r="V210" s="377"/>
      <c r="W210" s="378"/>
      <c r="X210" s="158" t="str">
        <f>IF('1042Bf Données de base trav.'!M206="","",'1042Bf Données de base trav.'!M206)</f>
        <v/>
      </c>
      <c r="Y210" s="379" t="str">
        <f t="shared" si="79"/>
        <v/>
      </c>
      <c r="Z210" s="380" t="str">
        <f>IF(A210="","",'1042Bf Données de base trav.'!Q206-'1042Bf Données de base trav.'!R206)</f>
        <v/>
      </c>
      <c r="AA210" s="380" t="str">
        <f t="shared" si="80"/>
        <v/>
      </c>
      <c r="AB210" s="381" t="str">
        <f t="shared" si="81"/>
        <v/>
      </c>
      <c r="AC210" s="381" t="str">
        <f t="shared" si="82"/>
        <v/>
      </c>
      <c r="AD210" s="381" t="str">
        <f t="shared" si="83"/>
        <v/>
      </c>
      <c r="AE210" s="382" t="str">
        <f t="shared" si="84"/>
        <v/>
      </c>
      <c r="AF210" s="382" t="str">
        <f>IF(K210="","",K210*AF$8 - MAX('1042Bf Données de base trav.'!S206-M210,0))</f>
        <v/>
      </c>
      <c r="AG210" s="382" t="str">
        <f t="shared" si="85"/>
        <v/>
      </c>
      <c r="AH210" s="382" t="str">
        <f t="shared" si="86"/>
        <v/>
      </c>
      <c r="AI210" s="382" t="str">
        <f t="shared" si="87"/>
        <v/>
      </c>
      <c r="AJ210" s="382" t="str">
        <f>IF(OR($C210="",K210="",O210=""),"",MAX(P210+'1042Bf Données de base trav.'!T206-O210,0))</f>
        <v/>
      </c>
      <c r="AK210" s="382" t="str">
        <f>IF('1042Bf Données de base trav.'!T206="","",'1042Bf Données de base trav.'!T206)</f>
        <v/>
      </c>
      <c r="AL210" s="382" t="str">
        <f t="shared" si="88"/>
        <v/>
      </c>
      <c r="AM210" s="383" t="str">
        <f t="shared" si="89"/>
        <v/>
      </c>
      <c r="AN210" s="384" t="str">
        <f t="shared" si="90"/>
        <v/>
      </c>
      <c r="AO210" s="382" t="str">
        <f t="shared" si="91"/>
        <v/>
      </c>
      <c r="AP210" s="382" t="str">
        <f>IF(E210="","",'1042Bf Données de base trav.'!P206)</f>
        <v/>
      </c>
      <c r="AQ210" s="385">
        <f>IF('1042Bf Données de base trav.'!Y206&gt;0,AG210,0)</f>
        <v>0</v>
      </c>
      <c r="AR210" s="386">
        <f>IF('1042Bf Données de base trav.'!Y206&gt;0,'1042Bf Données de base trav.'!T206,0)</f>
        <v>0</v>
      </c>
      <c r="AS210" s="382" t="str">
        <f t="shared" si="92"/>
        <v/>
      </c>
      <c r="AT210" s="382">
        <f>'1042Bf Données de base trav.'!P206</f>
        <v>0</v>
      </c>
      <c r="AU210" s="382">
        <f t="shared" si="93"/>
        <v>0</v>
      </c>
    </row>
    <row r="211" spans="1:47" s="57" customFormat="1" ht="16.899999999999999" customHeight="1" thickBot="1">
      <c r="A211" s="410" t="str">
        <f>IF('1042Bf Données de base trav.'!A207="","",'1042Bf Données de base trav.'!A207)</f>
        <v/>
      </c>
      <c r="B211" s="411" t="str">
        <f>IF('1042Bf Données de base trav.'!B207="","",'1042Bf Données de base trav.'!B207)</f>
        <v/>
      </c>
      <c r="C211" s="412" t="str">
        <f>IF('1042Bf Données de base trav.'!C207="","",'1042Bf Données de base trav.'!C207)</f>
        <v/>
      </c>
      <c r="D211" s="310" t="str">
        <f>IF('1042Bf Données de base trav.'!AJ207="","",'1042Bf Données de base trav.'!AJ207)</f>
        <v/>
      </c>
      <c r="E211" s="413" t="str">
        <f>IF('1042Bf Données de base trav.'!N207="","",'1042Bf Données de base trav.'!N207)</f>
        <v/>
      </c>
      <c r="F211" s="322" t="str">
        <f>IF('1042Bf Données de base trav.'!O207="","",'1042Bf Données de base trav.'!O207)</f>
        <v/>
      </c>
      <c r="G211" s="414" t="str">
        <f>IF('1042Bf Données de base trav.'!P207="","",'1042Bf Données de base trav.'!P207)</f>
        <v/>
      </c>
      <c r="H211" s="415" t="str">
        <f>IF('1042Bf Données de base trav.'!Q207="","",'1042Bf Données de base trav.'!Q207)</f>
        <v/>
      </c>
      <c r="I211" s="416" t="str">
        <f>IF('1042Bf Données de base trav.'!R207="","",'1042Bf Données de base trav.'!R207)</f>
        <v/>
      </c>
      <c r="J211" s="417" t="str">
        <f t="shared" si="77"/>
        <v/>
      </c>
      <c r="K211" s="418" t="str">
        <f t="shared" si="78"/>
        <v/>
      </c>
      <c r="L211" s="322" t="str">
        <f>IF('1042Bf Données de base trav.'!S207="","",'1042Bf Données de base trav.'!S207)</f>
        <v/>
      </c>
      <c r="M211" s="323" t="str">
        <f t="shared" si="94"/>
        <v/>
      </c>
      <c r="N211" s="324" t="str">
        <f t="shared" si="95"/>
        <v/>
      </c>
      <c r="O211" s="325" t="str">
        <f t="shared" si="96"/>
        <v/>
      </c>
      <c r="P211" s="326" t="str">
        <f t="shared" si="97"/>
        <v/>
      </c>
      <c r="Q211" s="387" t="str">
        <f t="shared" si="98"/>
        <v/>
      </c>
      <c r="R211" s="327" t="str">
        <f t="shared" si="99"/>
        <v/>
      </c>
      <c r="S211" s="324" t="str">
        <f t="shared" si="100"/>
        <v/>
      </c>
      <c r="T211" s="322" t="str">
        <f>IF(R211="","",MAX((O211-AR211)*'1042Af Demande'!$B$31,0))</f>
        <v/>
      </c>
      <c r="U211" s="328" t="str">
        <f t="shared" si="101"/>
        <v/>
      </c>
      <c r="V211" s="377"/>
      <c r="W211" s="378"/>
      <c r="X211" s="158" t="str">
        <f>IF('1042Bf Données de base trav.'!M207="","",'1042Bf Données de base trav.'!M207)</f>
        <v/>
      </c>
      <c r="Y211" s="379" t="str">
        <f t="shared" si="79"/>
        <v/>
      </c>
      <c r="Z211" s="380" t="str">
        <f>IF(A211="","",'1042Bf Données de base trav.'!Q207-'1042Bf Données de base trav.'!R207)</f>
        <v/>
      </c>
      <c r="AA211" s="380" t="str">
        <f t="shared" si="80"/>
        <v/>
      </c>
      <c r="AB211" s="381" t="str">
        <f t="shared" si="81"/>
        <v/>
      </c>
      <c r="AC211" s="381" t="str">
        <f t="shared" si="82"/>
        <v/>
      </c>
      <c r="AD211" s="381" t="str">
        <f t="shared" si="83"/>
        <v/>
      </c>
      <c r="AE211" s="382" t="str">
        <f t="shared" si="84"/>
        <v/>
      </c>
      <c r="AF211" s="382" t="str">
        <f>IF(K211="","",K211*AF$8 - MAX('1042Bf Données de base trav.'!S207-M211,0))</f>
        <v/>
      </c>
      <c r="AG211" s="382" t="str">
        <f t="shared" si="85"/>
        <v/>
      </c>
      <c r="AH211" s="382" t="str">
        <f t="shared" si="86"/>
        <v/>
      </c>
      <c r="AI211" s="382" t="str">
        <f t="shared" si="87"/>
        <v/>
      </c>
      <c r="AJ211" s="382" t="str">
        <f>IF(OR($C211="",K211="",O211=""),"",MAX(P211+'1042Bf Données de base trav.'!T207-O211,0))</f>
        <v/>
      </c>
      <c r="AK211" s="382" t="str">
        <f>IF('1042Bf Données de base trav.'!T207="","",'1042Bf Données de base trav.'!T207)</f>
        <v/>
      </c>
      <c r="AL211" s="382" t="str">
        <f t="shared" si="88"/>
        <v/>
      </c>
      <c r="AM211" s="383" t="str">
        <f t="shared" si="89"/>
        <v/>
      </c>
      <c r="AN211" s="384" t="str">
        <f t="shared" si="90"/>
        <v/>
      </c>
      <c r="AO211" s="382" t="str">
        <f t="shared" si="91"/>
        <v/>
      </c>
      <c r="AP211" s="382" t="str">
        <f>IF(E211="","",'1042Bf Données de base trav.'!P207)</f>
        <v/>
      </c>
      <c r="AQ211" s="385">
        <f>IF('1042Bf Données de base trav.'!Y207&gt;0,AG211,0)</f>
        <v>0</v>
      </c>
      <c r="AR211" s="386">
        <f>IF('1042Bf Données de base trav.'!Y207&gt;0,'1042Bf Données de base trav.'!T207,0)</f>
        <v>0</v>
      </c>
      <c r="AS211" s="382" t="str">
        <f t="shared" si="92"/>
        <v/>
      </c>
      <c r="AT211" s="382">
        <f>'1042Bf Données de base trav.'!P207</f>
        <v>0</v>
      </c>
      <c r="AU211" s="382">
        <f t="shared" si="93"/>
        <v>0</v>
      </c>
    </row>
    <row r="212" spans="1:47"/>
  </sheetData>
  <sheetProtection algorithmName="SHA-512" hashValue="MX+h3gwOpBYAmudo10T9I9ZpgCYtkXH0gfj9UwbKJxEz9lMfn7jWUWJ+5Fl8TmspkaKrKIRVVhDkk5xGJGS9fg==" saltValue="k2hry2qGKv6sE1YTDqxoig==" spinCount="100000" sheet="1" selectLockedCells="1" selectUnlockedCells="1"/>
  <mergeCells count="17">
    <mergeCell ref="T9:T10"/>
    <mergeCell ref="U9:U10"/>
    <mergeCell ref="O9:P9"/>
    <mergeCell ref="Q9:Q10"/>
    <mergeCell ref="L9:L10"/>
    <mergeCell ref="R9:R10"/>
    <mergeCell ref="S9:S10"/>
    <mergeCell ref="K9:K10"/>
    <mergeCell ref="C1:D1"/>
    <mergeCell ref="C2:D2"/>
    <mergeCell ref="M9:M10"/>
    <mergeCell ref="N9:N10"/>
    <mergeCell ref="D9:D10"/>
    <mergeCell ref="E9:E10"/>
    <mergeCell ref="F9:F10"/>
    <mergeCell ref="G9:G10"/>
    <mergeCell ref="H9:J9"/>
  </mergeCells>
  <conditionalFormatting sqref="T6">
    <cfRule type="expression" dxfId="8" priority="114" stopIfTrue="1">
      <formula>OR(AO6="")</formula>
    </cfRule>
  </conditionalFormatting>
  <conditionalFormatting sqref="A12:C211">
    <cfRule type="cellIs" dxfId="7" priority="38" operator="between">
      <formula>0</formula>
      <formula>9999999999</formula>
    </cfRule>
  </conditionalFormatting>
  <conditionalFormatting sqref="N12:N211">
    <cfRule type="cellIs" dxfId="6" priority="16" stopIfTrue="1" operator="lessThan">
      <formula>0</formula>
    </cfRule>
  </conditionalFormatting>
  <conditionalFormatting sqref="A12:C211">
    <cfRule type="cellIs" dxfId="5" priority="10" operator="between">
      <formula>7560000000000</formula>
      <formula>7569999999999</formula>
    </cfRule>
  </conditionalFormatting>
  <conditionalFormatting sqref="H12:J211">
    <cfRule type="expression" dxfId="4" priority="202">
      <formula>AND(XFA9&lt;&gt;"",OR(H12&gt;20,H12&lt;-20))</formula>
    </cfRule>
  </conditionalFormatting>
  <conditionalFormatting sqref="A11:C11">
    <cfRule type="cellIs" dxfId="3" priority="3" operator="between">
      <formula>0</formula>
      <formula>9999999999</formula>
    </cfRule>
  </conditionalFormatting>
  <conditionalFormatting sqref="N11">
    <cfRule type="cellIs" dxfId="2" priority="2" stopIfTrue="1" operator="lessThan">
      <formula>0</formula>
    </cfRule>
  </conditionalFormatting>
  <conditionalFormatting sqref="H11:J11">
    <cfRule type="expression" dxfId="1" priority="4">
      <formula>AND(XFA9&lt;&gt;"",OR(H11&gt;20,H11&lt;-20))</formula>
    </cfRule>
  </conditionalFormatting>
  <conditionalFormatting sqref="A11">
    <cfRule type="cellIs" dxfId="0" priority="1" operator="between">
      <formula>7560000000000</formula>
      <formula>7569999999999</formula>
    </cfRule>
  </conditionalFormatting>
  <dataValidations disablePrompts="1" count="1">
    <dataValidation type="custom" allowBlank="1" showInputMessage="1" showErrorMessage="1" sqref="J12:J211" xr:uid="{00000000-0002-0000-0500-000000000000}">
      <formula1>IF(J12&gt;20,20,J12)</formula1>
    </dataValidation>
  </dataValidations>
  <pageMargins left="0.39370078740157483" right="0.39370078740157483" top="0.78740157480314965" bottom="0.59055118110236227" header="0.31496062992125984" footer="0.31496062992125984"/>
  <pageSetup paperSize="9" scale="53" fitToHeight="0" orientation="landscape" horizontalDpi="300" verticalDpi="300" r:id="rId1"/>
  <headerFooter>
    <oddHeader>&amp;C&amp;"Arial,Fett"&amp;26Décompte concernant la RHT</oddHeader>
    <oddFooter>&amp;L&amp;F / &amp;A / 01.2024&amp;RPage &amp;P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3"/>
  <sheetViews>
    <sheetView topLeftCell="A10" zoomScaleNormal="100" workbookViewId="0">
      <selection activeCell="H30" sqref="H30"/>
    </sheetView>
  </sheetViews>
  <sheetFormatPr baseColWidth="10" defaultColWidth="9.140625" defaultRowHeight="15"/>
  <cols>
    <col min="1" max="1" width="11" style="12" customWidth="1"/>
    <col min="2" max="2" width="10.7109375" style="13" customWidth="1"/>
    <col min="3" max="3" width="13.28515625" style="14" customWidth="1"/>
    <col min="4" max="4" width="11.42578125" style="17" customWidth="1"/>
    <col min="5" max="5" width="4.7109375" style="2" customWidth="1"/>
    <col min="6" max="6" width="33.85546875" style="2" customWidth="1"/>
    <col min="7" max="7" width="7.85546875" style="2" customWidth="1"/>
    <col min="8" max="8" width="10.5703125" style="2" customWidth="1"/>
    <col min="9" max="9" width="4.7109375" style="2" customWidth="1"/>
    <col min="10" max="10" width="25.7109375" style="2" customWidth="1"/>
    <col min="11" max="11" width="12.7109375" style="2" customWidth="1"/>
    <col min="12" max="12" width="4.7109375" style="2" customWidth="1"/>
    <col min="13" max="13" width="25" style="4" customWidth="1"/>
    <col min="14" max="14" width="66.140625" style="5" customWidth="1"/>
    <col min="15" max="16384" width="9.140625" style="2"/>
  </cols>
  <sheetData>
    <row r="1" spans="1:18" s="88" customFormat="1">
      <c r="A1" s="87" t="str">
        <f>Übersetzungstexte!A316</f>
        <v>Datum</v>
      </c>
      <c r="B1" s="87" t="str">
        <f>Übersetzungstexte!A319</f>
        <v>Arbeitstage</v>
      </c>
      <c r="C1" s="87" t="str">
        <f>Übersetzungstexte!A322</f>
        <v>Max. massgeb.</v>
      </c>
      <c r="D1" s="87" t="str">
        <f>Übersetzungstexte!A325</f>
        <v>Beitragssatz</v>
      </c>
      <c r="F1" s="88" t="s">
        <v>231</v>
      </c>
      <c r="M1" s="60"/>
      <c r="N1" s="18"/>
      <c r="O1" s="60"/>
      <c r="P1" s="60"/>
      <c r="Q1" s="60"/>
      <c r="R1" s="60"/>
    </row>
    <row r="2" spans="1:18" s="88" customFormat="1">
      <c r="A2" s="87" t="str">
        <f>Übersetzungstexte!A317</f>
        <v>Gültig ab</v>
      </c>
      <c r="B2" s="87" t="str">
        <f>Übersetzungstexte!A320</f>
        <v>pro jahr</v>
      </c>
      <c r="C2" s="87" t="str">
        <f>Übersetzungstexte!A323</f>
        <v>Verdienst</v>
      </c>
      <c r="D2" s="87"/>
      <c r="F2" s="88" t="s">
        <v>232</v>
      </c>
      <c r="M2" s="60"/>
      <c r="N2" s="18"/>
      <c r="O2" s="60"/>
      <c r="P2" s="60"/>
      <c r="Q2" s="60"/>
      <c r="R2" s="60"/>
    </row>
    <row r="3" spans="1:18" ht="12.75" customHeight="1">
      <c r="A3" s="12">
        <v>30682</v>
      </c>
      <c r="B3" s="13">
        <v>261</v>
      </c>
      <c r="C3" s="14">
        <v>5800</v>
      </c>
      <c r="D3" s="15">
        <v>5.2999999999999999E-2</v>
      </c>
      <c r="F3" s="86" t="s">
        <v>233</v>
      </c>
      <c r="J3" s="1"/>
      <c r="O3" s="4"/>
      <c r="P3" s="4"/>
      <c r="Q3" s="4"/>
      <c r="R3" s="4"/>
    </row>
    <row r="4" spans="1:18">
      <c r="A4" s="12">
        <v>31778</v>
      </c>
      <c r="B4" s="13">
        <v>261</v>
      </c>
      <c r="C4" s="14">
        <v>6800</v>
      </c>
      <c r="D4" s="15">
        <v>5.2999999999999999E-2</v>
      </c>
      <c r="F4" s="86" t="s">
        <v>234</v>
      </c>
      <c r="J4" s="1"/>
      <c r="O4" s="4"/>
      <c r="P4" s="4"/>
      <c r="Q4" s="4"/>
      <c r="R4" s="4"/>
    </row>
    <row r="5" spans="1:18">
      <c r="A5" s="12">
        <v>32143</v>
      </c>
      <c r="B5" s="13">
        <v>261</v>
      </c>
      <c r="C5" s="14">
        <v>6800</v>
      </c>
      <c r="D5" s="15">
        <v>5.3499999999999999E-2</v>
      </c>
      <c r="J5" s="1"/>
      <c r="O5" s="4"/>
      <c r="P5" s="4"/>
      <c r="Q5" s="4"/>
      <c r="R5" s="4"/>
    </row>
    <row r="6" spans="1:18">
      <c r="A6" s="12">
        <v>32509</v>
      </c>
      <c r="B6" s="13">
        <v>260</v>
      </c>
      <c r="C6" s="14">
        <v>6800</v>
      </c>
      <c r="D6" s="15">
        <v>5.3499999999999999E-2</v>
      </c>
      <c r="F6" s="88" t="s">
        <v>235</v>
      </c>
      <c r="O6" s="4"/>
      <c r="P6" s="4"/>
      <c r="Q6" s="4"/>
      <c r="R6" s="4"/>
    </row>
    <row r="7" spans="1:18">
      <c r="A7" s="12">
        <v>32874</v>
      </c>
      <c r="B7" s="13">
        <v>261</v>
      </c>
      <c r="C7" s="14">
        <v>6800</v>
      </c>
      <c r="D7" s="15">
        <v>5.2499999999999998E-2</v>
      </c>
      <c r="F7" s="88" t="s">
        <v>236</v>
      </c>
      <c r="O7" s="4"/>
      <c r="P7" s="4"/>
      <c r="Q7" s="4"/>
      <c r="R7" s="4"/>
    </row>
    <row r="8" spans="1:18">
      <c r="A8" s="12">
        <v>33239</v>
      </c>
      <c r="B8" s="13">
        <v>261</v>
      </c>
      <c r="C8" s="14">
        <v>8100</v>
      </c>
      <c r="D8" s="15">
        <v>5.2499999999999998E-2</v>
      </c>
      <c r="F8" s="2" t="s">
        <v>237</v>
      </c>
      <c r="O8" s="4"/>
      <c r="P8" s="4"/>
      <c r="Q8" s="4"/>
      <c r="R8" s="4"/>
    </row>
    <row r="9" spans="1:18" ht="12.75" customHeight="1">
      <c r="A9" s="12">
        <v>33604</v>
      </c>
      <c r="B9" s="13">
        <v>262</v>
      </c>
      <c r="C9" s="14">
        <v>8100</v>
      </c>
      <c r="D9" s="15">
        <v>5.2499999999999998E-2</v>
      </c>
      <c r="F9" s="2" t="s">
        <v>238</v>
      </c>
      <c r="J9" s="4" t="str">
        <f>Übersetzungstexte!A363</f>
        <v>Schutzwort:</v>
      </c>
      <c r="K9" s="2" t="s">
        <v>239</v>
      </c>
      <c r="O9" s="4"/>
      <c r="P9" s="4"/>
      <c r="Q9" s="4"/>
      <c r="R9" s="4"/>
    </row>
    <row r="10" spans="1:18">
      <c r="A10" s="12">
        <v>33970</v>
      </c>
      <c r="B10" s="13">
        <v>261</v>
      </c>
      <c r="C10" s="14">
        <v>8100</v>
      </c>
      <c r="D10" s="15">
        <v>6.0499999999999998E-2</v>
      </c>
      <c r="F10" s="2" t="s">
        <v>240</v>
      </c>
      <c r="O10" s="4"/>
      <c r="P10" s="4"/>
      <c r="Q10" s="4"/>
      <c r="R10" s="4"/>
    </row>
    <row r="11" spans="1:18">
      <c r="A11" s="12">
        <v>34335</v>
      </c>
      <c r="B11" s="13">
        <v>260</v>
      </c>
      <c r="C11" s="14">
        <v>8100</v>
      </c>
      <c r="D11" s="15">
        <v>6.0499999999999998E-2</v>
      </c>
      <c r="F11" s="2" t="s">
        <v>241</v>
      </c>
      <c r="J11" s="4" t="str">
        <f>Übersetzungstexte!A364</f>
        <v>AHV-Pflicht ab:</v>
      </c>
      <c r="K11" s="2">
        <v>18</v>
      </c>
      <c r="O11" s="4"/>
      <c r="P11" s="4"/>
      <c r="Q11" s="4"/>
      <c r="R11" s="4"/>
    </row>
    <row r="12" spans="1:18">
      <c r="A12" s="12">
        <v>34700</v>
      </c>
      <c r="B12" s="13">
        <v>260</v>
      </c>
      <c r="C12" s="14">
        <v>8100</v>
      </c>
      <c r="D12" s="15">
        <v>6.5500000000000003E-2</v>
      </c>
      <c r="F12" s="2" t="s">
        <v>138</v>
      </c>
      <c r="O12" s="4"/>
      <c r="P12" s="4"/>
      <c r="Q12" s="4"/>
      <c r="R12" s="4"/>
    </row>
    <row r="13" spans="1:18">
      <c r="A13" s="12">
        <v>35065</v>
      </c>
      <c r="B13" s="13">
        <v>262</v>
      </c>
      <c r="C13" s="14">
        <v>8100</v>
      </c>
      <c r="D13" s="15">
        <v>6.5500000000000003E-2</v>
      </c>
      <c r="F13" s="2" t="s">
        <v>242</v>
      </c>
      <c r="J13" s="2" t="str">
        <f>Übersetzungstexte!A365</f>
        <v>Version:</v>
      </c>
      <c r="K13" s="12">
        <v>44100</v>
      </c>
      <c r="O13" s="4"/>
      <c r="P13" s="4"/>
      <c r="Q13" s="4"/>
      <c r="R13" s="4"/>
    </row>
    <row r="14" spans="1:18">
      <c r="A14" s="12">
        <v>35431</v>
      </c>
      <c r="B14" s="13">
        <v>261</v>
      </c>
      <c r="C14" s="14">
        <v>8100</v>
      </c>
      <c r="D14" s="15">
        <v>6.5500000000000003E-2</v>
      </c>
      <c r="F14" s="2" t="s">
        <v>243</v>
      </c>
      <c r="O14" s="4"/>
      <c r="P14" s="4"/>
      <c r="Q14" s="4"/>
      <c r="R14" s="4"/>
    </row>
    <row r="15" spans="1:18">
      <c r="A15" s="12">
        <v>35796</v>
      </c>
      <c r="B15" s="13">
        <v>261</v>
      </c>
      <c r="C15" s="14">
        <v>8100</v>
      </c>
      <c r="D15" s="15">
        <v>6.5500000000000003E-2</v>
      </c>
      <c r="F15" s="2" t="s">
        <v>244</v>
      </c>
      <c r="J15" s="7" t="str">
        <f>Übersetzungstexte!A366</f>
        <v>TCRD (0=nein, 1=ja):</v>
      </c>
      <c r="K15" s="2">
        <v>0</v>
      </c>
      <c r="O15" s="4"/>
      <c r="P15" s="4"/>
      <c r="Q15" s="4"/>
      <c r="R15" s="4"/>
    </row>
    <row r="16" spans="1:18">
      <c r="A16" s="12">
        <v>36161</v>
      </c>
      <c r="B16" s="13">
        <v>261</v>
      </c>
      <c r="C16" s="14">
        <v>8100</v>
      </c>
      <c r="D16" s="15">
        <v>6.5500000000000003E-2</v>
      </c>
      <c r="F16" s="2" t="s">
        <v>245</v>
      </c>
      <c r="J16" s="7" t="str">
        <f>Übersetzungstexte!A367</f>
        <v>TCRD erste Zeile:</v>
      </c>
      <c r="K16" s="2">
        <v>27</v>
      </c>
      <c r="O16" s="4"/>
      <c r="P16" s="4"/>
      <c r="Q16" s="4"/>
      <c r="R16" s="4"/>
    </row>
    <row r="17" spans="1:18" ht="12.75" customHeight="1">
      <c r="A17" s="12">
        <v>36526</v>
      </c>
      <c r="B17" s="13">
        <v>260</v>
      </c>
      <c r="C17" s="14">
        <v>8900</v>
      </c>
      <c r="D17" s="15">
        <v>6.5500000000000003E-2</v>
      </c>
      <c r="J17" s="7" t="str">
        <f>Übersetzungstexte!A368</f>
        <v>TCRD letzte Zeile:</v>
      </c>
      <c r="K17" s="2">
        <v>29</v>
      </c>
      <c r="O17" s="4"/>
      <c r="P17" s="4"/>
      <c r="Q17" s="4"/>
      <c r="R17" s="4"/>
    </row>
    <row r="18" spans="1:18">
      <c r="A18" s="12">
        <v>36892</v>
      </c>
      <c r="B18" s="13">
        <v>261</v>
      </c>
      <c r="C18" s="14">
        <v>8900</v>
      </c>
      <c r="D18" s="15">
        <v>6.5500000000000003E-2</v>
      </c>
      <c r="O18" s="4"/>
      <c r="P18" s="4"/>
      <c r="Q18" s="4"/>
      <c r="R18" s="4"/>
    </row>
    <row r="19" spans="1:18">
      <c r="A19" s="12">
        <v>37257</v>
      </c>
      <c r="B19" s="13">
        <v>261</v>
      </c>
      <c r="C19" s="14">
        <v>8900</v>
      </c>
      <c r="D19" s="15">
        <v>6.5500000000000003E-2</v>
      </c>
      <c r="F19" s="2" t="s">
        <v>246</v>
      </c>
      <c r="O19" s="4"/>
      <c r="P19" s="4"/>
      <c r="Q19" s="4"/>
      <c r="R19" s="4"/>
    </row>
    <row r="20" spans="1:18">
      <c r="A20" s="12">
        <v>37622</v>
      </c>
      <c r="B20" s="13">
        <v>261</v>
      </c>
      <c r="C20" s="14">
        <v>8900</v>
      </c>
      <c r="D20" s="15">
        <v>6.3E-2</v>
      </c>
      <c r="F20" s="2">
        <v>0</v>
      </c>
      <c r="J20" s="1"/>
      <c r="O20" s="4"/>
      <c r="P20" s="4"/>
      <c r="Q20" s="4"/>
      <c r="R20" s="4"/>
    </row>
    <row r="21" spans="1:18">
      <c r="A21" s="12">
        <v>37987</v>
      </c>
      <c r="B21" s="13">
        <v>262</v>
      </c>
      <c r="C21" s="14">
        <v>8900</v>
      </c>
      <c r="D21" s="15">
        <v>6.0499999999999998E-2</v>
      </c>
      <c r="F21" s="2">
        <v>1</v>
      </c>
      <c r="J21" s="1"/>
      <c r="O21" s="4"/>
      <c r="P21" s="4"/>
      <c r="Q21" s="4"/>
      <c r="R21" s="4"/>
    </row>
    <row r="22" spans="1:18" ht="12.75" customHeight="1">
      <c r="A22" s="12">
        <v>38353</v>
      </c>
      <c r="B22" s="13">
        <v>260</v>
      </c>
      <c r="C22" s="14">
        <v>8900</v>
      </c>
      <c r="D22" s="15">
        <v>6.0499999999999998E-2</v>
      </c>
      <c r="F22" s="2">
        <v>2</v>
      </c>
      <c r="J22" s="1"/>
      <c r="O22" s="4"/>
      <c r="P22" s="4"/>
      <c r="Q22" s="4"/>
      <c r="R22" s="4"/>
    </row>
    <row r="23" spans="1:18">
      <c r="A23" s="12">
        <v>38718</v>
      </c>
      <c r="B23" s="13">
        <v>260</v>
      </c>
      <c r="C23" s="14">
        <v>8900</v>
      </c>
      <c r="D23" s="15">
        <v>6.0499999999999998E-2</v>
      </c>
      <c r="F23" s="2">
        <v>3</v>
      </c>
      <c r="J23" s="1"/>
      <c r="O23" s="4"/>
      <c r="P23" s="4"/>
      <c r="Q23" s="4"/>
      <c r="R23" s="4"/>
    </row>
    <row r="24" spans="1:18">
      <c r="A24" s="12">
        <v>39083</v>
      </c>
      <c r="B24" s="13">
        <v>261</v>
      </c>
      <c r="C24" s="14">
        <v>8900</v>
      </c>
      <c r="D24" s="15">
        <v>6.0499999999999998E-2</v>
      </c>
      <c r="J24" s="1"/>
      <c r="O24" s="4"/>
      <c r="P24" s="4"/>
      <c r="Q24" s="4"/>
      <c r="R24" s="4"/>
    </row>
    <row r="25" spans="1:18">
      <c r="A25" s="12">
        <v>39448</v>
      </c>
      <c r="B25" s="13">
        <v>262</v>
      </c>
      <c r="C25" s="14">
        <v>10500</v>
      </c>
      <c r="D25" s="15">
        <v>6.0499999999999998E-2</v>
      </c>
      <c r="F25" s="88" t="s">
        <v>235</v>
      </c>
      <c r="O25" s="4"/>
      <c r="P25" s="4"/>
      <c r="Q25" s="4"/>
      <c r="R25" s="4"/>
    </row>
    <row r="26" spans="1:18">
      <c r="A26" s="12">
        <v>39814</v>
      </c>
      <c r="B26" s="13">
        <v>261</v>
      </c>
      <c r="C26" s="14">
        <v>10500</v>
      </c>
      <c r="D26" s="15">
        <v>6.0499999999999998E-2</v>
      </c>
      <c r="F26" s="88" t="s">
        <v>619</v>
      </c>
      <c r="O26" s="4"/>
      <c r="P26" s="4"/>
      <c r="Q26" s="4"/>
      <c r="R26" s="4"/>
    </row>
    <row r="27" spans="1:18">
      <c r="A27" s="12">
        <v>40544</v>
      </c>
      <c r="B27" s="13">
        <v>260</v>
      </c>
      <c r="C27" s="14">
        <v>10500</v>
      </c>
      <c r="D27" s="15">
        <v>6.25E-2</v>
      </c>
      <c r="F27" s="2" t="s">
        <v>620</v>
      </c>
      <c r="O27" s="4"/>
      <c r="P27" s="4"/>
      <c r="Q27" s="4"/>
      <c r="R27" s="4"/>
    </row>
    <row r="28" spans="1:18">
      <c r="A28" s="12">
        <v>40909</v>
      </c>
      <c r="B28" s="13">
        <v>261</v>
      </c>
      <c r="C28" s="14">
        <v>10500</v>
      </c>
      <c r="D28" s="15">
        <v>6.25E-2</v>
      </c>
      <c r="F28" s="2" t="s">
        <v>621</v>
      </c>
      <c r="O28" s="4"/>
      <c r="P28" s="4"/>
      <c r="Q28" s="4"/>
      <c r="R28" s="4"/>
    </row>
    <row r="29" spans="1:18">
      <c r="A29" s="12">
        <v>42370</v>
      </c>
      <c r="B29" s="13">
        <v>261</v>
      </c>
      <c r="C29" s="14">
        <v>12350</v>
      </c>
      <c r="D29" s="15">
        <v>6.225E-2</v>
      </c>
      <c r="F29" s="2" t="s">
        <v>622</v>
      </c>
      <c r="O29" s="4"/>
      <c r="P29" s="4"/>
      <c r="Q29" s="4"/>
      <c r="R29" s="4"/>
    </row>
    <row r="30" spans="1:18">
      <c r="A30" s="12">
        <v>42736</v>
      </c>
      <c r="B30" s="13">
        <v>260</v>
      </c>
      <c r="C30" s="14">
        <v>12350</v>
      </c>
      <c r="D30" s="15">
        <v>6.225E-2</v>
      </c>
      <c r="F30" s="2" t="s">
        <v>623</v>
      </c>
      <c r="O30" s="4"/>
      <c r="P30" s="4"/>
      <c r="Q30" s="4"/>
      <c r="R30" s="4"/>
    </row>
    <row r="31" spans="1:18">
      <c r="A31" s="12">
        <v>43101</v>
      </c>
      <c r="B31" s="13">
        <v>261</v>
      </c>
      <c r="C31" s="14">
        <v>12350</v>
      </c>
      <c r="D31" s="15">
        <v>6.225E-2</v>
      </c>
      <c r="F31" s="2" t="s">
        <v>624</v>
      </c>
      <c r="O31" s="4"/>
      <c r="P31" s="4"/>
      <c r="Q31" s="4"/>
      <c r="R31" s="4"/>
    </row>
    <row r="32" spans="1:18" ht="12.75" customHeight="1">
      <c r="A32" s="12">
        <v>43466</v>
      </c>
      <c r="B32" s="13">
        <v>261</v>
      </c>
      <c r="C32" s="14">
        <v>12350</v>
      </c>
      <c r="D32" s="15">
        <v>6.225E-2</v>
      </c>
      <c r="F32" s="2" t="s">
        <v>625</v>
      </c>
      <c r="O32" s="3"/>
      <c r="P32" s="3"/>
      <c r="Q32" s="4"/>
      <c r="R32" s="4"/>
    </row>
    <row r="33" spans="1:20" ht="12.75" customHeight="1">
      <c r="A33" s="12">
        <v>43831</v>
      </c>
      <c r="B33" s="13">
        <v>262</v>
      </c>
      <c r="C33" s="14">
        <v>12350</v>
      </c>
      <c r="D33" s="15">
        <v>6.3750000000000001E-2</v>
      </c>
      <c r="F33" s="2" t="s">
        <v>626</v>
      </c>
      <c r="O33" s="3"/>
      <c r="P33" s="3"/>
      <c r="Q33" s="3"/>
      <c r="R33" s="4"/>
    </row>
    <row r="34" spans="1:20">
      <c r="A34" s="12">
        <v>44197</v>
      </c>
      <c r="B34" s="13">
        <v>261</v>
      </c>
      <c r="C34" s="14">
        <v>12350</v>
      </c>
      <c r="D34" s="15">
        <v>6.4000000000000001E-2</v>
      </c>
      <c r="F34" s="2" t="s">
        <v>627</v>
      </c>
      <c r="O34" s="4"/>
      <c r="P34" s="4"/>
      <c r="Q34" s="4"/>
      <c r="R34" s="4"/>
    </row>
    <row r="35" spans="1:20">
      <c r="A35" s="12">
        <v>44562</v>
      </c>
      <c r="B35" s="13">
        <v>260</v>
      </c>
      <c r="C35" s="14">
        <v>12350</v>
      </c>
      <c r="D35" s="15">
        <v>6.4000000000000001E-2</v>
      </c>
      <c r="O35" s="4"/>
      <c r="P35" s="4"/>
      <c r="Q35" s="4"/>
      <c r="R35" s="4"/>
    </row>
    <row r="36" spans="1:20" ht="12.75" customHeight="1">
      <c r="A36" s="12">
        <v>44927</v>
      </c>
      <c r="B36" s="13">
        <v>260</v>
      </c>
      <c r="C36" s="14">
        <v>12350</v>
      </c>
      <c r="D36" s="15">
        <v>6.4000000000000001E-2</v>
      </c>
      <c r="O36" s="3"/>
      <c r="P36" s="3"/>
      <c r="Q36" s="3"/>
      <c r="R36" s="16"/>
      <c r="S36" s="16"/>
      <c r="T36" s="16"/>
    </row>
    <row r="37" spans="1:20">
      <c r="A37" s="12">
        <v>45292</v>
      </c>
      <c r="B37" s="13">
        <v>262</v>
      </c>
      <c r="C37" s="14">
        <v>12350</v>
      </c>
      <c r="D37" s="15">
        <v>6.4000000000000001E-2</v>
      </c>
      <c r="O37" s="4"/>
      <c r="P37" s="4"/>
      <c r="Q37" s="4"/>
      <c r="R37" s="4"/>
    </row>
    <row r="38" spans="1:20">
      <c r="A38" s="12">
        <v>45658</v>
      </c>
      <c r="B38" s="13">
        <v>261</v>
      </c>
      <c r="C38" s="14">
        <v>12350</v>
      </c>
      <c r="D38" s="15">
        <v>6.4000000000000001E-2</v>
      </c>
      <c r="O38" s="4"/>
      <c r="P38" s="4"/>
      <c r="Q38" s="4"/>
      <c r="R38" s="4"/>
    </row>
    <row r="39" spans="1:20">
      <c r="A39" s="12">
        <v>46023</v>
      </c>
      <c r="B39" s="13">
        <v>261</v>
      </c>
      <c r="C39" s="14">
        <v>12350</v>
      </c>
      <c r="D39" s="15">
        <v>6.4000000000000001E-2</v>
      </c>
      <c r="O39" s="4"/>
      <c r="P39" s="4"/>
      <c r="Q39" s="4"/>
      <c r="R39" s="4"/>
    </row>
    <row r="40" spans="1:20">
      <c r="A40" s="12">
        <v>46388</v>
      </c>
      <c r="B40" s="13">
        <v>261</v>
      </c>
      <c r="C40" s="14">
        <v>12350</v>
      </c>
      <c r="D40" s="15">
        <v>6.4000000000000001E-2</v>
      </c>
      <c r="O40" s="4"/>
      <c r="P40" s="4"/>
      <c r="Q40" s="4"/>
      <c r="R40" s="4"/>
    </row>
    <row r="41" spans="1:20">
      <c r="A41" s="12">
        <v>46753</v>
      </c>
      <c r="B41" s="13">
        <v>260</v>
      </c>
      <c r="C41" s="14">
        <v>12350</v>
      </c>
      <c r="D41" s="15">
        <v>6.4000000000000001E-2</v>
      </c>
      <c r="O41" s="4"/>
      <c r="P41" s="4"/>
      <c r="Q41" s="4"/>
      <c r="R41" s="4"/>
    </row>
    <row r="42" spans="1:20">
      <c r="A42" s="12">
        <v>47119</v>
      </c>
      <c r="B42" s="13">
        <v>261</v>
      </c>
      <c r="C42" s="14">
        <v>12350</v>
      </c>
      <c r="D42" s="15">
        <v>6.4000000000000001E-2</v>
      </c>
    </row>
    <row r="43" spans="1:20">
      <c r="D43" s="15"/>
    </row>
    <row r="44" spans="1:20">
      <c r="D44" s="15"/>
    </row>
    <row r="45" spans="1:20">
      <c r="D45" s="15"/>
    </row>
    <row r="46" spans="1:20">
      <c r="D46" s="15"/>
    </row>
    <row r="47" spans="1:20">
      <c r="D47" s="15"/>
    </row>
    <row r="48" spans="1:20">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0"/>
  <sheetViews>
    <sheetView topLeftCell="A298" zoomScaleNormal="100" workbookViewId="0">
      <selection activeCell="E446" sqref="E446"/>
    </sheetView>
  </sheetViews>
  <sheetFormatPr baseColWidth="10" defaultColWidth="11.42578125" defaultRowHeight="15"/>
  <cols>
    <col min="1" max="3" width="11.5703125" style="2"/>
    <col min="4" max="4" width="27" style="2" customWidth="1"/>
    <col min="5" max="5" width="42.7109375" style="6" customWidth="1"/>
    <col min="6" max="6" width="9.140625" style="2" customWidth="1"/>
    <col min="7" max="8" width="9.140625" style="6" customWidth="1"/>
  </cols>
  <sheetData>
    <row r="1" spans="1:11">
      <c r="A1" s="7">
        <v>1</v>
      </c>
      <c r="B1" s="7"/>
      <c r="C1" s="7"/>
      <c r="D1" s="7" t="s">
        <v>247</v>
      </c>
      <c r="E1" s="8" t="s">
        <v>248</v>
      </c>
      <c r="F1" s="7"/>
      <c r="G1" s="419"/>
      <c r="H1" s="419"/>
      <c r="I1" s="419"/>
      <c r="J1" s="419"/>
      <c r="K1" s="419"/>
    </row>
    <row r="2" spans="1:11" ht="12.75" customHeight="1">
      <c r="A2" s="420" t="s">
        <v>249</v>
      </c>
      <c r="B2" s="7" t="s">
        <v>250</v>
      </c>
      <c r="C2" s="7"/>
      <c r="D2" s="7"/>
      <c r="E2" s="8" t="s">
        <v>251</v>
      </c>
      <c r="F2" s="7"/>
      <c r="G2" s="8"/>
      <c r="H2" s="8"/>
      <c r="I2" s="419"/>
      <c r="J2" s="419"/>
      <c r="K2" s="419"/>
    </row>
    <row r="3" spans="1:11">
      <c r="A3" s="420"/>
      <c r="B3" s="7" t="s">
        <v>252</v>
      </c>
      <c r="C3" s="7"/>
      <c r="D3" s="7"/>
      <c r="E3" s="8" t="s">
        <v>248</v>
      </c>
      <c r="F3" s="7"/>
      <c r="G3" s="8"/>
      <c r="H3" s="8"/>
      <c r="I3" s="419"/>
      <c r="J3" s="419"/>
      <c r="K3" s="419"/>
    </row>
    <row r="4" spans="1:11">
      <c r="A4" s="420"/>
      <c r="B4" s="7" t="s">
        <v>253</v>
      </c>
      <c r="C4" s="7"/>
      <c r="D4" s="7"/>
      <c r="E4" s="8" t="s">
        <v>254</v>
      </c>
      <c r="F4" s="7"/>
      <c r="G4" s="8"/>
      <c r="H4" s="8"/>
      <c r="I4" s="419"/>
      <c r="J4" s="419"/>
      <c r="K4" s="419"/>
    </row>
    <row r="5" spans="1:11">
      <c r="A5" s="420"/>
      <c r="B5" s="7" t="s">
        <v>255</v>
      </c>
      <c r="C5" s="7"/>
      <c r="D5" s="7"/>
      <c r="E5" s="8" t="s">
        <v>256</v>
      </c>
      <c r="F5" s="7"/>
      <c r="G5" s="8"/>
      <c r="H5" s="8"/>
      <c r="I5" s="419"/>
      <c r="J5" s="419"/>
      <c r="K5" s="419"/>
    </row>
    <row r="6" spans="1:11" ht="39">
      <c r="A6" s="420" t="s">
        <v>257</v>
      </c>
      <c r="B6" s="7"/>
      <c r="C6" s="7"/>
      <c r="D6" s="7"/>
      <c r="E6" s="8" t="s">
        <v>258</v>
      </c>
      <c r="F6" s="7"/>
      <c r="G6" s="8"/>
      <c r="H6" s="8"/>
      <c r="I6" s="419"/>
      <c r="J6" s="419"/>
      <c r="K6" s="419"/>
    </row>
    <row r="7" spans="1:11">
      <c r="A7" s="7"/>
      <c r="B7" s="7"/>
      <c r="C7" s="7"/>
      <c r="D7" s="7"/>
      <c r="E7" s="8"/>
      <c r="F7" s="7"/>
      <c r="G7" s="8"/>
      <c r="H7" s="8"/>
      <c r="I7" s="419"/>
      <c r="J7" s="419"/>
      <c r="K7" s="419"/>
    </row>
    <row r="8" spans="1:11">
      <c r="A8" s="7"/>
      <c r="B8" s="7"/>
      <c r="C8" s="7"/>
      <c r="D8" s="7"/>
      <c r="E8" s="8"/>
      <c r="F8" s="7"/>
      <c r="G8" s="8"/>
      <c r="H8" s="8"/>
      <c r="I8" s="419"/>
      <c r="J8" s="419"/>
      <c r="K8" s="419"/>
    </row>
    <row r="9" spans="1:11">
      <c r="A9" s="7"/>
      <c r="B9" s="7"/>
      <c r="C9" s="7"/>
      <c r="D9" s="7" t="s">
        <v>259</v>
      </c>
      <c r="E9" s="8"/>
      <c r="F9" s="7"/>
      <c r="G9" s="8"/>
      <c r="H9" s="8"/>
      <c r="I9" s="419"/>
      <c r="J9" s="419"/>
      <c r="K9" s="419"/>
    </row>
    <row r="10" spans="1:11">
      <c r="A10" s="7" t="s">
        <v>260</v>
      </c>
      <c r="B10" s="7"/>
      <c r="C10" s="7"/>
      <c r="D10" s="7"/>
      <c r="E10" s="8" t="s">
        <v>260</v>
      </c>
      <c r="F10" s="7"/>
      <c r="G10" s="8"/>
      <c r="H10" s="8"/>
      <c r="I10" s="419"/>
      <c r="J10" s="419"/>
      <c r="K10" s="419"/>
    </row>
    <row r="11" spans="1:11">
      <c r="A11" s="7" t="s">
        <v>261</v>
      </c>
      <c r="B11" s="7"/>
      <c r="C11" s="7"/>
      <c r="D11" s="7"/>
      <c r="E11" s="8" t="s">
        <v>261</v>
      </c>
      <c r="F11" s="7"/>
      <c r="G11" s="8"/>
      <c r="H11" s="8"/>
      <c r="I11" s="419"/>
      <c r="J11" s="419"/>
      <c r="K11" s="419"/>
    </row>
    <row r="12" spans="1:11">
      <c r="A12" s="7" t="s">
        <v>262</v>
      </c>
      <c r="B12" s="7"/>
      <c r="C12" s="7"/>
      <c r="D12" s="7"/>
      <c r="E12" s="8" t="s">
        <v>262</v>
      </c>
      <c r="F12" s="7"/>
      <c r="G12" s="8"/>
      <c r="H12" s="8"/>
      <c r="I12" s="419"/>
      <c r="J12" s="419"/>
      <c r="K12" s="419"/>
    </row>
    <row r="13" spans="1:11">
      <c r="A13" s="7" t="s">
        <v>263</v>
      </c>
      <c r="B13" s="7"/>
      <c r="C13" s="7"/>
      <c r="D13" s="7"/>
      <c r="E13" s="8" t="s">
        <v>263</v>
      </c>
      <c r="F13" s="7"/>
      <c r="G13" s="8"/>
      <c r="H13" s="8"/>
      <c r="I13" s="419"/>
      <c r="J13" s="419"/>
      <c r="K13" s="419"/>
    </row>
    <row r="14" spans="1:11">
      <c r="A14" s="7" t="s">
        <v>264</v>
      </c>
      <c r="B14" s="7"/>
      <c r="C14" s="7"/>
      <c r="D14" s="7"/>
      <c r="E14" s="8" t="s">
        <v>264</v>
      </c>
      <c r="F14" s="7"/>
      <c r="G14" s="8"/>
      <c r="H14" s="8"/>
      <c r="I14" s="419"/>
      <c r="J14" s="419"/>
      <c r="K14" s="419"/>
    </row>
    <row r="15" spans="1:11">
      <c r="A15" s="7" t="s">
        <v>265</v>
      </c>
      <c r="B15" s="7"/>
      <c r="C15" s="7"/>
      <c r="D15" s="7"/>
      <c r="E15" s="8" t="s">
        <v>265</v>
      </c>
      <c r="F15" s="7"/>
      <c r="G15" s="8"/>
      <c r="H15" s="8"/>
      <c r="I15" s="419"/>
      <c r="J15" s="419"/>
      <c r="K15" s="419"/>
    </row>
    <row r="16" spans="1:11">
      <c r="A16" s="7"/>
      <c r="B16" s="7"/>
      <c r="C16" s="7"/>
      <c r="D16" s="7"/>
      <c r="E16" s="8"/>
      <c r="F16" s="7"/>
      <c r="G16" s="8"/>
      <c r="H16" s="8"/>
      <c r="I16" s="419"/>
      <c r="J16" s="419"/>
      <c r="K16" s="419"/>
    </row>
    <row r="17" spans="1:11">
      <c r="A17" s="7"/>
      <c r="B17" s="7"/>
      <c r="C17" s="7"/>
      <c r="D17" s="7"/>
      <c r="E17" s="8"/>
      <c r="F17" s="7"/>
      <c r="G17" s="8"/>
      <c r="H17" s="8"/>
      <c r="I17" s="419"/>
      <c r="J17" s="419"/>
      <c r="K17" s="419"/>
    </row>
    <row r="18" spans="1:11">
      <c r="A18" s="2" t="s">
        <v>266</v>
      </c>
    </row>
    <row r="19" spans="1:11">
      <c r="D19" s="2" t="s">
        <v>267</v>
      </c>
    </row>
    <row r="20" spans="1:11">
      <c r="A20" s="7" t="s">
        <v>268</v>
      </c>
      <c r="B20" s="7" t="s">
        <v>269</v>
      </c>
      <c r="C20" s="7"/>
      <c r="D20" s="7"/>
      <c r="E20" s="8" t="s">
        <v>270</v>
      </c>
    </row>
    <row r="21" spans="1:11">
      <c r="A21" s="7" t="s">
        <v>271</v>
      </c>
      <c r="B21" s="7" t="s">
        <v>272</v>
      </c>
      <c r="E21" s="6" t="s">
        <v>273</v>
      </c>
    </row>
    <row r="22" spans="1:11" ht="12.75" customHeight="1"/>
    <row r="23" spans="1:11">
      <c r="A23" s="7" t="s">
        <v>274</v>
      </c>
      <c r="B23" s="7" t="s">
        <v>269</v>
      </c>
      <c r="C23" s="7"/>
      <c r="E23" s="6" t="s">
        <v>275</v>
      </c>
    </row>
    <row r="24" spans="1:11">
      <c r="B24" s="7"/>
    </row>
    <row r="25" spans="1:11">
      <c r="A25" s="2" t="s">
        <v>276</v>
      </c>
      <c r="B25" s="7" t="s">
        <v>277</v>
      </c>
    </row>
    <row r="26" spans="1:11" ht="12.75" customHeight="1"/>
    <row r="27" spans="1:11">
      <c r="D27" s="2" t="s">
        <v>278</v>
      </c>
    </row>
    <row r="28" spans="1:11">
      <c r="A28" s="7" t="s">
        <v>268</v>
      </c>
      <c r="B28" s="7" t="s">
        <v>269</v>
      </c>
      <c r="C28" s="7"/>
      <c r="D28" s="7"/>
      <c r="E28" s="8" t="s">
        <v>270</v>
      </c>
    </row>
    <row r="29" spans="1:11">
      <c r="A29" s="7" t="s">
        <v>279</v>
      </c>
      <c r="B29" s="7" t="s">
        <v>272</v>
      </c>
      <c r="E29" s="6" t="s">
        <v>261</v>
      </c>
    </row>
    <row r="30" spans="1:11">
      <c r="A30" s="7" t="s">
        <v>280</v>
      </c>
      <c r="B30" s="7" t="s">
        <v>269</v>
      </c>
      <c r="E30" s="6" t="s">
        <v>281</v>
      </c>
    </row>
    <row r="31" spans="1:11">
      <c r="A31" s="7" t="s">
        <v>274</v>
      </c>
      <c r="B31" s="7" t="s">
        <v>269</v>
      </c>
      <c r="C31" s="7"/>
      <c r="E31" s="6" t="s">
        <v>275</v>
      </c>
    </row>
    <row r="32" spans="1:11">
      <c r="B32" s="7"/>
    </row>
    <row r="33" spans="1:5">
      <c r="A33" s="2" t="s">
        <v>276</v>
      </c>
      <c r="B33" s="7" t="s">
        <v>277</v>
      </c>
    </row>
    <row r="34" spans="1:5">
      <c r="B34" s="7"/>
    </row>
    <row r="35" spans="1:5">
      <c r="B35" s="7"/>
      <c r="D35" s="2" t="s">
        <v>282</v>
      </c>
    </row>
    <row r="36" spans="1:5">
      <c r="A36" s="7" t="s">
        <v>268</v>
      </c>
      <c r="B36" s="7" t="s">
        <v>269</v>
      </c>
      <c r="C36" s="7"/>
      <c r="D36" s="7"/>
      <c r="E36" s="8" t="s">
        <v>270</v>
      </c>
    </row>
    <row r="37" spans="1:5">
      <c r="A37" s="7" t="s">
        <v>283</v>
      </c>
      <c r="B37" s="7" t="s">
        <v>272</v>
      </c>
      <c r="C37" s="7" t="s">
        <v>284</v>
      </c>
      <c r="E37" s="8" t="s">
        <v>262</v>
      </c>
    </row>
    <row r="38" spans="1:5">
      <c r="A38" s="7" t="s">
        <v>280</v>
      </c>
      <c r="B38" s="7" t="s">
        <v>269</v>
      </c>
      <c r="E38" s="6" t="s">
        <v>281</v>
      </c>
    </row>
    <row r="39" spans="1:5">
      <c r="A39" s="7" t="s">
        <v>274</v>
      </c>
      <c r="B39" s="7" t="s">
        <v>269</v>
      </c>
      <c r="C39" s="7"/>
      <c r="E39" s="6" t="s">
        <v>275</v>
      </c>
    </row>
    <row r="40" spans="1:5">
      <c r="B40" s="7"/>
    </row>
    <row r="41" spans="1:5">
      <c r="A41" s="2" t="s">
        <v>276</v>
      </c>
      <c r="B41" s="7" t="s">
        <v>277</v>
      </c>
    </row>
    <row r="42" spans="1:5">
      <c r="B42" s="7"/>
    </row>
    <row r="43" spans="1:5">
      <c r="B43" s="7"/>
      <c r="E43" s="6" t="s">
        <v>285</v>
      </c>
    </row>
    <row r="44" spans="1:5">
      <c r="B44" s="7"/>
      <c r="D44" s="2" t="s">
        <v>286</v>
      </c>
    </row>
    <row r="45" spans="1:5">
      <c r="A45" s="7" t="s">
        <v>268</v>
      </c>
      <c r="B45" s="7" t="s">
        <v>269</v>
      </c>
      <c r="C45" s="7"/>
      <c r="D45" s="7"/>
      <c r="E45" s="8" t="s">
        <v>270</v>
      </c>
    </row>
    <row r="46" spans="1:5">
      <c r="A46" s="7" t="s">
        <v>287</v>
      </c>
      <c r="B46" s="7" t="s">
        <v>272</v>
      </c>
      <c r="C46" s="7" t="s">
        <v>284</v>
      </c>
      <c r="E46" s="8" t="s">
        <v>263</v>
      </c>
    </row>
    <row r="47" spans="1:5">
      <c r="A47" s="7" t="s">
        <v>280</v>
      </c>
      <c r="B47" s="7" t="s">
        <v>269</v>
      </c>
      <c r="E47" s="6" t="s">
        <v>281</v>
      </c>
    </row>
    <row r="48" spans="1:5">
      <c r="A48" s="7" t="s">
        <v>274</v>
      </c>
      <c r="B48" s="7" t="s">
        <v>269</v>
      </c>
      <c r="C48" s="7"/>
      <c r="E48" s="6" t="s">
        <v>275</v>
      </c>
    </row>
    <row r="49" spans="1:5">
      <c r="B49" s="7"/>
    </row>
    <row r="50" spans="1:5">
      <c r="A50" s="2" t="s">
        <v>276</v>
      </c>
      <c r="B50" s="7" t="s">
        <v>277</v>
      </c>
    </row>
    <row r="51" spans="1:5">
      <c r="B51" s="7"/>
    </row>
    <row r="52" spans="1:5">
      <c r="B52" s="7"/>
      <c r="E52" s="6" t="s">
        <v>288</v>
      </c>
    </row>
    <row r="53" spans="1:5" ht="12.75" customHeight="1"/>
    <row r="54" spans="1:5">
      <c r="B54" s="7"/>
    </row>
    <row r="55" spans="1:5" ht="12.75" customHeight="1">
      <c r="D55" s="7" t="s">
        <v>289</v>
      </c>
    </row>
    <row r="56" spans="1:5" ht="12.75" customHeight="1">
      <c r="A56" s="7" t="s">
        <v>290</v>
      </c>
      <c r="B56" s="2" t="s">
        <v>291</v>
      </c>
      <c r="C56" s="7"/>
      <c r="D56" s="7"/>
      <c r="E56" s="8" t="s">
        <v>292</v>
      </c>
    </row>
    <row r="57" spans="1:5" ht="12.75" customHeight="1">
      <c r="A57" s="7" t="s">
        <v>271</v>
      </c>
      <c r="B57" s="7" t="s">
        <v>272</v>
      </c>
      <c r="E57" s="6" t="s">
        <v>273</v>
      </c>
    </row>
    <row r="58" spans="1:5" ht="12.75" customHeight="1">
      <c r="A58" s="7"/>
      <c r="B58" s="7"/>
      <c r="C58" s="7">
        <v>0</v>
      </c>
      <c r="E58" s="8" t="s">
        <v>293</v>
      </c>
    </row>
    <row r="59" spans="1:5" ht="12.75" customHeight="1">
      <c r="A59" s="7" t="s">
        <v>294</v>
      </c>
      <c r="B59" s="7" t="s">
        <v>291</v>
      </c>
      <c r="C59" s="7">
        <v>0</v>
      </c>
      <c r="E59" s="8" t="s">
        <v>295</v>
      </c>
    </row>
    <row r="60" spans="1:5" ht="12.75" customHeight="1">
      <c r="A60" s="7" t="s">
        <v>296</v>
      </c>
      <c r="B60" s="7" t="s">
        <v>291</v>
      </c>
      <c r="C60" s="7">
        <v>0</v>
      </c>
      <c r="E60" s="8" t="s">
        <v>297</v>
      </c>
    </row>
    <row r="61" spans="1:5" ht="12.75" customHeight="1">
      <c r="A61" s="7" t="s">
        <v>298</v>
      </c>
      <c r="B61" s="7" t="s">
        <v>291</v>
      </c>
      <c r="E61" s="8" t="s">
        <v>299</v>
      </c>
    </row>
    <row r="62" spans="1:5" ht="12.75" customHeight="1">
      <c r="A62" s="7" t="s">
        <v>300</v>
      </c>
      <c r="B62" s="7" t="s">
        <v>291</v>
      </c>
      <c r="E62" s="8" t="s">
        <v>301</v>
      </c>
    </row>
    <row r="63" spans="1:5" ht="12.75" customHeight="1">
      <c r="B63" s="7"/>
    </row>
    <row r="64" spans="1:5" ht="12.75" customHeight="1">
      <c r="B64" s="7"/>
      <c r="D64" s="7" t="s">
        <v>302</v>
      </c>
    </row>
    <row r="65" spans="1:5" ht="12.75" customHeight="1">
      <c r="A65" s="7" t="s">
        <v>290</v>
      </c>
      <c r="B65" s="7" t="s">
        <v>291</v>
      </c>
      <c r="C65" s="7"/>
      <c r="D65" s="7"/>
      <c r="E65" s="8" t="s">
        <v>292</v>
      </c>
    </row>
    <row r="66" spans="1:5" ht="12.75" customHeight="1">
      <c r="A66" s="7" t="s">
        <v>279</v>
      </c>
      <c r="B66" s="7" t="s">
        <v>272</v>
      </c>
      <c r="E66" s="6" t="s">
        <v>261</v>
      </c>
    </row>
    <row r="67" spans="1:5" ht="12.75" customHeight="1">
      <c r="A67" s="7"/>
      <c r="B67" s="7"/>
      <c r="C67" s="7">
        <v>0</v>
      </c>
      <c r="E67" s="8" t="s">
        <v>293</v>
      </c>
    </row>
    <row r="68" spans="1:5" ht="12.75" customHeight="1">
      <c r="A68" s="7" t="s">
        <v>294</v>
      </c>
      <c r="B68" s="7" t="s">
        <v>291</v>
      </c>
      <c r="C68" s="7">
        <v>0</v>
      </c>
      <c r="E68" s="8" t="s">
        <v>295</v>
      </c>
    </row>
    <row r="69" spans="1:5" ht="12.75" customHeight="1">
      <c r="A69" s="7" t="s">
        <v>296</v>
      </c>
      <c r="B69" s="7" t="s">
        <v>291</v>
      </c>
      <c r="C69" s="7">
        <v>0</v>
      </c>
      <c r="E69" s="8" t="s">
        <v>297</v>
      </c>
    </row>
    <row r="70" spans="1:5" ht="12.75" customHeight="1">
      <c r="A70" s="7" t="s">
        <v>298</v>
      </c>
      <c r="B70" s="7" t="s">
        <v>291</v>
      </c>
      <c r="E70" s="8" t="s">
        <v>299</v>
      </c>
    </row>
    <row r="71" spans="1:5" ht="12.75" customHeight="1">
      <c r="A71" s="7" t="s">
        <v>300</v>
      </c>
      <c r="B71" s="7" t="s">
        <v>291</v>
      </c>
      <c r="E71" s="8" t="s">
        <v>301</v>
      </c>
    </row>
    <row r="72" spans="1:5" ht="12.75" customHeight="1">
      <c r="B72" s="7"/>
    </row>
    <row r="73" spans="1:5" ht="12.75" customHeight="1">
      <c r="B73" s="7"/>
      <c r="D73" s="7" t="s">
        <v>303</v>
      </c>
    </row>
    <row r="74" spans="1:5" ht="12.75" customHeight="1">
      <c r="A74" s="7" t="s">
        <v>290</v>
      </c>
      <c r="B74" s="7" t="s">
        <v>291</v>
      </c>
      <c r="C74" s="7"/>
      <c r="D74" s="7"/>
      <c r="E74" s="8" t="s">
        <v>292</v>
      </c>
    </row>
    <row r="75" spans="1:5" ht="12.75" customHeight="1">
      <c r="A75" s="7" t="s">
        <v>283</v>
      </c>
      <c r="B75" s="7" t="s">
        <v>272</v>
      </c>
      <c r="C75" s="7" t="s">
        <v>284</v>
      </c>
      <c r="E75" s="8" t="s">
        <v>262</v>
      </c>
    </row>
    <row r="76" spans="1:5" ht="12.75" customHeight="1">
      <c r="A76" s="7"/>
      <c r="B76" s="7"/>
      <c r="C76" s="7">
        <v>0</v>
      </c>
      <c r="E76" s="8" t="s">
        <v>293</v>
      </c>
    </row>
    <row r="77" spans="1:5" ht="12.75" customHeight="1">
      <c r="A77" s="7" t="s">
        <v>294</v>
      </c>
      <c r="B77" s="7" t="s">
        <v>291</v>
      </c>
      <c r="C77" s="7">
        <v>0</v>
      </c>
      <c r="E77" s="8" t="s">
        <v>295</v>
      </c>
    </row>
    <row r="78" spans="1:5" ht="12.75" customHeight="1">
      <c r="A78" s="7" t="s">
        <v>296</v>
      </c>
      <c r="B78" s="7" t="s">
        <v>291</v>
      </c>
      <c r="C78" s="7">
        <v>0</v>
      </c>
      <c r="E78" s="8" t="s">
        <v>297</v>
      </c>
    </row>
    <row r="79" spans="1:5" ht="12.75" customHeight="1">
      <c r="A79" s="7" t="s">
        <v>298</v>
      </c>
      <c r="B79" s="7" t="s">
        <v>291</v>
      </c>
      <c r="E79" s="8" t="s">
        <v>299</v>
      </c>
    </row>
    <row r="80" spans="1:5" ht="12.75" customHeight="1">
      <c r="A80" s="7" t="s">
        <v>300</v>
      </c>
      <c r="B80" s="7" t="s">
        <v>291</v>
      </c>
      <c r="E80" s="8" t="s">
        <v>301</v>
      </c>
    </row>
    <row r="81" spans="1:5" ht="12.75" customHeight="1">
      <c r="B81" s="7"/>
    </row>
    <row r="82" spans="1:5" ht="12.75" customHeight="1">
      <c r="B82" s="7"/>
      <c r="D82" s="7" t="s">
        <v>304</v>
      </c>
    </row>
    <row r="83" spans="1:5" ht="12.75" customHeight="1">
      <c r="A83" s="7" t="s">
        <v>290</v>
      </c>
      <c r="B83" s="7" t="s">
        <v>291</v>
      </c>
      <c r="C83" s="7"/>
      <c r="D83" s="7"/>
      <c r="E83" s="8" t="s">
        <v>292</v>
      </c>
    </row>
    <row r="84" spans="1:5" ht="12.75" customHeight="1">
      <c r="A84" s="7" t="s">
        <v>287</v>
      </c>
      <c r="B84" s="7" t="s">
        <v>272</v>
      </c>
      <c r="C84" s="7" t="s">
        <v>284</v>
      </c>
      <c r="E84" s="8" t="s">
        <v>263</v>
      </c>
    </row>
    <row r="85" spans="1:5" ht="12.75" customHeight="1">
      <c r="A85" s="7"/>
      <c r="B85" s="7"/>
      <c r="C85" s="7">
        <v>0</v>
      </c>
      <c r="E85" s="8" t="s">
        <v>293</v>
      </c>
    </row>
    <row r="86" spans="1:5" ht="12.75" customHeight="1">
      <c r="A86" s="7" t="s">
        <v>294</v>
      </c>
      <c r="B86" s="7" t="s">
        <v>291</v>
      </c>
      <c r="C86" s="7">
        <v>0</v>
      </c>
      <c r="E86" s="8" t="s">
        <v>295</v>
      </c>
    </row>
    <row r="87" spans="1:5" ht="12.75" customHeight="1">
      <c r="A87" s="7" t="s">
        <v>296</v>
      </c>
      <c r="B87" s="7" t="s">
        <v>291</v>
      </c>
      <c r="C87" s="7">
        <v>0</v>
      </c>
      <c r="E87" s="8" t="s">
        <v>297</v>
      </c>
    </row>
    <row r="88" spans="1:5" ht="12.75" customHeight="1">
      <c r="A88" s="7" t="s">
        <v>298</v>
      </c>
      <c r="B88" s="7" t="s">
        <v>291</v>
      </c>
      <c r="E88" s="8" t="s">
        <v>299</v>
      </c>
    </row>
    <row r="89" spans="1:5" ht="12.75" customHeight="1">
      <c r="A89" s="7" t="s">
        <v>300</v>
      </c>
      <c r="B89" s="7" t="s">
        <v>291</v>
      </c>
      <c r="E89" s="8" t="s">
        <v>301</v>
      </c>
    </row>
    <row r="90" spans="1:5" ht="12.75" customHeight="1">
      <c r="B90" s="7"/>
    </row>
    <row r="91" spans="1:5" ht="12.75" customHeight="1">
      <c r="A91" s="7"/>
      <c r="B91" s="7"/>
      <c r="C91" s="7"/>
      <c r="E91" s="8"/>
    </row>
    <row r="92" spans="1:5" ht="12.75" customHeight="1"/>
    <row r="93" spans="1:5" ht="12.75" customHeight="1"/>
    <row r="94" spans="1:5">
      <c r="D94" s="2" t="s">
        <v>305</v>
      </c>
    </row>
    <row r="95" spans="1:5">
      <c r="A95" s="7" t="s">
        <v>306</v>
      </c>
      <c r="E95" s="6" t="s">
        <v>306</v>
      </c>
    </row>
    <row r="96" spans="1:5">
      <c r="A96" s="7" t="s">
        <v>307</v>
      </c>
      <c r="E96" s="6" t="s">
        <v>307</v>
      </c>
    </row>
    <row r="97" spans="1:5">
      <c r="A97" s="7" t="s">
        <v>308</v>
      </c>
      <c r="E97" s="6" t="s">
        <v>308</v>
      </c>
    </row>
    <row r="98" spans="1:5">
      <c r="A98" s="7" t="s">
        <v>309</v>
      </c>
      <c r="E98" s="6" t="s">
        <v>309</v>
      </c>
    </row>
    <row r="99" spans="1:5">
      <c r="A99" s="7" t="s">
        <v>310</v>
      </c>
      <c r="E99" s="6" t="s">
        <v>310</v>
      </c>
    </row>
    <row r="100" spans="1:5">
      <c r="A100" s="7" t="s">
        <v>311</v>
      </c>
      <c r="E100" s="6" t="s">
        <v>311</v>
      </c>
    </row>
    <row r="101" spans="1:5">
      <c r="A101" s="7" t="s">
        <v>312</v>
      </c>
      <c r="E101" s="6" t="s">
        <v>312</v>
      </c>
    </row>
    <row r="102" spans="1:5">
      <c r="A102" s="7" t="s">
        <v>313</v>
      </c>
      <c r="E102" s="6" t="s">
        <v>313</v>
      </c>
    </row>
    <row r="103" spans="1:5">
      <c r="A103" s="7" t="s">
        <v>314</v>
      </c>
      <c r="E103" s="6" t="s">
        <v>314</v>
      </c>
    </row>
    <row r="104" spans="1:5">
      <c r="A104" s="7" t="s">
        <v>315</v>
      </c>
      <c r="E104" s="6" t="s">
        <v>315</v>
      </c>
    </row>
    <row r="105" spans="1:5">
      <c r="A105" s="7" t="s">
        <v>316</v>
      </c>
      <c r="E105" s="6" t="s">
        <v>316</v>
      </c>
    </row>
    <row r="106" spans="1:5">
      <c r="A106" s="7" t="s">
        <v>317</v>
      </c>
      <c r="E106" s="6" t="s">
        <v>317</v>
      </c>
    </row>
    <row r="107" spans="1:5">
      <c r="A107" s="7" t="s">
        <v>318</v>
      </c>
      <c r="E107" s="6" t="s">
        <v>318</v>
      </c>
    </row>
    <row r="108" spans="1:5">
      <c r="A108" s="7" t="s">
        <v>318</v>
      </c>
      <c r="E108" s="6" t="s">
        <v>318</v>
      </c>
    </row>
    <row r="109" spans="1:5">
      <c r="A109" s="7" t="s">
        <v>319</v>
      </c>
      <c r="E109" s="6" t="s">
        <v>319</v>
      </c>
    </row>
    <row r="110" spans="1:5">
      <c r="A110" s="7" t="s">
        <v>320</v>
      </c>
      <c r="E110" s="6" t="s">
        <v>320</v>
      </c>
    </row>
    <row r="111" spans="1:5">
      <c r="A111" s="7" t="s">
        <v>321</v>
      </c>
      <c r="E111" s="6" t="s">
        <v>321</v>
      </c>
    </row>
    <row r="112" spans="1:5">
      <c r="A112" s="7" t="s">
        <v>322</v>
      </c>
      <c r="E112" s="6" t="s">
        <v>322</v>
      </c>
    </row>
    <row r="113" spans="1:5">
      <c r="A113" s="7" t="s">
        <v>323</v>
      </c>
      <c r="E113" s="6" t="s">
        <v>323</v>
      </c>
    </row>
    <row r="114" spans="1:5">
      <c r="A114" s="7" t="s">
        <v>324</v>
      </c>
      <c r="E114" s="6" t="s">
        <v>324</v>
      </c>
    </row>
    <row r="115" spans="1:5">
      <c r="A115" s="7" t="s">
        <v>325</v>
      </c>
      <c r="E115" s="6" t="s">
        <v>325</v>
      </c>
    </row>
    <row r="116" spans="1:5">
      <c r="A116" s="7" t="s">
        <v>246</v>
      </c>
      <c r="E116" s="6" t="s">
        <v>246</v>
      </c>
    </row>
    <row r="117" spans="1:5">
      <c r="A117" s="7" t="s">
        <v>326</v>
      </c>
      <c r="E117" s="6" t="s">
        <v>326</v>
      </c>
    </row>
    <row r="118" spans="1:5">
      <c r="A118" s="7" t="s">
        <v>327</v>
      </c>
      <c r="E118" s="6" t="s">
        <v>327</v>
      </c>
    </row>
    <row r="119" spans="1:5">
      <c r="A119" s="7" t="s">
        <v>328</v>
      </c>
      <c r="E119" s="6" t="s">
        <v>328</v>
      </c>
    </row>
    <row r="120" spans="1:5">
      <c r="A120" s="7" t="s">
        <v>329</v>
      </c>
      <c r="E120" s="6" t="s">
        <v>329</v>
      </c>
    </row>
    <row r="121" spans="1:5">
      <c r="A121" s="7"/>
    </row>
    <row r="122" spans="1:5">
      <c r="A122" s="7" t="s">
        <v>330</v>
      </c>
      <c r="E122" s="6" t="s">
        <v>330</v>
      </c>
    </row>
    <row r="123" spans="1:5">
      <c r="A123" s="7" t="s">
        <v>331</v>
      </c>
      <c r="E123" s="6" t="s">
        <v>331</v>
      </c>
    </row>
    <row r="124" spans="1:5">
      <c r="A124" s="7" t="s">
        <v>332</v>
      </c>
      <c r="E124" s="6" t="s">
        <v>332</v>
      </c>
    </row>
    <row r="125" spans="1:5">
      <c r="A125" s="7" t="s">
        <v>333</v>
      </c>
      <c r="E125" s="6" t="s">
        <v>333</v>
      </c>
    </row>
    <row r="126" spans="1:5">
      <c r="A126" s="7" t="s">
        <v>334</v>
      </c>
      <c r="E126" s="6" t="s">
        <v>334</v>
      </c>
    </row>
    <row r="127" spans="1:5">
      <c r="A127" s="7" t="s">
        <v>335</v>
      </c>
      <c r="E127" s="6" t="s">
        <v>335</v>
      </c>
    </row>
    <row r="128" spans="1:5">
      <c r="A128" s="7" t="s">
        <v>336</v>
      </c>
      <c r="E128" s="6" t="s">
        <v>336</v>
      </c>
    </row>
    <row r="129" spans="1:5">
      <c r="A129" s="7" t="s">
        <v>337</v>
      </c>
      <c r="E129" s="6" t="s">
        <v>337</v>
      </c>
    </row>
    <row r="130" spans="1:5">
      <c r="A130" s="7" t="s">
        <v>338</v>
      </c>
      <c r="E130" s="6" t="s">
        <v>338</v>
      </c>
    </row>
    <row r="131" spans="1:5">
      <c r="A131" s="7"/>
    </row>
    <row r="132" spans="1:5">
      <c r="A132" s="7"/>
      <c r="D132" s="2" t="s">
        <v>339</v>
      </c>
    </row>
    <row r="133" spans="1:5">
      <c r="A133" s="7" t="s">
        <v>340</v>
      </c>
      <c r="E133" s="8" t="s">
        <v>340</v>
      </c>
    </row>
    <row r="134" spans="1:5">
      <c r="A134" s="7" t="s">
        <v>317</v>
      </c>
      <c r="E134" s="9" t="s">
        <v>317</v>
      </c>
    </row>
    <row r="135" spans="1:5">
      <c r="A135" s="7" t="s">
        <v>341</v>
      </c>
      <c r="E135" s="9" t="s">
        <v>341</v>
      </c>
    </row>
    <row r="136" spans="1:5">
      <c r="A136" s="7" t="s">
        <v>342</v>
      </c>
      <c r="E136" s="9"/>
    </row>
    <row r="137" spans="1:5">
      <c r="A137" s="7" t="s">
        <v>342</v>
      </c>
    </row>
    <row r="138" spans="1:5">
      <c r="A138" s="7" t="s">
        <v>342</v>
      </c>
    </row>
    <row r="139" spans="1:5">
      <c r="A139" s="7" t="s">
        <v>343</v>
      </c>
      <c r="E139" s="6" t="s">
        <v>343</v>
      </c>
    </row>
    <row r="140" spans="1:5">
      <c r="A140" s="7" t="s">
        <v>342</v>
      </c>
    </row>
    <row r="141" spans="1:5">
      <c r="A141" s="7" t="s">
        <v>342</v>
      </c>
    </row>
    <row r="142" spans="1:5">
      <c r="A142" s="7" t="s">
        <v>342</v>
      </c>
    </row>
    <row r="143" spans="1:5">
      <c r="A143" s="7" t="s">
        <v>344</v>
      </c>
      <c r="E143" s="6" t="s">
        <v>344</v>
      </c>
    </row>
    <row r="144" spans="1:5">
      <c r="A144" s="7" t="s">
        <v>342</v>
      </c>
    </row>
    <row r="145" spans="1:5">
      <c r="A145" s="7" t="s">
        <v>342</v>
      </c>
    </row>
    <row r="146" spans="1:5">
      <c r="A146" s="7" t="s">
        <v>342</v>
      </c>
    </row>
    <row r="147" spans="1:5">
      <c r="A147" s="7" t="s">
        <v>345</v>
      </c>
      <c r="E147" s="6" t="s">
        <v>345</v>
      </c>
    </row>
    <row r="148" spans="1:5">
      <c r="A148" s="7" t="s">
        <v>342</v>
      </c>
    </row>
    <row r="149" spans="1:5">
      <c r="A149" s="7" t="s">
        <v>342</v>
      </c>
    </row>
    <row r="150" spans="1:5">
      <c r="A150" s="7" t="s">
        <v>346</v>
      </c>
      <c r="E150" s="6" t="s">
        <v>346</v>
      </c>
    </row>
    <row r="151" spans="1:5">
      <c r="A151" s="7" t="s">
        <v>347</v>
      </c>
      <c r="E151" s="6" t="s">
        <v>347</v>
      </c>
    </row>
    <row r="152" spans="1:5">
      <c r="A152" s="7" t="s">
        <v>342</v>
      </c>
    </row>
    <row r="153" spans="1:5">
      <c r="A153" s="7" t="s">
        <v>342</v>
      </c>
    </row>
    <row r="154" spans="1:5">
      <c r="A154" s="7" t="s">
        <v>348</v>
      </c>
      <c r="E154" s="6" t="s">
        <v>348</v>
      </c>
    </row>
    <row r="155" spans="1:5">
      <c r="A155" s="7" t="s">
        <v>349</v>
      </c>
      <c r="E155" s="6" t="s">
        <v>349</v>
      </c>
    </row>
    <row r="156" spans="1:5">
      <c r="A156" s="7" t="s">
        <v>342</v>
      </c>
    </row>
    <row r="157" spans="1:5">
      <c r="A157" s="7" t="s">
        <v>342</v>
      </c>
    </row>
    <row r="158" spans="1:5">
      <c r="A158" s="7" t="s">
        <v>350</v>
      </c>
      <c r="E158" s="6" t="s">
        <v>350</v>
      </c>
    </row>
    <row r="159" spans="1:5">
      <c r="A159" s="7" t="s">
        <v>349</v>
      </c>
      <c r="E159" s="6" t="s">
        <v>349</v>
      </c>
    </row>
    <row r="160" spans="1:5">
      <c r="A160" s="7" t="s">
        <v>351</v>
      </c>
      <c r="E160" s="6" t="s">
        <v>351</v>
      </c>
    </row>
    <row r="161" spans="1:5">
      <c r="A161" s="7" t="s">
        <v>352</v>
      </c>
      <c r="E161" s="6" t="s">
        <v>352</v>
      </c>
    </row>
    <row r="162" spans="1:5">
      <c r="A162" s="7" t="s">
        <v>353</v>
      </c>
      <c r="E162" s="6" t="s">
        <v>353</v>
      </c>
    </row>
    <row r="163" spans="1:5">
      <c r="A163" s="7" t="s">
        <v>354</v>
      </c>
      <c r="E163" s="6" t="s">
        <v>354</v>
      </c>
    </row>
    <row r="164" spans="1:5">
      <c r="A164" s="7" t="s">
        <v>355</v>
      </c>
      <c r="E164" s="6" t="s">
        <v>355</v>
      </c>
    </row>
    <row r="165" spans="1:5">
      <c r="A165" s="7" t="s">
        <v>356</v>
      </c>
      <c r="E165" s="6" t="s">
        <v>356</v>
      </c>
    </row>
    <row r="166" spans="1:5">
      <c r="A166" s="7" t="s">
        <v>357</v>
      </c>
      <c r="E166" s="6" t="s">
        <v>357</v>
      </c>
    </row>
    <row r="167" spans="1:5">
      <c r="A167" s="7" t="s">
        <v>358</v>
      </c>
      <c r="E167" s="6" t="s">
        <v>358</v>
      </c>
    </row>
    <row r="168" spans="1:5">
      <c r="A168" s="7" t="s">
        <v>359</v>
      </c>
      <c r="E168" s="6" t="s">
        <v>359</v>
      </c>
    </row>
    <row r="169" spans="1:5">
      <c r="A169" s="7" t="s">
        <v>360</v>
      </c>
      <c r="E169" s="6" t="s">
        <v>360</v>
      </c>
    </row>
    <row r="170" spans="1:5">
      <c r="A170" s="7" t="s">
        <v>361</v>
      </c>
      <c r="E170" s="6" t="s">
        <v>361</v>
      </c>
    </row>
    <row r="171" spans="1:5">
      <c r="A171" s="7" t="s">
        <v>362</v>
      </c>
      <c r="E171" s="6" t="s">
        <v>362</v>
      </c>
    </row>
    <row r="172" spans="1:5">
      <c r="A172" s="7" t="s">
        <v>342</v>
      </c>
    </row>
    <row r="173" spans="1:5">
      <c r="A173" s="7" t="s">
        <v>363</v>
      </c>
      <c r="E173" s="6" t="s">
        <v>363</v>
      </c>
    </row>
    <row r="174" spans="1:5">
      <c r="A174" s="7" t="s">
        <v>364</v>
      </c>
      <c r="E174" s="6" t="s">
        <v>364</v>
      </c>
    </row>
    <row r="175" spans="1:5">
      <c r="A175" s="7" t="s">
        <v>353</v>
      </c>
      <c r="E175" s="6" t="s">
        <v>353</v>
      </c>
    </row>
    <row r="176" spans="1:5">
      <c r="A176" s="7" t="s">
        <v>342</v>
      </c>
    </row>
    <row r="177" spans="1:5">
      <c r="A177" s="7" t="s">
        <v>363</v>
      </c>
      <c r="E177" s="6" t="s">
        <v>363</v>
      </c>
    </row>
    <row r="178" spans="1:5">
      <c r="A178" s="7" t="s">
        <v>365</v>
      </c>
      <c r="E178" s="6" t="s">
        <v>365</v>
      </c>
    </row>
    <row r="179" spans="1:5">
      <c r="A179" s="7" t="s">
        <v>353</v>
      </c>
      <c r="E179" s="6" t="s">
        <v>353</v>
      </c>
    </row>
    <row r="180" spans="1:5">
      <c r="A180" s="7" t="s">
        <v>366</v>
      </c>
      <c r="E180" s="6" t="s">
        <v>366</v>
      </c>
    </row>
    <row r="181" spans="1:5">
      <c r="A181" s="7" t="s">
        <v>367</v>
      </c>
      <c r="E181" s="6" t="s">
        <v>367</v>
      </c>
    </row>
    <row r="182" spans="1:5">
      <c r="A182" s="7" t="s">
        <v>350</v>
      </c>
      <c r="E182" s="6" t="s">
        <v>350</v>
      </c>
    </row>
    <row r="183" spans="1:5">
      <c r="A183" s="7" t="s">
        <v>368</v>
      </c>
      <c r="E183" s="6" t="s">
        <v>368</v>
      </c>
    </row>
    <row r="184" spans="1:5">
      <c r="A184" s="7" t="s">
        <v>369</v>
      </c>
      <c r="E184" s="6" t="s">
        <v>369</v>
      </c>
    </row>
    <row r="185" spans="1:5">
      <c r="A185" s="7"/>
    </row>
    <row r="186" spans="1:5">
      <c r="A186" s="7"/>
    </row>
    <row r="187" spans="1:5">
      <c r="A187" s="7"/>
      <c r="D187" s="2" t="s">
        <v>370</v>
      </c>
    </row>
    <row r="188" spans="1:5">
      <c r="A188" s="7" t="s">
        <v>340</v>
      </c>
      <c r="E188" s="8" t="s">
        <v>340</v>
      </c>
    </row>
    <row r="189" spans="1:5">
      <c r="A189" s="7" t="s">
        <v>371</v>
      </c>
      <c r="E189" s="8" t="s">
        <v>371</v>
      </c>
    </row>
    <row r="190" spans="1:5">
      <c r="A190" s="7" t="s">
        <v>372</v>
      </c>
      <c r="E190" s="6" t="s">
        <v>372</v>
      </c>
    </row>
    <row r="191" spans="1:5">
      <c r="A191" s="7" t="s">
        <v>342</v>
      </c>
    </row>
    <row r="192" spans="1:5">
      <c r="A192" s="7" t="s">
        <v>342</v>
      </c>
    </row>
    <row r="193" spans="1:5">
      <c r="A193" s="7" t="s">
        <v>134</v>
      </c>
      <c r="E193" s="6" t="s">
        <v>134</v>
      </c>
    </row>
    <row r="194" spans="1:5">
      <c r="A194" s="7" t="s">
        <v>373</v>
      </c>
      <c r="E194" s="6" t="s">
        <v>373</v>
      </c>
    </row>
    <row r="195" spans="1:5">
      <c r="A195" s="7" t="s">
        <v>374</v>
      </c>
      <c r="E195" s="6" t="s">
        <v>374</v>
      </c>
    </row>
    <row r="196" spans="1:5">
      <c r="A196" s="7" t="s">
        <v>362</v>
      </c>
      <c r="E196" s="6" t="s">
        <v>362</v>
      </c>
    </row>
    <row r="197" spans="1:5">
      <c r="A197" s="7" t="s">
        <v>375</v>
      </c>
      <c r="E197" s="6" t="s">
        <v>375</v>
      </c>
    </row>
    <row r="198" spans="1:5">
      <c r="A198" s="7" t="s">
        <v>376</v>
      </c>
      <c r="E198" s="6" t="s">
        <v>376</v>
      </c>
    </row>
    <row r="199" spans="1:5">
      <c r="A199" s="7" t="s">
        <v>377</v>
      </c>
      <c r="E199" s="6" t="s">
        <v>377</v>
      </c>
    </row>
    <row r="200" spans="1:5">
      <c r="A200" s="7" t="s">
        <v>378</v>
      </c>
      <c r="E200" s="6" t="s">
        <v>378</v>
      </c>
    </row>
    <row r="201" spans="1:5">
      <c r="A201" s="7" t="s">
        <v>342</v>
      </c>
    </row>
    <row r="202" spans="1:5">
      <c r="A202" s="7" t="s">
        <v>342</v>
      </c>
    </row>
    <row r="203" spans="1:5">
      <c r="A203" s="7" t="s">
        <v>379</v>
      </c>
      <c r="E203" s="6" t="s">
        <v>379</v>
      </c>
    </row>
    <row r="204" spans="1:5">
      <c r="A204" s="7" t="s">
        <v>380</v>
      </c>
      <c r="E204" s="6" t="s">
        <v>380</v>
      </c>
    </row>
    <row r="205" spans="1:5">
      <c r="A205" s="7" t="s">
        <v>381</v>
      </c>
      <c r="E205" s="6" t="s">
        <v>381</v>
      </c>
    </row>
    <row r="206" spans="1:5">
      <c r="A206" s="7" t="s">
        <v>382</v>
      </c>
      <c r="E206" s="6" t="s">
        <v>382</v>
      </c>
    </row>
    <row r="207" spans="1:5">
      <c r="A207" s="7" t="s">
        <v>342</v>
      </c>
    </row>
    <row r="208" spans="1:5">
      <c r="A208" s="7" t="s">
        <v>342</v>
      </c>
    </row>
    <row r="209" spans="1:5">
      <c r="A209" s="7" t="s">
        <v>383</v>
      </c>
      <c r="E209" s="6" t="s">
        <v>383</v>
      </c>
    </row>
    <row r="210" spans="1:5">
      <c r="A210" s="7" t="s">
        <v>342</v>
      </c>
    </row>
    <row r="211" spans="1:5">
      <c r="A211" s="7" t="s">
        <v>342</v>
      </c>
    </row>
    <row r="212" spans="1:5">
      <c r="A212" s="7" t="s">
        <v>134</v>
      </c>
      <c r="E212" s="6" t="s">
        <v>134</v>
      </c>
    </row>
    <row r="213" spans="1:5">
      <c r="A213" s="7" t="s">
        <v>373</v>
      </c>
      <c r="E213" s="6" t="s">
        <v>373</v>
      </c>
    </row>
    <row r="214" spans="1:5">
      <c r="A214" s="7" t="s">
        <v>374</v>
      </c>
      <c r="E214" s="6" t="s">
        <v>374</v>
      </c>
    </row>
    <row r="215" spans="1:5">
      <c r="A215" s="7" t="s">
        <v>362</v>
      </c>
      <c r="E215" s="6" t="s">
        <v>362</v>
      </c>
    </row>
    <row r="216" spans="1:5">
      <c r="A216" s="7" t="s">
        <v>375</v>
      </c>
      <c r="E216" s="6" t="s">
        <v>375</v>
      </c>
    </row>
    <row r="217" spans="1:5">
      <c r="A217" s="7" t="s">
        <v>376</v>
      </c>
      <c r="E217" s="6" t="s">
        <v>376</v>
      </c>
    </row>
    <row r="218" spans="1:5">
      <c r="A218" s="7" t="s">
        <v>377</v>
      </c>
      <c r="E218" s="6" t="s">
        <v>377</v>
      </c>
    </row>
    <row r="219" spans="1:5">
      <c r="A219" s="7" t="s">
        <v>378</v>
      </c>
      <c r="E219" s="6" t="s">
        <v>378</v>
      </c>
    </row>
    <row r="220" spans="1:5">
      <c r="A220" s="7" t="s">
        <v>342</v>
      </c>
    </row>
    <row r="221" spans="1:5">
      <c r="A221" s="7" t="s">
        <v>342</v>
      </c>
    </row>
    <row r="222" spans="1:5">
      <c r="A222" s="7" t="s">
        <v>379</v>
      </c>
      <c r="E222" s="6" t="s">
        <v>379</v>
      </c>
    </row>
    <row r="223" spans="1:5">
      <c r="A223" s="7" t="s">
        <v>380</v>
      </c>
      <c r="E223" s="6" t="s">
        <v>380</v>
      </c>
    </row>
    <row r="224" spans="1:5">
      <c r="A224" s="7" t="s">
        <v>381</v>
      </c>
      <c r="E224" s="6" t="s">
        <v>381</v>
      </c>
    </row>
    <row r="225" spans="1:5">
      <c r="A225" s="7" t="s">
        <v>382</v>
      </c>
      <c r="E225" s="6" t="s">
        <v>382</v>
      </c>
    </row>
    <row r="226" spans="1:5">
      <c r="A226" s="7" t="s">
        <v>342</v>
      </c>
    </row>
    <row r="227" spans="1:5">
      <c r="A227" s="7" t="s">
        <v>342</v>
      </c>
    </row>
    <row r="228" spans="1:5">
      <c r="A228" s="7" t="s">
        <v>384</v>
      </c>
      <c r="E228" s="6" t="s">
        <v>384</v>
      </c>
    </row>
    <row r="229" spans="1:5">
      <c r="A229" s="7" t="s">
        <v>385</v>
      </c>
      <c r="E229" s="6" t="s">
        <v>385</v>
      </c>
    </row>
    <row r="230" spans="1:5">
      <c r="A230" s="7" t="s">
        <v>385</v>
      </c>
      <c r="E230" s="6" t="s">
        <v>385</v>
      </c>
    </row>
    <row r="231" spans="1:5">
      <c r="A231" s="7" t="s">
        <v>386</v>
      </c>
      <c r="E231" s="6" t="s">
        <v>386</v>
      </c>
    </row>
    <row r="232" spans="1:5">
      <c r="A232" s="7" t="s">
        <v>386</v>
      </c>
      <c r="E232" s="6" t="s">
        <v>386</v>
      </c>
    </row>
    <row r="233" spans="1:5">
      <c r="A233" s="7" t="s">
        <v>387</v>
      </c>
      <c r="E233" s="6" t="s">
        <v>387</v>
      </c>
    </row>
    <row r="234" spans="1:5">
      <c r="A234" s="7"/>
    </row>
    <row r="235" spans="1:5">
      <c r="A235" s="7"/>
    </row>
    <row r="236" spans="1:5">
      <c r="A236" s="7"/>
      <c r="D236" s="2" t="s">
        <v>388</v>
      </c>
    </row>
    <row r="237" spans="1:5">
      <c r="A237" s="7" t="s">
        <v>340</v>
      </c>
      <c r="E237" s="8" t="s">
        <v>340</v>
      </c>
    </row>
    <row r="238" spans="1:5">
      <c r="A238" s="7" t="s">
        <v>317</v>
      </c>
      <c r="E238" s="9" t="s">
        <v>317</v>
      </c>
    </row>
    <row r="239" spans="1:5">
      <c r="A239" s="7" t="s">
        <v>341</v>
      </c>
      <c r="E239" s="9" t="s">
        <v>341</v>
      </c>
    </row>
    <row r="240" spans="1:5">
      <c r="A240" s="7" t="s">
        <v>342</v>
      </c>
    </row>
    <row r="241" spans="1:5">
      <c r="A241" s="7" t="s">
        <v>342</v>
      </c>
    </row>
    <row r="242" spans="1:5">
      <c r="A242" s="7" t="s">
        <v>134</v>
      </c>
      <c r="E242" s="6" t="s">
        <v>134</v>
      </c>
    </row>
    <row r="243" spans="1:5">
      <c r="A243" s="7" t="s">
        <v>389</v>
      </c>
      <c r="E243" s="6" t="s">
        <v>389</v>
      </c>
    </row>
    <row r="244" spans="1:5">
      <c r="A244" s="7" t="s">
        <v>390</v>
      </c>
      <c r="E244" s="6" t="s">
        <v>390</v>
      </c>
    </row>
    <row r="245" spans="1:5">
      <c r="A245" s="7" t="s">
        <v>368</v>
      </c>
      <c r="E245" s="6" t="s">
        <v>368</v>
      </c>
    </row>
    <row r="246" spans="1:5">
      <c r="A246" s="7" t="s">
        <v>391</v>
      </c>
      <c r="E246" s="6" t="s">
        <v>391</v>
      </c>
    </row>
    <row r="247" spans="1:5">
      <c r="A247" s="7" t="s">
        <v>362</v>
      </c>
      <c r="E247" s="6" t="s">
        <v>362</v>
      </c>
    </row>
    <row r="248" spans="1:5">
      <c r="A248" s="7" t="s">
        <v>392</v>
      </c>
      <c r="E248" s="6" t="s">
        <v>392</v>
      </c>
    </row>
    <row r="249" spans="1:5">
      <c r="A249" s="7" t="s">
        <v>393</v>
      </c>
      <c r="E249" s="6" t="s">
        <v>393</v>
      </c>
    </row>
    <row r="250" spans="1:5">
      <c r="A250" s="7" t="s">
        <v>394</v>
      </c>
      <c r="E250" s="6" t="s">
        <v>394</v>
      </c>
    </row>
    <row r="251" spans="1:5">
      <c r="A251" s="7" t="s">
        <v>377</v>
      </c>
      <c r="E251" s="6" t="s">
        <v>377</v>
      </c>
    </row>
    <row r="252" spans="1:5">
      <c r="A252" s="7" t="s">
        <v>342</v>
      </c>
    </row>
    <row r="253" spans="1:5">
      <c r="A253" s="7" t="s">
        <v>342</v>
      </c>
    </row>
    <row r="254" spans="1:5">
      <c r="A254" s="7" t="s">
        <v>378</v>
      </c>
      <c r="E254" s="6" t="s">
        <v>378</v>
      </c>
    </row>
    <row r="255" spans="1:5">
      <c r="A255" s="7" t="s">
        <v>379</v>
      </c>
      <c r="E255" s="6" t="s">
        <v>379</v>
      </c>
    </row>
    <row r="256" spans="1:5">
      <c r="A256" s="7" t="s">
        <v>380</v>
      </c>
      <c r="E256" s="6" t="s">
        <v>380</v>
      </c>
    </row>
    <row r="257" spans="1:5">
      <c r="A257" s="7" t="s">
        <v>381</v>
      </c>
      <c r="E257" s="6" t="s">
        <v>381</v>
      </c>
    </row>
    <row r="258" spans="1:5">
      <c r="A258" s="7" t="s">
        <v>342</v>
      </c>
    </row>
    <row r="259" spans="1:5">
      <c r="A259" s="7" t="s">
        <v>395</v>
      </c>
      <c r="E259" s="6" t="s">
        <v>395</v>
      </c>
    </row>
    <row r="260" spans="1:5">
      <c r="A260" s="7" t="s">
        <v>396</v>
      </c>
      <c r="E260" s="6" t="s">
        <v>396</v>
      </c>
    </row>
    <row r="261" spans="1:5">
      <c r="A261" s="7" t="s">
        <v>397</v>
      </c>
      <c r="E261" s="6" t="s">
        <v>397</v>
      </c>
    </row>
    <row r="262" spans="1:5">
      <c r="A262" s="7" t="s">
        <v>342</v>
      </c>
    </row>
    <row r="263" spans="1:5">
      <c r="A263" s="7" t="s">
        <v>398</v>
      </c>
      <c r="E263" s="6" t="s">
        <v>398</v>
      </c>
    </row>
    <row r="264" spans="1:5">
      <c r="A264" s="7" t="s">
        <v>342</v>
      </c>
    </row>
    <row r="265" spans="1:5">
      <c r="A265" s="7" t="s">
        <v>342</v>
      </c>
    </row>
    <row r="266" spans="1:5">
      <c r="A266" s="7" t="s">
        <v>399</v>
      </c>
      <c r="E266" s="6" t="s">
        <v>399</v>
      </c>
    </row>
    <row r="267" spans="1:5">
      <c r="A267" s="7" t="s">
        <v>400</v>
      </c>
      <c r="E267" s="6" t="s">
        <v>400</v>
      </c>
    </row>
    <row r="268" spans="1:5">
      <c r="A268" s="7" t="s">
        <v>401</v>
      </c>
      <c r="E268" s="6" t="s">
        <v>401</v>
      </c>
    </row>
    <row r="269" spans="1:5">
      <c r="A269" s="7" t="s">
        <v>402</v>
      </c>
      <c r="E269" s="6" t="s">
        <v>402</v>
      </c>
    </row>
    <row r="270" spans="1:5">
      <c r="A270" s="7" t="s">
        <v>403</v>
      </c>
      <c r="E270" s="6" t="s">
        <v>403</v>
      </c>
    </row>
    <row r="271" spans="1:5">
      <c r="A271" s="7" t="s">
        <v>404</v>
      </c>
      <c r="E271" s="6" t="s">
        <v>404</v>
      </c>
    </row>
    <row r="272" spans="1:5">
      <c r="A272" s="7" t="s">
        <v>405</v>
      </c>
      <c r="E272" s="6" t="s">
        <v>405</v>
      </c>
    </row>
    <row r="273" spans="1:5">
      <c r="A273" s="7" t="s">
        <v>406</v>
      </c>
      <c r="E273" s="6" t="s">
        <v>406</v>
      </c>
    </row>
    <row r="274" spans="1:5">
      <c r="A274" s="7" t="s">
        <v>400</v>
      </c>
      <c r="E274" s="6" t="s">
        <v>400</v>
      </c>
    </row>
    <row r="275" spans="1:5">
      <c r="A275" s="7" t="s">
        <v>401</v>
      </c>
      <c r="E275" s="6" t="s">
        <v>401</v>
      </c>
    </row>
    <row r="276" spans="1:5">
      <c r="A276" s="7" t="s">
        <v>366</v>
      </c>
      <c r="E276" s="6" t="s">
        <v>366</v>
      </c>
    </row>
    <row r="277" spans="1:5">
      <c r="A277" s="7" t="s">
        <v>407</v>
      </c>
      <c r="E277" s="6" t="s">
        <v>407</v>
      </c>
    </row>
    <row r="278" spans="1:5">
      <c r="A278" s="7" t="s">
        <v>408</v>
      </c>
      <c r="E278" s="6" t="s">
        <v>408</v>
      </c>
    </row>
    <row r="279" spans="1:5">
      <c r="A279" s="7" t="s">
        <v>409</v>
      </c>
      <c r="E279" s="6" t="s">
        <v>409</v>
      </c>
    </row>
    <row r="280" spans="1:5">
      <c r="A280" s="7" t="s">
        <v>410</v>
      </c>
      <c r="E280" s="6" t="s">
        <v>410</v>
      </c>
    </row>
    <row r="281" spans="1:5">
      <c r="A281" s="7" t="s">
        <v>411</v>
      </c>
      <c r="E281" s="10" t="s">
        <v>411</v>
      </c>
    </row>
    <row r="282" spans="1:5">
      <c r="A282" s="7" t="s">
        <v>409</v>
      </c>
      <c r="E282" s="6" t="s">
        <v>409</v>
      </c>
    </row>
    <row r="283" spans="1:5">
      <c r="A283" s="7" t="s">
        <v>410</v>
      </c>
      <c r="E283" s="6" t="s">
        <v>410</v>
      </c>
    </row>
    <row r="284" spans="1:5">
      <c r="A284" s="7" t="s">
        <v>412</v>
      </c>
      <c r="E284" s="10" t="s">
        <v>412</v>
      </c>
    </row>
    <row r="285" spans="1:5">
      <c r="A285" s="7" t="s">
        <v>368</v>
      </c>
      <c r="E285" s="6" t="s">
        <v>368</v>
      </c>
    </row>
    <row r="286" spans="1:5">
      <c r="A286" s="7" t="s">
        <v>413</v>
      </c>
      <c r="E286" s="6" t="s">
        <v>413</v>
      </c>
    </row>
    <row r="287" spans="1:5">
      <c r="A287" s="7" t="s">
        <v>414</v>
      </c>
      <c r="E287" s="6" t="s">
        <v>414</v>
      </c>
    </row>
    <row r="288" spans="1:5">
      <c r="A288" s="7" t="s">
        <v>415</v>
      </c>
      <c r="E288" s="6" t="s">
        <v>415</v>
      </c>
    </row>
    <row r="289" spans="1:5">
      <c r="A289" s="7" t="s">
        <v>246</v>
      </c>
      <c r="E289" s="6" t="s">
        <v>246</v>
      </c>
    </row>
    <row r="290" spans="1:5">
      <c r="A290" s="7" t="s">
        <v>412</v>
      </c>
      <c r="E290" s="10" t="s">
        <v>412</v>
      </c>
    </row>
    <row r="291" spans="1:5">
      <c r="A291" s="7" t="s">
        <v>342</v>
      </c>
    </row>
    <row r="292" spans="1:5">
      <c r="A292" s="7" t="s">
        <v>416</v>
      </c>
      <c r="E292" s="6" t="s">
        <v>416</v>
      </c>
    </row>
    <row r="293" spans="1:5">
      <c r="A293" s="7" t="s">
        <v>417</v>
      </c>
      <c r="E293" s="6" t="s">
        <v>417</v>
      </c>
    </row>
    <row r="294" spans="1:5">
      <c r="A294" s="7" t="s">
        <v>384</v>
      </c>
      <c r="E294" s="6" t="s">
        <v>384</v>
      </c>
    </row>
    <row r="295" spans="1:5">
      <c r="A295" s="7" t="s">
        <v>418</v>
      </c>
      <c r="E295" s="6" t="s">
        <v>418</v>
      </c>
    </row>
    <row r="296" spans="1:5">
      <c r="A296" s="7" t="s">
        <v>419</v>
      </c>
      <c r="E296" s="6" t="s">
        <v>419</v>
      </c>
    </row>
    <row r="297" spans="1:5">
      <c r="A297" s="7" t="s">
        <v>420</v>
      </c>
      <c r="E297" s="6" t="s">
        <v>420</v>
      </c>
    </row>
    <row r="298" spans="1:5">
      <c r="A298" s="7" t="s">
        <v>342</v>
      </c>
    </row>
    <row r="299" spans="1:5">
      <c r="A299" s="7" t="s">
        <v>421</v>
      </c>
      <c r="E299" s="6" t="s">
        <v>421</v>
      </c>
    </row>
    <row r="300" spans="1:5">
      <c r="A300" s="7" t="s">
        <v>422</v>
      </c>
      <c r="E300" s="6" t="s">
        <v>422</v>
      </c>
    </row>
    <row r="301" spans="1:5">
      <c r="A301" s="7" t="s">
        <v>423</v>
      </c>
      <c r="E301" s="6" t="s">
        <v>423</v>
      </c>
    </row>
    <row r="302" spans="1:5">
      <c r="A302" s="7" t="s">
        <v>423</v>
      </c>
      <c r="E302" s="6" t="s">
        <v>423</v>
      </c>
    </row>
    <row r="303" spans="1:5">
      <c r="A303" s="7" t="s">
        <v>424</v>
      </c>
      <c r="E303" s="6" t="s">
        <v>424</v>
      </c>
    </row>
    <row r="304" spans="1:5">
      <c r="A304" s="7" t="s">
        <v>425</v>
      </c>
      <c r="E304" s="6" t="s">
        <v>425</v>
      </c>
    </row>
    <row r="305" spans="1:5">
      <c r="A305" s="7" t="s">
        <v>426</v>
      </c>
      <c r="E305" s="6" t="s">
        <v>426</v>
      </c>
    </row>
    <row r="306" spans="1:5">
      <c r="A306" s="7" t="s">
        <v>427</v>
      </c>
      <c r="E306" s="6" t="s">
        <v>427</v>
      </c>
    </row>
    <row r="307" spans="1:5">
      <c r="A307" s="7" t="s">
        <v>428</v>
      </c>
      <c r="E307" s="10" t="s">
        <v>428</v>
      </c>
    </row>
    <row r="308" spans="1:5">
      <c r="A308" s="7" t="s">
        <v>429</v>
      </c>
      <c r="E308" s="6" t="s">
        <v>429</v>
      </c>
    </row>
    <row r="309" spans="1:5">
      <c r="A309" s="7" t="s">
        <v>342</v>
      </c>
    </row>
    <row r="310" spans="1:5">
      <c r="A310" s="7" t="s">
        <v>430</v>
      </c>
      <c r="E310" s="6" t="s">
        <v>430</v>
      </c>
    </row>
    <row r="311" spans="1:5">
      <c r="A311" s="7" t="s">
        <v>431</v>
      </c>
      <c r="E311" s="6" t="s">
        <v>431</v>
      </c>
    </row>
    <row r="312" spans="1:5">
      <c r="A312" s="7" t="s">
        <v>432</v>
      </c>
      <c r="E312" s="6" t="s">
        <v>432</v>
      </c>
    </row>
    <row r="313" spans="1:5" ht="12.75" customHeight="1"/>
    <row r="314" spans="1:5" ht="12.75" customHeight="1"/>
    <row r="315" spans="1:5">
      <c r="D315" s="2" t="s">
        <v>433</v>
      </c>
    </row>
    <row r="316" spans="1:5">
      <c r="A316" s="7" t="s">
        <v>434</v>
      </c>
      <c r="E316" s="6" t="s">
        <v>434</v>
      </c>
    </row>
    <row r="317" spans="1:5">
      <c r="A317" s="7" t="s">
        <v>435</v>
      </c>
      <c r="E317" s="6" t="s">
        <v>435</v>
      </c>
    </row>
    <row r="318" spans="1:5">
      <c r="A318" s="7"/>
    </row>
    <row r="319" spans="1:5">
      <c r="A319" s="7" t="s">
        <v>436</v>
      </c>
      <c r="E319" s="6" t="s">
        <v>436</v>
      </c>
    </row>
    <row r="320" spans="1:5">
      <c r="A320" s="7" t="s">
        <v>437</v>
      </c>
      <c r="E320" s="6" t="s">
        <v>437</v>
      </c>
    </row>
    <row r="321" spans="1:5">
      <c r="A321" s="7"/>
    </row>
    <row r="322" spans="1:5">
      <c r="A322" s="7" t="s">
        <v>438</v>
      </c>
      <c r="E322" s="6" t="s">
        <v>438</v>
      </c>
    </row>
    <row r="323" spans="1:5">
      <c r="A323" s="7" t="s">
        <v>368</v>
      </c>
      <c r="E323" s="6" t="s">
        <v>368</v>
      </c>
    </row>
    <row r="324" spans="1:5">
      <c r="A324" s="7"/>
    </row>
    <row r="325" spans="1:5">
      <c r="A325" s="7" t="s">
        <v>439</v>
      </c>
      <c r="E325" s="6" t="s">
        <v>439</v>
      </c>
    </row>
    <row r="326" spans="1:5">
      <c r="A326" s="7"/>
    </row>
    <row r="327" spans="1:5">
      <c r="A327" s="7" t="s">
        <v>363</v>
      </c>
      <c r="E327" s="6" t="s">
        <v>363</v>
      </c>
    </row>
    <row r="328" spans="1:5">
      <c r="A328" s="7" t="s">
        <v>440</v>
      </c>
      <c r="E328" s="6" t="s">
        <v>440</v>
      </c>
    </row>
    <row r="329" spans="1:5">
      <c r="A329" s="7" t="s">
        <v>441</v>
      </c>
      <c r="E329" s="6" t="s">
        <v>441</v>
      </c>
    </row>
    <row r="330" spans="1:5">
      <c r="A330" s="7" t="s">
        <v>442</v>
      </c>
      <c r="E330" s="6" t="s">
        <v>442</v>
      </c>
    </row>
    <row r="331" spans="1:5">
      <c r="A331" s="7" t="s">
        <v>443</v>
      </c>
      <c r="E331" s="6" t="s">
        <v>443</v>
      </c>
    </row>
    <row r="332" spans="1:5">
      <c r="A332" s="7" t="s">
        <v>444</v>
      </c>
      <c r="E332" s="6" t="s">
        <v>444</v>
      </c>
    </row>
    <row r="333" spans="1:5">
      <c r="A333" s="7" t="s">
        <v>445</v>
      </c>
      <c r="E333" s="6" t="s">
        <v>445</v>
      </c>
    </row>
    <row r="334" spans="1:5">
      <c r="A334" s="7" t="s">
        <v>446</v>
      </c>
      <c r="E334" s="6" t="s">
        <v>446</v>
      </c>
    </row>
    <row r="335" spans="1:5">
      <c r="A335" s="7" t="s">
        <v>447</v>
      </c>
      <c r="E335" s="6" t="s">
        <v>447</v>
      </c>
    </row>
    <row r="336" spans="1:5">
      <c r="A336" s="7" t="s">
        <v>448</v>
      </c>
      <c r="E336" s="6" t="s">
        <v>448</v>
      </c>
    </row>
    <row r="337" spans="1:5">
      <c r="A337" s="7" t="s">
        <v>449</v>
      </c>
      <c r="E337" s="6" t="s">
        <v>449</v>
      </c>
    </row>
    <row r="338" spans="1:5">
      <c r="A338" s="7" t="s">
        <v>450</v>
      </c>
      <c r="E338" s="6" t="s">
        <v>450</v>
      </c>
    </row>
    <row r="339" spans="1:5">
      <c r="A339" s="7" t="s">
        <v>451</v>
      </c>
      <c r="E339" s="6" t="s">
        <v>451</v>
      </c>
    </row>
    <row r="340" spans="1:5">
      <c r="A340" s="7" t="s">
        <v>452</v>
      </c>
      <c r="E340" s="6" t="s">
        <v>452</v>
      </c>
    </row>
    <row r="341" spans="1:5">
      <c r="A341" s="7" t="s">
        <v>453</v>
      </c>
      <c r="E341" s="6" t="s">
        <v>453</v>
      </c>
    </row>
    <row r="342" spans="1:5">
      <c r="A342" s="7" t="s">
        <v>454</v>
      </c>
      <c r="E342" s="6" t="s">
        <v>454</v>
      </c>
    </row>
    <row r="343" spans="1:5">
      <c r="A343" s="7" t="s">
        <v>455</v>
      </c>
      <c r="E343" s="6" t="s">
        <v>455</v>
      </c>
    </row>
    <row r="344" spans="1:5">
      <c r="A344" s="7" t="s">
        <v>456</v>
      </c>
      <c r="E344" s="6" t="s">
        <v>456</v>
      </c>
    </row>
    <row r="345" spans="1:5">
      <c r="A345" s="7" t="s">
        <v>457</v>
      </c>
      <c r="E345" s="6" t="s">
        <v>457</v>
      </c>
    </row>
    <row r="346" spans="1:5">
      <c r="A346" s="7" t="s">
        <v>458</v>
      </c>
      <c r="E346" s="6" t="s">
        <v>458</v>
      </c>
    </row>
    <row r="347" spans="1:5">
      <c r="A347" s="7" t="s">
        <v>459</v>
      </c>
      <c r="E347" s="6" t="s">
        <v>459</v>
      </c>
    </row>
    <row r="348" spans="1:5">
      <c r="A348" s="7" t="s">
        <v>460</v>
      </c>
      <c r="E348" s="6" t="s">
        <v>460</v>
      </c>
    </row>
    <row r="349" spans="1:5">
      <c r="A349" s="7" t="s">
        <v>461</v>
      </c>
      <c r="E349" s="6" t="s">
        <v>461</v>
      </c>
    </row>
    <row r="350" spans="1:5">
      <c r="A350" s="7" t="s">
        <v>462</v>
      </c>
      <c r="E350" s="6" t="s">
        <v>462</v>
      </c>
    </row>
    <row r="351" spans="1:5">
      <c r="A351" s="7" t="s">
        <v>463</v>
      </c>
      <c r="E351" s="6" t="s">
        <v>463</v>
      </c>
    </row>
    <row r="352" spans="1:5">
      <c r="A352" s="7"/>
    </row>
    <row r="353" spans="1:5">
      <c r="A353" s="7"/>
    </row>
    <row r="354" spans="1:5">
      <c r="A354" s="7" t="s">
        <v>464</v>
      </c>
      <c r="E354" s="6" t="s">
        <v>464</v>
      </c>
    </row>
    <row r="355" spans="1:5">
      <c r="A355" s="7" t="s">
        <v>465</v>
      </c>
      <c r="E355" s="6" t="s">
        <v>465</v>
      </c>
    </row>
    <row r="356" spans="1:5">
      <c r="A356" s="7"/>
    </row>
    <row r="357" spans="1:5">
      <c r="A357" s="7" t="s">
        <v>466</v>
      </c>
      <c r="E357" s="6" t="s">
        <v>466</v>
      </c>
    </row>
    <row r="358" spans="1:5">
      <c r="A358" s="7"/>
    </row>
    <row r="359" spans="1:5">
      <c r="A359" s="7" t="s">
        <v>434</v>
      </c>
      <c r="E359" s="6" t="s">
        <v>434</v>
      </c>
    </row>
    <row r="360" spans="1:5">
      <c r="A360" s="7"/>
    </row>
    <row r="361" spans="1:5">
      <c r="A361" s="7" t="s">
        <v>467</v>
      </c>
      <c r="E361" s="6" t="s">
        <v>467</v>
      </c>
    </row>
    <row r="362" spans="1:5">
      <c r="A362" s="7" t="s">
        <v>468</v>
      </c>
      <c r="E362" s="6" t="s">
        <v>468</v>
      </c>
    </row>
    <row r="363" spans="1:5">
      <c r="A363" s="7" t="s">
        <v>469</v>
      </c>
      <c r="E363" s="6" t="s">
        <v>469</v>
      </c>
    </row>
    <row r="364" spans="1:5">
      <c r="A364" s="7" t="s">
        <v>470</v>
      </c>
      <c r="E364" s="6" t="s">
        <v>470</v>
      </c>
    </row>
    <row r="365" spans="1:5">
      <c r="A365" s="7" t="s">
        <v>471</v>
      </c>
      <c r="E365" s="6" t="s">
        <v>471</v>
      </c>
    </row>
    <row r="366" spans="1:5">
      <c r="A366" s="7" t="s">
        <v>472</v>
      </c>
      <c r="E366" s="8" t="s">
        <v>472</v>
      </c>
    </row>
    <row r="367" spans="1:5">
      <c r="A367" s="7" t="s">
        <v>473</v>
      </c>
      <c r="E367" s="8" t="s">
        <v>473</v>
      </c>
    </row>
    <row r="368" spans="1:5">
      <c r="A368" s="7" t="s">
        <v>474</v>
      </c>
      <c r="E368" s="8" t="s">
        <v>474</v>
      </c>
    </row>
    <row r="369" spans="1:5">
      <c r="A369" s="7"/>
    </row>
    <row r="370" spans="1:5">
      <c r="A370" s="7"/>
    </row>
    <row r="371" spans="1:5">
      <c r="A371" s="7" t="s">
        <v>246</v>
      </c>
      <c r="E371" s="6" t="s">
        <v>246</v>
      </c>
    </row>
    <row r="372" spans="1:5" ht="12.75" customHeight="1"/>
    <row r="373" spans="1:5" ht="12.75" customHeight="1"/>
    <row r="374" spans="1:5">
      <c r="D374" s="2" t="s">
        <v>475</v>
      </c>
    </row>
    <row r="375" spans="1:5">
      <c r="A375" s="7" t="s">
        <v>476</v>
      </c>
      <c r="E375" s="6" t="s">
        <v>476</v>
      </c>
    </row>
    <row r="376" spans="1:5">
      <c r="A376" s="7" t="s">
        <v>477</v>
      </c>
      <c r="E376" s="6" t="s">
        <v>477</v>
      </c>
    </row>
    <row r="377" spans="1:5">
      <c r="A377" s="7" t="s">
        <v>478</v>
      </c>
      <c r="E377" s="6" t="s">
        <v>478</v>
      </c>
    </row>
    <row r="378" spans="1:5">
      <c r="A378" s="7" t="s">
        <v>479</v>
      </c>
      <c r="E378" s="6" t="s">
        <v>479</v>
      </c>
    </row>
    <row r="379" spans="1:5">
      <c r="A379" s="7" t="s">
        <v>480</v>
      </c>
      <c r="E379" s="6" t="s">
        <v>480</v>
      </c>
    </row>
    <row r="380" spans="1:5" ht="12.75" customHeight="1"/>
    <row r="381" spans="1:5">
      <c r="A381" s="7" t="s">
        <v>481</v>
      </c>
      <c r="E381" s="6" t="s">
        <v>481</v>
      </c>
    </row>
    <row r="382" spans="1:5">
      <c r="A382" s="7" t="s">
        <v>482</v>
      </c>
      <c r="E382" s="6" t="s">
        <v>482</v>
      </c>
    </row>
    <row r="383" spans="1:5" ht="12.75" customHeight="1"/>
    <row r="384" spans="1:5">
      <c r="A384" s="7" t="s">
        <v>483</v>
      </c>
      <c r="E384" s="6" t="s">
        <v>483</v>
      </c>
    </row>
    <row r="385" spans="1:5">
      <c r="A385" s="7" t="s">
        <v>484</v>
      </c>
      <c r="E385" s="6" t="s">
        <v>484</v>
      </c>
    </row>
    <row r="386" spans="1:5" ht="12.75" customHeight="1"/>
    <row r="387" spans="1:5">
      <c r="A387" s="7" t="s">
        <v>485</v>
      </c>
      <c r="E387" s="6" t="s">
        <v>485</v>
      </c>
    </row>
    <row r="388" spans="1:5">
      <c r="A388" s="7" t="s">
        <v>486</v>
      </c>
      <c r="E388" s="6" t="s">
        <v>486</v>
      </c>
    </row>
    <row r="389" spans="1:5" ht="12.75" customHeight="1"/>
    <row r="390" spans="1:5">
      <c r="A390" s="7" t="s">
        <v>487</v>
      </c>
      <c r="E390" s="6" t="s">
        <v>487</v>
      </c>
    </row>
    <row r="391" spans="1:5">
      <c r="A391" s="7" t="s">
        <v>488</v>
      </c>
      <c r="E391" s="6" t="s">
        <v>488</v>
      </c>
    </row>
    <row r="392" spans="1:5" ht="12.75" customHeight="1"/>
    <row r="393" spans="1:5">
      <c r="A393" s="7" t="s">
        <v>489</v>
      </c>
      <c r="E393" s="6" t="s">
        <v>489</v>
      </c>
    </row>
    <row r="394" spans="1:5">
      <c r="A394" s="7" t="s">
        <v>490</v>
      </c>
      <c r="E394" s="6" t="s">
        <v>490</v>
      </c>
    </row>
    <row r="395" spans="1:5" ht="12.75" customHeight="1"/>
    <row r="396" spans="1:5">
      <c r="A396" s="7" t="s">
        <v>491</v>
      </c>
      <c r="E396" s="6" t="s">
        <v>491</v>
      </c>
    </row>
    <row r="397" spans="1:5">
      <c r="A397" s="7" t="s">
        <v>492</v>
      </c>
      <c r="B397" s="2" t="s">
        <v>493</v>
      </c>
      <c r="E397" s="6" t="s">
        <v>493</v>
      </c>
    </row>
    <row r="398" spans="1:5">
      <c r="B398" s="2" t="s">
        <v>494</v>
      </c>
      <c r="E398" s="6" t="s">
        <v>494</v>
      </c>
    </row>
    <row r="399" spans="1:5">
      <c r="B399" s="2" t="s">
        <v>495</v>
      </c>
      <c r="E399" s="6" t="s">
        <v>495</v>
      </c>
    </row>
    <row r="400" spans="1:5">
      <c r="B400" s="2" t="s">
        <v>496</v>
      </c>
      <c r="E400" s="6" t="s">
        <v>496</v>
      </c>
    </row>
    <row r="401" spans="1:5" ht="12.75" customHeight="1"/>
    <row r="402" spans="1:5">
      <c r="A402" s="7" t="s">
        <v>479</v>
      </c>
      <c r="E402" s="6" t="s">
        <v>479</v>
      </c>
    </row>
    <row r="403" spans="1:5">
      <c r="A403" s="7" t="s">
        <v>480</v>
      </c>
      <c r="E403" s="6" t="s">
        <v>480</v>
      </c>
    </row>
    <row r="404" spans="1:5" ht="12.75" customHeight="1"/>
    <row r="405" spans="1:5" ht="12.75" customHeight="1">
      <c r="A405" s="7" t="s">
        <v>481</v>
      </c>
      <c r="E405" s="6" t="s">
        <v>481</v>
      </c>
    </row>
    <row r="406" spans="1:5" ht="12.75" customHeight="1">
      <c r="A406" s="7" t="s">
        <v>482</v>
      </c>
      <c r="E406" s="6" t="s">
        <v>482</v>
      </c>
    </row>
    <row r="407" spans="1:5" ht="12.75" customHeight="1"/>
    <row r="408" spans="1:5" ht="12.75" customHeight="1">
      <c r="A408" s="7" t="s">
        <v>483</v>
      </c>
      <c r="E408" s="6" t="s">
        <v>483</v>
      </c>
    </row>
    <row r="409" spans="1:5" ht="12.75" customHeight="1">
      <c r="A409" s="7" t="s">
        <v>497</v>
      </c>
      <c r="E409" s="6" t="s">
        <v>497</v>
      </c>
    </row>
    <row r="410" spans="1:5" ht="12.75" customHeight="1"/>
    <row r="411" spans="1:5" ht="12.75" customHeight="1">
      <c r="A411" s="7" t="s">
        <v>485</v>
      </c>
      <c r="E411" s="6" t="s">
        <v>485</v>
      </c>
    </row>
    <row r="412" spans="1:5" ht="12.75" customHeight="1">
      <c r="A412" s="7" t="s">
        <v>486</v>
      </c>
      <c r="E412" s="6" t="s">
        <v>486</v>
      </c>
    </row>
    <row r="413" spans="1:5" ht="12.75" customHeight="1"/>
    <row r="414" spans="1:5" ht="12.75" customHeight="1">
      <c r="A414" s="7" t="s">
        <v>487</v>
      </c>
      <c r="E414" s="6" t="s">
        <v>487</v>
      </c>
    </row>
    <row r="415" spans="1:5" ht="12.75" customHeight="1">
      <c r="A415" s="7" t="s">
        <v>488</v>
      </c>
      <c r="E415" s="6" t="s">
        <v>488</v>
      </c>
    </row>
    <row r="416" spans="1:5" ht="12.75" customHeight="1"/>
    <row r="417" spans="1:5" ht="12.75" customHeight="1">
      <c r="A417" s="7" t="s">
        <v>489</v>
      </c>
      <c r="E417" s="6" t="s">
        <v>489</v>
      </c>
    </row>
    <row r="418" spans="1:5" ht="12.75" customHeight="1">
      <c r="A418" s="7" t="s">
        <v>490</v>
      </c>
      <c r="E418" s="6" t="s">
        <v>490</v>
      </c>
    </row>
    <row r="419" spans="1:5" ht="12.75" customHeight="1"/>
    <row r="420" spans="1:5" ht="12.75" customHeight="1"/>
    <row r="421" spans="1:5" ht="12.75" customHeight="1"/>
    <row r="422" spans="1:5">
      <c r="D422" s="2" t="s">
        <v>498</v>
      </c>
    </row>
    <row r="423" spans="1:5">
      <c r="A423" s="7" t="s">
        <v>499</v>
      </c>
      <c r="E423" s="6" t="s">
        <v>499</v>
      </c>
    </row>
    <row r="424" spans="1:5">
      <c r="A424" s="7" t="s">
        <v>477</v>
      </c>
      <c r="E424" s="6" t="s">
        <v>477</v>
      </c>
    </row>
    <row r="425" spans="1:5">
      <c r="A425" s="7" t="s">
        <v>478</v>
      </c>
      <c r="E425" s="6" t="s">
        <v>478</v>
      </c>
    </row>
    <row r="426" spans="1:5">
      <c r="A426" s="7" t="s">
        <v>500</v>
      </c>
      <c r="E426" s="6" t="s">
        <v>500</v>
      </c>
    </row>
    <row r="427" spans="1:5">
      <c r="A427" s="7" t="s">
        <v>493</v>
      </c>
      <c r="E427" s="6" t="s">
        <v>493</v>
      </c>
    </row>
    <row r="428" spans="1:5">
      <c r="A428" s="7" t="s">
        <v>479</v>
      </c>
      <c r="E428" s="6" t="s">
        <v>479</v>
      </c>
    </row>
    <row r="429" spans="1:5">
      <c r="A429" s="7" t="s">
        <v>501</v>
      </c>
      <c r="E429" s="6" t="s">
        <v>501</v>
      </c>
    </row>
    <row r="430" spans="1:5">
      <c r="A430" s="7"/>
    </row>
    <row r="431" spans="1:5">
      <c r="A431" s="7" t="s">
        <v>502</v>
      </c>
      <c r="E431" s="6" t="s">
        <v>502</v>
      </c>
    </row>
    <row r="432" spans="1:5">
      <c r="A432" s="7" t="s">
        <v>503</v>
      </c>
      <c r="B432" s="2" t="s">
        <v>504</v>
      </c>
      <c r="D432" s="2" t="s">
        <v>505</v>
      </c>
      <c r="E432" s="6" t="s">
        <v>504</v>
      </c>
    </row>
    <row r="433" spans="1:5">
      <c r="B433" s="2" t="s">
        <v>506</v>
      </c>
      <c r="E433" s="6" t="s">
        <v>506</v>
      </c>
    </row>
    <row r="434" spans="1:5">
      <c r="B434" s="2" t="s">
        <v>507</v>
      </c>
      <c r="E434" s="6" t="s">
        <v>507</v>
      </c>
    </row>
    <row r="435" spans="1:5" ht="12.75" customHeight="1"/>
    <row r="436" spans="1:5">
      <c r="A436" s="7" t="s">
        <v>508</v>
      </c>
      <c r="E436" s="6" t="s">
        <v>508</v>
      </c>
    </row>
    <row r="437" spans="1:5">
      <c r="A437" s="7" t="s">
        <v>509</v>
      </c>
      <c r="E437" s="6" t="s">
        <v>509</v>
      </c>
    </row>
    <row r="439" spans="1:5">
      <c r="A439" s="7" t="s">
        <v>510</v>
      </c>
      <c r="E439" s="6" t="s">
        <v>510</v>
      </c>
    </row>
    <row r="440" spans="1:5">
      <c r="A440" s="7" t="s">
        <v>511</v>
      </c>
      <c r="E440" s="6" t="s">
        <v>511</v>
      </c>
    </row>
    <row r="441" spans="1:5" ht="12.75" customHeight="1"/>
    <row r="442" spans="1:5">
      <c r="A442" s="7" t="s">
        <v>512</v>
      </c>
      <c r="E442" s="6" t="s">
        <v>512</v>
      </c>
    </row>
    <row r="443" spans="1:5">
      <c r="A443" s="7" t="s">
        <v>513</v>
      </c>
      <c r="E443" s="6" t="s">
        <v>513</v>
      </c>
    </row>
    <row r="444" spans="1:5" ht="12.75" customHeight="1"/>
    <row r="445" spans="1:5">
      <c r="A445" s="7" t="s">
        <v>514</v>
      </c>
      <c r="E445" s="6" t="s">
        <v>514</v>
      </c>
    </row>
    <row r="446" spans="1:5">
      <c r="A446" s="7" t="s">
        <v>515</v>
      </c>
      <c r="E446" s="6" t="s">
        <v>515</v>
      </c>
    </row>
    <row r="447" spans="1:5" ht="12.75" customHeight="1"/>
    <row r="448" spans="1:5">
      <c r="A448" s="7" t="s">
        <v>516</v>
      </c>
      <c r="E448" s="6" t="s">
        <v>516</v>
      </c>
    </row>
    <row r="449" spans="1:5">
      <c r="A449" s="7" t="s">
        <v>517</v>
      </c>
      <c r="E449" s="6" t="s">
        <v>517</v>
      </c>
    </row>
    <row r="450" spans="1:5" ht="12.75" customHeight="1"/>
    <row r="451" spans="1:5">
      <c r="A451" s="7" t="s">
        <v>518</v>
      </c>
      <c r="E451" s="6" t="s">
        <v>518</v>
      </c>
    </row>
    <row r="452" spans="1:5">
      <c r="A452" s="7" t="s">
        <v>517</v>
      </c>
      <c r="E452" s="6" t="s">
        <v>517</v>
      </c>
    </row>
    <row r="453" spans="1:5" ht="12.75" customHeight="1"/>
    <row r="454" spans="1:5">
      <c r="A454" s="7" t="s">
        <v>519</v>
      </c>
      <c r="E454" s="6" t="s">
        <v>519</v>
      </c>
    </row>
    <row r="455" spans="1:5">
      <c r="A455" s="7" t="s">
        <v>520</v>
      </c>
      <c r="E455" s="6" t="s">
        <v>520</v>
      </c>
    </row>
    <row r="456" spans="1:5" ht="12.75" customHeight="1"/>
    <row r="457" spans="1:5">
      <c r="A457" s="7" t="s">
        <v>521</v>
      </c>
      <c r="E457" s="6" t="s">
        <v>521</v>
      </c>
    </row>
    <row r="458" spans="1:5">
      <c r="A458" s="7" t="s">
        <v>522</v>
      </c>
      <c r="E458" s="6" t="s">
        <v>522</v>
      </c>
    </row>
    <row r="460" spans="1:5">
      <c r="A460" s="7" t="s">
        <v>523</v>
      </c>
      <c r="E460" s="6" t="s">
        <v>523</v>
      </c>
    </row>
    <row r="461" spans="1:5">
      <c r="A461" s="7" t="s">
        <v>524</v>
      </c>
      <c r="E461" s="6" t="s">
        <v>524</v>
      </c>
    </row>
    <row r="462" spans="1:5" ht="12.75" customHeight="1"/>
    <row r="463" spans="1:5">
      <c r="A463" s="7" t="s">
        <v>525</v>
      </c>
      <c r="E463" s="6" t="s">
        <v>525</v>
      </c>
    </row>
    <row r="464" spans="1:5">
      <c r="A464" s="7" t="s">
        <v>526</v>
      </c>
      <c r="B464" s="2" t="s">
        <v>527</v>
      </c>
      <c r="E464" s="6" t="s">
        <v>527</v>
      </c>
    </row>
    <row r="465" spans="1:5">
      <c r="A465" s="7"/>
      <c r="B465" s="2" t="s">
        <v>528</v>
      </c>
      <c r="E465" s="6" t="s">
        <v>528</v>
      </c>
    </row>
    <row r="466" spans="1:5">
      <c r="B466" s="2" t="s">
        <v>342</v>
      </c>
    </row>
    <row r="467" spans="1:5">
      <c r="A467" s="7" t="s">
        <v>529</v>
      </c>
      <c r="E467" s="6" t="s">
        <v>529</v>
      </c>
    </row>
    <row r="468" spans="1:5">
      <c r="A468" s="7" t="s">
        <v>530</v>
      </c>
      <c r="B468" s="2" t="s">
        <v>531</v>
      </c>
      <c r="E468" s="6" t="s">
        <v>531</v>
      </c>
    </row>
    <row r="469" spans="1:5">
      <c r="A469" s="7"/>
      <c r="B469" s="2" t="s">
        <v>532</v>
      </c>
      <c r="E469" s="6" t="s">
        <v>532</v>
      </c>
    </row>
    <row r="470" spans="1:5">
      <c r="A470" s="7"/>
      <c r="B470" s="2" t="s">
        <v>533</v>
      </c>
      <c r="E470" s="6" t="s">
        <v>533</v>
      </c>
    </row>
    <row r="471" spans="1:5">
      <c r="A471" s="7"/>
    </row>
    <row r="472" spans="1:5">
      <c r="A472" s="7" t="s">
        <v>534</v>
      </c>
      <c r="E472" s="6" t="s">
        <v>534</v>
      </c>
    </row>
    <row r="473" spans="1:5">
      <c r="A473" s="7" t="s">
        <v>535</v>
      </c>
      <c r="E473" s="6" t="s">
        <v>535</v>
      </c>
    </row>
    <row r="474" spans="1:5">
      <c r="A474" s="7"/>
    </row>
    <row r="475" spans="1:5">
      <c r="A475" s="7" t="s">
        <v>536</v>
      </c>
      <c r="E475" s="6" t="s">
        <v>536</v>
      </c>
    </row>
    <row r="476" spans="1:5">
      <c r="A476" s="7" t="s">
        <v>537</v>
      </c>
      <c r="E476" s="6" t="s">
        <v>537</v>
      </c>
    </row>
    <row r="477" spans="1:5" ht="12.75" customHeight="1"/>
    <row r="478" spans="1:5">
      <c r="A478" s="7" t="s">
        <v>538</v>
      </c>
      <c r="E478" s="6" t="s">
        <v>538</v>
      </c>
    </row>
    <row r="479" spans="1:5">
      <c r="A479" s="7" t="s">
        <v>539</v>
      </c>
      <c r="B479" s="2" t="s">
        <v>540</v>
      </c>
      <c r="E479" s="6" t="s">
        <v>540</v>
      </c>
    </row>
    <row r="480" spans="1:5">
      <c r="B480" s="2" t="s">
        <v>541</v>
      </c>
      <c r="E480" s="6" t="s">
        <v>541</v>
      </c>
    </row>
    <row r="481" spans="1:5">
      <c r="B481" s="2" t="s">
        <v>542</v>
      </c>
      <c r="E481" s="6" t="s">
        <v>542</v>
      </c>
    </row>
    <row r="482" spans="1:5">
      <c r="B482" s="2" t="s">
        <v>543</v>
      </c>
      <c r="E482" s="11" t="s">
        <v>543</v>
      </c>
    </row>
    <row r="483" spans="1:5">
      <c r="B483" s="2" t="s">
        <v>544</v>
      </c>
      <c r="E483" s="11" t="s">
        <v>544</v>
      </c>
    </row>
    <row r="484" spans="1:5">
      <c r="B484" s="2" t="s">
        <v>545</v>
      </c>
      <c r="E484" s="11" t="s">
        <v>545</v>
      </c>
    </row>
    <row r="485" spans="1:5" ht="12.75" customHeight="1"/>
    <row r="486" spans="1:5">
      <c r="A486" s="7" t="s">
        <v>546</v>
      </c>
      <c r="E486" s="6" t="s">
        <v>546</v>
      </c>
    </row>
    <row r="487" spans="1:5" ht="12.75" customHeight="1">
      <c r="A487" s="7" t="s">
        <v>547</v>
      </c>
      <c r="E487" s="6" t="s">
        <v>547</v>
      </c>
    </row>
    <row r="488" spans="1:5" ht="12.75" customHeight="1"/>
    <row r="489" spans="1:5">
      <c r="A489" s="7" t="s">
        <v>548</v>
      </c>
      <c r="E489" s="6" t="s">
        <v>548</v>
      </c>
    </row>
    <row r="490" spans="1:5">
      <c r="A490" s="7" t="s">
        <v>549</v>
      </c>
      <c r="E490" s="6" t="s">
        <v>549</v>
      </c>
    </row>
    <row r="491" spans="1:5" ht="12.75" customHeight="1"/>
    <row r="492" spans="1:5">
      <c r="A492" s="7"/>
    </row>
    <row r="493" spans="1:5">
      <c r="A493" s="7"/>
    </row>
    <row r="494" spans="1:5" ht="12.75" customHeight="1"/>
    <row r="495" spans="1:5">
      <c r="A495" s="7"/>
    </row>
    <row r="496" spans="1:5">
      <c r="A496" s="7"/>
    </row>
    <row r="497" spans="1:1" ht="12.75" customHeight="1"/>
    <row r="498" spans="1:1">
      <c r="A498" s="7"/>
    </row>
    <row r="499" spans="1:1">
      <c r="A499" s="7"/>
    </row>
    <row r="500" spans="1:1" ht="12.75" customHeight="1"/>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2026-02-06T09:58:53+00:00</_dlc_ExpireDate>
  </documentManagement>
</p:properties>
</file>

<file path=customXml/item3.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FC0A5-826D-4B74-B369-CF891E5931ED}">
  <ds:schemaRefs>
    <ds:schemaRef ds:uri="http://schemas.microsoft.com/sharepoint/v3/contenttype/forms"/>
  </ds:schemaRefs>
</ds:datastoreItem>
</file>

<file path=customXml/itemProps2.xml><?xml version="1.0" encoding="utf-8"?>
<ds:datastoreItem xmlns:ds="http://schemas.openxmlformats.org/officeDocument/2006/customXml" ds:itemID="{7B426807-C117-4D5F-84DA-604C3E57DF85}">
  <ds:schemaRefs>
    <ds:schemaRef ds:uri="http://schemas.microsoft.com/office/2006/documentManagement/types"/>
    <ds:schemaRef ds:uri="8fc26d16-31a9-4b07-b482-aec436312016"/>
    <ds:schemaRef ds:uri="http://schemas.microsoft.com/sharepoint/v3/fields"/>
    <ds:schemaRef ds:uri="http://www.w3.org/XML/1998/namespace"/>
    <ds:schemaRef ds:uri="http://purl.org/dc/terms/"/>
    <ds:schemaRef ds:uri="http://schemas.microsoft.com/sharepoint/v4"/>
    <ds:schemaRef ds:uri="http://purl.org/dc/dcmitype/"/>
    <ds:schemaRef ds:uri="http://schemas.microsoft.com/office/infopath/2007/PartnerControls"/>
    <ds:schemaRef ds:uri="http://schemas.openxmlformats.org/package/2006/metadata/core-properties"/>
    <ds:schemaRef ds:uri="http://schemas.microsoft.com/office/2006/metadata/properties"/>
    <ds:schemaRef ds:uri="d6637c99-d69e-4b94-8442-97cbc6332c3f"/>
    <ds:schemaRef ds:uri="http://schemas.microsoft.com/sharepoint/v3"/>
    <ds:schemaRef ds:uri="http://purl.org/dc/elements/1.1/"/>
  </ds:schemaRefs>
</ds:datastoreItem>
</file>

<file path=customXml/itemProps3.xml><?xml version="1.0" encoding="utf-8"?>
<ds:datastoreItem xmlns:ds="http://schemas.openxmlformats.org/officeDocument/2006/customXml" ds:itemID="{D28F366B-91F2-4024-903D-DB793FEF2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1042Xf Instructions</vt:lpstr>
      <vt:lpstr>1042Af Demande</vt:lpstr>
      <vt:lpstr>1042Bf Données de base trav.</vt:lpstr>
      <vt:lpstr>1042Cf Hres perd. i. f. sais.</vt:lpstr>
      <vt:lpstr>1042Df Rapport</vt:lpstr>
      <vt:lpstr>1042Ff Formateurs</vt:lpstr>
      <vt:lpstr>1042Ef Décompte</vt:lpstr>
      <vt:lpstr>Hilfsdaten</vt:lpstr>
      <vt:lpstr>Übersetzungstexte</vt:lpstr>
      <vt:lpstr>'1042Xf Instructions'!Druckbereich</vt:lpstr>
      <vt:lpstr>'1042Bf Données de base trav.'!Drucktitel</vt:lpstr>
      <vt:lpstr>'1042Cf Hres perd. i. f. sais.'!Drucktitel</vt:lpstr>
      <vt:lpstr>'1042Df Rapport'!Drucktitel</vt:lpstr>
      <vt:lpstr>'1042Ef Décompte'!Drucktitel</vt:lpstr>
      <vt:lpstr>'1042Ff Formateurs'!Drucktitel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Leibacher</dc:creator>
  <cp:keywords/>
  <dc:description/>
  <cp:lastModifiedBy>Ogi Laura SECO</cp:lastModifiedBy>
  <cp:revision/>
  <cp:lastPrinted>2024-01-26T08:10:07Z</cp:lastPrinted>
  <dcterms:created xsi:type="dcterms:W3CDTF">2015-06-05T18:19:34Z</dcterms:created>
  <dcterms:modified xsi:type="dcterms:W3CDTF">2024-02-09T14:07:41Z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