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adb.intra.admin.ch\Userhome$\SECO-01\U80842535\Config\Desktop\"/>
    </mc:Choice>
  </mc:AlternateContent>
  <xr:revisionPtr revIDLastSave="0" documentId="8_{02C32A45-7EBF-4B0E-955C-10FE98424E9F}" xr6:coauthVersionLast="47" xr6:coauthVersionMax="47" xr10:uidLastSave="{00000000-0000-0000-0000-000000000000}"/>
  <bookViews>
    <workbookView xWindow="945" yWindow="0" windowWidth="27555" windowHeight="15480" tabRatio="588" xr2:uid="{00000000-000D-0000-FFFF-FFFF00000000}"/>
  </bookViews>
  <sheets>
    <sheet name="1045Xf Instructions" sheetId="32" r:id="rId1"/>
    <sheet name="1045Af Demande" sheetId="3" r:id="rId2"/>
    <sheet name="1045Bf Données de base trav." sheetId="4" r:id="rId3"/>
    <sheet name="1045Df Rapport (1)" sheetId="7" r:id="rId4"/>
    <sheet name="1045Df Rapport (2)" sheetId="34" r:id="rId5"/>
    <sheet name="1045Ef Décompte" sheetId="5" r:id="rId6"/>
    <sheet name="Hilfsdaten" sheetId="1" state="hidden" r:id="rId7"/>
    <sheet name="Übersetzungstexte" sheetId="2" state="hidden" r:id="rId8"/>
  </sheets>
  <externalReferences>
    <externalReference r:id="rId9"/>
    <externalReference r:id="rId10"/>
    <externalReference r:id="rId11"/>
    <externalReference r:id="rId12"/>
    <externalReference r:id="rId13"/>
  </externalReferences>
  <definedNames>
    <definedName name="_xlnm.Print_Area" localSheetId="2">'1045Bf Données de base trav.'!$A$1:$T$207</definedName>
    <definedName name="_xlnm.Print_Area" localSheetId="5">'1045Ef Décompte'!$A$1:$T$211</definedName>
    <definedName name="_xlnm.Print_Area" localSheetId="0">'1045Xf Instructions'!$A$1:$D$152</definedName>
    <definedName name="_xlnm.Print_Titles" localSheetId="2">'1045Bf Données de base trav.'!$4:$6</definedName>
    <definedName name="_xlnm.Print_Titles" localSheetId="3">'1045Df Rapport (1)'!$16:$17</definedName>
    <definedName name="_xlnm.Print_Titles" localSheetId="4">'1045Df Rapport (2)'!$16:$17</definedName>
    <definedName name="_xlnm.Print_Titles" localSheetId="5">'1045Ef Décompte'!$8:$10</definedName>
    <definedName name="MAnzahl" localSheetId="0">#REF!</definedName>
    <definedName name="MAnzahl">[1]Hilfsdaten!$F$3:$F$25</definedName>
    <definedName name="Print_Area" localSheetId="1">'1045Af Demande'!$A$1:$B$40</definedName>
    <definedName name="Print_Area" localSheetId="2">'1045Bf Données de base trav.'!$B$1:$T$107</definedName>
    <definedName name="Print_Area" localSheetId="3">'1045Df Rapport (1)'!$A$1:$AK$118</definedName>
    <definedName name="Print_Area" localSheetId="4">'1045Df Rapport (2)'!$A$1:$AK$118</definedName>
    <definedName name="Print_Area" localSheetId="5">'1045Ef Décompte'!$A$1:$R$111</definedName>
    <definedName name="Print_Titles" localSheetId="2">'1045Bf Données de base trav.'!$6:$6</definedName>
    <definedName name="Print_Titles" localSheetId="3">'1045Df Rapport (1)'!$16:$17</definedName>
    <definedName name="Print_Titles" localSheetId="4">'1045Df Rapport (2)'!$16:$17</definedName>
    <definedName name="Print_Titles" localSheetId="5">'1045Ef Décompte'!$10:$10</definedName>
    <definedName name="Stand" localSheetId="0">'[2]Parameter &amp; Prozesse'!$A$3:$A$14</definedName>
    <definedName name="Stand">'[3]Parameter &amp; Prozesse'!$A$3:$A$14</definedName>
    <definedName name="Status_LO" localSheetId="0">'[2]Parameter &amp; Prozesse'!$A$18:$A$30</definedName>
    <definedName name="Status_LO">'[3]Parameter &amp; Prozesse'!$A$18:$A$30</definedName>
    <definedName name="t_art">[4]Parameter!$B$7:$B$9</definedName>
    <definedName name="t_JN">[4]Parameter!$B$13</definedName>
    <definedName name="t_komplexität">[4]Parameter!$B$18:$B$20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9" i="4" l="1"/>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02" i="4"/>
  <c r="AA203" i="4"/>
  <c r="AA204" i="4"/>
  <c r="AA205" i="4"/>
  <c r="AA206" i="4"/>
  <c r="AA207" i="4"/>
  <c r="AA8" i="4"/>
  <c r="A120" i="5" l="1"/>
  <c r="B120" i="5"/>
  <c r="C120" i="5"/>
  <c r="W120" i="5" s="1"/>
  <c r="E120" i="5"/>
  <c r="F120" i="5"/>
  <c r="G120" i="5"/>
  <c r="H120" i="5"/>
  <c r="I120" i="5"/>
  <c r="J120" i="5"/>
  <c r="L120" i="5"/>
  <c r="V120" i="5"/>
  <c r="X120" i="5"/>
  <c r="AE120" i="5"/>
  <c r="AG120" i="5"/>
  <c r="AI120" i="5"/>
  <c r="AJ120" i="5"/>
  <c r="AM120" i="5"/>
  <c r="AN120" i="5"/>
  <c r="A121" i="5"/>
  <c r="B121" i="5"/>
  <c r="C121" i="5"/>
  <c r="W121" i="5" s="1"/>
  <c r="E121" i="5"/>
  <c r="F121" i="5"/>
  <c r="G121" i="5"/>
  <c r="H121" i="5"/>
  <c r="I121" i="5"/>
  <c r="J121" i="5"/>
  <c r="L121" i="5"/>
  <c r="V121" i="5"/>
  <c r="X121" i="5"/>
  <c r="AE121" i="5"/>
  <c r="AG121" i="5"/>
  <c r="AI121" i="5"/>
  <c r="AJ121" i="5"/>
  <c r="AM121" i="5"/>
  <c r="AN121" i="5"/>
  <c r="A122" i="5"/>
  <c r="J122" i="5" s="1"/>
  <c r="B122" i="5"/>
  <c r="C122" i="5"/>
  <c r="W122" i="5" s="1"/>
  <c r="E122" i="5"/>
  <c r="F122" i="5"/>
  <c r="G122" i="5"/>
  <c r="H122" i="5"/>
  <c r="I122" i="5"/>
  <c r="L122" i="5"/>
  <c r="V122" i="5"/>
  <c r="X122" i="5"/>
  <c r="AE122" i="5"/>
  <c r="AG122" i="5"/>
  <c r="AI122" i="5"/>
  <c r="AJ122" i="5"/>
  <c r="AM122" i="5"/>
  <c r="AN122" i="5"/>
  <c r="A123" i="5"/>
  <c r="J123" i="5" s="1"/>
  <c r="B123" i="5"/>
  <c r="C123" i="5"/>
  <c r="E123" i="5"/>
  <c r="F123" i="5"/>
  <c r="G123" i="5"/>
  <c r="H123" i="5"/>
  <c r="I123" i="5"/>
  <c r="L123" i="5"/>
  <c r="V123" i="5"/>
  <c r="W123" i="5"/>
  <c r="X123" i="5"/>
  <c r="AE123" i="5"/>
  <c r="AG123" i="5"/>
  <c r="AI123" i="5"/>
  <c r="AJ123" i="5"/>
  <c r="AM123" i="5"/>
  <c r="AN123" i="5"/>
  <c r="A124" i="5"/>
  <c r="B124" i="5"/>
  <c r="C124" i="5"/>
  <c r="W124" i="5" s="1"/>
  <c r="E124" i="5"/>
  <c r="F124" i="5"/>
  <c r="G124" i="5"/>
  <c r="H124" i="5"/>
  <c r="I124" i="5"/>
  <c r="J124" i="5"/>
  <c r="L124" i="5"/>
  <c r="V124" i="5"/>
  <c r="X124" i="5"/>
  <c r="AE124" i="5"/>
  <c r="AG124" i="5"/>
  <c r="AI124" i="5"/>
  <c r="AJ124" i="5"/>
  <c r="AM124" i="5"/>
  <c r="AN124" i="5"/>
  <c r="A125" i="5"/>
  <c r="J125" i="5" s="1"/>
  <c r="B125" i="5"/>
  <c r="C125" i="5"/>
  <c r="W125" i="5" s="1"/>
  <c r="E125" i="5"/>
  <c r="F125" i="5"/>
  <c r="G125" i="5"/>
  <c r="H125" i="5"/>
  <c r="I125" i="5"/>
  <c r="L125" i="5"/>
  <c r="V125" i="5"/>
  <c r="X125" i="5"/>
  <c r="AE125" i="5"/>
  <c r="AG125" i="5"/>
  <c r="AI125" i="5"/>
  <c r="AJ125" i="5"/>
  <c r="AM125" i="5"/>
  <c r="AN125" i="5"/>
  <c r="A126" i="5"/>
  <c r="J126" i="5" s="1"/>
  <c r="B126" i="5"/>
  <c r="C126" i="5"/>
  <c r="W126" i="5" s="1"/>
  <c r="E126" i="5"/>
  <c r="F126" i="5"/>
  <c r="G126" i="5"/>
  <c r="H126" i="5"/>
  <c r="I126" i="5"/>
  <c r="L126" i="5"/>
  <c r="V126" i="5"/>
  <c r="X126" i="5"/>
  <c r="AE126" i="5"/>
  <c r="AG126" i="5"/>
  <c r="AI126" i="5"/>
  <c r="AJ126" i="5"/>
  <c r="AM126" i="5"/>
  <c r="AN126" i="5"/>
  <c r="A127" i="5"/>
  <c r="J127" i="5" s="1"/>
  <c r="B127" i="5"/>
  <c r="C127" i="5"/>
  <c r="E127" i="5"/>
  <c r="F127" i="5"/>
  <c r="G127" i="5"/>
  <c r="H127" i="5"/>
  <c r="I127" i="5"/>
  <c r="L127" i="5"/>
  <c r="V127" i="5"/>
  <c r="W127" i="5"/>
  <c r="X127" i="5"/>
  <c r="AE127" i="5"/>
  <c r="AG127" i="5"/>
  <c r="AI127" i="5"/>
  <c r="AJ127" i="5"/>
  <c r="AM127" i="5"/>
  <c r="AN127" i="5"/>
  <c r="A128" i="5"/>
  <c r="J128" i="5" s="1"/>
  <c r="B128" i="5"/>
  <c r="C128" i="5"/>
  <c r="E128" i="5"/>
  <c r="F128" i="5"/>
  <c r="G128" i="5"/>
  <c r="H128" i="5"/>
  <c r="I128" i="5"/>
  <c r="L128" i="5"/>
  <c r="V128" i="5"/>
  <c r="W128" i="5"/>
  <c r="X128" i="5"/>
  <c r="AE128" i="5"/>
  <c r="AG128" i="5"/>
  <c r="AI128" i="5"/>
  <c r="AJ128" i="5"/>
  <c r="AM128" i="5"/>
  <c r="AN128" i="5"/>
  <c r="A129" i="5"/>
  <c r="J129" i="5" s="1"/>
  <c r="B129" i="5"/>
  <c r="C129" i="5"/>
  <c r="W129" i="5" s="1"/>
  <c r="E129" i="5"/>
  <c r="F129" i="5"/>
  <c r="G129" i="5"/>
  <c r="H129" i="5"/>
  <c r="I129" i="5"/>
  <c r="L129" i="5"/>
  <c r="V129" i="5"/>
  <c r="X129" i="5"/>
  <c r="AE129" i="5"/>
  <c r="AG129" i="5"/>
  <c r="AI129" i="5"/>
  <c r="AJ129" i="5"/>
  <c r="AM129" i="5"/>
  <c r="AN129" i="5"/>
  <c r="A130" i="5"/>
  <c r="J130" i="5" s="1"/>
  <c r="B130" i="5"/>
  <c r="C130" i="5"/>
  <c r="W130" i="5" s="1"/>
  <c r="E130" i="5"/>
  <c r="F130" i="5"/>
  <c r="G130" i="5"/>
  <c r="H130" i="5"/>
  <c r="I130" i="5"/>
  <c r="L130" i="5"/>
  <c r="V130" i="5"/>
  <c r="X130" i="5"/>
  <c r="AE130" i="5"/>
  <c r="AG130" i="5"/>
  <c r="AI130" i="5"/>
  <c r="AJ130" i="5"/>
  <c r="AM130" i="5"/>
  <c r="AN130" i="5"/>
  <c r="A131" i="5"/>
  <c r="B131" i="5"/>
  <c r="C131" i="5"/>
  <c r="W131" i="5" s="1"/>
  <c r="E131" i="5"/>
  <c r="F131" i="5"/>
  <c r="G131" i="5"/>
  <c r="H131" i="5"/>
  <c r="I131" i="5"/>
  <c r="J131" i="5"/>
  <c r="L131" i="5"/>
  <c r="V131" i="5"/>
  <c r="X131" i="5"/>
  <c r="AE131" i="5"/>
  <c r="AG131" i="5"/>
  <c r="AI131" i="5"/>
  <c r="AJ131" i="5"/>
  <c r="AM131" i="5"/>
  <c r="AN131" i="5"/>
  <c r="A132" i="5"/>
  <c r="B132" i="5"/>
  <c r="C132" i="5"/>
  <c r="W132" i="5" s="1"/>
  <c r="E132" i="5"/>
  <c r="F132" i="5"/>
  <c r="G132" i="5"/>
  <c r="H132" i="5"/>
  <c r="I132" i="5"/>
  <c r="J132" i="5"/>
  <c r="L132" i="5"/>
  <c r="V132" i="5"/>
  <c r="X132" i="5"/>
  <c r="AE132" i="5"/>
  <c r="AG132" i="5"/>
  <c r="AI132" i="5"/>
  <c r="AJ132" i="5"/>
  <c r="AM132" i="5"/>
  <c r="AN132" i="5"/>
  <c r="A133" i="5"/>
  <c r="B133" i="5"/>
  <c r="C133" i="5"/>
  <c r="W133" i="5" s="1"/>
  <c r="E133" i="5"/>
  <c r="F133" i="5"/>
  <c r="G133" i="5"/>
  <c r="H133" i="5"/>
  <c r="I133" i="5"/>
  <c r="J133" i="5"/>
  <c r="L133" i="5"/>
  <c r="V133" i="5"/>
  <c r="X133" i="5"/>
  <c r="AE133" i="5"/>
  <c r="AG133" i="5"/>
  <c r="AI133" i="5"/>
  <c r="AJ133" i="5"/>
  <c r="AM133" i="5"/>
  <c r="AN133" i="5"/>
  <c r="A134" i="5"/>
  <c r="B134" i="5"/>
  <c r="C134" i="5"/>
  <c r="W134" i="5" s="1"/>
  <c r="E134" i="5"/>
  <c r="F134" i="5"/>
  <c r="G134" i="5"/>
  <c r="H134" i="5"/>
  <c r="I134" i="5"/>
  <c r="J134" i="5"/>
  <c r="L134" i="5"/>
  <c r="V134" i="5"/>
  <c r="X134" i="5"/>
  <c r="AE134" i="5"/>
  <c r="AG134" i="5"/>
  <c r="AI134" i="5"/>
  <c r="AJ134" i="5"/>
  <c r="AM134" i="5"/>
  <c r="AN134" i="5"/>
  <c r="A135" i="5"/>
  <c r="B135" i="5"/>
  <c r="C135" i="5"/>
  <c r="W135" i="5" s="1"/>
  <c r="E135" i="5"/>
  <c r="F135" i="5"/>
  <c r="G135" i="5"/>
  <c r="H135" i="5"/>
  <c r="I135" i="5"/>
  <c r="J135" i="5"/>
  <c r="L135" i="5"/>
  <c r="V135" i="5"/>
  <c r="X135" i="5"/>
  <c r="AE135" i="5"/>
  <c r="AG135" i="5"/>
  <c r="AI135" i="5"/>
  <c r="AJ135" i="5"/>
  <c r="AM135" i="5"/>
  <c r="AN135" i="5"/>
  <c r="A136" i="5"/>
  <c r="J136" i="5" s="1"/>
  <c r="B136" i="5"/>
  <c r="C136" i="5"/>
  <c r="W136" i="5" s="1"/>
  <c r="E136" i="5"/>
  <c r="F136" i="5"/>
  <c r="G136" i="5"/>
  <c r="H136" i="5"/>
  <c r="I136" i="5"/>
  <c r="L136" i="5"/>
  <c r="V136" i="5"/>
  <c r="X136" i="5"/>
  <c r="AE136" i="5"/>
  <c r="AG136" i="5"/>
  <c r="AI136" i="5"/>
  <c r="AJ136" i="5"/>
  <c r="AM136" i="5"/>
  <c r="AN136" i="5"/>
  <c r="A137" i="5"/>
  <c r="B137" i="5"/>
  <c r="C137" i="5"/>
  <c r="W137" i="5" s="1"/>
  <c r="E137" i="5"/>
  <c r="F137" i="5"/>
  <c r="G137" i="5"/>
  <c r="H137" i="5"/>
  <c r="I137" i="5"/>
  <c r="J137" i="5"/>
  <c r="L137" i="5"/>
  <c r="V137" i="5"/>
  <c r="X137" i="5"/>
  <c r="AE137" i="5"/>
  <c r="AG137" i="5"/>
  <c r="AI137" i="5"/>
  <c r="AJ137" i="5"/>
  <c r="AM137" i="5"/>
  <c r="AN137" i="5"/>
  <c r="A138" i="5"/>
  <c r="B138" i="5"/>
  <c r="C138" i="5"/>
  <c r="W138" i="5" s="1"/>
  <c r="E138" i="5"/>
  <c r="F138" i="5"/>
  <c r="G138" i="5"/>
  <c r="H138" i="5"/>
  <c r="I138" i="5"/>
  <c r="J138" i="5"/>
  <c r="L138" i="5"/>
  <c r="V138" i="5"/>
  <c r="X138" i="5"/>
  <c r="AE138" i="5"/>
  <c r="AG138" i="5"/>
  <c r="AI138" i="5"/>
  <c r="AJ138" i="5"/>
  <c r="AM138" i="5"/>
  <c r="AN138" i="5"/>
  <c r="A139" i="5"/>
  <c r="J139" i="5" s="1"/>
  <c r="B139" i="5"/>
  <c r="C139" i="5"/>
  <c r="W139" i="5" s="1"/>
  <c r="E139" i="5"/>
  <c r="F139" i="5"/>
  <c r="G139" i="5"/>
  <c r="H139" i="5"/>
  <c r="I139" i="5"/>
  <c r="L139" i="5"/>
  <c r="V139" i="5"/>
  <c r="X139" i="5"/>
  <c r="AE139" i="5"/>
  <c r="AG139" i="5"/>
  <c r="AI139" i="5"/>
  <c r="AJ139" i="5"/>
  <c r="AM139" i="5"/>
  <c r="AN139" i="5"/>
  <c r="A140" i="5"/>
  <c r="J140" i="5" s="1"/>
  <c r="B140" i="5"/>
  <c r="C140" i="5"/>
  <c r="W140" i="5" s="1"/>
  <c r="E140" i="5"/>
  <c r="F140" i="5"/>
  <c r="G140" i="5"/>
  <c r="H140" i="5"/>
  <c r="I140" i="5"/>
  <c r="L140" i="5"/>
  <c r="V140" i="5"/>
  <c r="X140" i="5"/>
  <c r="AE140" i="5"/>
  <c r="AG140" i="5"/>
  <c r="AI140" i="5"/>
  <c r="AJ140" i="5"/>
  <c r="AM140" i="5"/>
  <c r="AN140" i="5"/>
  <c r="A141" i="5"/>
  <c r="B141" i="5"/>
  <c r="C141" i="5"/>
  <c r="W141" i="5" s="1"/>
  <c r="E141" i="5"/>
  <c r="F141" i="5"/>
  <c r="G141" i="5"/>
  <c r="H141" i="5"/>
  <c r="I141" i="5"/>
  <c r="J141" i="5"/>
  <c r="L141" i="5"/>
  <c r="V141" i="5"/>
  <c r="X141" i="5"/>
  <c r="AE141" i="5"/>
  <c r="AG141" i="5"/>
  <c r="AI141" i="5"/>
  <c r="AJ141" i="5"/>
  <c r="AM141" i="5"/>
  <c r="AN141" i="5"/>
  <c r="A142" i="5"/>
  <c r="B142" i="5"/>
  <c r="C142" i="5"/>
  <c r="W142" i="5" s="1"/>
  <c r="E142" i="5"/>
  <c r="F142" i="5"/>
  <c r="G142" i="5"/>
  <c r="H142" i="5"/>
  <c r="I142" i="5"/>
  <c r="J142" i="5"/>
  <c r="L142" i="5"/>
  <c r="V142" i="5"/>
  <c r="X142" i="5"/>
  <c r="AE142" i="5"/>
  <c r="AG142" i="5"/>
  <c r="AI142" i="5"/>
  <c r="AJ142" i="5"/>
  <c r="AM142" i="5"/>
  <c r="AN142" i="5"/>
  <c r="A143" i="5"/>
  <c r="B143" i="5"/>
  <c r="C143" i="5"/>
  <c r="W143" i="5" s="1"/>
  <c r="E143" i="5"/>
  <c r="F143" i="5"/>
  <c r="G143" i="5"/>
  <c r="H143" i="5"/>
  <c r="I143" i="5"/>
  <c r="J143" i="5"/>
  <c r="L143" i="5"/>
  <c r="V143" i="5"/>
  <c r="X143" i="5"/>
  <c r="AE143" i="5"/>
  <c r="AG143" i="5"/>
  <c r="AI143" i="5"/>
  <c r="AJ143" i="5"/>
  <c r="AM143" i="5"/>
  <c r="AN143" i="5"/>
  <c r="A144" i="5"/>
  <c r="B144" i="5"/>
  <c r="C144" i="5"/>
  <c r="W144" i="5" s="1"/>
  <c r="E144" i="5"/>
  <c r="F144" i="5"/>
  <c r="G144" i="5"/>
  <c r="H144" i="5"/>
  <c r="I144" i="5"/>
  <c r="J144" i="5"/>
  <c r="L144" i="5"/>
  <c r="V144" i="5"/>
  <c r="X144" i="5"/>
  <c r="AE144" i="5"/>
  <c r="AG144" i="5"/>
  <c r="AI144" i="5"/>
  <c r="AJ144" i="5"/>
  <c r="AM144" i="5"/>
  <c r="AN144" i="5"/>
  <c r="A145" i="5"/>
  <c r="B145" i="5"/>
  <c r="C145" i="5"/>
  <c r="W145" i="5" s="1"/>
  <c r="E145" i="5"/>
  <c r="F145" i="5"/>
  <c r="G145" i="5"/>
  <c r="H145" i="5"/>
  <c r="I145" i="5"/>
  <c r="J145" i="5"/>
  <c r="L145" i="5"/>
  <c r="V145" i="5"/>
  <c r="X145" i="5"/>
  <c r="AE145" i="5"/>
  <c r="AG145" i="5"/>
  <c r="AI145" i="5"/>
  <c r="AJ145" i="5"/>
  <c r="AM145" i="5"/>
  <c r="AN145" i="5"/>
  <c r="A146" i="5"/>
  <c r="B146" i="5"/>
  <c r="C146" i="5"/>
  <c r="W146" i="5" s="1"/>
  <c r="E146" i="5"/>
  <c r="F146" i="5"/>
  <c r="G146" i="5"/>
  <c r="H146" i="5"/>
  <c r="I146" i="5"/>
  <c r="J146" i="5"/>
  <c r="L146" i="5"/>
  <c r="V146" i="5"/>
  <c r="X146" i="5"/>
  <c r="AE146" i="5"/>
  <c r="AG146" i="5"/>
  <c r="AI146" i="5"/>
  <c r="AJ146" i="5"/>
  <c r="AM146" i="5"/>
  <c r="AN146" i="5"/>
  <c r="A147" i="5"/>
  <c r="J147" i="5" s="1"/>
  <c r="B147" i="5"/>
  <c r="C147" i="5"/>
  <c r="W147" i="5" s="1"/>
  <c r="E147" i="5"/>
  <c r="F147" i="5"/>
  <c r="G147" i="5"/>
  <c r="H147" i="5"/>
  <c r="I147" i="5"/>
  <c r="L147" i="5"/>
  <c r="V147" i="5"/>
  <c r="X147" i="5"/>
  <c r="AE147" i="5"/>
  <c r="AG147" i="5"/>
  <c r="AI147" i="5"/>
  <c r="AJ147" i="5"/>
  <c r="AM147" i="5"/>
  <c r="AN147" i="5"/>
  <c r="A148" i="5"/>
  <c r="B148" i="5"/>
  <c r="C148" i="5"/>
  <c r="W148" i="5" s="1"/>
  <c r="E148" i="5"/>
  <c r="F148" i="5"/>
  <c r="G148" i="5"/>
  <c r="H148" i="5"/>
  <c r="I148" i="5"/>
  <c r="J148" i="5"/>
  <c r="L148" i="5"/>
  <c r="V148" i="5"/>
  <c r="X148" i="5"/>
  <c r="AE148" i="5"/>
  <c r="AG148" i="5"/>
  <c r="AI148" i="5"/>
  <c r="AJ148" i="5"/>
  <c r="AM148" i="5"/>
  <c r="AN148" i="5"/>
  <c r="A149" i="5"/>
  <c r="J149" i="5" s="1"/>
  <c r="B149" i="5"/>
  <c r="C149" i="5"/>
  <c r="E149" i="5"/>
  <c r="F149" i="5"/>
  <c r="G149" i="5"/>
  <c r="H149" i="5"/>
  <c r="I149" i="5"/>
  <c r="L149" i="5"/>
  <c r="V149" i="5"/>
  <c r="W149" i="5"/>
  <c r="X149" i="5"/>
  <c r="AE149" i="5"/>
  <c r="AG149" i="5"/>
  <c r="AI149" i="5"/>
  <c r="AJ149" i="5"/>
  <c r="AM149" i="5"/>
  <c r="AN149" i="5"/>
  <c r="A150" i="5"/>
  <c r="J150" i="5" s="1"/>
  <c r="B150" i="5"/>
  <c r="C150" i="5"/>
  <c r="E150" i="5"/>
  <c r="F150" i="5"/>
  <c r="G150" i="5"/>
  <c r="H150" i="5"/>
  <c r="I150" i="5"/>
  <c r="L150" i="5"/>
  <c r="V150" i="5"/>
  <c r="W150" i="5"/>
  <c r="X150" i="5"/>
  <c r="AE150" i="5"/>
  <c r="AG150" i="5"/>
  <c r="AI150" i="5"/>
  <c r="AJ150" i="5"/>
  <c r="AM150" i="5"/>
  <c r="AN150" i="5"/>
  <c r="A151" i="5"/>
  <c r="B151" i="5"/>
  <c r="C151" i="5"/>
  <c r="W151" i="5" s="1"/>
  <c r="E151" i="5"/>
  <c r="F151" i="5"/>
  <c r="G151" i="5"/>
  <c r="H151" i="5"/>
  <c r="I151" i="5"/>
  <c r="J151" i="5"/>
  <c r="L151" i="5"/>
  <c r="V151" i="5"/>
  <c r="X151" i="5"/>
  <c r="AE151" i="5"/>
  <c r="AG151" i="5"/>
  <c r="AI151" i="5"/>
  <c r="AJ151" i="5"/>
  <c r="AM151" i="5"/>
  <c r="AN151" i="5"/>
  <c r="A152" i="5"/>
  <c r="B152" i="5"/>
  <c r="C152" i="5"/>
  <c r="W152" i="5" s="1"/>
  <c r="E152" i="5"/>
  <c r="F152" i="5"/>
  <c r="G152" i="5"/>
  <c r="H152" i="5"/>
  <c r="I152" i="5"/>
  <c r="J152" i="5"/>
  <c r="L152" i="5"/>
  <c r="V152" i="5"/>
  <c r="X152" i="5"/>
  <c r="AE152" i="5"/>
  <c r="AG152" i="5"/>
  <c r="AI152" i="5"/>
  <c r="AJ152" i="5"/>
  <c r="AM152" i="5"/>
  <c r="AN152" i="5"/>
  <c r="A153" i="5"/>
  <c r="J153" i="5" s="1"/>
  <c r="B153" i="5"/>
  <c r="C153" i="5"/>
  <c r="E153" i="5"/>
  <c r="F153" i="5"/>
  <c r="G153" i="5"/>
  <c r="H153" i="5"/>
  <c r="I153" i="5"/>
  <c r="L153" i="5"/>
  <c r="V153" i="5"/>
  <c r="W153" i="5"/>
  <c r="X153" i="5"/>
  <c r="AE153" i="5"/>
  <c r="AG153" i="5"/>
  <c r="AI153" i="5"/>
  <c r="AJ153" i="5"/>
  <c r="AM153" i="5"/>
  <c r="AN153" i="5"/>
  <c r="A154" i="5"/>
  <c r="J154" i="5" s="1"/>
  <c r="B154" i="5"/>
  <c r="C154" i="5"/>
  <c r="W154" i="5" s="1"/>
  <c r="E154" i="5"/>
  <c r="F154" i="5"/>
  <c r="G154" i="5"/>
  <c r="H154" i="5"/>
  <c r="I154" i="5"/>
  <c r="L154" i="5"/>
  <c r="V154" i="5"/>
  <c r="X154" i="5"/>
  <c r="AE154" i="5"/>
  <c r="AG154" i="5"/>
  <c r="AI154" i="5"/>
  <c r="AJ154" i="5"/>
  <c r="AM154" i="5"/>
  <c r="AN154" i="5"/>
  <c r="A155" i="5"/>
  <c r="B155" i="5"/>
  <c r="C155" i="5"/>
  <c r="W155" i="5" s="1"/>
  <c r="E155" i="5"/>
  <c r="F155" i="5"/>
  <c r="G155" i="5"/>
  <c r="H155" i="5"/>
  <c r="I155" i="5"/>
  <c r="J155" i="5"/>
  <c r="L155" i="5"/>
  <c r="V155" i="5"/>
  <c r="X155" i="5"/>
  <c r="AE155" i="5"/>
  <c r="AG155" i="5"/>
  <c r="AI155" i="5"/>
  <c r="AJ155" i="5"/>
  <c r="AM155" i="5"/>
  <c r="AN155" i="5"/>
  <c r="A156" i="5"/>
  <c r="B156" i="5"/>
  <c r="C156" i="5"/>
  <c r="W156" i="5" s="1"/>
  <c r="E156" i="5"/>
  <c r="F156" i="5"/>
  <c r="G156" i="5"/>
  <c r="H156" i="5"/>
  <c r="I156" i="5"/>
  <c r="J156" i="5"/>
  <c r="L156" i="5"/>
  <c r="V156" i="5"/>
  <c r="X156" i="5"/>
  <c r="AE156" i="5"/>
  <c r="AG156" i="5"/>
  <c r="AI156" i="5"/>
  <c r="AJ156" i="5"/>
  <c r="AM156" i="5"/>
  <c r="AN156" i="5"/>
  <c r="A157" i="5"/>
  <c r="J157" i="5" s="1"/>
  <c r="B157" i="5"/>
  <c r="C157" i="5"/>
  <c r="W157" i="5" s="1"/>
  <c r="E157" i="5"/>
  <c r="F157" i="5"/>
  <c r="G157" i="5"/>
  <c r="H157" i="5"/>
  <c r="I157" i="5"/>
  <c r="L157" i="5"/>
  <c r="V157" i="5"/>
  <c r="X157" i="5"/>
  <c r="AE157" i="5"/>
  <c r="AG157" i="5"/>
  <c r="AI157" i="5"/>
  <c r="AJ157" i="5"/>
  <c r="AM157" i="5"/>
  <c r="AN157" i="5"/>
  <c r="A158" i="5"/>
  <c r="J158" i="5" s="1"/>
  <c r="B158" i="5"/>
  <c r="C158" i="5"/>
  <c r="W158" i="5" s="1"/>
  <c r="E158" i="5"/>
  <c r="F158" i="5"/>
  <c r="G158" i="5"/>
  <c r="H158" i="5"/>
  <c r="I158" i="5"/>
  <c r="L158" i="5"/>
  <c r="V158" i="5"/>
  <c r="X158" i="5"/>
  <c r="AE158" i="5"/>
  <c r="AG158" i="5"/>
  <c r="AI158" i="5"/>
  <c r="AJ158" i="5"/>
  <c r="AM158" i="5"/>
  <c r="AN158" i="5"/>
  <c r="A159" i="5"/>
  <c r="B159" i="5"/>
  <c r="C159" i="5"/>
  <c r="W159" i="5" s="1"/>
  <c r="E159" i="5"/>
  <c r="F159" i="5"/>
  <c r="G159" i="5"/>
  <c r="H159" i="5"/>
  <c r="I159" i="5"/>
  <c r="J159" i="5"/>
  <c r="L159" i="5"/>
  <c r="V159" i="5"/>
  <c r="X159" i="5"/>
  <c r="AE159" i="5"/>
  <c r="AG159" i="5"/>
  <c r="AI159" i="5"/>
  <c r="AJ159" i="5"/>
  <c r="AM159" i="5"/>
  <c r="AN159" i="5"/>
  <c r="A160" i="5"/>
  <c r="B160" i="5"/>
  <c r="C160" i="5"/>
  <c r="W160" i="5" s="1"/>
  <c r="E160" i="5"/>
  <c r="F160" i="5"/>
  <c r="G160" i="5"/>
  <c r="H160" i="5"/>
  <c r="I160" i="5"/>
  <c r="J160" i="5"/>
  <c r="L160" i="5"/>
  <c r="V160" i="5"/>
  <c r="X160" i="5"/>
  <c r="AE160" i="5"/>
  <c r="AG160" i="5"/>
  <c r="AI160" i="5"/>
  <c r="AJ160" i="5"/>
  <c r="AM160" i="5"/>
  <c r="AN160" i="5"/>
  <c r="A161" i="5"/>
  <c r="J161" i="5" s="1"/>
  <c r="B161" i="5"/>
  <c r="C161" i="5"/>
  <c r="W161" i="5" s="1"/>
  <c r="E161" i="5"/>
  <c r="F161" i="5"/>
  <c r="G161" i="5"/>
  <c r="H161" i="5"/>
  <c r="I161" i="5"/>
  <c r="L161" i="5"/>
  <c r="V161" i="5"/>
  <c r="X161" i="5"/>
  <c r="AE161" i="5"/>
  <c r="AG161" i="5"/>
  <c r="AI161" i="5"/>
  <c r="AJ161" i="5"/>
  <c r="AM161" i="5"/>
  <c r="AN161" i="5"/>
  <c r="A162" i="5"/>
  <c r="J162" i="5" s="1"/>
  <c r="B162" i="5"/>
  <c r="C162" i="5"/>
  <c r="W162" i="5" s="1"/>
  <c r="E162" i="5"/>
  <c r="F162" i="5"/>
  <c r="G162" i="5"/>
  <c r="H162" i="5"/>
  <c r="I162" i="5"/>
  <c r="L162" i="5"/>
  <c r="V162" i="5"/>
  <c r="X162" i="5"/>
  <c r="AE162" i="5"/>
  <c r="AG162" i="5"/>
  <c r="AI162" i="5"/>
  <c r="AJ162" i="5"/>
  <c r="AM162" i="5"/>
  <c r="AN162" i="5"/>
  <c r="A163" i="5"/>
  <c r="J163" i="5" s="1"/>
  <c r="B163" i="5"/>
  <c r="C163" i="5"/>
  <c r="E163" i="5"/>
  <c r="F163" i="5"/>
  <c r="G163" i="5"/>
  <c r="H163" i="5"/>
  <c r="I163" i="5"/>
  <c r="L163" i="5"/>
  <c r="V163" i="5"/>
  <c r="W163" i="5"/>
  <c r="X163" i="5"/>
  <c r="AE163" i="5"/>
  <c r="AG163" i="5"/>
  <c r="AI163" i="5"/>
  <c r="AJ163" i="5"/>
  <c r="AM163" i="5"/>
  <c r="AN163" i="5"/>
  <c r="A164" i="5"/>
  <c r="J164" i="5" s="1"/>
  <c r="B164" i="5"/>
  <c r="C164" i="5"/>
  <c r="W164" i="5" s="1"/>
  <c r="E164" i="5"/>
  <c r="F164" i="5"/>
  <c r="G164" i="5"/>
  <c r="H164" i="5"/>
  <c r="I164" i="5"/>
  <c r="L164" i="5"/>
  <c r="V164" i="5"/>
  <c r="X164" i="5"/>
  <c r="AE164" i="5"/>
  <c r="AG164" i="5"/>
  <c r="AI164" i="5"/>
  <c r="AJ164" i="5"/>
  <c r="AM164" i="5"/>
  <c r="AN164" i="5"/>
  <c r="A165" i="5"/>
  <c r="J165" i="5" s="1"/>
  <c r="B165" i="5"/>
  <c r="C165" i="5"/>
  <c r="E165" i="5"/>
  <c r="F165" i="5"/>
  <c r="G165" i="5"/>
  <c r="H165" i="5"/>
  <c r="I165" i="5"/>
  <c r="L165" i="5"/>
  <c r="V165" i="5"/>
  <c r="W165" i="5"/>
  <c r="X165" i="5"/>
  <c r="AE165" i="5"/>
  <c r="AG165" i="5"/>
  <c r="AI165" i="5"/>
  <c r="AJ165" i="5"/>
  <c r="AM165" i="5"/>
  <c r="AN165" i="5"/>
  <c r="A166" i="5"/>
  <c r="B166" i="5"/>
  <c r="C166" i="5"/>
  <c r="W166" i="5" s="1"/>
  <c r="E166" i="5"/>
  <c r="F166" i="5"/>
  <c r="G166" i="5"/>
  <c r="H166" i="5"/>
  <c r="I166" i="5"/>
  <c r="J166" i="5"/>
  <c r="L166" i="5"/>
  <c r="V166" i="5"/>
  <c r="X166" i="5"/>
  <c r="AE166" i="5"/>
  <c r="AG166" i="5"/>
  <c r="AI166" i="5"/>
  <c r="AJ166" i="5"/>
  <c r="AM166" i="5"/>
  <c r="AN166" i="5"/>
  <c r="A167" i="5"/>
  <c r="B167" i="5"/>
  <c r="C167" i="5"/>
  <c r="W167" i="5" s="1"/>
  <c r="E167" i="5"/>
  <c r="F167" i="5"/>
  <c r="G167" i="5"/>
  <c r="H167" i="5"/>
  <c r="I167" i="5"/>
  <c r="J167" i="5"/>
  <c r="L167" i="5"/>
  <c r="V167" i="5"/>
  <c r="X167" i="5"/>
  <c r="AE167" i="5"/>
  <c r="AG167" i="5"/>
  <c r="AI167" i="5"/>
  <c r="AJ167" i="5"/>
  <c r="AM167" i="5"/>
  <c r="AN167" i="5"/>
  <c r="A168" i="5"/>
  <c r="J168" i="5" s="1"/>
  <c r="B168" i="5"/>
  <c r="C168" i="5"/>
  <c r="E168" i="5"/>
  <c r="F168" i="5"/>
  <c r="G168" i="5"/>
  <c r="H168" i="5"/>
  <c r="I168" i="5"/>
  <c r="L168" i="5"/>
  <c r="V168" i="5"/>
  <c r="W168" i="5"/>
  <c r="X168" i="5"/>
  <c r="AE168" i="5"/>
  <c r="AG168" i="5"/>
  <c r="AI168" i="5"/>
  <c r="AJ168" i="5"/>
  <c r="AM168" i="5"/>
  <c r="AN168" i="5"/>
  <c r="A169" i="5"/>
  <c r="B169" i="5"/>
  <c r="C169" i="5"/>
  <c r="W169" i="5" s="1"/>
  <c r="E169" i="5"/>
  <c r="F169" i="5"/>
  <c r="G169" i="5"/>
  <c r="H169" i="5"/>
  <c r="I169" i="5"/>
  <c r="J169" i="5"/>
  <c r="L169" i="5"/>
  <c r="V169" i="5"/>
  <c r="X169" i="5"/>
  <c r="AE169" i="5"/>
  <c r="AG169" i="5"/>
  <c r="AI169" i="5"/>
  <c r="AJ169" i="5"/>
  <c r="AM169" i="5"/>
  <c r="AN169" i="5"/>
  <c r="A170" i="5"/>
  <c r="B170" i="5"/>
  <c r="C170" i="5"/>
  <c r="W170" i="5" s="1"/>
  <c r="E170" i="5"/>
  <c r="F170" i="5"/>
  <c r="G170" i="5"/>
  <c r="H170" i="5"/>
  <c r="I170" i="5"/>
  <c r="J170" i="5"/>
  <c r="L170" i="5"/>
  <c r="V170" i="5"/>
  <c r="X170" i="5"/>
  <c r="AE170" i="5"/>
  <c r="AG170" i="5"/>
  <c r="AI170" i="5"/>
  <c r="AJ170" i="5"/>
  <c r="AM170" i="5"/>
  <c r="AN170" i="5"/>
  <c r="A171" i="5"/>
  <c r="B171" i="5"/>
  <c r="C171" i="5"/>
  <c r="W171" i="5" s="1"/>
  <c r="E171" i="5"/>
  <c r="F171" i="5"/>
  <c r="G171" i="5"/>
  <c r="H171" i="5"/>
  <c r="I171" i="5"/>
  <c r="J171" i="5"/>
  <c r="L171" i="5"/>
  <c r="V171" i="5"/>
  <c r="X171" i="5"/>
  <c r="AE171" i="5"/>
  <c r="AG171" i="5"/>
  <c r="AI171" i="5"/>
  <c r="AJ171" i="5"/>
  <c r="AM171" i="5"/>
  <c r="AN171" i="5"/>
  <c r="A172" i="5"/>
  <c r="J172" i="5" s="1"/>
  <c r="B172" i="5"/>
  <c r="C172" i="5"/>
  <c r="E172" i="5"/>
  <c r="F172" i="5"/>
  <c r="G172" i="5"/>
  <c r="H172" i="5"/>
  <c r="I172" i="5"/>
  <c r="L172" i="5"/>
  <c r="V172" i="5"/>
  <c r="X172" i="5"/>
  <c r="AE172" i="5"/>
  <c r="AG172" i="5"/>
  <c r="AI172" i="5"/>
  <c r="AJ172" i="5"/>
  <c r="AM172" i="5"/>
  <c r="AN172" i="5"/>
  <c r="A173" i="5"/>
  <c r="B173" i="5"/>
  <c r="C173" i="5"/>
  <c r="W173" i="5" s="1"/>
  <c r="E173" i="5"/>
  <c r="F173" i="5"/>
  <c r="G173" i="5"/>
  <c r="H173" i="5"/>
  <c r="I173" i="5"/>
  <c r="J173" i="5"/>
  <c r="L173" i="5"/>
  <c r="V173" i="5"/>
  <c r="X173" i="5"/>
  <c r="AE173" i="5"/>
  <c r="AG173" i="5"/>
  <c r="AI173" i="5"/>
  <c r="AJ173" i="5"/>
  <c r="AM173" i="5"/>
  <c r="AN173" i="5"/>
  <c r="A174" i="5"/>
  <c r="B174" i="5"/>
  <c r="C174" i="5"/>
  <c r="Y174" i="5" s="1"/>
  <c r="K174" i="5" s="1"/>
  <c r="E174" i="5"/>
  <c r="F174" i="5"/>
  <c r="G174" i="5"/>
  <c r="H174" i="5"/>
  <c r="I174" i="5"/>
  <c r="J174" i="5"/>
  <c r="L174" i="5"/>
  <c r="V174" i="5"/>
  <c r="X174" i="5"/>
  <c r="AE174" i="5"/>
  <c r="AG174" i="5"/>
  <c r="AI174" i="5"/>
  <c r="AJ174" i="5"/>
  <c r="AM174" i="5"/>
  <c r="AN174" i="5"/>
  <c r="A175" i="5"/>
  <c r="B175" i="5"/>
  <c r="C175" i="5"/>
  <c r="W175" i="5" s="1"/>
  <c r="E175" i="5"/>
  <c r="F175" i="5"/>
  <c r="G175" i="5"/>
  <c r="H175" i="5"/>
  <c r="I175" i="5"/>
  <c r="J175" i="5"/>
  <c r="L175" i="5"/>
  <c r="V175" i="5"/>
  <c r="X175" i="5"/>
  <c r="AE175" i="5"/>
  <c r="AG175" i="5"/>
  <c r="AI175" i="5"/>
  <c r="AJ175" i="5"/>
  <c r="AM175" i="5"/>
  <c r="AN175" i="5"/>
  <c r="A176" i="5"/>
  <c r="B176" i="5"/>
  <c r="C176" i="5"/>
  <c r="W176" i="5" s="1"/>
  <c r="E176" i="5"/>
  <c r="F176" i="5"/>
  <c r="G176" i="5"/>
  <c r="H176" i="5"/>
  <c r="I176" i="5"/>
  <c r="J176" i="5"/>
  <c r="L176" i="5"/>
  <c r="V176" i="5"/>
  <c r="X176" i="5"/>
  <c r="AE176" i="5"/>
  <c r="AG176" i="5"/>
  <c r="AI176" i="5"/>
  <c r="AJ176" i="5"/>
  <c r="AM176" i="5"/>
  <c r="AN176" i="5"/>
  <c r="A177" i="5"/>
  <c r="B177" i="5"/>
  <c r="C177" i="5"/>
  <c r="E177" i="5"/>
  <c r="F177" i="5"/>
  <c r="G177" i="5"/>
  <c r="H177" i="5"/>
  <c r="I177" i="5"/>
  <c r="J177" i="5"/>
  <c r="L177" i="5"/>
  <c r="V177" i="5"/>
  <c r="X177" i="5"/>
  <c r="AE177" i="5"/>
  <c r="AG177" i="5"/>
  <c r="AI177" i="5"/>
  <c r="AJ177" i="5"/>
  <c r="AM177" i="5"/>
  <c r="AN177" i="5"/>
  <c r="A178" i="5"/>
  <c r="J178" i="5" s="1"/>
  <c r="B178" i="5"/>
  <c r="C178" i="5"/>
  <c r="E178" i="5"/>
  <c r="F178" i="5"/>
  <c r="G178" i="5"/>
  <c r="H178" i="5"/>
  <c r="I178" i="5"/>
  <c r="L178" i="5"/>
  <c r="V178" i="5"/>
  <c r="X178" i="5"/>
  <c r="AE178" i="5"/>
  <c r="AG178" i="5"/>
  <c r="AI178" i="5"/>
  <c r="AJ178" i="5"/>
  <c r="AM178" i="5"/>
  <c r="AN178" i="5"/>
  <c r="A179" i="5"/>
  <c r="J179" i="5" s="1"/>
  <c r="B179" i="5"/>
  <c r="C179" i="5"/>
  <c r="E179" i="5"/>
  <c r="F179" i="5"/>
  <c r="G179" i="5"/>
  <c r="H179" i="5"/>
  <c r="I179" i="5"/>
  <c r="L179" i="5"/>
  <c r="V179" i="5"/>
  <c r="W179" i="5"/>
  <c r="X179" i="5"/>
  <c r="AE179" i="5"/>
  <c r="AG179" i="5"/>
  <c r="AI179" i="5"/>
  <c r="AJ179" i="5"/>
  <c r="AM179" i="5"/>
  <c r="AN179" i="5"/>
  <c r="A180" i="5"/>
  <c r="B180" i="5"/>
  <c r="C180" i="5"/>
  <c r="W180" i="5" s="1"/>
  <c r="E180" i="5"/>
  <c r="F180" i="5"/>
  <c r="G180" i="5"/>
  <c r="H180" i="5"/>
  <c r="I180" i="5"/>
  <c r="J180" i="5"/>
  <c r="L180" i="5"/>
  <c r="V180" i="5"/>
  <c r="X180" i="5"/>
  <c r="AE180" i="5"/>
  <c r="AG180" i="5"/>
  <c r="AI180" i="5"/>
  <c r="AJ180" i="5"/>
  <c r="AM180" i="5"/>
  <c r="AN180" i="5"/>
  <c r="A181" i="5"/>
  <c r="B181" i="5"/>
  <c r="C181" i="5"/>
  <c r="W181" i="5" s="1"/>
  <c r="E181" i="5"/>
  <c r="F181" i="5"/>
  <c r="G181" i="5"/>
  <c r="H181" i="5"/>
  <c r="I181" i="5"/>
  <c r="J181" i="5"/>
  <c r="L181" i="5"/>
  <c r="V181" i="5"/>
  <c r="X181" i="5"/>
  <c r="AE181" i="5"/>
  <c r="AG181" i="5"/>
  <c r="AI181" i="5"/>
  <c r="AJ181" i="5"/>
  <c r="AM181" i="5"/>
  <c r="AN181" i="5"/>
  <c r="A182" i="5"/>
  <c r="J182" i="5" s="1"/>
  <c r="B182" i="5"/>
  <c r="C182" i="5"/>
  <c r="E182" i="5"/>
  <c r="F182" i="5"/>
  <c r="G182" i="5"/>
  <c r="H182" i="5"/>
  <c r="I182" i="5"/>
  <c r="L182" i="5"/>
  <c r="V182" i="5"/>
  <c r="W182" i="5"/>
  <c r="X182" i="5"/>
  <c r="AE182" i="5"/>
  <c r="AG182" i="5"/>
  <c r="AI182" i="5"/>
  <c r="AJ182" i="5"/>
  <c r="AM182" i="5"/>
  <c r="AN182" i="5"/>
  <c r="A183" i="5"/>
  <c r="B183" i="5"/>
  <c r="C183" i="5"/>
  <c r="W183" i="5" s="1"/>
  <c r="E183" i="5"/>
  <c r="F183" i="5"/>
  <c r="G183" i="5"/>
  <c r="H183" i="5"/>
  <c r="I183" i="5"/>
  <c r="J183" i="5"/>
  <c r="L183" i="5"/>
  <c r="V183" i="5"/>
  <c r="X183" i="5"/>
  <c r="AE183" i="5"/>
  <c r="AG183" i="5"/>
  <c r="AI183" i="5"/>
  <c r="AJ183" i="5"/>
  <c r="AM183" i="5"/>
  <c r="AN183" i="5"/>
  <c r="A184" i="5"/>
  <c r="J184" i="5" s="1"/>
  <c r="B184" i="5"/>
  <c r="C184" i="5"/>
  <c r="E184" i="5"/>
  <c r="F184" i="5"/>
  <c r="G184" i="5"/>
  <c r="H184" i="5"/>
  <c r="I184" i="5"/>
  <c r="L184" i="5"/>
  <c r="V184" i="5"/>
  <c r="W184" i="5"/>
  <c r="X184" i="5"/>
  <c r="AE184" i="5"/>
  <c r="AG184" i="5"/>
  <c r="AI184" i="5"/>
  <c r="AJ184" i="5"/>
  <c r="AM184" i="5"/>
  <c r="AN184" i="5"/>
  <c r="A185" i="5"/>
  <c r="B185" i="5"/>
  <c r="C185" i="5"/>
  <c r="W185" i="5" s="1"/>
  <c r="E185" i="5"/>
  <c r="F185" i="5"/>
  <c r="G185" i="5"/>
  <c r="H185" i="5"/>
  <c r="I185" i="5"/>
  <c r="J185" i="5"/>
  <c r="L185" i="5"/>
  <c r="V185" i="5"/>
  <c r="X185" i="5"/>
  <c r="AE185" i="5"/>
  <c r="AG185" i="5"/>
  <c r="AI185" i="5"/>
  <c r="AJ185" i="5"/>
  <c r="AM185" i="5"/>
  <c r="AN185" i="5"/>
  <c r="A186" i="5"/>
  <c r="B186" i="5"/>
  <c r="C186" i="5"/>
  <c r="W186" i="5" s="1"/>
  <c r="E186" i="5"/>
  <c r="F186" i="5"/>
  <c r="G186" i="5"/>
  <c r="H186" i="5"/>
  <c r="I186" i="5"/>
  <c r="J186" i="5"/>
  <c r="L186" i="5"/>
  <c r="V186" i="5"/>
  <c r="X186" i="5"/>
  <c r="AE186" i="5"/>
  <c r="AG186" i="5"/>
  <c r="AI186" i="5"/>
  <c r="AJ186" i="5"/>
  <c r="AM186" i="5"/>
  <c r="AN186" i="5"/>
  <c r="A187" i="5"/>
  <c r="J187" i="5" s="1"/>
  <c r="B187" i="5"/>
  <c r="C187" i="5"/>
  <c r="W187" i="5" s="1"/>
  <c r="E187" i="5"/>
  <c r="F187" i="5"/>
  <c r="G187" i="5"/>
  <c r="H187" i="5"/>
  <c r="I187" i="5"/>
  <c r="L187" i="5"/>
  <c r="V187" i="5"/>
  <c r="X187" i="5"/>
  <c r="AE187" i="5"/>
  <c r="AG187" i="5"/>
  <c r="AI187" i="5"/>
  <c r="AJ187" i="5"/>
  <c r="AM187" i="5"/>
  <c r="AN187" i="5"/>
  <c r="A188" i="5"/>
  <c r="B188" i="5"/>
  <c r="C188" i="5"/>
  <c r="W188" i="5" s="1"/>
  <c r="E188" i="5"/>
  <c r="F188" i="5"/>
  <c r="G188" i="5"/>
  <c r="H188" i="5"/>
  <c r="I188" i="5"/>
  <c r="J188" i="5"/>
  <c r="L188" i="5"/>
  <c r="V188" i="5"/>
  <c r="X188" i="5"/>
  <c r="AE188" i="5"/>
  <c r="AG188" i="5"/>
  <c r="AI188" i="5"/>
  <c r="AJ188" i="5"/>
  <c r="AM188" i="5"/>
  <c r="AN188" i="5"/>
  <c r="A189" i="5"/>
  <c r="B189" i="5"/>
  <c r="C189" i="5"/>
  <c r="W189" i="5" s="1"/>
  <c r="E189" i="5"/>
  <c r="F189" i="5"/>
  <c r="G189" i="5"/>
  <c r="H189" i="5"/>
  <c r="I189" i="5"/>
  <c r="J189" i="5"/>
  <c r="L189" i="5"/>
  <c r="V189" i="5"/>
  <c r="X189" i="5"/>
  <c r="AE189" i="5"/>
  <c r="AG189" i="5"/>
  <c r="AI189" i="5"/>
  <c r="AJ189" i="5"/>
  <c r="AM189" i="5"/>
  <c r="AN189" i="5"/>
  <c r="A190" i="5"/>
  <c r="J190" i="5" s="1"/>
  <c r="B190" i="5"/>
  <c r="C190" i="5"/>
  <c r="W190" i="5" s="1"/>
  <c r="E190" i="5"/>
  <c r="F190" i="5"/>
  <c r="G190" i="5"/>
  <c r="H190" i="5"/>
  <c r="I190" i="5"/>
  <c r="L190" i="5"/>
  <c r="V190" i="5"/>
  <c r="X190" i="5"/>
  <c r="AE190" i="5"/>
  <c r="AG190" i="5"/>
  <c r="AI190" i="5"/>
  <c r="AJ190" i="5"/>
  <c r="AM190" i="5"/>
  <c r="AN190" i="5"/>
  <c r="A191" i="5"/>
  <c r="B191" i="5"/>
  <c r="C191" i="5"/>
  <c r="W191" i="5" s="1"/>
  <c r="E191" i="5"/>
  <c r="F191" i="5"/>
  <c r="G191" i="5"/>
  <c r="H191" i="5"/>
  <c r="I191" i="5"/>
  <c r="J191" i="5"/>
  <c r="L191" i="5"/>
  <c r="V191" i="5"/>
  <c r="X191" i="5"/>
  <c r="AE191" i="5"/>
  <c r="AG191" i="5"/>
  <c r="AI191" i="5"/>
  <c r="AJ191" i="5"/>
  <c r="AM191" i="5"/>
  <c r="AN191" i="5"/>
  <c r="A192" i="5"/>
  <c r="B192" i="5"/>
  <c r="C192" i="5"/>
  <c r="W192" i="5" s="1"/>
  <c r="E192" i="5"/>
  <c r="F192" i="5"/>
  <c r="G192" i="5"/>
  <c r="H192" i="5"/>
  <c r="I192" i="5"/>
  <c r="J192" i="5"/>
  <c r="L192" i="5"/>
  <c r="V192" i="5"/>
  <c r="X192" i="5"/>
  <c r="AE192" i="5"/>
  <c r="AG192" i="5"/>
  <c r="AI192" i="5"/>
  <c r="AJ192" i="5"/>
  <c r="AM192" i="5"/>
  <c r="AN192" i="5"/>
  <c r="A193" i="5"/>
  <c r="J193" i="5" s="1"/>
  <c r="B193" i="5"/>
  <c r="C193" i="5"/>
  <c r="Y193" i="5" s="1"/>
  <c r="K193" i="5" s="1"/>
  <c r="E193" i="5"/>
  <c r="F193" i="5"/>
  <c r="G193" i="5"/>
  <c r="H193" i="5"/>
  <c r="I193" i="5"/>
  <c r="L193" i="5"/>
  <c r="V193" i="5"/>
  <c r="W193" i="5"/>
  <c r="X193" i="5"/>
  <c r="AE193" i="5"/>
  <c r="AG193" i="5"/>
  <c r="AI193" i="5"/>
  <c r="AJ193" i="5"/>
  <c r="AM193" i="5"/>
  <c r="AN193" i="5"/>
  <c r="A194" i="5"/>
  <c r="J194" i="5" s="1"/>
  <c r="B194" i="5"/>
  <c r="C194" i="5"/>
  <c r="E194" i="5"/>
  <c r="F194" i="5"/>
  <c r="G194" i="5"/>
  <c r="H194" i="5"/>
  <c r="I194" i="5"/>
  <c r="L194" i="5"/>
  <c r="V194" i="5"/>
  <c r="W194" i="5"/>
  <c r="X194" i="5"/>
  <c r="AE194" i="5"/>
  <c r="AG194" i="5"/>
  <c r="AI194" i="5"/>
  <c r="AJ194" i="5"/>
  <c r="AM194" i="5"/>
  <c r="AN194" i="5"/>
  <c r="A195" i="5"/>
  <c r="B195" i="5"/>
  <c r="C195" i="5"/>
  <c r="W195" i="5" s="1"/>
  <c r="E195" i="5"/>
  <c r="F195" i="5"/>
  <c r="G195" i="5"/>
  <c r="H195" i="5"/>
  <c r="I195" i="5"/>
  <c r="J195" i="5"/>
  <c r="L195" i="5"/>
  <c r="V195" i="5"/>
  <c r="X195" i="5"/>
  <c r="AE195" i="5"/>
  <c r="AG195" i="5"/>
  <c r="AI195" i="5"/>
  <c r="AJ195" i="5"/>
  <c r="AM195" i="5"/>
  <c r="AN195" i="5"/>
  <c r="A196" i="5"/>
  <c r="J196" i="5" s="1"/>
  <c r="B196" i="5"/>
  <c r="C196" i="5"/>
  <c r="E196" i="5"/>
  <c r="F196" i="5"/>
  <c r="G196" i="5"/>
  <c r="H196" i="5"/>
  <c r="I196" i="5"/>
  <c r="L196" i="5"/>
  <c r="V196" i="5"/>
  <c r="W196" i="5"/>
  <c r="X196" i="5"/>
  <c r="AE196" i="5"/>
  <c r="AG196" i="5"/>
  <c r="AI196" i="5"/>
  <c r="AJ196" i="5"/>
  <c r="AM196" i="5"/>
  <c r="AN196" i="5"/>
  <c r="A197" i="5"/>
  <c r="J197" i="5" s="1"/>
  <c r="B197" i="5"/>
  <c r="C197" i="5"/>
  <c r="W197" i="5" s="1"/>
  <c r="E197" i="5"/>
  <c r="F197" i="5"/>
  <c r="G197" i="5"/>
  <c r="H197" i="5"/>
  <c r="I197" i="5"/>
  <c r="L197" i="5"/>
  <c r="V197" i="5"/>
  <c r="X197" i="5"/>
  <c r="AE197" i="5"/>
  <c r="AG197" i="5"/>
  <c r="AI197" i="5"/>
  <c r="AJ197" i="5"/>
  <c r="AM197" i="5"/>
  <c r="AN197" i="5"/>
  <c r="A198" i="5"/>
  <c r="J198" i="5" s="1"/>
  <c r="B198" i="5"/>
  <c r="C198" i="5"/>
  <c r="E198" i="5"/>
  <c r="F198" i="5"/>
  <c r="G198" i="5"/>
  <c r="H198" i="5"/>
  <c r="I198" i="5"/>
  <c r="L198" i="5"/>
  <c r="V198" i="5"/>
  <c r="W198" i="5"/>
  <c r="X198" i="5"/>
  <c r="AE198" i="5"/>
  <c r="AG198" i="5"/>
  <c r="AI198" i="5"/>
  <c r="AJ198" i="5"/>
  <c r="AM198" i="5"/>
  <c r="AN198" i="5"/>
  <c r="A199" i="5"/>
  <c r="J199" i="5" s="1"/>
  <c r="B199" i="5"/>
  <c r="C199" i="5"/>
  <c r="E199" i="5"/>
  <c r="F199" i="5"/>
  <c r="G199" i="5"/>
  <c r="H199" i="5"/>
  <c r="I199" i="5"/>
  <c r="L199" i="5"/>
  <c r="V199" i="5"/>
  <c r="W199" i="5"/>
  <c r="X199" i="5"/>
  <c r="AE199" i="5"/>
  <c r="AG199" i="5"/>
  <c r="AI199" i="5"/>
  <c r="AJ199" i="5"/>
  <c r="AM199" i="5"/>
  <c r="AN199" i="5"/>
  <c r="A200" i="5"/>
  <c r="J200" i="5" s="1"/>
  <c r="B200" i="5"/>
  <c r="C200" i="5"/>
  <c r="W200" i="5" s="1"/>
  <c r="E200" i="5"/>
  <c r="F200" i="5"/>
  <c r="G200" i="5"/>
  <c r="H200" i="5"/>
  <c r="I200" i="5"/>
  <c r="L200" i="5"/>
  <c r="V200" i="5"/>
  <c r="X200" i="5"/>
  <c r="AE200" i="5"/>
  <c r="AG200" i="5"/>
  <c r="AI200" i="5"/>
  <c r="AJ200" i="5"/>
  <c r="AM200" i="5"/>
  <c r="AN200" i="5"/>
  <c r="A201" i="5"/>
  <c r="J201" i="5" s="1"/>
  <c r="B201" i="5"/>
  <c r="C201" i="5"/>
  <c r="W201" i="5" s="1"/>
  <c r="E201" i="5"/>
  <c r="F201" i="5"/>
  <c r="G201" i="5"/>
  <c r="H201" i="5"/>
  <c r="I201" i="5"/>
  <c r="L201" i="5"/>
  <c r="V201" i="5"/>
  <c r="X201" i="5"/>
  <c r="AE201" i="5"/>
  <c r="AG201" i="5"/>
  <c r="AI201" i="5"/>
  <c r="AJ201" i="5"/>
  <c r="AM201" i="5"/>
  <c r="AN201" i="5"/>
  <c r="A202" i="5"/>
  <c r="J202" i="5" s="1"/>
  <c r="B202" i="5"/>
  <c r="C202" i="5"/>
  <c r="W202" i="5" s="1"/>
  <c r="E202" i="5"/>
  <c r="F202" i="5"/>
  <c r="G202" i="5"/>
  <c r="H202" i="5"/>
  <c r="I202" i="5"/>
  <c r="L202" i="5"/>
  <c r="V202" i="5"/>
  <c r="X202" i="5"/>
  <c r="AE202" i="5"/>
  <c r="AG202" i="5"/>
  <c r="AI202" i="5"/>
  <c r="AJ202" i="5"/>
  <c r="AM202" i="5"/>
  <c r="AN202" i="5"/>
  <c r="A203" i="5"/>
  <c r="J203" i="5" s="1"/>
  <c r="B203" i="5"/>
  <c r="C203" i="5"/>
  <c r="W203" i="5" s="1"/>
  <c r="E203" i="5"/>
  <c r="F203" i="5"/>
  <c r="G203" i="5"/>
  <c r="H203" i="5"/>
  <c r="I203" i="5"/>
  <c r="L203" i="5"/>
  <c r="V203" i="5"/>
  <c r="X203" i="5"/>
  <c r="AE203" i="5"/>
  <c r="AG203" i="5"/>
  <c r="AI203" i="5"/>
  <c r="AJ203" i="5"/>
  <c r="AM203" i="5"/>
  <c r="AN203" i="5"/>
  <c r="A204" i="5"/>
  <c r="J204" i="5" s="1"/>
  <c r="B204" i="5"/>
  <c r="C204" i="5"/>
  <c r="E204" i="5"/>
  <c r="F204" i="5"/>
  <c r="G204" i="5"/>
  <c r="H204" i="5"/>
  <c r="I204" i="5"/>
  <c r="L204" i="5"/>
  <c r="V204" i="5"/>
  <c r="W204" i="5"/>
  <c r="X204" i="5"/>
  <c r="AE204" i="5"/>
  <c r="AG204" i="5"/>
  <c r="AI204" i="5"/>
  <c r="AJ204" i="5"/>
  <c r="AM204" i="5"/>
  <c r="AN204" i="5"/>
  <c r="A205" i="5"/>
  <c r="J205" i="5" s="1"/>
  <c r="B205" i="5"/>
  <c r="C205" i="5"/>
  <c r="W205" i="5" s="1"/>
  <c r="E205" i="5"/>
  <c r="F205" i="5"/>
  <c r="G205" i="5"/>
  <c r="H205" i="5"/>
  <c r="I205" i="5"/>
  <c r="L205" i="5"/>
  <c r="V205" i="5"/>
  <c r="X205" i="5"/>
  <c r="AE205" i="5"/>
  <c r="AG205" i="5"/>
  <c r="AI205" i="5"/>
  <c r="AJ205" i="5"/>
  <c r="AM205" i="5"/>
  <c r="AN205" i="5"/>
  <c r="A206" i="5"/>
  <c r="J206" i="5" s="1"/>
  <c r="B206" i="5"/>
  <c r="C206" i="5"/>
  <c r="W206" i="5" s="1"/>
  <c r="E206" i="5"/>
  <c r="F206" i="5"/>
  <c r="G206" i="5"/>
  <c r="H206" i="5"/>
  <c r="I206" i="5"/>
  <c r="L206" i="5"/>
  <c r="V206" i="5"/>
  <c r="X206" i="5"/>
  <c r="AE206" i="5"/>
  <c r="AG206" i="5"/>
  <c r="AI206" i="5"/>
  <c r="AJ206" i="5"/>
  <c r="AM206" i="5"/>
  <c r="AN206" i="5"/>
  <c r="A207" i="5"/>
  <c r="J207" i="5" s="1"/>
  <c r="B207" i="5"/>
  <c r="C207" i="5"/>
  <c r="W207" i="5" s="1"/>
  <c r="E207" i="5"/>
  <c r="F207" i="5"/>
  <c r="G207" i="5"/>
  <c r="H207" i="5"/>
  <c r="I207" i="5"/>
  <c r="L207" i="5"/>
  <c r="V207" i="5"/>
  <c r="X207" i="5"/>
  <c r="AE207" i="5"/>
  <c r="AG207" i="5"/>
  <c r="AI207" i="5"/>
  <c r="AJ207" i="5"/>
  <c r="AM207" i="5"/>
  <c r="AN207" i="5"/>
  <c r="A208" i="5"/>
  <c r="J208" i="5" s="1"/>
  <c r="B208" i="5"/>
  <c r="C208" i="5"/>
  <c r="E208" i="5"/>
  <c r="F208" i="5"/>
  <c r="G208" i="5"/>
  <c r="H208" i="5"/>
  <c r="I208" i="5"/>
  <c r="L208" i="5"/>
  <c r="V208" i="5"/>
  <c r="W208" i="5"/>
  <c r="X208" i="5"/>
  <c r="AE208" i="5"/>
  <c r="AG208" i="5"/>
  <c r="AI208" i="5"/>
  <c r="AJ208" i="5"/>
  <c r="AM208" i="5"/>
  <c r="AN208" i="5"/>
  <c r="A209" i="5"/>
  <c r="J209" i="5" s="1"/>
  <c r="B209" i="5"/>
  <c r="C209" i="5"/>
  <c r="W209" i="5" s="1"/>
  <c r="E209" i="5"/>
  <c r="F209" i="5"/>
  <c r="G209" i="5"/>
  <c r="H209" i="5"/>
  <c r="I209" i="5"/>
  <c r="L209" i="5"/>
  <c r="V209" i="5"/>
  <c r="X209" i="5"/>
  <c r="AE209" i="5"/>
  <c r="AG209" i="5"/>
  <c r="AI209" i="5"/>
  <c r="AJ209" i="5"/>
  <c r="AM209" i="5"/>
  <c r="AN209" i="5"/>
  <c r="A210" i="5"/>
  <c r="J210" i="5" s="1"/>
  <c r="B210" i="5"/>
  <c r="C210" i="5"/>
  <c r="E210" i="5"/>
  <c r="F210" i="5"/>
  <c r="G210" i="5"/>
  <c r="H210" i="5"/>
  <c r="I210" i="5"/>
  <c r="L210" i="5"/>
  <c r="V210" i="5"/>
  <c r="W210" i="5"/>
  <c r="X210" i="5"/>
  <c r="AE210" i="5"/>
  <c r="AG210" i="5"/>
  <c r="AI210" i="5"/>
  <c r="AJ210" i="5"/>
  <c r="AM210" i="5"/>
  <c r="AN210" i="5"/>
  <c r="A211" i="5"/>
  <c r="J211" i="5" s="1"/>
  <c r="B211" i="5"/>
  <c r="C211" i="5"/>
  <c r="W211" i="5" s="1"/>
  <c r="E211" i="5"/>
  <c r="F211" i="5"/>
  <c r="G211" i="5"/>
  <c r="H211" i="5"/>
  <c r="I211" i="5"/>
  <c r="L211" i="5"/>
  <c r="V211" i="5"/>
  <c r="X211" i="5"/>
  <c r="AE211" i="5"/>
  <c r="AG211" i="5"/>
  <c r="AI211" i="5"/>
  <c r="AJ211" i="5"/>
  <c r="AM211" i="5"/>
  <c r="AN211" i="5"/>
  <c r="A111" i="5"/>
  <c r="J111" i="5" s="1"/>
  <c r="B111" i="5"/>
  <c r="C111" i="5"/>
  <c r="W111" i="5" s="1"/>
  <c r="E111" i="5"/>
  <c r="F111" i="5"/>
  <c r="G111" i="5"/>
  <c r="H111" i="5"/>
  <c r="I111" i="5"/>
  <c r="L111" i="5"/>
  <c r="V111" i="5"/>
  <c r="X111" i="5"/>
  <c r="AE111" i="5"/>
  <c r="AG111" i="5"/>
  <c r="AI111" i="5"/>
  <c r="AJ111" i="5"/>
  <c r="AM111" i="5"/>
  <c r="AN111" i="5"/>
  <c r="A112" i="5"/>
  <c r="J112" i="5" s="1"/>
  <c r="B112" i="5"/>
  <c r="C112" i="5"/>
  <c r="E112" i="5"/>
  <c r="F112" i="5"/>
  <c r="G112" i="5"/>
  <c r="H112" i="5"/>
  <c r="I112" i="5"/>
  <c r="L112" i="5"/>
  <c r="V112" i="5"/>
  <c r="W112" i="5"/>
  <c r="X112" i="5"/>
  <c r="AE112" i="5"/>
  <c r="AG112" i="5"/>
  <c r="AI112" i="5"/>
  <c r="AJ112" i="5"/>
  <c r="AM112" i="5"/>
  <c r="AN112" i="5"/>
  <c r="A113" i="5"/>
  <c r="B113" i="5"/>
  <c r="C113" i="5"/>
  <c r="E113" i="5"/>
  <c r="F113" i="5"/>
  <c r="G113" i="5"/>
  <c r="H113" i="5"/>
  <c r="I113" i="5"/>
  <c r="J113" i="5"/>
  <c r="L113" i="5"/>
  <c r="V113" i="5"/>
  <c r="X113" i="5"/>
  <c r="AE113" i="5"/>
  <c r="AG113" i="5"/>
  <c r="AI113" i="5"/>
  <c r="AJ113" i="5"/>
  <c r="AM113" i="5"/>
  <c r="AN113" i="5"/>
  <c r="A114" i="5"/>
  <c r="B114" i="5"/>
  <c r="C114" i="5"/>
  <c r="Y114" i="5" s="1"/>
  <c r="K114" i="5" s="1"/>
  <c r="AH114" i="5" s="1"/>
  <c r="E114" i="5"/>
  <c r="F114" i="5"/>
  <c r="G114" i="5"/>
  <c r="H114" i="5"/>
  <c r="I114" i="5"/>
  <c r="J114" i="5"/>
  <c r="L114" i="5"/>
  <c r="V114" i="5"/>
  <c r="W114" i="5"/>
  <c r="X114" i="5"/>
  <c r="AE114" i="5"/>
  <c r="AG114" i="5"/>
  <c r="AI114" i="5"/>
  <c r="AJ114" i="5"/>
  <c r="AM114" i="5"/>
  <c r="AN114" i="5"/>
  <c r="A115" i="5"/>
  <c r="J115" i="5" s="1"/>
  <c r="B115" i="5"/>
  <c r="C115" i="5"/>
  <c r="E115" i="5"/>
  <c r="F115" i="5"/>
  <c r="G115" i="5"/>
  <c r="H115" i="5"/>
  <c r="I115" i="5"/>
  <c r="L115" i="5"/>
  <c r="V115" i="5"/>
  <c r="W115" i="5"/>
  <c r="X115" i="5"/>
  <c r="Y115" i="5"/>
  <c r="K115" i="5" s="1"/>
  <c r="AH115" i="5" s="1"/>
  <c r="AE115" i="5"/>
  <c r="AG115" i="5"/>
  <c r="AI115" i="5"/>
  <c r="AJ115" i="5"/>
  <c r="AM115" i="5"/>
  <c r="AN115" i="5"/>
  <c r="A116" i="5"/>
  <c r="B116" i="5"/>
  <c r="C116" i="5"/>
  <c r="E116" i="5"/>
  <c r="F116" i="5"/>
  <c r="G116" i="5"/>
  <c r="H116" i="5"/>
  <c r="I116" i="5"/>
  <c r="J116" i="5"/>
  <c r="L116" i="5"/>
  <c r="V116" i="5"/>
  <c r="W116" i="5"/>
  <c r="X116" i="5"/>
  <c r="Y116" i="5" s="1"/>
  <c r="K116" i="5" s="1"/>
  <c r="AH116" i="5" s="1"/>
  <c r="AE116" i="5"/>
  <c r="AG116" i="5"/>
  <c r="AI116" i="5"/>
  <c r="AJ116" i="5"/>
  <c r="AM116" i="5"/>
  <c r="AN116" i="5"/>
  <c r="A117" i="5"/>
  <c r="J117" i="5" s="1"/>
  <c r="B117" i="5"/>
  <c r="C117" i="5"/>
  <c r="E117" i="5"/>
  <c r="F117" i="5"/>
  <c r="G117" i="5"/>
  <c r="H117" i="5"/>
  <c r="I117" i="5"/>
  <c r="L117" i="5"/>
  <c r="V117" i="5"/>
  <c r="X117" i="5"/>
  <c r="AE117" i="5"/>
  <c r="AG117" i="5"/>
  <c r="AI117" i="5"/>
  <c r="AJ117" i="5"/>
  <c r="AM117" i="5"/>
  <c r="AN117" i="5"/>
  <c r="A118" i="5"/>
  <c r="J118" i="5" s="1"/>
  <c r="B118" i="5"/>
  <c r="C118" i="5"/>
  <c r="E118" i="5"/>
  <c r="F118" i="5"/>
  <c r="G118" i="5"/>
  <c r="H118" i="5"/>
  <c r="I118" i="5"/>
  <c r="L118" i="5"/>
  <c r="V118" i="5"/>
  <c r="X118" i="5"/>
  <c r="AE118" i="5"/>
  <c r="AG118" i="5"/>
  <c r="AI118" i="5"/>
  <c r="AJ118" i="5"/>
  <c r="AM118" i="5"/>
  <c r="AN118" i="5"/>
  <c r="A119" i="5"/>
  <c r="B119" i="5"/>
  <c r="C119" i="5"/>
  <c r="W119" i="5" s="1"/>
  <c r="E119" i="5"/>
  <c r="F119" i="5"/>
  <c r="G119" i="5"/>
  <c r="H119" i="5"/>
  <c r="I119" i="5"/>
  <c r="J119" i="5"/>
  <c r="L119" i="5"/>
  <c r="V119" i="5"/>
  <c r="X119" i="5"/>
  <c r="AE119" i="5"/>
  <c r="AG119" i="5"/>
  <c r="AI119" i="5"/>
  <c r="AJ119" i="5"/>
  <c r="AM119" i="5"/>
  <c r="AN119" i="5"/>
  <c r="C218" i="34"/>
  <c r="B218" i="34"/>
  <c r="A218" i="34"/>
  <c r="AJ218" i="34" s="1"/>
  <c r="C217" i="34"/>
  <c r="B217" i="34"/>
  <c r="A217" i="34"/>
  <c r="AJ217" i="34" s="1"/>
  <c r="C216" i="34"/>
  <c r="B216" i="34"/>
  <c r="A216" i="34"/>
  <c r="AJ216" i="34" s="1"/>
  <c r="C215" i="34"/>
  <c r="B215" i="34"/>
  <c r="A215" i="34"/>
  <c r="AJ215" i="34" s="1"/>
  <c r="C214" i="34"/>
  <c r="B214" i="34"/>
  <c r="A214" i="34"/>
  <c r="AJ214" i="34" s="1"/>
  <c r="C213" i="34"/>
  <c r="B213" i="34"/>
  <c r="A213" i="34"/>
  <c r="AJ213" i="34" s="1"/>
  <c r="C212" i="34"/>
  <c r="B212" i="34"/>
  <c r="A212" i="34"/>
  <c r="AJ212" i="34" s="1"/>
  <c r="C211" i="34"/>
  <c r="B211" i="34"/>
  <c r="A211" i="34"/>
  <c r="AJ211" i="34" s="1"/>
  <c r="C210" i="34"/>
  <c r="B210" i="34"/>
  <c r="A210" i="34"/>
  <c r="AJ210" i="34" s="1"/>
  <c r="C209" i="34"/>
  <c r="B209" i="34"/>
  <c r="A209" i="34"/>
  <c r="AJ209" i="34" s="1"/>
  <c r="C208" i="34"/>
  <c r="B208" i="34"/>
  <c r="A208" i="34"/>
  <c r="AJ208" i="34" s="1"/>
  <c r="C207" i="34"/>
  <c r="B207" i="34"/>
  <c r="A207" i="34"/>
  <c r="AJ207" i="34" s="1"/>
  <c r="C206" i="34"/>
  <c r="B206" i="34"/>
  <c r="A206" i="34"/>
  <c r="AJ206" i="34" s="1"/>
  <c r="C205" i="34"/>
  <c r="B205" i="34"/>
  <c r="A205" i="34"/>
  <c r="AJ205" i="34" s="1"/>
  <c r="C204" i="34"/>
  <c r="B204" i="34"/>
  <c r="A204" i="34"/>
  <c r="AJ204" i="34" s="1"/>
  <c r="C203" i="34"/>
  <c r="B203" i="34"/>
  <c r="A203" i="34"/>
  <c r="AJ203" i="34" s="1"/>
  <c r="C202" i="34"/>
  <c r="B202" i="34"/>
  <c r="A202" i="34"/>
  <c r="AJ202" i="34" s="1"/>
  <c r="C201" i="34"/>
  <c r="B201" i="34"/>
  <c r="A201" i="34"/>
  <c r="AJ201" i="34" s="1"/>
  <c r="C200" i="34"/>
  <c r="B200" i="34"/>
  <c r="A200" i="34"/>
  <c r="AJ200" i="34" s="1"/>
  <c r="C199" i="34"/>
  <c r="B199" i="34"/>
  <c r="A199" i="34"/>
  <c r="AJ199" i="34" s="1"/>
  <c r="C198" i="34"/>
  <c r="B198" i="34"/>
  <c r="A198" i="34"/>
  <c r="AJ198" i="34" s="1"/>
  <c r="C197" i="34"/>
  <c r="B197" i="34"/>
  <c r="A197" i="34"/>
  <c r="AJ197" i="34" s="1"/>
  <c r="C196" i="34"/>
  <c r="B196" i="34"/>
  <c r="A196" i="34"/>
  <c r="AJ196" i="34" s="1"/>
  <c r="C195" i="34"/>
  <c r="B195" i="34"/>
  <c r="A195" i="34"/>
  <c r="AJ195" i="34" s="1"/>
  <c r="C194" i="34"/>
  <c r="B194" i="34"/>
  <c r="A194" i="34"/>
  <c r="AJ194" i="34" s="1"/>
  <c r="C193" i="34"/>
  <c r="B193" i="34"/>
  <c r="A193" i="34"/>
  <c r="AJ193" i="34" s="1"/>
  <c r="C192" i="34"/>
  <c r="B192" i="34"/>
  <c r="A192" i="34"/>
  <c r="AJ192" i="34" s="1"/>
  <c r="C191" i="34"/>
  <c r="B191" i="34"/>
  <c r="A191" i="34"/>
  <c r="AJ191" i="34" s="1"/>
  <c r="C190" i="34"/>
  <c r="B190" i="34"/>
  <c r="A190" i="34"/>
  <c r="AJ190" i="34" s="1"/>
  <c r="C189" i="34"/>
  <c r="B189" i="34"/>
  <c r="A189" i="34"/>
  <c r="AJ189" i="34" s="1"/>
  <c r="C188" i="34"/>
  <c r="B188" i="34"/>
  <c r="A188" i="34"/>
  <c r="AJ188" i="34" s="1"/>
  <c r="C187" i="34"/>
  <c r="B187" i="34"/>
  <c r="A187" i="34"/>
  <c r="AJ187" i="34" s="1"/>
  <c r="C186" i="34"/>
  <c r="B186" i="34"/>
  <c r="A186" i="34"/>
  <c r="AJ186" i="34" s="1"/>
  <c r="C185" i="34"/>
  <c r="B185" i="34"/>
  <c r="A185" i="34"/>
  <c r="AJ185" i="34" s="1"/>
  <c r="C184" i="34"/>
  <c r="B184" i="34"/>
  <c r="A184" i="34"/>
  <c r="AJ184" i="34" s="1"/>
  <c r="C183" i="34"/>
  <c r="B183" i="34"/>
  <c r="A183" i="34"/>
  <c r="AJ183" i="34" s="1"/>
  <c r="C182" i="34"/>
  <c r="B182" i="34"/>
  <c r="A182" i="34"/>
  <c r="AJ182" i="34" s="1"/>
  <c r="C181" i="34"/>
  <c r="B181" i="34"/>
  <c r="A181" i="34"/>
  <c r="AJ181" i="34" s="1"/>
  <c r="C180" i="34"/>
  <c r="B180" i="34"/>
  <c r="A180" i="34"/>
  <c r="AJ180" i="34" s="1"/>
  <c r="C179" i="34"/>
  <c r="B179" i="34"/>
  <c r="A179" i="34"/>
  <c r="AJ179" i="34" s="1"/>
  <c r="C178" i="34"/>
  <c r="B178" i="34"/>
  <c r="A178" i="34"/>
  <c r="AJ178" i="34" s="1"/>
  <c r="C177" i="34"/>
  <c r="B177" i="34"/>
  <c r="A177" i="34"/>
  <c r="AJ177" i="34" s="1"/>
  <c r="C176" i="34"/>
  <c r="B176" i="34"/>
  <c r="A176" i="34"/>
  <c r="AJ176" i="34" s="1"/>
  <c r="C175" i="34"/>
  <c r="B175" i="34"/>
  <c r="A175" i="34"/>
  <c r="AJ175" i="34" s="1"/>
  <c r="C174" i="34"/>
  <c r="B174" i="34"/>
  <c r="A174" i="34"/>
  <c r="AJ174" i="34" s="1"/>
  <c r="C173" i="34"/>
  <c r="B173" i="34"/>
  <c r="A173" i="34"/>
  <c r="AJ173" i="34" s="1"/>
  <c r="C172" i="34"/>
  <c r="B172" i="34"/>
  <c r="A172" i="34"/>
  <c r="AJ172" i="34" s="1"/>
  <c r="C171" i="34"/>
  <c r="B171" i="34"/>
  <c r="A171" i="34"/>
  <c r="AJ171" i="34" s="1"/>
  <c r="C170" i="34"/>
  <c r="B170" i="34"/>
  <c r="A170" i="34"/>
  <c r="AJ170" i="34" s="1"/>
  <c r="C169" i="34"/>
  <c r="B169" i="34"/>
  <c r="A169" i="34"/>
  <c r="AJ169" i="34" s="1"/>
  <c r="C168" i="34"/>
  <c r="B168" i="34"/>
  <c r="A168" i="34"/>
  <c r="AJ168" i="34" s="1"/>
  <c r="C167" i="34"/>
  <c r="B167" i="34"/>
  <c r="A167" i="34"/>
  <c r="AJ167" i="34" s="1"/>
  <c r="C166" i="34"/>
  <c r="B166" i="34"/>
  <c r="A166" i="34"/>
  <c r="AJ166" i="34" s="1"/>
  <c r="C165" i="34"/>
  <c r="B165" i="34"/>
  <c r="A165" i="34"/>
  <c r="AJ165" i="34" s="1"/>
  <c r="C164" i="34"/>
  <c r="B164" i="34"/>
  <c r="A164" i="34"/>
  <c r="AJ164" i="34" s="1"/>
  <c r="C163" i="34"/>
  <c r="B163" i="34"/>
  <c r="A163" i="34"/>
  <c r="AJ163" i="34" s="1"/>
  <c r="C162" i="34"/>
  <c r="B162" i="34"/>
  <c r="A162" i="34"/>
  <c r="AJ162" i="34" s="1"/>
  <c r="C161" i="34"/>
  <c r="B161" i="34"/>
  <c r="A161" i="34"/>
  <c r="AJ161" i="34" s="1"/>
  <c r="C160" i="34"/>
  <c r="B160" i="34"/>
  <c r="A160" i="34"/>
  <c r="AJ160" i="34" s="1"/>
  <c r="C159" i="34"/>
  <c r="B159" i="34"/>
  <c r="A159" i="34"/>
  <c r="AJ159" i="34" s="1"/>
  <c r="C158" i="34"/>
  <c r="B158" i="34"/>
  <c r="A158" i="34"/>
  <c r="AJ158" i="34" s="1"/>
  <c r="C157" i="34"/>
  <c r="B157" i="34"/>
  <c r="A157" i="34"/>
  <c r="AJ157" i="34" s="1"/>
  <c r="C156" i="34"/>
  <c r="B156" i="34"/>
  <c r="A156" i="34"/>
  <c r="AJ156" i="34" s="1"/>
  <c r="C155" i="34"/>
  <c r="B155" i="34"/>
  <c r="A155" i="34"/>
  <c r="AJ155" i="34" s="1"/>
  <c r="C154" i="34"/>
  <c r="B154" i="34"/>
  <c r="A154" i="34"/>
  <c r="AJ154" i="34" s="1"/>
  <c r="C153" i="34"/>
  <c r="B153" i="34"/>
  <c r="A153" i="34"/>
  <c r="AJ153" i="34" s="1"/>
  <c r="C152" i="34"/>
  <c r="B152" i="34"/>
  <c r="A152" i="34"/>
  <c r="AJ152" i="34" s="1"/>
  <c r="C151" i="34"/>
  <c r="B151" i="34"/>
  <c r="A151" i="34"/>
  <c r="AJ151" i="34" s="1"/>
  <c r="C150" i="34"/>
  <c r="B150" i="34"/>
  <c r="A150" i="34"/>
  <c r="AJ150" i="34" s="1"/>
  <c r="C149" i="34"/>
  <c r="B149" i="34"/>
  <c r="A149" i="34"/>
  <c r="AJ149" i="34" s="1"/>
  <c r="C148" i="34"/>
  <c r="B148" i="34"/>
  <c r="A148" i="34"/>
  <c r="AJ148" i="34" s="1"/>
  <c r="C147" i="34"/>
  <c r="B147" i="34"/>
  <c r="A147" i="34"/>
  <c r="AJ147" i="34" s="1"/>
  <c r="C146" i="34"/>
  <c r="B146" i="34"/>
  <c r="A146" i="34"/>
  <c r="AJ146" i="34" s="1"/>
  <c r="C145" i="34"/>
  <c r="B145" i="34"/>
  <c r="A145" i="34"/>
  <c r="AJ145" i="34" s="1"/>
  <c r="C144" i="34"/>
  <c r="B144" i="34"/>
  <c r="A144" i="34"/>
  <c r="AJ144" i="34" s="1"/>
  <c r="C143" i="34"/>
  <c r="B143" i="34"/>
  <c r="A143" i="34"/>
  <c r="AJ143" i="34" s="1"/>
  <c r="C142" i="34"/>
  <c r="B142" i="34"/>
  <c r="A142" i="34"/>
  <c r="AJ142" i="34" s="1"/>
  <c r="C141" i="34"/>
  <c r="B141" i="34"/>
  <c r="A141" i="34"/>
  <c r="AJ141" i="34" s="1"/>
  <c r="C140" i="34"/>
  <c r="B140" i="34"/>
  <c r="A140" i="34"/>
  <c r="AJ140" i="34" s="1"/>
  <c r="C139" i="34"/>
  <c r="B139" i="34"/>
  <c r="A139" i="34"/>
  <c r="AJ139" i="34" s="1"/>
  <c r="C138" i="34"/>
  <c r="B138" i="34"/>
  <c r="A138" i="34"/>
  <c r="AJ138" i="34" s="1"/>
  <c r="C137" i="34"/>
  <c r="B137" i="34"/>
  <c r="A137" i="34"/>
  <c r="AJ137" i="34" s="1"/>
  <c r="C136" i="34"/>
  <c r="B136" i="34"/>
  <c r="A136" i="34"/>
  <c r="AJ136" i="34" s="1"/>
  <c r="C135" i="34"/>
  <c r="B135" i="34"/>
  <c r="A135" i="34"/>
  <c r="AJ135" i="34" s="1"/>
  <c r="C134" i="34"/>
  <c r="B134" i="34"/>
  <c r="A134" i="34"/>
  <c r="AJ134" i="34" s="1"/>
  <c r="C133" i="34"/>
  <c r="B133" i="34"/>
  <c r="A133" i="34"/>
  <c r="AJ133" i="34" s="1"/>
  <c r="C132" i="34"/>
  <c r="B132" i="34"/>
  <c r="A132" i="34"/>
  <c r="AJ132" i="34" s="1"/>
  <c r="C131" i="34"/>
  <c r="B131" i="34"/>
  <c r="A131" i="34"/>
  <c r="AJ131" i="34" s="1"/>
  <c r="C130" i="34"/>
  <c r="B130" i="34"/>
  <c r="A130" i="34"/>
  <c r="AJ130" i="34" s="1"/>
  <c r="C129" i="34"/>
  <c r="B129" i="34"/>
  <c r="A129" i="34"/>
  <c r="AJ129" i="34" s="1"/>
  <c r="C128" i="34"/>
  <c r="B128" i="34"/>
  <c r="A128" i="34"/>
  <c r="AJ128" i="34" s="1"/>
  <c r="C127" i="34"/>
  <c r="B127" i="34"/>
  <c r="A127" i="34"/>
  <c r="AJ127" i="34" s="1"/>
  <c r="C126" i="34"/>
  <c r="B126" i="34"/>
  <c r="A126" i="34"/>
  <c r="AJ126" i="34" s="1"/>
  <c r="C125" i="34"/>
  <c r="B125" i="34"/>
  <c r="A125" i="34"/>
  <c r="AJ125" i="34" s="1"/>
  <c r="C124" i="34"/>
  <c r="B124" i="34"/>
  <c r="A124" i="34"/>
  <c r="AJ124" i="34" s="1"/>
  <c r="C123" i="34"/>
  <c r="B123" i="34"/>
  <c r="A123" i="34"/>
  <c r="AJ123" i="34" s="1"/>
  <c r="C122" i="34"/>
  <c r="B122" i="34"/>
  <c r="A122" i="34"/>
  <c r="AJ122" i="34" s="1"/>
  <c r="C121" i="34"/>
  <c r="B121" i="34"/>
  <c r="A121" i="34"/>
  <c r="AJ121" i="34" s="1"/>
  <c r="C120" i="34"/>
  <c r="B120" i="34"/>
  <c r="A120" i="34"/>
  <c r="AJ120" i="34" s="1"/>
  <c r="C119" i="34"/>
  <c r="B119" i="34"/>
  <c r="A119" i="34"/>
  <c r="AJ119" i="34" s="1"/>
  <c r="C118" i="34"/>
  <c r="B118" i="34"/>
  <c r="A118" i="34"/>
  <c r="AJ118" i="34" s="1"/>
  <c r="C117" i="34"/>
  <c r="B117" i="34"/>
  <c r="A117" i="34"/>
  <c r="AJ117" i="34" s="1"/>
  <c r="C116" i="34"/>
  <c r="B116" i="34"/>
  <c r="A116" i="34"/>
  <c r="AJ116" i="34" s="1"/>
  <c r="C115" i="34"/>
  <c r="B115" i="34"/>
  <c r="A115" i="34"/>
  <c r="AJ115" i="34" s="1"/>
  <c r="C114" i="34"/>
  <c r="B114" i="34"/>
  <c r="A114" i="34"/>
  <c r="AJ114" i="34" s="1"/>
  <c r="C113" i="34"/>
  <c r="B113" i="34"/>
  <c r="A113" i="34"/>
  <c r="AJ113" i="34" s="1"/>
  <c r="C112" i="34"/>
  <c r="B112" i="34"/>
  <c r="A112" i="34"/>
  <c r="AJ112" i="34" s="1"/>
  <c r="C111" i="34"/>
  <c r="B111" i="34"/>
  <c r="A111" i="34"/>
  <c r="AJ111" i="34" s="1"/>
  <c r="C110" i="34"/>
  <c r="B110" i="34"/>
  <c r="A110" i="34"/>
  <c r="AJ110" i="34" s="1"/>
  <c r="C109" i="34"/>
  <c r="B109" i="34"/>
  <c r="A109" i="34"/>
  <c r="AJ109" i="34" s="1"/>
  <c r="C108" i="34"/>
  <c r="B108" i="34"/>
  <c r="A108" i="34"/>
  <c r="AJ108" i="34" s="1"/>
  <c r="C107" i="34"/>
  <c r="B107" i="34"/>
  <c r="A107" i="34"/>
  <c r="AJ107" i="34" s="1"/>
  <c r="C106" i="34"/>
  <c r="B106" i="34"/>
  <c r="A106" i="34"/>
  <c r="AJ106" i="34" s="1"/>
  <c r="C105" i="34"/>
  <c r="B105" i="34"/>
  <c r="A105" i="34"/>
  <c r="AJ105" i="34" s="1"/>
  <c r="C104" i="34"/>
  <c r="B104" i="34"/>
  <c r="A104" i="34"/>
  <c r="AJ104" i="34" s="1"/>
  <c r="C103" i="34"/>
  <c r="B103" i="34"/>
  <c r="A103" i="34"/>
  <c r="AJ103" i="34" s="1"/>
  <c r="C102" i="34"/>
  <c r="B102" i="34"/>
  <c r="A102" i="34"/>
  <c r="AJ102" i="34" s="1"/>
  <c r="C101" i="34"/>
  <c r="B101" i="34"/>
  <c r="A101" i="34"/>
  <c r="AJ101" i="34" s="1"/>
  <c r="C100" i="34"/>
  <c r="B100" i="34"/>
  <c r="A100" i="34"/>
  <c r="AJ100" i="34" s="1"/>
  <c r="C99" i="34"/>
  <c r="B99" i="34"/>
  <c r="A99" i="34"/>
  <c r="AJ99" i="34" s="1"/>
  <c r="C98" i="34"/>
  <c r="B98" i="34"/>
  <c r="A98" i="34"/>
  <c r="AJ98" i="34" s="1"/>
  <c r="C97" i="34"/>
  <c r="B97" i="34"/>
  <c r="A97" i="34"/>
  <c r="AJ97" i="34" s="1"/>
  <c r="C96" i="34"/>
  <c r="B96" i="34"/>
  <c r="A96" i="34"/>
  <c r="AJ96" i="34" s="1"/>
  <c r="C95" i="34"/>
  <c r="B95" i="34"/>
  <c r="A95" i="34"/>
  <c r="AJ95" i="34" s="1"/>
  <c r="C94" i="34"/>
  <c r="B94" i="34"/>
  <c r="A94" i="34"/>
  <c r="AJ94" i="34" s="1"/>
  <c r="C93" i="34"/>
  <c r="B93" i="34"/>
  <c r="A93" i="34"/>
  <c r="AJ93" i="34" s="1"/>
  <c r="C92" i="34"/>
  <c r="B92" i="34"/>
  <c r="A92" i="34"/>
  <c r="AJ92" i="34" s="1"/>
  <c r="C91" i="34"/>
  <c r="B91" i="34"/>
  <c r="A91" i="34"/>
  <c r="AJ91" i="34" s="1"/>
  <c r="C90" i="34"/>
  <c r="B90" i="34"/>
  <c r="A90" i="34"/>
  <c r="AJ90" i="34" s="1"/>
  <c r="C89" i="34"/>
  <c r="B89" i="34"/>
  <c r="A89" i="34"/>
  <c r="AJ89" i="34" s="1"/>
  <c r="C88" i="34"/>
  <c r="B88" i="34"/>
  <c r="A88" i="34"/>
  <c r="AJ88" i="34" s="1"/>
  <c r="C87" i="34"/>
  <c r="B87" i="34"/>
  <c r="A87" i="34"/>
  <c r="AJ87" i="34" s="1"/>
  <c r="C86" i="34"/>
  <c r="B86" i="34"/>
  <c r="A86" i="34"/>
  <c r="AJ86" i="34" s="1"/>
  <c r="C85" i="34"/>
  <c r="B85" i="34"/>
  <c r="A85" i="34"/>
  <c r="AJ85" i="34" s="1"/>
  <c r="C84" i="34"/>
  <c r="B84" i="34"/>
  <c r="A84" i="34"/>
  <c r="AJ84" i="34" s="1"/>
  <c r="C83" i="34"/>
  <c r="B83" i="34"/>
  <c r="A83" i="34"/>
  <c r="AJ83" i="34" s="1"/>
  <c r="C82" i="34"/>
  <c r="B82" i="34"/>
  <c r="A82" i="34"/>
  <c r="AJ82" i="34" s="1"/>
  <c r="C81" i="34"/>
  <c r="B81" i="34"/>
  <c r="A81" i="34"/>
  <c r="AJ81" i="34" s="1"/>
  <c r="C80" i="34"/>
  <c r="B80" i="34"/>
  <c r="A80" i="34"/>
  <c r="AJ80" i="34" s="1"/>
  <c r="C79" i="34"/>
  <c r="B79" i="34"/>
  <c r="A79" i="34"/>
  <c r="AJ79" i="34" s="1"/>
  <c r="C78" i="34"/>
  <c r="B78" i="34"/>
  <c r="A78" i="34"/>
  <c r="AJ78" i="34" s="1"/>
  <c r="C77" i="34"/>
  <c r="B77" i="34"/>
  <c r="A77" i="34"/>
  <c r="AJ77" i="34" s="1"/>
  <c r="C76" i="34"/>
  <c r="B76" i="34"/>
  <c r="A76" i="34"/>
  <c r="AJ76" i="34" s="1"/>
  <c r="C75" i="34"/>
  <c r="B75" i="34"/>
  <c r="A75" i="34"/>
  <c r="AJ75" i="34" s="1"/>
  <c r="C74" i="34"/>
  <c r="B74" i="34"/>
  <c r="A74" i="34"/>
  <c r="AJ74" i="34" s="1"/>
  <c r="C73" i="34"/>
  <c r="B73" i="34"/>
  <c r="A73" i="34"/>
  <c r="AJ73" i="34" s="1"/>
  <c r="C72" i="34"/>
  <c r="B72" i="34"/>
  <c r="A72" i="34"/>
  <c r="AJ72" i="34" s="1"/>
  <c r="C71" i="34"/>
  <c r="B71" i="34"/>
  <c r="A71" i="34"/>
  <c r="AJ71" i="34" s="1"/>
  <c r="C70" i="34"/>
  <c r="B70" i="34"/>
  <c r="A70" i="34"/>
  <c r="AJ70" i="34" s="1"/>
  <c r="C69" i="34"/>
  <c r="B69" i="34"/>
  <c r="A69" i="34"/>
  <c r="AJ69" i="34" s="1"/>
  <c r="C68" i="34"/>
  <c r="B68" i="34"/>
  <c r="A68" i="34"/>
  <c r="AJ68" i="34" s="1"/>
  <c r="C67" i="34"/>
  <c r="B67" i="34"/>
  <c r="A67" i="34"/>
  <c r="AJ67" i="34" s="1"/>
  <c r="C66" i="34"/>
  <c r="B66" i="34"/>
  <c r="A66" i="34"/>
  <c r="AJ66" i="34" s="1"/>
  <c r="C65" i="34"/>
  <c r="B65" i="34"/>
  <c r="A65" i="34"/>
  <c r="AJ65" i="34" s="1"/>
  <c r="C64" i="34"/>
  <c r="B64" i="34"/>
  <c r="A64" i="34"/>
  <c r="AJ64" i="34" s="1"/>
  <c r="C63" i="34"/>
  <c r="B63" i="34"/>
  <c r="A63" i="34"/>
  <c r="AJ63" i="34" s="1"/>
  <c r="C62" i="34"/>
  <c r="B62" i="34"/>
  <c r="A62" i="34"/>
  <c r="AJ62" i="34" s="1"/>
  <c r="C61" i="34"/>
  <c r="B61" i="34"/>
  <c r="A61" i="34"/>
  <c r="AJ61" i="34" s="1"/>
  <c r="C60" i="34"/>
  <c r="B60" i="34"/>
  <c r="A60" i="34"/>
  <c r="AJ60" i="34" s="1"/>
  <c r="C59" i="34"/>
  <c r="B59" i="34"/>
  <c r="A59" i="34"/>
  <c r="AJ59" i="34" s="1"/>
  <c r="C58" i="34"/>
  <c r="B58" i="34"/>
  <c r="A58" i="34"/>
  <c r="AJ58" i="34" s="1"/>
  <c r="C57" i="34"/>
  <c r="B57" i="34"/>
  <c r="A57" i="34"/>
  <c r="AJ57" i="34" s="1"/>
  <c r="C56" i="34"/>
  <c r="B56" i="34"/>
  <c r="A56" i="34"/>
  <c r="AJ56" i="34" s="1"/>
  <c r="C55" i="34"/>
  <c r="B55" i="34"/>
  <c r="A55" i="34"/>
  <c r="AJ55" i="34" s="1"/>
  <c r="C54" i="34"/>
  <c r="B54" i="34"/>
  <c r="A54" i="34"/>
  <c r="AJ54" i="34" s="1"/>
  <c r="C53" i="34"/>
  <c r="B53" i="34"/>
  <c r="A53" i="34"/>
  <c r="AJ53" i="34" s="1"/>
  <c r="C52" i="34"/>
  <c r="B52" i="34"/>
  <c r="A52" i="34"/>
  <c r="AJ52" i="34" s="1"/>
  <c r="C51" i="34"/>
  <c r="B51" i="34"/>
  <c r="A51" i="34"/>
  <c r="AJ51" i="34" s="1"/>
  <c r="C50" i="34"/>
  <c r="B50" i="34"/>
  <c r="A50" i="34"/>
  <c r="AJ50" i="34" s="1"/>
  <c r="C49" i="34"/>
  <c r="B49" i="34"/>
  <c r="A49" i="34"/>
  <c r="AJ49" i="34" s="1"/>
  <c r="C48" i="34"/>
  <c r="B48" i="34"/>
  <c r="A48" i="34"/>
  <c r="AJ48" i="34" s="1"/>
  <c r="C47" i="34"/>
  <c r="B47" i="34"/>
  <c r="A47" i="34"/>
  <c r="AJ47" i="34" s="1"/>
  <c r="C46" i="34"/>
  <c r="B46" i="34"/>
  <c r="A46" i="34"/>
  <c r="AJ46" i="34" s="1"/>
  <c r="C45" i="34"/>
  <c r="B45" i="34"/>
  <c r="A45" i="34"/>
  <c r="AJ45" i="34" s="1"/>
  <c r="C44" i="34"/>
  <c r="B44" i="34"/>
  <c r="A44" i="34"/>
  <c r="AJ44" i="34" s="1"/>
  <c r="C43" i="34"/>
  <c r="B43" i="34"/>
  <c r="A43" i="34"/>
  <c r="AJ43" i="34" s="1"/>
  <c r="C42" i="34"/>
  <c r="B42" i="34"/>
  <c r="A42" i="34"/>
  <c r="AJ42" i="34" s="1"/>
  <c r="C41" i="34"/>
  <c r="B41" i="34"/>
  <c r="A41" i="34"/>
  <c r="AJ41" i="34" s="1"/>
  <c r="C40" i="34"/>
  <c r="B40" i="34"/>
  <c r="A40" i="34"/>
  <c r="AJ40" i="34" s="1"/>
  <c r="C39" i="34"/>
  <c r="B39" i="34"/>
  <c r="A39" i="34"/>
  <c r="AJ39" i="34" s="1"/>
  <c r="C38" i="34"/>
  <c r="B38" i="34"/>
  <c r="A38" i="34"/>
  <c r="AJ38" i="34" s="1"/>
  <c r="C37" i="34"/>
  <c r="B37" i="34"/>
  <c r="A37" i="34"/>
  <c r="AJ37" i="34" s="1"/>
  <c r="C36" i="34"/>
  <c r="B36" i="34"/>
  <c r="A36" i="34"/>
  <c r="AJ36" i="34" s="1"/>
  <c r="C35" i="34"/>
  <c r="B35" i="34"/>
  <c r="A35" i="34"/>
  <c r="AJ35" i="34" s="1"/>
  <c r="C34" i="34"/>
  <c r="B34" i="34"/>
  <c r="A34" i="34"/>
  <c r="AJ34" i="34" s="1"/>
  <c r="C33" i="34"/>
  <c r="B33" i="34"/>
  <c r="A33" i="34"/>
  <c r="AJ33" i="34" s="1"/>
  <c r="C32" i="34"/>
  <c r="B32" i="34"/>
  <c r="A32" i="34"/>
  <c r="AJ32" i="34" s="1"/>
  <c r="C31" i="34"/>
  <c r="B31" i="34"/>
  <c r="A31" i="34"/>
  <c r="AJ31" i="34" s="1"/>
  <c r="C30" i="34"/>
  <c r="B30" i="34"/>
  <c r="A30" i="34"/>
  <c r="AJ30" i="34" s="1"/>
  <c r="C29" i="34"/>
  <c r="B29" i="34"/>
  <c r="A29" i="34"/>
  <c r="AJ29" i="34" s="1"/>
  <c r="C28" i="34"/>
  <c r="B28" i="34"/>
  <c r="A28" i="34"/>
  <c r="AJ28" i="34" s="1"/>
  <c r="C27" i="34"/>
  <c r="B27" i="34"/>
  <c r="A27" i="34"/>
  <c r="AJ27" i="34" s="1"/>
  <c r="C26" i="34"/>
  <c r="B26" i="34"/>
  <c r="A26" i="34"/>
  <c r="AJ26" i="34" s="1"/>
  <c r="C25" i="34"/>
  <c r="B25" i="34"/>
  <c r="A25" i="34"/>
  <c r="AJ25" i="34" s="1"/>
  <c r="C24" i="34"/>
  <c r="B24" i="34"/>
  <c r="A24" i="34"/>
  <c r="AJ24" i="34" s="1"/>
  <c r="C23" i="34"/>
  <c r="B23" i="34"/>
  <c r="A23" i="34"/>
  <c r="AJ23" i="34" s="1"/>
  <c r="C22" i="34"/>
  <c r="B22" i="34"/>
  <c r="A22" i="34"/>
  <c r="AJ22" i="34" s="1"/>
  <c r="C21" i="34"/>
  <c r="B21" i="34"/>
  <c r="A21" i="34"/>
  <c r="AJ21" i="34" s="1"/>
  <c r="C20" i="34"/>
  <c r="B20" i="34"/>
  <c r="A20" i="34"/>
  <c r="AJ20" i="34" s="1"/>
  <c r="C19" i="34"/>
  <c r="B19" i="34"/>
  <c r="A19" i="34"/>
  <c r="AJ19" i="34" s="1"/>
  <c r="AJ18" i="34"/>
  <c r="G3" i="34"/>
  <c r="G1" i="34"/>
  <c r="A118" i="7"/>
  <c r="AJ118" i="7" s="1"/>
  <c r="B118" i="7"/>
  <c r="C118" i="7"/>
  <c r="A119" i="7"/>
  <c r="AJ119" i="7" s="1"/>
  <c r="B119" i="7"/>
  <c r="C119" i="7"/>
  <c r="A120" i="7"/>
  <c r="AJ120" i="7" s="1"/>
  <c r="B120" i="7"/>
  <c r="C120" i="7"/>
  <c r="A121" i="7"/>
  <c r="AJ121" i="7" s="1"/>
  <c r="B121" i="7"/>
  <c r="C121" i="7"/>
  <c r="A122" i="7"/>
  <c r="AJ122" i="7" s="1"/>
  <c r="B122" i="7"/>
  <c r="C122" i="7"/>
  <c r="A123" i="7"/>
  <c r="AJ123" i="7" s="1"/>
  <c r="B123" i="7"/>
  <c r="C123" i="7"/>
  <c r="A124" i="7"/>
  <c r="AJ124" i="7" s="1"/>
  <c r="B124" i="7"/>
  <c r="C124" i="7"/>
  <c r="A125" i="7"/>
  <c r="AJ125" i="7" s="1"/>
  <c r="B125" i="7"/>
  <c r="C125" i="7"/>
  <c r="A126" i="7"/>
  <c r="AJ126" i="7" s="1"/>
  <c r="B126" i="7"/>
  <c r="C126" i="7"/>
  <c r="A127" i="7"/>
  <c r="AJ127" i="7" s="1"/>
  <c r="B127" i="7"/>
  <c r="C127" i="7"/>
  <c r="A128" i="7"/>
  <c r="AJ128" i="7" s="1"/>
  <c r="B128" i="7"/>
  <c r="C128" i="7"/>
  <c r="A129" i="7"/>
  <c r="AJ129" i="7" s="1"/>
  <c r="B129" i="7"/>
  <c r="C129" i="7"/>
  <c r="A130" i="7"/>
  <c r="AJ130" i="7" s="1"/>
  <c r="B130" i="7"/>
  <c r="C130" i="7"/>
  <c r="A131" i="7"/>
  <c r="AJ131" i="7" s="1"/>
  <c r="B131" i="7"/>
  <c r="C131" i="7"/>
  <c r="A132" i="7"/>
  <c r="AJ132" i="7" s="1"/>
  <c r="B132" i="7"/>
  <c r="C132" i="7"/>
  <c r="A133" i="7"/>
  <c r="AJ133" i="7" s="1"/>
  <c r="B133" i="7"/>
  <c r="C133" i="7"/>
  <c r="A134" i="7"/>
  <c r="AJ134" i="7" s="1"/>
  <c r="B134" i="7"/>
  <c r="C134" i="7"/>
  <c r="A135" i="7"/>
  <c r="AJ135" i="7" s="1"/>
  <c r="B135" i="7"/>
  <c r="C135" i="7"/>
  <c r="A136" i="7"/>
  <c r="AJ136" i="7" s="1"/>
  <c r="B136" i="7"/>
  <c r="C136" i="7"/>
  <c r="A137" i="7"/>
  <c r="AJ137" i="7" s="1"/>
  <c r="B137" i="7"/>
  <c r="C137" i="7"/>
  <c r="A138" i="7"/>
  <c r="AJ138" i="7" s="1"/>
  <c r="B138" i="7"/>
  <c r="C138" i="7"/>
  <c r="A139" i="7"/>
  <c r="AJ139" i="7" s="1"/>
  <c r="B139" i="7"/>
  <c r="C139" i="7"/>
  <c r="A140" i="7"/>
  <c r="AJ140" i="7" s="1"/>
  <c r="B140" i="7"/>
  <c r="C140" i="7"/>
  <c r="A141" i="7"/>
  <c r="AJ141" i="7" s="1"/>
  <c r="B141" i="7"/>
  <c r="C141" i="7"/>
  <c r="A142" i="7"/>
  <c r="AJ142" i="7" s="1"/>
  <c r="B142" i="7"/>
  <c r="C142" i="7"/>
  <c r="A143" i="7"/>
  <c r="AJ143" i="7" s="1"/>
  <c r="B143" i="7"/>
  <c r="C143" i="7"/>
  <c r="A144" i="7"/>
  <c r="AJ144" i="7" s="1"/>
  <c r="B144" i="7"/>
  <c r="C144" i="7"/>
  <c r="A145" i="7"/>
  <c r="AJ145" i="7" s="1"/>
  <c r="B145" i="7"/>
  <c r="C145" i="7"/>
  <c r="A146" i="7"/>
  <c r="AJ146" i="7" s="1"/>
  <c r="B146" i="7"/>
  <c r="C146" i="7"/>
  <c r="A147" i="7"/>
  <c r="AJ147" i="7" s="1"/>
  <c r="B147" i="7"/>
  <c r="C147" i="7"/>
  <c r="A148" i="7"/>
  <c r="AJ148" i="7" s="1"/>
  <c r="B148" i="7"/>
  <c r="C148" i="7"/>
  <c r="A149" i="7"/>
  <c r="AJ149" i="7" s="1"/>
  <c r="B149" i="7"/>
  <c r="C149" i="7"/>
  <c r="A150" i="7"/>
  <c r="AJ150" i="7" s="1"/>
  <c r="B150" i="7"/>
  <c r="C150" i="7"/>
  <c r="A151" i="7"/>
  <c r="AJ151" i="7" s="1"/>
  <c r="B151" i="7"/>
  <c r="C151" i="7"/>
  <c r="A152" i="7"/>
  <c r="AJ152" i="7" s="1"/>
  <c r="B152" i="7"/>
  <c r="C152" i="7"/>
  <c r="A153" i="7"/>
  <c r="AJ153" i="7" s="1"/>
  <c r="B153" i="7"/>
  <c r="C153" i="7"/>
  <c r="A154" i="7"/>
  <c r="AJ154" i="7" s="1"/>
  <c r="B154" i="7"/>
  <c r="C154" i="7"/>
  <c r="A155" i="7"/>
  <c r="AJ155" i="7" s="1"/>
  <c r="B155" i="7"/>
  <c r="C155" i="7"/>
  <c r="A156" i="7"/>
  <c r="AJ156" i="7" s="1"/>
  <c r="B156" i="7"/>
  <c r="C156" i="7"/>
  <c r="A157" i="7"/>
  <c r="AJ157" i="7" s="1"/>
  <c r="B157" i="7"/>
  <c r="C157" i="7"/>
  <c r="A158" i="7"/>
  <c r="AJ158" i="7" s="1"/>
  <c r="B158" i="7"/>
  <c r="C158" i="7"/>
  <c r="A159" i="7"/>
  <c r="AJ159" i="7" s="1"/>
  <c r="B159" i="7"/>
  <c r="C159" i="7"/>
  <c r="A160" i="7"/>
  <c r="AJ160" i="7" s="1"/>
  <c r="B160" i="7"/>
  <c r="C160" i="7"/>
  <c r="A161" i="7"/>
  <c r="AJ161" i="7" s="1"/>
  <c r="B161" i="7"/>
  <c r="C161" i="7"/>
  <c r="A162" i="7"/>
  <c r="AJ162" i="7" s="1"/>
  <c r="B162" i="7"/>
  <c r="C162" i="7"/>
  <c r="A163" i="7"/>
  <c r="AJ163" i="7" s="1"/>
  <c r="B163" i="7"/>
  <c r="C163" i="7"/>
  <c r="A164" i="7"/>
  <c r="AJ164" i="7" s="1"/>
  <c r="B164" i="7"/>
  <c r="C164" i="7"/>
  <c r="A165" i="7"/>
  <c r="AJ165" i="7" s="1"/>
  <c r="B165" i="7"/>
  <c r="C165" i="7"/>
  <c r="A166" i="7"/>
  <c r="AJ166" i="7" s="1"/>
  <c r="B166" i="7"/>
  <c r="C166" i="7"/>
  <c r="A167" i="7"/>
  <c r="AJ167" i="7" s="1"/>
  <c r="B167" i="7"/>
  <c r="C167" i="7"/>
  <c r="A168" i="7"/>
  <c r="AJ168" i="7" s="1"/>
  <c r="B168" i="7"/>
  <c r="C168" i="7"/>
  <c r="A169" i="7"/>
  <c r="AJ169" i="7" s="1"/>
  <c r="B169" i="7"/>
  <c r="C169" i="7"/>
  <c r="A170" i="7"/>
  <c r="AJ170" i="7" s="1"/>
  <c r="B170" i="7"/>
  <c r="C170" i="7"/>
  <c r="A171" i="7"/>
  <c r="AJ171" i="7" s="1"/>
  <c r="B171" i="7"/>
  <c r="C171" i="7"/>
  <c r="A172" i="7"/>
  <c r="AJ172" i="7" s="1"/>
  <c r="B172" i="7"/>
  <c r="C172" i="7"/>
  <c r="A173" i="7"/>
  <c r="AJ173" i="7" s="1"/>
  <c r="B173" i="7"/>
  <c r="C173" i="7"/>
  <c r="A174" i="7"/>
  <c r="AJ174" i="7" s="1"/>
  <c r="B174" i="7"/>
  <c r="C174" i="7"/>
  <c r="A175" i="7"/>
  <c r="AJ175" i="7" s="1"/>
  <c r="B175" i="7"/>
  <c r="C175" i="7"/>
  <c r="A176" i="7"/>
  <c r="AJ176" i="7" s="1"/>
  <c r="B176" i="7"/>
  <c r="C176" i="7"/>
  <c r="A177" i="7"/>
  <c r="AJ177" i="7" s="1"/>
  <c r="B177" i="7"/>
  <c r="C177" i="7"/>
  <c r="A178" i="7"/>
  <c r="AJ178" i="7" s="1"/>
  <c r="B178" i="7"/>
  <c r="C178" i="7"/>
  <c r="A179" i="7"/>
  <c r="AJ179" i="7" s="1"/>
  <c r="B179" i="7"/>
  <c r="C179" i="7"/>
  <c r="A180" i="7"/>
  <c r="AJ180" i="7" s="1"/>
  <c r="B180" i="7"/>
  <c r="C180" i="7"/>
  <c r="A181" i="7"/>
  <c r="AJ181" i="7" s="1"/>
  <c r="B181" i="7"/>
  <c r="C181" i="7"/>
  <c r="A182" i="7"/>
  <c r="AJ182" i="7" s="1"/>
  <c r="B182" i="7"/>
  <c r="C182" i="7"/>
  <c r="A183" i="7"/>
  <c r="AJ183" i="7" s="1"/>
  <c r="B183" i="7"/>
  <c r="C183" i="7"/>
  <c r="A184" i="7"/>
  <c r="AJ184" i="7" s="1"/>
  <c r="B184" i="7"/>
  <c r="C184" i="7"/>
  <c r="A185" i="7"/>
  <c r="AJ185" i="7" s="1"/>
  <c r="B185" i="7"/>
  <c r="C185" i="7"/>
  <c r="A186" i="7"/>
  <c r="AJ186" i="7" s="1"/>
  <c r="B186" i="7"/>
  <c r="C186" i="7"/>
  <c r="A187" i="7"/>
  <c r="AJ187" i="7" s="1"/>
  <c r="B187" i="7"/>
  <c r="C187" i="7"/>
  <c r="A188" i="7"/>
  <c r="AJ188" i="7" s="1"/>
  <c r="B188" i="7"/>
  <c r="C188" i="7"/>
  <c r="A189" i="7"/>
  <c r="AJ189" i="7" s="1"/>
  <c r="B189" i="7"/>
  <c r="C189" i="7"/>
  <c r="A190" i="7"/>
  <c r="AJ190" i="7" s="1"/>
  <c r="B190" i="7"/>
  <c r="C190" i="7"/>
  <c r="A191" i="7"/>
  <c r="AJ191" i="7" s="1"/>
  <c r="B191" i="7"/>
  <c r="C191" i="7"/>
  <c r="A192" i="7"/>
  <c r="AJ192" i="7" s="1"/>
  <c r="B192" i="7"/>
  <c r="C192" i="7"/>
  <c r="A193" i="7"/>
  <c r="AJ193" i="7" s="1"/>
  <c r="B193" i="7"/>
  <c r="C193" i="7"/>
  <c r="A194" i="7"/>
  <c r="AJ194" i="7" s="1"/>
  <c r="B194" i="7"/>
  <c r="C194" i="7"/>
  <c r="A195" i="7"/>
  <c r="AJ195" i="7" s="1"/>
  <c r="B195" i="7"/>
  <c r="C195" i="7"/>
  <c r="A196" i="7"/>
  <c r="AJ196" i="7" s="1"/>
  <c r="B196" i="7"/>
  <c r="C196" i="7"/>
  <c r="A197" i="7"/>
  <c r="AJ197" i="7" s="1"/>
  <c r="B197" i="7"/>
  <c r="C197" i="7"/>
  <c r="A198" i="7"/>
  <c r="AJ198" i="7" s="1"/>
  <c r="B198" i="7"/>
  <c r="C198" i="7"/>
  <c r="A199" i="7"/>
  <c r="AJ199" i="7" s="1"/>
  <c r="B199" i="7"/>
  <c r="C199" i="7"/>
  <c r="A200" i="7"/>
  <c r="AJ200" i="7" s="1"/>
  <c r="B200" i="7"/>
  <c r="C200" i="7"/>
  <c r="A201" i="7"/>
  <c r="AJ201" i="7" s="1"/>
  <c r="B201" i="7"/>
  <c r="C201" i="7"/>
  <c r="A202" i="7"/>
  <c r="AJ202" i="7" s="1"/>
  <c r="B202" i="7"/>
  <c r="C202" i="7"/>
  <c r="A203" i="7"/>
  <c r="AJ203" i="7" s="1"/>
  <c r="B203" i="7"/>
  <c r="C203" i="7"/>
  <c r="A204" i="7"/>
  <c r="AJ204" i="7" s="1"/>
  <c r="B204" i="7"/>
  <c r="C204" i="7"/>
  <c r="A205" i="7"/>
  <c r="AJ205" i="7" s="1"/>
  <c r="B205" i="7"/>
  <c r="C205" i="7"/>
  <c r="A206" i="7"/>
  <c r="AJ206" i="7" s="1"/>
  <c r="B206" i="7"/>
  <c r="C206" i="7"/>
  <c r="A207" i="7"/>
  <c r="AJ207" i="7" s="1"/>
  <c r="B207" i="7"/>
  <c r="C207" i="7"/>
  <c r="A208" i="7"/>
  <c r="AJ208" i="7" s="1"/>
  <c r="B208" i="7"/>
  <c r="C208" i="7"/>
  <c r="A209" i="7"/>
  <c r="AJ209" i="7" s="1"/>
  <c r="B209" i="7"/>
  <c r="C209" i="7"/>
  <c r="A210" i="7"/>
  <c r="AJ210" i="7" s="1"/>
  <c r="B210" i="7"/>
  <c r="C210" i="7"/>
  <c r="A211" i="7"/>
  <c r="AJ211" i="7" s="1"/>
  <c r="B211" i="7"/>
  <c r="C211" i="7"/>
  <c r="A212" i="7"/>
  <c r="AJ212" i="7" s="1"/>
  <c r="B212" i="7"/>
  <c r="C212" i="7"/>
  <c r="A213" i="7"/>
  <c r="AJ213" i="7" s="1"/>
  <c r="B213" i="7"/>
  <c r="C213" i="7"/>
  <c r="A214" i="7"/>
  <c r="AJ214" i="7" s="1"/>
  <c r="B214" i="7"/>
  <c r="C214" i="7"/>
  <c r="A215" i="7"/>
  <c r="AJ215" i="7" s="1"/>
  <c r="B215" i="7"/>
  <c r="C215" i="7"/>
  <c r="A216" i="7"/>
  <c r="AJ216" i="7" s="1"/>
  <c r="B216" i="7"/>
  <c r="C216" i="7"/>
  <c r="A217" i="7"/>
  <c r="AJ217" i="7" s="1"/>
  <c r="B217" i="7"/>
  <c r="C217" i="7"/>
  <c r="A218" i="7"/>
  <c r="AJ218" i="7" s="1"/>
  <c r="B218" i="7"/>
  <c r="C218" i="7"/>
  <c r="Z207" i="4"/>
  <c r="AC207" i="4" s="1"/>
  <c r="Y207" i="4"/>
  <c r="X207" i="4"/>
  <c r="W207" i="4"/>
  <c r="Z206" i="4"/>
  <c r="AC206" i="4" s="1"/>
  <c r="Y206" i="4"/>
  <c r="X206" i="4"/>
  <c r="Z205" i="4"/>
  <c r="AC205" i="4" s="1"/>
  <c r="Y205" i="4"/>
  <c r="X205" i="4"/>
  <c r="Z204" i="4"/>
  <c r="AC204" i="4" s="1"/>
  <c r="Y204" i="4"/>
  <c r="X204" i="4"/>
  <c r="Z203" i="4"/>
  <c r="AD203" i="4" s="1"/>
  <c r="Y203" i="4"/>
  <c r="X203" i="4"/>
  <c r="Z202" i="4"/>
  <c r="AD202" i="4" s="1"/>
  <c r="Y202" i="4"/>
  <c r="X202" i="4"/>
  <c r="Z201" i="4"/>
  <c r="Y201" i="4"/>
  <c r="X201" i="4"/>
  <c r="Z200" i="4"/>
  <c r="AD200" i="4" s="1"/>
  <c r="Y200" i="4"/>
  <c r="X200" i="4"/>
  <c r="Z199" i="4"/>
  <c r="AD199" i="4" s="1"/>
  <c r="Y199" i="4"/>
  <c r="X199" i="4"/>
  <c r="Z198" i="4"/>
  <c r="AD198" i="4" s="1"/>
  <c r="Y198" i="4"/>
  <c r="X198" i="4"/>
  <c r="Z197" i="4"/>
  <c r="Y197" i="4"/>
  <c r="X197" i="4"/>
  <c r="Z196" i="4"/>
  <c r="AD196" i="4" s="1"/>
  <c r="Y196" i="4"/>
  <c r="X196" i="4"/>
  <c r="Z195" i="4"/>
  <c r="AD195" i="4" s="1"/>
  <c r="Y195" i="4"/>
  <c r="X195" i="4"/>
  <c r="Z194" i="4"/>
  <c r="AD194" i="4" s="1"/>
  <c r="Y194" i="4"/>
  <c r="X194" i="4"/>
  <c r="Z193" i="4"/>
  <c r="Y193" i="4"/>
  <c r="X193" i="4"/>
  <c r="Z192" i="4"/>
  <c r="AD192" i="4" s="1"/>
  <c r="Y192" i="4"/>
  <c r="X192" i="4"/>
  <c r="Z191" i="4"/>
  <c r="AD191" i="4" s="1"/>
  <c r="Y191" i="4"/>
  <c r="X191" i="4"/>
  <c r="Z190" i="4"/>
  <c r="AD190" i="4" s="1"/>
  <c r="Y190" i="4"/>
  <c r="X190" i="4"/>
  <c r="Z189" i="4"/>
  <c r="Y189" i="4"/>
  <c r="X189" i="4"/>
  <c r="Z188" i="4"/>
  <c r="AD188" i="4" s="1"/>
  <c r="Y188" i="4"/>
  <c r="X188" i="4"/>
  <c r="Z187" i="4"/>
  <c r="AD187" i="4" s="1"/>
  <c r="Y187" i="4"/>
  <c r="X187" i="4"/>
  <c r="Z186" i="4"/>
  <c r="AD186" i="4" s="1"/>
  <c r="Y186" i="4"/>
  <c r="X186" i="4"/>
  <c r="Z185" i="4"/>
  <c r="Y185" i="4"/>
  <c r="X185" i="4"/>
  <c r="Z184" i="4"/>
  <c r="AD184" i="4" s="1"/>
  <c r="Y184" i="4"/>
  <c r="X184" i="4"/>
  <c r="Z183" i="4"/>
  <c r="AD183" i="4" s="1"/>
  <c r="Y183" i="4"/>
  <c r="X183" i="4"/>
  <c r="Z182" i="4"/>
  <c r="AD182" i="4" s="1"/>
  <c r="Y182" i="4"/>
  <c r="X182" i="4"/>
  <c r="Z181" i="4"/>
  <c r="AC181" i="4" s="1"/>
  <c r="Y181" i="4"/>
  <c r="X181" i="4"/>
  <c r="Z180" i="4"/>
  <c r="AC180" i="4" s="1"/>
  <c r="Y180" i="4"/>
  <c r="X180" i="4"/>
  <c r="Z179" i="4"/>
  <c r="AC179" i="4" s="1"/>
  <c r="Y179" i="4"/>
  <c r="X179" i="4"/>
  <c r="Z178" i="4"/>
  <c r="AC178" i="4" s="1"/>
  <c r="Y178" i="4"/>
  <c r="X178" i="4"/>
  <c r="Z177" i="4"/>
  <c r="AC177" i="4" s="1"/>
  <c r="Y177" i="4"/>
  <c r="X177" i="4"/>
  <c r="Z176" i="4"/>
  <c r="AC176" i="4" s="1"/>
  <c r="Y176" i="4"/>
  <c r="X176" i="4"/>
  <c r="Z175" i="4"/>
  <c r="Y175" i="4"/>
  <c r="X175" i="4"/>
  <c r="Z174" i="4"/>
  <c r="AC174" i="4" s="1"/>
  <c r="Y174" i="4"/>
  <c r="X174" i="4"/>
  <c r="Z173" i="4"/>
  <c r="AC173" i="4" s="1"/>
  <c r="Y173" i="4"/>
  <c r="X173" i="4"/>
  <c r="Z172" i="4"/>
  <c r="AC172" i="4" s="1"/>
  <c r="Y172" i="4"/>
  <c r="X172" i="4"/>
  <c r="Z171" i="4"/>
  <c r="AC171" i="4" s="1"/>
  <c r="Y171" i="4"/>
  <c r="X171" i="4"/>
  <c r="Z170" i="4"/>
  <c r="AC170" i="4" s="1"/>
  <c r="Y170" i="4"/>
  <c r="X170" i="4"/>
  <c r="Z169" i="4"/>
  <c r="AC169" i="4" s="1"/>
  <c r="Y169" i="4"/>
  <c r="X169" i="4"/>
  <c r="Z168" i="4"/>
  <c r="AC168" i="4" s="1"/>
  <c r="Y168" i="4"/>
  <c r="X168" i="4"/>
  <c r="Z167" i="4"/>
  <c r="Y167" i="4"/>
  <c r="X167" i="4"/>
  <c r="Z166" i="4"/>
  <c r="AC166" i="4" s="1"/>
  <c r="Y166" i="4"/>
  <c r="X166" i="4"/>
  <c r="Z165" i="4"/>
  <c r="AC165" i="4" s="1"/>
  <c r="Y165" i="4"/>
  <c r="X165" i="4"/>
  <c r="Z164" i="4"/>
  <c r="AC164" i="4" s="1"/>
  <c r="Y164" i="4"/>
  <c r="X164" i="4"/>
  <c r="Z163" i="4"/>
  <c r="AC163" i="4" s="1"/>
  <c r="Y163" i="4"/>
  <c r="X163" i="4"/>
  <c r="Z162" i="4"/>
  <c r="AC162" i="4" s="1"/>
  <c r="Y162" i="4"/>
  <c r="X162" i="4"/>
  <c r="Z161" i="4"/>
  <c r="AC161" i="4" s="1"/>
  <c r="Y161" i="4"/>
  <c r="X161" i="4"/>
  <c r="Z160" i="4"/>
  <c r="AC160" i="4" s="1"/>
  <c r="Y160" i="4"/>
  <c r="X160" i="4"/>
  <c r="Z159" i="4"/>
  <c r="AC159" i="4" s="1"/>
  <c r="Y159" i="4"/>
  <c r="X159" i="4"/>
  <c r="Z158" i="4"/>
  <c r="AC158" i="4" s="1"/>
  <c r="Y158" i="4"/>
  <c r="X158" i="4"/>
  <c r="Z157" i="4"/>
  <c r="AC157" i="4" s="1"/>
  <c r="Y157" i="4"/>
  <c r="X157" i="4"/>
  <c r="Z156" i="4"/>
  <c r="AC156" i="4" s="1"/>
  <c r="Y156" i="4"/>
  <c r="X156" i="4"/>
  <c r="Z155" i="4"/>
  <c r="AC155" i="4" s="1"/>
  <c r="Y155" i="4"/>
  <c r="X155" i="4"/>
  <c r="Z154" i="4"/>
  <c r="Y154" i="4"/>
  <c r="X154" i="4"/>
  <c r="Z153" i="4"/>
  <c r="AD153" i="4" s="1"/>
  <c r="Y153" i="4"/>
  <c r="X153" i="4"/>
  <c r="Z152" i="4"/>
  <c r="Y152" i="4"/>
  <c r="X152" i="4"/>
  <c r="Z151" i="4"/>
  <c r="AD151" i="4" s="1"/>
  <c r="Y151" i="4"/>
  <c r="X151" i="4"/>
  <c r="Z150" i="4"/>
  <c r="AD150" i="4" s="1"/>
  <c r="Y150" i="4"/>
  <c r="X150" i="4"/>
  <c r="Z149" i="4"/>
  <c r="AD149" i="4" s="1"/>
  <c r="Y149" i="4"/>
  <c r="X149" i="4"/>
  <c r="Z148" i="4"/>
  <c r="Y148" i="4"/>
  <c r="X148" i="4"/>
  <c r="Z147" i="4"/>
  <c r="AD147" i="4" s="1"/>
  <c r="Y147" i="4"/>
  <c r="X147" i="4"/>
  <c r="Z146" i="4"/>
  <c r="AD146" i="4" s="1"/>
  <c r="Y146" i="4"/>
  <c r="X146" i="4"/>
  <c r="Z145" i="4"/>
  <c r="AD145" i="4" s="1"/>
  <c r="Y145" i="4"/>
  <c r="X145" i="4"/>
  <c r="Z144" i="4"/>
  <c r="Y144" i="4"/>
  <c r="X144" i="4"/>
  <c r="Z143" i="4"/>
  <c r="AD143" i="4" s="1"/>
  <c r="Y143" i="4"/>
  <c r="X143" i="4"/>
  <c r="Z142" i="4"/>
  <c r="AD142" i="4" s="1"/>
  <c r="Y142" i="4"/>
  <c r="X142" i="4"/>
  <c r="Z141" i="4"/>
  <c r="AD141" i="4" s="1"/>
  <c r="Y141" i="4"/>
  <c r="X141" i="4"/>
  <c r="Z140" i="4"/>
  <c r="Y140" i="4"/>
  <c r="X140" i="4"/>
  <c r="Z139" i="4"/>
  <c r="AD139" i="4" s="1"/>
  <c r="Y139" i="4"/>
  <c r="X139" i="4"/>
  <c r="Z138" i="4"/>
  <c r="AD138" i="4" s="1"/>
  <c r="Y138" i="4"/>
  <c r="X138" i="4"/>
  <c r="Z137" i="4"/>
  <c r="AD137" i="4" s="1"/>
  <c r="Y137" i="4"/>
  <c r="X137" i="4"/>
  <c r="Z136" i="4"/>
  <c r="Y136" i="4"/>
  <c r="X136" i="4"/>
  <c r="Z135" i="4"/>
  <c r="AD135" i="4" s="1"/>
  <c r="Y135" i="4"/>
  <c r="X135" i="4"/>
  <c r="Z134" i="4"/>
  <c r="AD134" i="4" s="1"/>
  <c r="Y134" i="4"/>
  <c r="X134" i="4"/>
  <c r="Z133" i="4"/>
  <c r="AD133" i="4" s="1"/>
  <c r="Y133" i="4"/>
  <c r="X133" i="4"/>
  <c r="Z132" i="4"/>
  <c r="Y132" i="4"/>
  <c r="X132" i="4"/>
  <c r="Z131" i="4"/>
  <c r="AD131" i="4" s="1"/>
  <c r="Y131" i="4"/>
  <c r="X131" i="4"/>
  <c r="Z130" i="4"/>
  <c r="AD130" i="4" s="1"/>
  <c r="Y130" i="4"/>
  <c r="X130" i="4"/>
  <c r="Z129" i="4"/>
  <c r="AD129" i="4" s="1"/>
  <c r="Y129" i="4"/>
  <c r="X129" i="4"/>
  <c r="Z128" i="4"/>
  <c r="Y128" i="4"/>
  <c r="X128" i="4"/>
  <c r="Z127" i="4"/>
  <c r="AD127" i="4" s="1"/>
  <c r="Y127" i="4"/>
  <c r="X127" i="4"/>
  <c r="Z126" i="4"/>
  <c r="AD126" i="4" s="1"/>
  <c r="Y126" i="4"/>
  <c r="X126" i="4"/>
  <c r="Z125" i="4"/>
  <c r="AD125" i="4" s="1"/>
  <c r="Y125" i="4"/>
  <c r="X125" i="4"/>
  <c r="Z124" i="4"/>
  <c r="Y124" i="4"/>
  <c r="X124" i="4"/>
  <c r="Z123" i="4"/>
  <c r="AD123" i="4" s="1"/>
  <c r="Y123" i="4"/>
  <c r="X123" i="4"/>
  <c r="Z122" i="4"/>
  <c r="AD122" i="4" s="1"/>
  <c r="Y122" i="4"/>
  <c r="X122" i="4"/>
  <c r="Z121" i="4"/>
  <c r="AD121" i="4" s="1"/>
  <c r="Y121" i="4"/>
  <c r="X121" i="4"/>
  <c r="Z120" i="4"/>
  <c r="Y120" i="4"/>
  <c r="X120" i="4"/>
  <c r="Z119" i="4"/>
  <c r="AD119" i="4" s="1"/>
  <c r="Y119" i="4"/>
  <c r="X119" i="4"/>
  <c r="Z118" i="4"/>
  <c r="AD118" i="4" s="1"/>
  <c r="Y118" i="4"/>
  <c r="X118" i="4"/>
  <c r="Z117" i="4"/>
  <c r="AD117" i="4" s="1"/>
  <c r="Y117" i="4"/>
  <c r="X117" i="4"/>
  <c r="Z116" i="4"/>
  <c r="Y116" i="4"/>
  <c r="X116" i="4"/>
  <c r="Z115" i="4"/>
  <c r="AD115" i="4" s="1"/>
  <c r="Y115" i="4"/>
  <c r="X115" i="4"/>
  <c r="Z114" i="4"/>
  <c r="AD114" i="4" s="1"/>
  <c r="Y114" i="4"/>
  <c r="X114" i="4"/>
  <c r="Z113" i="4"/>
  <c r="AD113" i="4" s="1"/>
  <c r="Y113" i="4"/>
  <c r="X113" i="4"/>
  <c r="Z112" i="4"/>
  <c r="Y112" i="4"/>
  <c r="X112" i="4"/>
  <c r="Z111" i="4"/>
  <c r="AD111" i="4" s="1"/>
  <c r="Y111" i="4"/>
  <c r="X111" i="4"/>
  <c r="Z110" i="4"/>
  <c r="AD110" i="4" s="1"/>
  <c r="Y110" i="4"/>
  <c r="X110" i="4"/>
  <c r="Z109" i="4"/>
  <c r="AD109" i="4" s="1"/>
  <c r="Y109" i="4"/>
  <c r="X109" i="4"/>
  <c r="Z108" i="4"/>
  <c r="Y108" i="4"/>
  <c r="X108" i="4"/>
  <c r="Z107" i="4"/>
  <c r="AD107" i="4" s="1"/>
  <c r="Y107" i="4"/>
  <c r="X107" i="4"/>
  <c r="Y111" i="5" l="1"/>
  <c r="K111" i="5" s="1"/>
  <c r="AH111" i="5" s="1"/>
  <c r="W174" i="5"/>
  <c r="Z193" i="5"/>
  <c r="M193" i="5" s="1"/>
  <c r="AH193" i="5"/>
  <c r="Z174" i="5"/>
  <c r="M174" i="5" s="1"/>
  <c r="AH174" i="5"/>
  <c r="Y195" i="5"/>
  <c r="K195" i="5" s="1"/>
  <c r="AH195" i="5" s="1"/>
  <c r="Y180" i="5"/>
  <c r="K180" i="5" s="1"/>
  <c r="Y156" i="5"/>
  <c r="K156" i="5" s="1"/>
  <c r="AH156" i="5" s="1"/>
  <c r="Y144" i="5"/>
  <c r="K144" i="5" s="1"/>
  <c r="AH144" i="5" s="1"/>
  <c r="Y181" i="5"/>
  <c r="K181" i="5" s="1"/>
  <c r="Y175" i="5"/>
  <c r="K175" i="5" s="1"/>
  <c r="Y170" i="5"/>
  <c r="K170" i="5" s="1"/>
  <c r="AH170" i="5" s="1"/>
  <c r="Y172" i="5"/>
  <c r="K172" i="5" s="1"/>
  <c r="Y183" i="5"/>
  <c r="K183" i="5" s="1"/>
  <c r="Y194" i="5"/>
  <c r="K194" i="5" s="1"/>
  <c r="W172" i="5"/>
  <c r="Y166" i="5"/>
  <c r="K166" i="5" s="1"/>
  <c r="Y141" i="5"/>
  <c r="K141" i="5" s="1"/>
  <c r="AH141" i="5" s="1"/>
  <c r="Y119" i="5"/>
  <c r="K119" i="5" s="1"/>
  <c r="AH119" i="5" s="1"/>
  <c r="Y186" i="5"/>
  <c r="K186" i="5" s="1"/>
  <c r="Y159" i="5"/>
  <c r="K159" i="5" s="1"/>
  <c r="Y155" i="5"/>
  <c r="K155" i="5" s="1"/>
  <c r="Y127" i="5"/>
  <c r="K127" i="5" s="1"/>
  <c r="Y112" i="5"/>
  <c r="K112" i="5" s="1"/>
  <c r="Y196" i="5"/>
  <c r="K196" i="5" s="1"/>
  <c r="Y184" i="5"/>
  <c r="K184" i="5" s="1"/>
  <c r="Y182" i="5"/>
  <c r="K182" i="5" s="1"/>
  <c r="Y179" i="5"/>
  <c r="K179" i="5" s="1"/>
  <c r="Y178" i="5"/>
  <c r="K178" i="5" s="1"/>
  <c r="Y146" i="5"/>
  <c r="K146" i="5" s="1"/>
  <c r="Y130" i="5"/>
  <c r="K130" i="5" s="1"/>
  <c r="Y120" i="5"/>
  <c r="K120" i="5" s="1"/>
  <c r="AD174" i="4"/>
  <c r="Y133" i="5"/>
  <c r="K133" i="5" s="1"/>
  <c r="AH133" i="5" s="1"/>
  <c r="AC167" i="4"/>
  <c r="AD167" i="4"/>
  <c r="Y185" i="5"/>
  <c r="K185" i="5" s="1"/>
  <c r="Y123" i="5"/>
  <c r="K123" i="5" s="1"/>
  <c r="AH123" i="5" s="1"/>
  <c r="Y162" i="5"/>
  <c r="K162" i="5" s="1"/>
  <c r="Y118" i="5"/>
  <c r="K118" i="5" s="1"/>
  <c r="AH118" i="5" s="1"/>
  <c r="W118" i="5"/>
  <c r="Y189" i="5"/>
  <c r="K189" i="5" s="1"/>
  <c r="AH189" i="5" s="1"/>
  <c r="Y137" i="5"/>
  <c r="K137" i="5" s="1"/>
  <c r="AH137" i="5" s="1"/>
  <c r="Y113" i="5"/>
  <c r="K113" i="5" s="1"/>
  <c r="W113" i="5"/>
  <c r="W117" i="5"/>
  <c r="Y117" i="5"/>
  <c r="K117" i="5" s="1"/>
  <c r="Y177" i="5"/>
  <c r="K177" i="5" s="1"/>
  <c r="W177" i="5"/>
  <c r="Y143" i="5"/>
  <c r="K143" i="5" s="1"/>
  <c r="AH143" i="5" s="1"/>
  <c r="Y136" i="5"/>
  <c r="K136" i="5" s="1"/>
  <c r="AH136" i="5" s="1"/>
  <c r="Y132" i="5"/>
  <c r="K132" i="5" s="1"/>
  <c r="Y122" i="5"/>
  <c r="K122" i="5" s="1"/>
  <c r="AH122" i="5" s="1"/>
  <c r="Y188" i="5"/>
  <c r="K188" i="5" s="1"/>
  <c r="Y161" i="5"/>
  <c r="K161" i="5" s="1"/>
  <c r="Y211" i="5"/>
  <c r="K211" i="5" s="1"/>
  <c r="Y209" i="5"/>
  <c r="K209" i="5" s="1"/>
  <c r="Y207" i="5"/>
  <c r="K207" i="5" s="1"/>
  <c r="AH207" i="5" s="1"/>
  <c r="Y192" i="5"/>
  <c r="K192" i="5" s="1"/>
  <c r="AH192" i="5" s="1"/>
  <c r="W178" i="5"/>
  <c r="Y169" i="5"/>
  <c r="K169" i="5" s="1"/>
  <c r="Y165" i="5"/>
  <c r="K165" i="5" s="1"/>
  <c r="Y158" i="5"/>
  <c r="K158" i="5" s="1"/>
  <c r="Y154" i="5"/>
  <c r="K154" i="5" s="1"/>
  <c r="Y150" i="5"/>
  <c r="K150" i="5" s="1"/>
  <c r="Y140" i="5"/>
  <c r="K140" i="5" s="1"/>
  <c r="AH140" i="5" s="1"/>
  <c r="Y129" i="5"/>
  <c r="K129" i="5" s="1"/>
  <c r="AH129" i="5" s="1"/>
  <c r="Y126" i="5"/>
  <c r="K126" i="5" s="1"/>
  <c r="Y147" i="5"/>
  <c r="K147" i="5" s="1"/>
  <c r="AD173" i="4"/>
  <c r="AD179" i="4"/>
  <c r="Y190" i="5"/>
  <c r="K190" i="5" s="1"/>
  <c r="Y163" i="5"/>
  <c r="K163" i="5" s="1"/>
  <c r="Y151" i="5"/>
  <c r="K151" i="5" s="1"/>
  <c r="AH151" i="5" s="1"/>
  <c r="Y138" i="5"/>
  <c r="K138" i="5" s="1"/>
  <c r="Y134" i="5"/>
  <c r="K134" i="5" s="1"/>
  <c r="Y124" i="5"/>
  <c r="K124" i="5" s="1"/>
  <c r="Y210" i="5"/>
  <c r="K210" i="5" s="1"/>
  <c r="Y208" i="5"/>
  <c r="K208" i="5" s="1"/>
  <c r="Y187" i="5"/>
  <c r="K187" i="5" s="1"/>
  <c r="Y176" i="5"/>
  <c r="K176" i="5" s="1"/>
  <c r="Y171" i="5"/>
  <c r="K171" i="5" s="1"/>
  <c r="AH171" i="5" s="1"/>
  <c r="Y167" i="5"/>
  <c r="K167" i="5" s="1"/>
  <c r="AH167" i="5" s="1"/>
  <c r="Y160" i="5"/>
  <c r="K160" i="5" s="1"/>
  <c r="Y152" i="5"/>
  <c r="K152" i="5" s="1"/>
  <c r="Y148" i="5"/>
  <c r="K148" i="5" s="1"/>
  <c r="Y142" i="5"/>
  <c r="K142" i="5" s="1"/>
  <c r="Y191" i="5"/>
  <c r="K191" i="5" s="1"/>
  <c r="Y164" i="5"/>
  <c r="K164" i="5" s="1"/>
  <c r="Y145" i="5"/>
  <c r="K145" i="5" s="1"/>
  <c r="AH145" i="5" s="1"/>
  <c r="Y135" i="5"/>
  <c r="K135" i="5" s="1"/>
  <c r="AH135" i="5" s="1"/>
  <c r="Y131" i="5"/>
  <c r="K131" i="5" s="1"/>
  <c r="Y128" i="5"/>
  <c r="K128" i="5" s="1"/>
  <c r="Y121" i="5"/>
  <c r="K121" i="5" s="1"/>
  <c r="Y168" i="5"/>
  <c r="K168" i="5" s="1"/>
  <c r="Y157" i="5"/>
  <c r="K157" i="5" s="1"/>
  <c r="Y153" i="5"/>
  <c r="K153" i="5" s="1"/>
  <c r="Y149" i="5"/>
  <c r="K149" i="5" s="1"/>
  <c r="AH149" i="5" s="1"/>
  <c r="Y139" i="5"/>
  <c r="K139" i="5" s="1"/>
  <c r="AH139" i="5" s="1"/>
  <c r="Y125" i="5"/>
  <c r="K125" i="5" s="1"/>
  <c r="AC175" i="4"/>
  <c r="AD175" i="4"/>
  <c r="Z195" i="5"/>
  <c r="M195" i="5" s="1"/>
  <c r="Z170" i="5"/>
  <c r="M170" i="5" s="1"/>
  <c r="Y173" i="5"/>
  <c r="K173" i="5" s="1"/>
  <c r="AH173" i="5" s="1"/>
  <c r="Y206" i="5"/>
  <c r="K206" i="5" s="1"/>
  <c r="AH206" i="5" s="1"/>
  <c r="Y205" i="5"/>
  <c r="K205" i="5" s="1"/>
  <c r="AH205" i="5" s="1"/>
  <c r="Y204" i="5"/>
  <c r="K204" i="5" s="1"/>
  <c r="AH204" i="5" s="1"/>
  <c r="Y203" i="5"/>
  <c r="K203" i="5" s="1"/>
  <c r="AH203" i="5" s="1"/>
  <c r="Y202" i="5"/>
  <c r="K202" i="5" s="1"/>
  <c r="AH202" i="5" s="1"/>
  <c r="Y201" i="5"/>
  <c r="K201" i="5" s="1"/>
  <c r="AH201" i="5" s="1"/>
  <c r="Y200" i="5"/>
  <c r="K200" i="5" s="1"/>
  <c r="AH200" i="5" s="1"/>
  <c r="Y199" i="5"/>
  <c r="K199" i="5" s="1"/>
  <c r="AH199" i="5" s="1"/>
  <c r="Y198" i="5"/>
  <c r="K198" i="5" s="1"/>
  <c r="AH198" i="5" s="1"/>
  <c r="Y197" i="5"/>
  <c r="K197" i="5" s="1"/>
  <c r="AH197" i="5" s="1"/>
  <c r="Z149" i="5"/>
  <c r="M149" i="5" s="1"/>
  <c r="Z122" i="5"/>
  <c r="M122" i="5" s="1"/>
  <c r="Z123" i="5"/>
  <c r="M123" i="5" s="1"/>
  <c r="Z137" i="5"/>
  <c r="M137" i="5" s="1"/>
  <c r="Z136" i="5"/>
  <c r="M136" i="5" s="1"/>
  <c r="Z118" i="5"/>
  <c r="M118" i="5" s="1"/>
  <c r="Z116" i="5"/>
  <c r="M116" i="5" s="1"/>
  <c r="Z115" i="5"/>
  <c r="M115" i="5" s="1"/>
  <c r="Z114" i="5"/>
  <c r="M114" i="5" s="1"/>
  <c r="Z111" i="5"/>
  <c r="M111" i="5" s="1"/>
  <c r="AD166" i="4"/>
  <c r="AD165" i="4"/>
  <c r="AD171" i="4"/>
  <c r="AD177" i="4"/>
  <c r="AD170" i="4"/>
  <c r="AD163" i="4"/>
  <c r="AD169" i="4"/>
  <c r="AD181" i="4"/>
  <c r="AD178" i="4"/>
  <c r="AD164" i="4"/>
  <c r="AD168" i="4"/>
  <c r="AD172" i="4"/>
  <c r="AD176" i="4"/>
  <c r="AD180" i="4"/>
  <c r="AD204" i="4"/>
  <c r="AD206" i="4"/>
  <c r="AD207" i="4"/>
  <c r="AE204" i="4"/>
  <c r="AE205" i="4"/>
  <c r="AE206" i="4"/>
  <c r="AE207" i="4"/>
  <c r="AD205" i="4"/>
  <c r="AC108" i="4"/>
  <c r="AE108" i="4"/>
  <c r="AC112" i="4"/>
  <c r="AE112" i="4"/>
  <c r="AC116" i="4"/>
  <c r="AE116" i="4"/>
  <c r="AC120" i="4"/>
  <c r="AE120" i="4"/>
  <c r="AC124" i="4"/>
  <c r="AE124" i="4"/>
  <c r="AC128" i="4"/>
  <c r="AE128" i="4"/>
  <c r="AC132" i="4"/>
  <c r="AE132" i="4"/>
  <c r="AC136" i="4"/>
  <c r="AE136" i="4"/>
  <c r="AC140" i="4"/>
  <c r="AE140" i="4"/>
  <c r="AC144" i="4"/>
  <c r="AE144" i="4"/>
  <c r="AC148" i="4"/>
  <c r="AE148" i="4"/>
  <c r="AC152" i="4"/>
  <c r="AE152" i="4"/>
  <c r="AC109" i="4"/>
  <c r="AE109" i="4"/>
  <c r="AC113" i="4"/>
  <c r="AE113" i="4"/>
  <c r="AC117" i="4"/>
  <c r="AE117" i="4"/>
  <c r="AC121" i="4"/>
  <c r="AE121" i="4"/>
  <c r="AC125" i="4"/>
  <c r="AE125" i="4"/>
  <c r="AC129" i="4"/>
  <c r="AE129" i="4"/>
  <c r="AC133" i="4"/>
  <c r="AE133" i="4"/>
  <c r="AC137" i="4"/>
  <c r="AE137" i="4"/>
  <c r="AC141" i="4"/>
  <c r="AE141" i="4"/>
  <c r="AC145" i="4"/>
  <c r="AE145" i="4"/>
  <c r="AC149" i="4"/>
  <c r="AE149" i="4"/>
  <c r="AC153" i="4"/>
  <c r="AE153" i="4"/>
  <c r="AC110" i="4"/>
  <c r="AE110" i="4"/>
  <c r="AC114" i="4"/>
  <c r="AE114" i="4"/>
  <c r="AC118" i="4"/>
  <c r="AE118" i="4"/>
  <c r="AC122" i="4"/>
  <c r="AE122" i="4"/>
  <c r="AC126" i="4"/>
  <c r="AE126" i="4"/>
  <c r="AC130" i="4"/>
  <c r="AE130" i="4"/>
  <c r="AC134" i="4"/>
  <c r="AE134" i="4"/>
  <c r="AC138" i="4"/>
  <c r="AE138" i="4"/>
  <c r="AC142" i="4"/>
  <c r="AE142" i="4"/>
  <c r="AC146" i="4"/>
  <c r="AE146" i="4"/>
  <c r="AC150" i="4"/>
  <c r="AE150" i="4"/>
  <c r="AC154" i="4"/>
  <c r="AE154" i="4"/>
  <c r="AD154" i="4"/>
  <c r="AC107" i="4"/>
  <c r="AE107" i="4"/>
  <c r="AD108" i="4"/>
  <c r="AC111" i="4"/>
  <c r="AE111" i="4"/>
  <c r="AD112" i="4"/>
  <c r="AC115" i="4"/>
  <c r="AE115" i="4"/>
  <c r="AD116" i="4"/>
  <c r="AC119" i="4"/>
  <c r="AE119" i="4"/>
  <c r="AD120" i="4"/>
  <c r="AC123" i="4"/>
  <c r="AE123" i="4"/>
  <c r="AD124" i="4"/>
  <c r="AC127" i="4"/>
  <c r="AE127" i="4"/>
  <c r="AD128" i="4"/>
  <c r="AC131" i="4"/>
  <c r="AE131" i="4"/>
  <c r="AD132" i="4"/>
  <c r="AC135" i="4"/>
  <c r="AE135" i="4"/>
  <c r="AD136" i="4"/>
  <c r="AC139" i="4"/>
  <c r="AE139" i="4"/>
  <c r="AD140" i="4"/>
  <c r="AC143" i="4"/>
  <c r="AE143" i="4"/>
  <c r="AD144" i="4"/>
  <c r="AC147" i="4"/>
  <c r="AE147" i="4"/>
  <c r="AD148" i="4"/>
  <c r="AC151" i="4"/>
  <c r="AE151" i="4"/>
  <c r="AD152" i="4"/>
  <c r="AD155" i="4"/>
  <c r="AD156" i="4"/>
  <c r="AD157" i="4"/>
  <c r="AD158" i="4"/>
  <c r="AD159" i="4"/>
  <c r="AD160" i="4"/>
  <c r="AD161" i="4"/>
  <c r="AD162" i="4"/>
  <c r="AC185" i="4"/>
  <c r="AE185" i="4"/>
  <c r="AC189" i="4"/>
  <c r="AE189" i="4"/>
  <c r="AC193" i="4"/>
  <c r="AE193" i="4"/>
  <c r="AC197" i="4"/>
  <c r="AE197" i="4"/>
  <c r="AC201" i="4"/>
  <c r="AE201" i="4"/>
  <c r="AE155" i="4"/>
  <c r="AE156" i="4"/>
  <c r="AE157" i="4"/>
  <c r="AE158" i="4"/>
  <c r="AE159" i="4"/>
  <c r="AE160" i="4"/>
  <c r="AE161" i="4"/>
  <c r="AE162" i="4"/>
  <c r="AE164" i="4"/>
  <c r="AE166" i="4"/>
  <c r="AE168" i="4"/>
  <c r="AE170" i="4"/>
  <c r="AE172" i="4"/>
  <c r="AE174" i="4"/>
  <c r="AE176" i="4"/>
  <c r="AE178" i="4"/>
  <c r="AE180" i="4"/>
  <c r="AC182" i="4"/>
  <c r="AE182" i="4"/>
  <c r="AC186" i="4"/>
  <c r="AE186" i="4"/>
  <c r="AC190" i="4"/>
  <c r="AE190" i="4"/>
  <c r="AC194" i="4"/>
  <c r="AE194" i="4"/>
  <c r="AC198" i="4"/>
  <c r="AE198" i="4"/>
  <c r="AC183" i="4"/>
  <c r="AE183" i="4"/>
  <c r="AC187" i="4"/>
  <c r="AE187" i="4"/>
  <c r="AC191" i="4"/>
  <c r="AE191" i="4"/>
  <c r="AC195" i="4"/>
  <c r="AE195" i="4"/>
  <c r="AC199" i="4"/>
  <c r="AE199" i="4"/>
  <c r="AC202" i="4"/>
  <c r="AE202" i="4"/>
  <c r="AE163" i="4"/>
  <c r="AE165" i="4"/>
  <c r="AE167" i="4"/>
  <c r="AE169" i="4"/>
  <c r="AE171" i="4"/>
  <c r="AE173" i="4"/>
  <c r="AE175" i="4"/>
  <c r="AE177" i="4"/>
  <c r="AE179" i="4"/>
  <c r="AE181" i="4"/>
  <c r="AC184" i="4"/>
  <c r="AE184" i="4"/>
  <c r="AD185" i="4"/>
  <c r="AC188" i="4"/>
  <c r="AE188" i="4"/>
  <c r="AD189" i="4"/>
  <c r="AC192" i="4"/>
  <c r="AE192" i="4"/>
  <c r="AD193" i="4"/>
  <c r="AC196" i="4"/>
  <c r="AE196" i="4"/>
  <c r="AD197" i="4"/>
  <c r="AC200" i="4"/>
  <c r="AE200" i="4"/>
  <c r="AD201" i="4"/>
  <c r="AC203" i="4"/>
  <c r="AE203" i="4"/>
  <c r="Z207" i="5" l="1"/>
  <c r="M207" i="5" s="1"/>
  <c r="Z144" i="5"/>
  <c r="M144" i="5" s="1"/>
  <c r="Z140" i="5"/>
  <c r="M140" i="5" s="1"/>
  <c r="Z167" i="5"/>
  <c r="M167" i="5" s="1"/>
  <c r="Z192" i="5"/>
  <c r="M192" i="5" s="1"/>
  <c r="Z187" i="5"/>
  <c r="M187" i="5" s="1"/>
  <c r="AH187" i="5"/>
  <c r="Z190" i="5"/>
  <c r="M190" i="5" s="1"/>
  <c r="AH190" i="5"/>
  <c r="Z154" i="5"/>
  <c r="M154" i="5" s="1"/>
  <c r="AH154" i="5"/>
  <c r="Z211" i="5"/>
  <c r="M211" i="5" s="1"/>
  <c r="AH211" i="5"/>
  <c r="Z177" i="5"/>
  <c r="M177" i="5" s="1"/>
  <c r="AH177" i="5"/>
  <c r="Z120" i="5"/>
  <c r="M120" i="5" s="1"/>
  <c r="AH120" i="5"/>
  <c r="Z112" i="5"/>
  <c r="M112" i="5" s="1"/>
  <c r="AH112" i="5"/>
  <c r="Z143" i="5"/>
  <c r="M143" i="5" s="1"/>
  <c r="Z141" i="5"/>
  <c r="M141" i="5" s="1"/>
  <c r="Z171" i="5"/>
  <c r="M171" i="5" s="1"/>
  <c r="Z189" i="5"/>
  <c r="M189" i="5" s="1"/>
  <c r="Z168" i="5"/>
  <c r="M168" i="5" s="1"/>
  <c r="AH168" i="5"/>
  <c r="Z142" i="5"/>
  <c r="M142" i="5" s="1"/>
  <c r="AH142" i="5"/>
  <c r="Z208" i="5"/>
  <c r="M208" i="5" s="1"/>
  <c r="AH208" i="5"/>
  <c r="Z158" i="5"/>
  <c r="M158" i="5" s="1"/>
  <c r="AH158" i="5"/>
  <c r="Z161" i="5"/>
  <c r="M161" i="5" s="1"/>
  <c r="AH161" i="5"/>
  <c r="Z117" i="5"/>
  <c r="M117" i="5" s="1"/>
  <c r="AH117" i="5"/>
  <c r="Z162" i="5"/>
  <c r="M162" i="5" s="1"/>
  <c r="AH162" i="5"/>
  <c r="Z130" i="5"/>
  <c r="M130" i="5" s="1"/>
  <c r="AH130" i="5"/>
  <c r="Z127" i="5"/>
  <c r="M127" i="5" s="1"/>
  <c r="AH127" i="5"/>
  <c r="Z194" i="5"/>
  <c r="M194" i="5" s="1"/>
  <c r="AH194" i="5"/>
  <c r="Z180" i="5"/>
  <c r="M180" i="5" s="1"/>
  <c r="AH180" i="5"/>
  <c r="Z148" i="5"/>
  <c r="M148" i="5" s="1"/>
  <c r="AH148" i="5"/>
  <c r="Z210" i="5"/>
  <c r="M210" i="5" s="1"/>
  <c r="AH210" i="5"/>
  <c r="Z165" i="5"/>
  <c r="M165" i="5" s="1"/>
  <c r="AH165" i="5"/>
  <c r="Z188" i="5"/>
  <c r="M188" i="5" s="1"/>
  <c r="AH188" i="5"/>
  <c r="Z146" i="5"/>
  <c r="M146" i="5" s="1"/>
  <c r="AH146" i="5"/>
  <c r="Z155" i="5"/>
  <c r="M155" i="5" s="1"/>
  <c r="AH155" i="5"/>
  <c r="Z183" i="5"/>
  <c r="M183" i="5" s="1"/>
  <c r="AH183" i="5"/>
  <c r="Z129" i="5"/>
  <c r="M129" i="5" s="1"/>
  <c r="Z121" i="5"/>
  <c r="M121" i="5" s="1"/>
  <c r="AH121" i="5"/>
  <c r="Z145" i="5"/>
  <c r="M145" i="5" s="1"/>
  <c r="Z133" i="5"/>
  <c r="M133" i="5" s="1"/>
  <c r="Z128" i="5"/>
  <c r="M128" i="5" s="1"/>
  <c r="AH128" i="5"/>
  <c r="Z152" i="5"/>
  <c r="M152" i="5" s="1"/>
  <c r="AH152" i="5"/>
  <c r="Z124" i="5"/>
  <c r="M124" i="5" s="1"/>
  <c r="AH124" i="5"/>
  <c r="Z147" i="5"/>
  <c r="M147" i="5" s="1"/>
  <c r="AH147" i="5"/>
  <c r="Z169" i="5"/>
  <c r="M169" i="5" s="1"/>
  <c r="AH169" i="5"/>
  <c r="Z185" i="5"/>
  <c r="M185" i="5" s="1"/>
  <c r="AH185" i="5"/>
  <c r="Z178" i="5"/>
  <c r="M178" i="5" s="1"/>
  <c r="AH178" i="5"/>
  <c r="Z159" i="5"/>
  <c r="M159" i="5" s="1"/>
  <c r="AH159" i="5"/>
  <c r="Z172" i="5"/>
  <c r="M172" i="5" s="1"/>
  <c r="AH172" i="5"/>
  <c r="Z135" i="5"/>
  <c r="M135" i="5" s="1"/>
  <c r="Z151" i="5"/>
  <c r="M151" i="5" s="1"/>
  <c r="Z156" i="5"/>
  <c r="M156" i="5" s="1"/>
  <c r="Z125" i="5"/>
  <c r="M125" i="5" s="1"/>
  <c r="AH125" i="5"/>
  <c r="Z131" i="5"/>
  <c r="M131" i="5" s="1"/>
  <c r="AH131" i="5"/>
  <c r="Z160" i="5"/>
  <c r="M160" i="5" s="1"/>
  <c r="AH160" i="5"/>
  <c r="Z134" i="5"/>
  <c r="M134" i="5" s="1"/>
  <c r="AH134" i="5"/>
  <c r="Z126" i="5"/>
  <c r="M126" i="5" s="1"/>
  <c r="AH126" i="5"/>
  <c r="Z132" i="5"/>
  <c r="M132" i="5" s="1"/>
  <c r="AH132" i="5"/>
  <c r="Z113" i="5"/>
  <c r="M113" i="5" s="1"/>
  <c r="AH113" i="5"/>
  <c r="Z179" i="5"/>
  <c r="M179" i="5" s="1"/>
  <c r="AH179" i="5"/>
  <c r="Z186" i="5"/>
  <c r="M186" i="5" s="1"/>
  <c r="AH186" i="5"/>
  <c r="Z138" i="5"/>
  <c r="M138" i="5" s="1"/>
  <c r="AH138" i="5"/>
  <c r="Z182" i="5"/>
  <c r="M182" i="5" s="1"/>
  <c r="AH182" i="5"/>
  <c r="Z175" i="5"/>
  <c r="M175" i="5" s="1"/>
  <c r="AH175" i="5"/>
  <c r="Z184" i="5"/>
  <c r="M184" i="5" s="1"/>
  <c r="AH184" i="5"/>
  <c r="Z181" i="5"/>
  <c r="M181" i="5" s="1"/>
  <c r="AH181" i="5"/>
  <c r="Z139" i="5"/>
  <c r="M139" i="5" s="1"/>
  <c r="Z164" i="5"/>
  <c r="M164" i="5" s="1"/>
  <c r="AH164" i="5"/>
  <c r="Z176" i="5"/>
  <c r="M176" i="5" s="1"/>
  <c r="AH176" i="5"/>
  <c r="Z163" i="5"/>
  <c r="M163" i="5" s="1"/>
  <c r="AH163" i="5"/>
  <c r="Z150" i="5"/>
  <c r="M150" i="5" s="1"/>
  <c r="AH150" i="5"/>
  <c r="Z209" i="5"/>
  <c r="M209" i="5" s="1"/>
  <c r="AH209" i="5"/>
  <c r="Z196" i="5"/>
  <c r="M196" i="5" s="1"/>
  <c r="AH196" i="5"/>
  <c r="Z166" i="5"/>
  <c r="M166" i="5" s="1"/>
  <c r="AH166" i="5"/>
  <c r="Z119" i="5"/>
  <c r="M119" i="5" s="1"/>
  <c r="Z153" i="5"/>
  <c r="M153" i="5" s="1"/>
  <c r="AH153" i="5"/>
  <c r="Z157" i="5"/>
  <c r="M157" i="5" s="1"/>
  <c r="AH157" i="5"/>
  <c r="Z191" i="5"/>
  <c r="M191" i="5" s="1"/>
  <c r="AH191" i="5"/>
  <c r="Z198" i="5"/>
  <c r="M198" i="5" s="1"/>
  <c r="Z199" i="5"/>
  <c r="M199" i="5" s="1"/>
  <c r="Z173" i="5"/>
  <c r="M173" i="5" s="1"/>
  <c r="Z200" i="5"/>
  <c r="M200" i="5" s="1"/>
  <c r="Z205" i="5"/>
  <c r="M205" i="5" s="1"/>
  <c r="Z201" i="5"/>
  <c r="M201" i="5" s="1"/>
  <c r="Z197" i="5"/>
  <c r="M197" i="5" s="1"/>
  <c r="Z206" i="5"/>
  <c r="M206" i="5" s="1"/>
  <c r="Z202" i="5"/>
  <c r="M202" i="5" s="1"/>
  <c r="Z203" i="5"/>
  <c r="M203" i="5" s="1"/>
  <c r="Z204" i="5"/>
  <c r="M204" i="5" s="1"/>
  <c r="AJ18" i="7"/>
  <c r="D24" i="3" l="1"/>
  <c r="C2" i="34" s="1"/>
  <c r="X24" i="5" l="1"/>
  <c r="V12" i="5" l="1"/>
  <c r="L13" i="5" l="1"/>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2" i="5"/>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4" i="4"/>
  <c r="Z95" i="4"/>
  <c r="Z96" i="4"/>
  <c r="Z97" i="4"/>
  <c r="Z98" i="4"/>
  <c r="Z99" i="4"/>
  <c r="Z100" i="4"/>
  <c r="Z101" i="4"/>
  <c r="Z102" i="4"/>
  <c r="Z103" i="4"/>
  <c r="Z104" i="4"/>
  <c r="Z105" i="4"/>
  <c r="Z106" i="4"/>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I12" i="5"/>
  <c r="H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2" i="5"/>
  <c r="F8" i="5" l="1"/>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D6" i="3"/>
  <c r="C1" i="34" s="1"/>
  <c r="A20" i="7"/>
  <c r="AJ20" i="7" s="1"/>
  <c r="B20" i="7"/>
  <c r="C20" i="7"/>
  <c r="A21" i="7"/>
  <c r="AJ21" i="7" s="1"/>
  <c r="B21" i="7"/>
  <c r="C21" i="7"/>
  <c r="A22" i="7"/>
  <c r="AJ22" i="7" s="1"/>
  <c r="B22" i="7"/>
  <c r="C22" i="7"/>
  <c r="A23" i="7"/>
  <c r="AJ23" i="7" s="1"/>
  <c r="B23" i="7"/>
  <c r="C23" i="7"/>
  <c r="A24" i="7"/>
  <c r="AJ24" i="7" s="1"/>
  <c r="B24" i="7"/>
  <c r="C24" i="7"/>
  <c r="A25" i="7"/>
  <c r="AJ25" i="7" s="1"/>
  <c r="B25" i="7"/>
  <c r="C25" i="7"/>
  <c r="A26" i="7"/>
  <c r="AJ26" i="7" s="1"/>
  <c r="B26" i="7"/>
  <c r="C26" i="7"/>
  <c r="A27" i="7"/>
  <c r="AJ27" i="7" s="1"/>
  <c r="B27" i="7"/>
  <c r="C27" i="7"/>
  <c r="A28" i="7"/>
  <c r="AJ28" i="7" s="1"/>
  <c r="B28" i="7"/>
  <c r="C28" i="7"/>
  <c r="A29" i="7"/>
  <c r="AJ29" i="7" s="1"/>
  <c r="B29" i="7"/>
  <c r="C29" i="7"/>
  <c r="A30" i="7"/>
  <c r="AJ30" i="7" s="1"/>
  <c r="B30" i="7"/>
  <c r="C30" i="7"/>
  <c r="A31" i="7"/>
  <c r="AJ31" i="7" s="1"/>
  <c r="B31" i="7"/>
  <c r="C31" i="7"/>
  <c r="A32" i="7"/>
  <c r="AJ32" i="7" s="1"/>
  <c r="B32" i="7"/>
  <c r="C32" i="7"/>
  <c r="A33" i="7"/>
  <c r="AJ33" i="7" s="1"/>
  <c r="B33" i="7"/>
  <c r="C33" i="7"/>
  <c r="A34" i="7"/>
  <c r="AJ34" i="7" s="1"/>
  <c r="B34" i="7"/>
  <c r="C34" i="7"/>
  <c r="A35" i="7"/>
  <c r="AJ35" i="7" s="1"/>
  <c r="B35" i="7"/>
  <c r="C35" i="7"/>
  <c r="A36" i="7"/>
  <c r="AJ36" i="7" s="1"/>
  <c r="B36" i="7"/>
  <c r="C36" i="7"/>
  <c r="A37" i="7"/>
  <c r="AJ37" i="7" s="1"/>
  <c r="B37" i="7"/>
  <c r="C37" i="7"/>
  <c r="A38" i="7"/>
  <c r="AJ38" i="7" s="1"/>
  <c r="B38" i="7"/>
  <c r="C38" i="7"/>
  <c r="A39" i="7"/>
  <c r="AJ39" i="7" s="1"/>
  <c r="B39" i="7"/>
  <c r="C39" i="7"/>
  <c r="A40" i="7"/>
  <c r="AJ40" i="7" s="1"/>
  <c r="B40" i="7"/>
  <c r="C40" i="7"/>
  <c r="A41" i="7"/>
  <c r="AJ41" i="7" s="1"/>
  <c r="B41" i="7"/>
  <c r="C41" i="7"/>
  <c r="A42" i="7"/>
  <c r="AJ42" i="7" s="1"/>
  <c r="B42" i="7"/>
  <c r="C42" i="7"/>
  <c r="A43" i="7"/>
  <c r="AJ43" i="7" s="1"/>
  <c r="B43" i="7"/>
  <c r="C43" i="7"/>
  <c r="A44" i="7"/>
  <c r="AJ44" i="7" s="1"/>
  <c r="B44" i="7"/>
  <c r="C44" i="7"/>
  <c r="A45" i="7"/>
  <c r="AJ45" i="7" s="1"/>
  <c r="B45" i="7"/>
  <c r="C45" i="7"/>
  <c r="A46" i="7"/>
  <c r="AJ46" i="7" s="1"/>
  <c r="B46" i="7"/>
  <c r="C46" i="7"/>
  <c r="A47" i="7"/>
  <c r="AJ47" i="7" s="1"/>
  <c r="B47" i="7"/>
  <c r="C47" i="7"/>
  <c r="A48" i="7"/>
  <c r="AJ48" i="7" s="1"/>
  <c r="B48" i="7"/>
  <c r="C48" i="7"/>
  <c r="A49" i="7"/>
  <c r="AJ49" i="7" s="1"/>
  <c r="B49" i="7"/>
  <c r="C49" i="7"/>
  <c r="A50" i="7"/>
  <c r="AJ50" i="7" s="1"/>
  <c r="B50" i="7"/>
  <c r="C50" i="7"/>
  <c r="A51" i="7"/>
  <c r="AJ51" i="7" s="1"/>
  <c r="B51" i="7"/>
  <c r="C51" i="7"/>
  <c r="A52" i="7"/>
  <c r="AJ52" i="7" s="1"/>
  <c r="B52" i="7"/>
  <c r="C52" i="7"/>
  <c r="A53" i="7"/>
  <c r="AJ53" i="7" s="1"/>
  <c r="B53" i="7"/>
  <c r="C53" i="7"/>
  <c r="A54" i="7"/>
  <c r="AJ54" i="7" s="1"/>
  <c r="B54" i="7"/>
  <c r="C54" i="7"/>
  <c r="A55" i="7"/>
  <c r="AJ55" i="7" s="1"/>
  <c r="B55" i="7"/>
  <c r="C55" i="7"/>
  <c r="A56" i="7"/>
  <c r="AJ56" i="7" s="1"/>
  <c r="B56" i="7"/>
  <c r="C56" i="7"/>
  <c r="A57" i="7"/>
  <c r="AJ57" i="7" s="1"/>
  <c r="B57" i="7"/>
  <c r="C57" i="7"/>
  <c r="A58" i="7"/>
  <c r="AJ58" i="7" s="1"/>
  <c r="B58" i="7"/>
  <c r="C58" i="7"/>
  <c r="A59" i="7"/>
  <c r="AJ59" i="7" s="1"/>
  <c r="B59" i="7"/>
  <c r="C59" i="7"/>
  <c r="A60" i="7"/>
  <c r="AJ60" i="7" s="1"/>
  <c r="B60" i="7"/>
  <c r="C60" i="7"/>
  <c r="A61" i="7"/>
  <c r="AJ61" i="7" s="1"/>
  <c r="B61" i="7"/>
  <c r="C61" i="7"/>
  <c r="A62" i="7"/>
  <c r="AJ62" i="7" s="1"/>
  <c r="B62" i="7"/>
  <c r="C62" i="7"/>
  <c r="A63" i="7"/>
  <c r="AJ63" i="7" s="1"/>
  <c r="B63" i="7"/>
  <c r="C63" i="7"/>
  <c r="A64" i="7"/>
  <c r="AJ64" i="7" s="1"/>
  <c r="B64" i="7"/>
  <c r="C64" i="7"/>
  <c r="A65" i="7"/>
  <c r="AJ65" i="7" s="1"/>
  <c r="B65" i="7"/>
  <c r="C65" i="7"/>
  <c r="A66" i="7"/>
  <c r="AJ66" i="7" s="1"/>
  <c r="B66" i="7"/>
  <c r="C66" i="7"/>
  <c r="A67" i="7"/>
  <c r="AJ67" i="7" s="1"/>
  <c r="B67" i="7"/>
  <c r="C67" i="7"/>
  <c r="A68" i="7"/>
  <c r="AJ68" i="7" s="1"/>
  <c r="B68" i="7"/>
  <c r="C68" i="7"/>
  <c r="A69" i="7"/>
  <c r="AJ69" i="7" s="1"/>
  <c r="B69" i="7"/>
  <c r="C69" i="7"/>
  <c r="A70" i="7"/>
  <c r="AJ70" i="7" s="1"/>
  <c r="B70" i="7"/>
  <c r="C70" i="7"/>
  <c r="A71" i="7"/>
  <c r="AJ71" i="7" s="1"/>
  <c r="B71" i="7"/>
  <c r="C71" i="7"/>
  <c r="A72" i="7"/>
  <c r="AJ72" i="7" s="1"/>
  <c r="B72" i="7"/>
  <c r="C72" i="7"/>
  <c r="A73" i="7"/>
  <c r="AJ73" i="7" s="1"/>
  <c r="B73" i="7"/>
  <c r="C73" i="7"/>
  <c r="A74" i="7"/>
  <c r="AJ74" i="7" s="1"/>
  <c r="B74" i="7"/>
  <c r="C74" i="7"/>
  <c r="A75" i="7"/>
  <c r="AJ75" i="7" s="1"/>
  <c r="B75" i="7"/>
  <c r="C75" i="7"/>
  <c r="A76" i="7"/>
  <c r="AJ76" i="7" s="1"/>
  <c r="B76" i="7"/>
  <c r="C76" i="7"/>
  <c r="A77" i="7"/>
  <c r="AJ77" i="7" s="1"/>
  <c r="B77" i="7"/>
  <c r="C77" i="7"/>
  <c r="A78" i="7"/>
  <c r="AJ78" i="7" s="1"/>
  <c r="B78" i="7"/>
  <c r="C78" i="7"/>
  <c r="A79" i="7"/>
  <c r="AJ79" i="7" s="1"/>
  <c r="B79" i="7"/>
  <c r="C79" i="7"/>
  <c r="A80" i="7"/>
  <c r="AJ80" i="7" s="1"/>
  <c r="B80" i="7"/>
  <c r="C80" i="7"/>
  <c r="A81" i="7"/>
  <c r="AJ81" i="7" s="1"/>
  <c r="B81" i="7"/>
  <c r="C81" i="7"/>
  <c r="A82" i="7"/>
  <c r="AJ82" i="7" s="1"/>
  <c r="B82" i="7"/>
  <c r="C82" i="7"/>
  <c r="A83" i="7"/>
  <c r="AJ83" i="7" s="1"/>
  <c r="B83" i="7"/>
  <c r="C83" i="7"/>
  <c r="A84" i="7"/>
  <c r="AJ84" i="7" s="1"/>
  <c r="B84" i="7"/>
  <c r="C84" i="7"/>
  <c r="A85" i="7"/>
  <c r="AJ85" i="7" s="1"/>
  <c r="B85" i="7"/>
  <c r="C85" i="7"/>
  <c r="A86" i="7"/>
  <c r="AJ86" i="7" s="1"/>
  <c r="B86" i="7"/>
  <c r="C86" i="7"/>
  <c r="A87" i="7"/>
  <c r="AJ87" i="7" s="1"/>
  <c r="B87" i="7"/>
  <c r="C87" i="7"/>
  <c r="A88" i="7"/>
  <c r="AJ88" i="7" s="1"/>
  <c r="B88" i="7"/>
  <c r="C88" i="7"/>
  <c r="A89" i="7"/>
  <c r="AJ89" i="7" s="1"/>
  <c r="B89" i="7"/>
  <c r="C89" i="7"/>
  <c r="A90" i="7"/>
  <c r="AJ90" i="7" s="1"/>
  <c r="B90" i="7"/>
  <c r="C90" i="7"/>
  <c r="A91" i="7"/>
  <c r="AJ91" i="7" s="1"/>
  <c r="B91" i="7"/>
  <c r="C91" i="7"/>
  <c r="A92" i="7"/>
  <c r="AJ92" i="7" s="1"/>
  <c r="B92" i="7"/>
  <c r="C92" i="7"/>
  <c r="A93" i="7"/>
  <c r="AJ93" i="7" s="1"/>
  <c r="B93" i="7"/>
  <c r="C93" i="7"/>
  <c r="A94" i="7"/>
  <c r="AJ94" i="7" s="1"/>
  <c r="B94" i="7"/>
  <c r="C94" i="7"/>
  <c r="A95" i="7"/>
  <c r="AJ95" i="7" s="1"/>
  <c r="B95" i="7"/>
  <c r="C95" i="7"/>
  <c r="A96" i="7"/>
  <c r="AJ96" i="7" s="1"/>
  <c r="B96" i="7"/>
  <c r="C96" i="7"/>
  <c r="A97" i="7"/>
  <c r="AJ97" i="7" s="1"/>
  <c r="B97" i="7"/>
  <c r="C97" i="7"/>
  <c r="A98" i="7"/>
  <c r="AJ98" i="7" s="1"/>
  <c r="B98" i="7"/>
  <c r="C98" i="7"/>
  <c r="A99" i="7"/>
  <c r="AJ99" i="7" s="1"/>
  <c r="B99" i="7"/>
  <c r="C99" i="7"/>
  <c r="A100" i="7"/>
  <c r="AJ100" i="7" s="1"/>
  <c r="B100" i="7"/>
  <c r="C100" i="7"/>
  <c r="A101" i="7"/>
  <c r="AJ101" i="7" s="1"/>
  <c r="B101" i="7"/>
  <c r="C101" i="7"/>
  <c r="A102" i="7"/>
  <c r="AJ102" i="7" s="1"/>
  <c r="B102" i="7"/>
  <c r="C102" i="7"/>
  <c r="A103" i="7"/>
  <c r="AJ103" i="7" s="1"/>
  <c r="B103" i="7"/>
  <c r="C103" i="7"/>
  <c r="A104" i="7"/>
  <c r="AJ104" i="7" s="1"/>
  <c r="B104" i="7"/>
  <c r="C104" i="7"/>
  <c r="A105" i="7"/>
  <c r="AJ105" i="7" s="1"/>
  <c r="B105" i="7"/>
  <c r="C105" i="7"/>
  <c r="A106" i="7"/>
  <c r="AJ106" i="7" s="1"/>
  <c r="B106" i="7"/>
  <c r="C106" i="7"/>
  <c r="A107" i="7"/>
  <c r="AJ107" i="7" s="1"/>
  <c r="B107" i="7"/>
  <c r="C107" i="7"/>
  <c r="A108" i="7"/>
  <c r="AJ108" i="7" s="1"/>
  <c r="B108" i="7"/>
  <c r="C108" i="7"/>
  <c r="A109" i="7"/>
  <c r="AJ109" i="7" s="1"/>
  <c r="B109" i="7"/>
  <c r="C109" i="7"/>
  <c r="A110" i="7"/>
  <c r="AJ110" i="7" s="1"/>
  <c r="B110" i="7"/>
  <c r="C110" i="7"/>
  <c r="A111" i="7"/>
  <c r="AJ111" i="7" s="1"/>
  <c r="B111" i="7"/>
  <c r="C111" i="7"/>
  <c r="A112" i="7"/>
  <c r="AJ112" i="7" s="1"/>
  <c r="B112" i="7"/>
  <c r="C112" i="7"/>
  <c r="A113" i="7"/>
  <c r="AJ113" i="7" s="1"/>
  <c r="B113" i="7"/>
  <c r="C113" i="7"/>
  <c r="A114" i="7"/>
  <c r="AJ114" i="7" s="1"/>
  <c r="B114" i="7"/>
  <c r="C114" i="7"/>
  <c r="A115" i="7"/>
  <c r="AJ115" i="7" s="1"/>
  <c r="B115" i="7"/>
  <c r="C115" i="7"/>
  <c r="A116" i="7"/>
  <c r="AJ116" i="7" s="1"/>
  <c r="B116" i="7"/>
  <c r="C116" i="7"/>
  <c r="A117" i="7"/>
  <c r="AJ117" i="7" s="1"/>
  <c r="B117" i="7"/>
  <c r="C117" i="7"/>
  <c r="B19" i="7"/>
  <c r="C19" i="7"/>
  <c r="A19" i="7"/>
  <c r="AJ19" i="7" s="1"/>
  <c r="C1" i="7" l="1"/>
  <c r="C1" i="5"/>
  <c r="C1" i="4"/>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2" i="5"/>
  <c r="E8" i="5" s="1"/>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2" i="5"/>
  <c r="A13" i="5"/>
  <c r="A14" i="5"/>
  <c r="A15" i="5"/>
  <c r="A16" i="5"/>
  <c r="A17" i="5"/>
  <c r="A18" i="5"/>
  <c r="A19" i="5"/>
  <c r="A20" i="5"/>
  <c r="A21" i="5"/>
  <c r="J21" i="5" s="1"/>
  <c r="A22" i="5"/>
  <c r="J22" i="5" s="1"/>
  <c r="A23" i="5"/>
  <c r="J23" i="5" s="1"/>
  <c r="A24" i="5"/>
  <c r="J24" i="5" s="1"/>
  <c r="A25" i="5"/>
  <c r="A26" i="5"/>
  <c r="A27" i="5"/>
  <c r="A28" i="5"/>
  <c r="A29" i="5"/>
  <c r="J29" i="5" s="1"/>
  <c r="A30" i="5"/>
  <c r="J30" i="5" s="1"/>
  <c r="A31" i="5"/>
  <c r="A32" i="5"/>
  <c r="J32" i="5" s="1"/>
  <c r="A33" i="5"/>
  <c r="A34" i="5"/>
  <c r="A35" i="5"/>
  <c r="A36" i="5"/>
  <c r="A37" i="5"/>
  <c r="J37" i="5" s="1"/>
  <c r="A38" i="5"/>
  <c r="J38" i="5" s="1"/>
  <c r="A39" i="5"/>
  <c r="J39" i="5" s="1"/>
  <c r="A40" i="5"/>
  <c r="J40" i="5" s="1"/>
  <c r="A41" i="5"/>
  <c r="A42" i="5"/>
  <c r="A43" i="5"/>
  <c r="A44" i="5"/>
  <c r="A45" i="5"/>
  <c r="J45" i="5" s="1"/>
  <c r="A46" i="5"/>
  <c r="J46" i="5" s="1"/>
  <c r="A47" i="5"/>
  <c r="J47" i="5" s="1"/>
  <c r="A48" i="5"/>
  <c r="J48" i="5" s="1"/>
  <c r="A49" i="5"/>
  <c r="A50" i="5"/>
  <c r="A51" i="5"/>
  <c r="A52" i="5"/>
  <c r="A53" i="5"/>
  <c r="J53" i="5" s="1"/>
  <c r="A54" i="5"/>
  <c r="J54" i="5" s="1"/>
  <c r="A55" i="5"/>
  <c r="A56" i="5"/>
  <c r="J56" i="5" s="1"/>
  <c r="A57" i="5"/>
  <c r="A58" i="5"/>
  <c r="A59" i="5"/>
  <c r="A60" i="5"/>
  <c r="A61" i="5"/>
  <c r="J61" i="5" s="1"/>
  <c r="A62" i="5"/>
  <c r="J62" i="5" s="1"/>
  <c r="A63" i="5"/>
  <c r="J63" i="5" s="1"/>
  <c r="A64" i="5"/>
  <c r="J64" i="5" s="1"/>
  <c r="A65" i="5"/>
  <c r="A66" i="5"/>
  <c r="A67" i="5"/>
  <c r="A68" i="5"/>
  <c r="A69" i="5"/>
  <c r="J69" i="5" s="1"/>
  <c r="A70" i="5"/>
  <c r="J70" i="5" s="1"/>
  <c r="A71" i="5"/>
  <c r="J71" i="5" s="1"/>
  <c r="A72" i="5"/>
  <c r="J72" i="5" s="1"/>
  <c r="A73" i="5"/>
  <c r="A74" i="5"/>
  <c r="A75" i="5"/>
  <c r="A76" i="5"/>
  <c r="A77" i="5"/>
  <c r="J77" i="5" s="1"/>
  <c r="A78" i="5"/>
  <c r="J78" i="5" s="1"/>
  <c r="A79" i="5"/>
  <c r="J79" i="5" s="1"/>
  <c r="A80" i="5"/>
  <c r="J80" i="5" s="1"/>
  <c r="A81" i="5"/>
  <c r="A82" i="5"/>
  <c r="A83" i="5"/>
  <c r="A84" i="5"/>
  <c r="A85" i="5"/>
  <c r="J85" i="5" s="1"/>
  <c r="A86" i="5"/>
  <c r="J86" i="5" s="1"/>
  <c r="A87" i="5"/>
  <c r="A88" i="5"/>
  <c r="J88" i="5" s="1"/>
  <c r="A89" i="5"/>
  <c r="A90" i="5"/>
  <c r="A91" i="5"/>
  <c r="A92" i="5"/>
  <c r="A93" i="5"/>
  <c r="J93" i="5" s="1"/>
  <c r="A94" i="5"/>
  <c r="J94" i="5" s="1"/>
  <c r="A95" i="5"/>
  <c r="J95" i="5" s="1"/>
  <c r="A96" i="5"/>
  <c r="J96" i="5" s="1"/>
  <c r="A97" i="5"/>
  <c r="A98" i="5"/>
  <c r="A99" i="5"/>
  <c r="A100" i="5"/>
  <c r="A101" i="5"/>
  <c r="J101" i="5" s="1"/>
  <c r="A102" i="5"/>
  <c r="J102" i="5" s="1"/>
  <c r="A103" i="5"/>
  <c r="A104" i="5"/>
  <c r="J104" i="5" s="1"/>
  <c r="A105" i="5"/>
  <c r="A106" i="5"/>
  <c r="A107" i="5"/>
  <c r="A108" i="5"/>
  <c r="A109" i="5"/>
  <c r="J109" i="5" s="1"/>
  <c r="A110" i="5"/>
  <c r="J110" i="5" s="1"/>
  <c r="A12" i="5"/>
  <c r="G8" i="5" l="1"/>
  <c r="J75" i="5"/>
  <c r="J67" i="5"/>
  <c r="J59" i="5"/>
  <c r="J51" i="5"/>
  <c r="J107" i="5"/>
  <c r="J43" i="5"/>
  <c r="J99" i="5"/>
  <c r="J35" i="5"/>
  <c r="J91" i="5"/>
  <c r="J27" i="5"/>
  <c r="J83" i="5"/>
  <c r="J19" i="5"/>
  <c r="J108" i="5"/>
  <c r="J100" i="5"/>
  <c r="J92" i="5"/>
  <c r="J84" i="5"/>
  <c r="J76" i="5"/>
  <c r="J68" i="5"/>
  <c r="J60" i="5"/>
  <c r="J52" i="5"/>
  <c r="J44" i="5"/>
  <c r="J36" i="5"/>
  <c r="J28" i="5"/>
  <c r="J20" i="5"/>
  <c r="J106" i="5"/>
  <c r="J98" i="5"/>
  <c r="J90" i="5"/>
  <c r="J82" i="5"/>
  <c r="J74" i="5"/>
  <c r="J66" i="5"/>
  <c r="J58" i="5"/>
  <c r="J50" i="5"/>
  <c r="J42" i="5"/>
  <c r="J34" i="5"/>
  <c r="J26" i="5"/>
  <c r="J105" i="5"/>
  <c r="J97" i="5"/>
  <c r="J89" i="5"/>
  <c r="J81" i="5"/>
  <c r="J73" i="5"/>
  <c r="J65" i="5"/>
  <c r="J57" i="5"/>
  <c r="J49" i="5"/>
  <c r="J41" i="5"/>
  <c r="J33" i="5"/>
  <c r="J25" i="5"/>
  <c r="J103" i="5"/>
  <c r="J87" i="5"/>
  <c r="J55" i="5"/>
  <c r="J31" i="5"/>
  <c r="V2" i="4" l="1"/>
  <c r="B30" i="3" l="1"/>
  <c r="G5" i="5" s="1"/>
  <c r="B27" i="3"/>
  <c r="B28" i="3"/>
  <c r="G6" i="5" s="1"/>
  <c r="N6" i="5"/>
  <c r="AE4" i="4" l="1"/>
  <c r="D25" i="3" l="1"/>
  <c r="AC4" i="5" l="1"/>
  <c r="V4" i="4"/>
  <c r="AF207" i="4" l="1"/>
  <c r="AG207" i="4" s="1"/>
  <c r="D211" i="5" s="1"/>
  <c r="AF206" i="4"/>
  <c r="AG206" i="4" s="1"/>
  <c r="D210" i="5" s="1"/>
  <c r="AF205" i="4"/>
  <c r="AG205" i="4" s="1"/>
  <c r="D209" i="5" s="1"/>
  <c r="AF204" i="4"/>
  <c r="AG204" i="4" s="1"/>
  <c r="D208" i="5" s="1"/>
  <c r="AF203" i="4"/>
  <c r="AG203" i="4" s="1"/>
  <c r="D207" i="5" s="1"/>
  <c r="AF193" i="4"/>
  <c r="AG193" i="4" s="1"/>
  <c r="D197" i="5" s="1"/>
  <c r="AF192" i="4"/>
  <c r="AG192" i="4" s="1"/>
  <c r="D196" i="5" s="1"/>
  <c r="AF185" i="4"/>
  <c r="AG185" i="4" s="1"/>
  <c r="D189" i="5" s="1"/>
  <c r="AF184" i="4"/>
  <c r="AG184" i="4" s="1"/>
  <c r="D188" i="5" s="1"/>
  <c r="AF179" i="4"/>
  <c r="AG179" i="4" s="1"/>
  <c r="D183" i="5" s="1"/>
  <c r="AF175" i="4"/>
  <c r="AG175" i="4" s="1"/>
  <c r="D179" i="5" s="1"/>
  <c r="AF171" i="4"/>
  <c r="AG171" i="4" s="1"/>
  <c r="D175" i="5" s="1"/>
  <c r="AF167" i="4"/>
  <c r="AG167" i="4" s="1"/>
  <c r="D171" i="5" s="1"/>
  <c r="AF163" i="4"/>
  <c r="AG163" i="4" s="1"/>
  <c r="D167" i="5" s="1"/>
  <c r="AF148" i="4"/>
  <c r="AG148" i="4" s="1"/>
  <c r="D152" i="5" s="1"/>
  <c r="AF147" i="4"/>
  <c r="AG147" i="4" s="1"/>
  <c r="D151" i="5" s="1"/>
  <c r="AF140" i="4"/>
  <c r="AG140" i="4" s="1"/>
  <c r="D144" i="5" s="1"/>
  <c r="AF139" i="4"/>
  <c r="AG139" i="4" s="1"/>
  <c r="D143" i="5" s="1"/>
  <c r="AF132" i="4"/>
  <c r="AG132" i="4" s="1"/>
  <c r="D136" i="5" s="1"/>
  <c r="AF131" i="4"/>
  <c r="AG131" i="4" s="1"/>
  <c r="D135" i="5" s="1"/>
  <c r="AF124" i="4"/>
  <c r="AG124" i="4" s="1"/>
  <c r="D128" i="5" s="1"/>
  <c r="AF123" i="4"/>
  <c r="AG123" i="4" s="1"/>
  <c r="D127" i="5" s="1"/>
  <c r="AF116" i="4"/>
  <c r="AG116" i="4" s="1"/>
  <c r="D120" i="5" s="1"/>
  <c r="AF115" i="4"/>
  <c r="AG115" i="4" s="1"/>
  <c r="D119" i="5" s="1"/>
  <c r="AF108" i="4"/>
  <c r="AG108" i="4" s="1"/>
  <c r="D112" i="5" s="1"/>
  <c r="AF107" i="4"/>
  <c r="AG107" i="4" s="1"/>
  <c r="D111" i="5" s="1"/>
  <c r="AF186" i="4"/>
  <c r="AG186" i="4" s="1"/>
  <c r="D190" i="5" s="1"/>
  <c r="AF168" i="4"/>
  <c r="AG168" i="4" s="1"/>
  <c r="D172" i="5" s="1"/>
  <c r="AF150" i="4"/>
  <c r="AG150" i="4" s="1"/>
  <c r="D154" i="5" s="1"/>
  <c r="AF149" i="4"/>
  <c r="AG149" i="4" s="1"/>
  <c r="D153" i="5" s="1"/>
  <c r="AF142" i="4"/>
  <c r="AG142" i="4" s="1"/>
  <c r="D146" i="5" s="1"/>
  <c r="AF202" i="4"/>
  <c r="AG202" i="4" s="1"/>
  <c r="D206" i="5" s="1"/>
  <c r="AF201" i="4"/>
  <c r="AG201" i="4" s="1"/>
  <c r="D205" i="5" s="1"/>
  <c r="AF200" i="4"/>
  <c r="AG200" i="4" s="1"/>
  <c r="D204" i="5" s="1"/>
  <c r="AF199" i="4"/>
  <c r="AG199" i="4" s="1"/>
  <c r="D203" i="5" s="1"/>
  <c r="AF198" i="4"/>
  <c r="AG198" i="4" s="1"/>
  <c r="D202" i="5" s="1"/>
  <c r="AF191" i="4"/>
  <c r="AG191" i="4" s="1"/>
  <c r="D195" i="5" s="1"/>
  <c r="AF190" i="4"/>
  <c r="AG190" i="4" s="1"/>
  <c r="D194" i="5" s="1"/>
  <c r="AF183" i="4"/>
  <c r="AG183" i="4" s="1"/>
  <c r="D187" i="5" s="1"/>
  <c r="AF182" i="4"/>
  <c r="AG182" i="4" s="1"/>
  <c r="D186" i="5" s="1"/>
  <c r="AF178" i="4"/>
  <c r="AG178" i="4" s="1"/>
  <c r="D182" i="5" s="1"/>
  <c r="AF174" i="4"/>
  <c r="AG174" i="4" s="1"/>
  <c r="D178" i="5" s="1"/>
  <c r="AF170" i="4"/>
  <c r="AG170" i="4" s="1"/>
  <c r="D174" i="5" s="1"/>
  <c r="AF166" i="4"/>
  <c r="AG166" i="4" s="1"/>
  <c r="D170" i="5" s="1"/>
  <c r="AF162" i="4"/>
  <c r="AG162" i="4" s="1"/>
  <c r="D166" i="5" s="1"/>
  <c r="AF161" i="4"/>
  <c r="AG161" i="4" s="1"/>
  <c r="D165" i="5" s="1"/>
  <c r="AF160" i="4"/>
  <c r="AG160" i="4" s="1"/>
  <c r="D164" i="5" s="1"/>
  <c r="AF159" i="4"/>
  <c r="AG159" i="4" s="1"/>
  <c r="D163" i="5" s="1"/>
  <c r="AF158" i="4"/>
  <c r="AG158" i="4" s="1"/>
  <c r="D162" i="5" s="1"/>
  <c r="AF157" i="4"/>
  <c r="AG157" i="4" s="1"/>
  <c r="D161" i="5" s="1"/>
  <c r="AF156" i="4"/>
  <c r="AG156" i="4" s="1"/>
  <c r="D160" i="5" s="1"/>
  <c r="AF155" i="4"/>
  <c r="AG155" i="4" s="1"/>
  <c r="D159" i="5" s="1"/>
  <c r="AF154" i="4"/>
  <c r="AG154" i="4" s="1"/>
  <c r="D158" i="5" s="1"/>
  <c r="AF153" i="4"/>
  <c r="AG153" i="4" s="1"/>
  <c r="D157" i="5" s="1"/>
  <c r="AF146" i="4"/>
  <c r="AG146" i="4" s="1"/>
  <c r="D150" i="5" s="1"/>
  <c r="AF145" i="4"/>
  <c r="AG145" i="4" s="1"/>
  <c r="D149" i="5" s="1"/>
  <c r="AF138" i="4"/>
  <c r="AG138" i="4" s="1"/>
  <c r="D142" i="5" s="1"/>
  <c r="AF137" i="4"/>
  <c r="AG137" i="4" s="1"/>
  <c r="D141" i="5" s="1"/>
  <c r="AF130" i="4"/>
  <c r="AG130" i="4" s="1"/>
  <c r="D134" i="5" s="1"/>
  <c r="AF129" i="4"/>
  <c r="AG129" i="4" s="1"/>
  <c r="D133" i="5" s="1"/>
  <c r="AF122" i="4"/>
  <c r="AG122" i="4" s="1"/>
  <c r="D126" i="5" s="1"/>
  <c r="AF121" i="4"/>
  <c r="AG121" i="4" s="1"/>
  <c r="D125" i="5" s="1"/>
  <c r="AF114" i="4"/>
  <c r="AG114" i="4" s="1"/>
  <c r="D118" i="5" s="1"/>
  <c r="AF113" i="4"/>
  <c r="AG113" i="4" s="1"/>
  <c r="D117" i="5" s="1"/>
  <c r="AF195" i="4"/>
  <c r="AG195" i="4" s="1"/>
  <c r="D199" i="5" s="1"/>
  <c r="AF194" i="4"/>
  <c r="AG194" i="4" s="1"/>
  <c r="D198" i="5" s="1"/>
  <c r="AF176" i="4"/>
  <c r="AG176" i="4" s="1"/>
  <c r="D180" i="5" s="1"/>
  <c r="AF172" i="4"/>
  <c r="AG172" i="4" s="1"/>
  <c r="D176" i="5" s="1"/>
  <c r="AF197" i="4"/>
  <c r="AG197" i="4" s="1"/>
  <c r="D201" i="5" s="1"/>
  <c r="AF196" i="4"/>
  <c r="AG196" i="4" s="1"/>
  <c r="D200" i="5" s="1"/>
  <c r="AF189" i="4"/>
  <c r="AG189" i="4" s="1"/>
  <c r="D193" i="5" s="1"/>
  <c r="AF188" i="4"/>
  <c r="AG188" i="4" s="1"/>
  <c r="D192" i="5" s="1"/>
  <c r="AF181" i="4"/>
  <c r="AG181" i="4" s="1"/>
  <c r="D185" i="5" s="1"/>
  <c r="AF177" i="4"/>
  <c r="AG177" i="4" s="1"/>
  <c r="D181" i="5" s="1"/>
  <c r="AF173" i="4"/>
  <c r="AG173" i="4" s="1"/>
  <c r="D177" i="5" s="1"/>
  <c r="AF169" i="4"/>
  <c r="AG169" i="4" s="1"/>
  <c r="D173" i="5" s="1"/>
  <c r="AF165" i="4"/>
  <c r="AG165" i="4" s="1"/>
  <c r="D169" i="5" s="1"/>
  <c r="AF152" i="4"/>
  <c r="AG152" i="4" s="1"/>
  <c r="D156" i="5" s="1"/>
  <c r="AF151" i="4"/>
  <c r="AG151" i="4" s="1"/>
  <c r="D155" i="5" s="1"/>
  <c r="AF144" i="4"/>
  <c r="AG144" i="4" s="1"/>
  <c r="D148" i="5" s="1"/>
  <c r="AF143" i="4"/>
  <c r="AG143" i="4" s="1"/>
  <c r="D147" i="5" s="1"/>
  <c r="AF136" i="4"/>
  <c r="AG136" i="4" s="1"/>
  <c r="D140" i="5" s="1"/>
  <c r="AF135" i="4"/>
  <c r="AG135" i="4" s="1"/>
  <c r="D139" i="5" s="1"/>
  <c r="AF128" i="4"/>
  <c r="AG128" i="4" s="1"/>
  <c r="D132" i="5" s="1"/>
  <c r="AF127" i="4"/>
  <c r="AG127" i="4" s="1"/>
  <c r="D131" i="5" s="1"/>
  <c r="AF120" i="4"/>
  <c r="AG120" i="4" s="1"/>
  <c r="D124" i="5" s="1"/>
  <c r="AF119" i="4"/>
  <c r="AG119" i="4" s="1"/>
  <c r="D123" i="5" s="1"/>
  <c r="AF112" i="4"/>
  <c r="AG112" i="4" s="1"/>
  <c r="D116" i="5" s="1"/>
  <c r="AF111" i="4"/>
  <c r="AG111" i="4" s="1"/>
  <c r="D115" i="5" s="1"/>
  <c r="AF187" i="4"/>
  <c r="AG187" i="4" s="1"/>
  <c r="D191" i="5" s="1"/>
  <c r="AF180" i="4"/>
  <c r="AG180" i="4" s="1"/>
  <c r="D184" i="5" s="1"/>
  <c r="AF164" i="4"/>
  <c r="AG164" i="4" s="1"/>
  <c r="D168" i="5" s="1"/>
  <c r="AF133" i="4"/>
  <c r="AG133" i="4" s="1"/>
  <c r="D137" i="5" s="1"/>
  <c r="AF117" i="4"/>
  <c r="AG117" i="4" s="1"/>
  <c r="D121" i="5" s="1"/>
  <c r="AF134" i="4"/>
  <c r="AG134" i="4" s="1"/>
  <c r="D138" i="5" s="1"/>
  <c r="AF118" i="4"/>
  <c r="AG118" i="4" s="1"/>
  <c r="D122" i="5" s="1"/>
  <c r="AF126" i="4"/>
  <c r="AG126" i="4" s="1"/>
  <c r="D130" i="5" s="1"/>
  <c r="AF141" i="4"/>
  <c r="AG141" i="4" s="1"/>
  <c r="D145" i="5" s="1"/>
  <c r="AF125" i="4"/>
  <c r="AG125" i="4" s="1"/>
  <c r="D129" i="5" s="1"/>
  <c r="AF109" i="4"/>
  <c r="AG109" i="4" s="1"/>
  <c r="D113" i="5" s="1"/>
  <c r="AF110" i="4"/>
  <c r="AG110" i="4" s="1"/>
  <c r="D114" i="5" s="1"/>
  <c r="Z11" i="4"/>
  <c r="Z12" i="4"/>
  <c r="Z8" i="4"/>
  <c r="Z13" i="4"/>
  <c r="Z14" i="4"/>
  <c r="Z9" i="4"/>
  <c r="Z10" i="4"/>
  <c r="G3" i="7"/>
  <c r="G1" i="7"/>
  <c r="W110" i="5"/>
  <c r="W109" i="5"/>
  <c r="W108" i="5"/>
  <c r="W107" i="5"/>
  <c r="W106" i="5"/>
  <c r="W105"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27" i="5"/>
  <c r="W26" i="5"/>
  <c r="W25" i="5"/>
  <c r="W24" i="5"/>
  <c r="W23" i="5"/>
  <c r="W22" i="5"/>
  <c r="W21" i="5"/>
  <c r="W20" i="5"/>
  <c r="W19" i="5"/>
  <c r="W109" i="4" l="1"/>
  <c r="AA113" i="5"/>
  <c r="N113" i="5" s="1"/>
  <c r="AC113" i="5" s="1"/>
  <c r="Q113" i="5" s="1"/>
  <c r="W118" i="4"/>
  <c r="AA122" i="5"/>
  <c r="N122" i="5" s="1"/>
  <c r="AC122" i="5" s="1"/>
  <c r="Q122" i="5" s="1"/>
  <c r="W164" i="4"/>
  <c r="AA168" i="5"/>
  <c r="N168" i="5" s="1"/>
  <c r="W112" i="4"/>
  <c r="AA116" i="5"/>
  <c r="N116" i="5" s="1"/>
  <c r="AC116" i="5" s="1"/>
  <c r="Q116" i="5" s="1"/>
  <c r="W128" i="4"/>
  <c r="AA132" i="5"/>
  <c r="N132" i="5" s="1"/>
  <c r="AC132" i="5" s="1"/>
  <c r="Q132" i="5" s="1"/>
  <c r="W144" i="4"/>
  <c r="AA148" i="5"/>
  <c r="N148" i="5" s="1"/>
  <c r="W169" i="4"/>
  <c r="AA173" i="5"/>
  <c r="N173" i="5" s="1"/>
  <c r="AC173" i="5" s="1"/>
  <c r="Q173" i="5" s="1"/>
  <c r="W188" i="4"/>
  <c r="AA192" i="5"/>
  <c r="N192" i="5" s="1"/>
  <c r="AC192" i="5" s="1"/>
  <c r="Q192" i="5" s="1"/>
  <c r="W172" i="4"/>
  <c r="AA176" i="5"/>
  <c r="N176" i="5" s="1"/>
  <c r="AC176" i="5" s="1"/>
  <c r="Q176" i="5" s="1"/>
  <c r="W113" i="4"/>
  <c r="AA117" i="5"/>
  <c r="N117" i="5" s="1"/>
  <c r="AC117" i="5" s="1"/>
  <c r="Q117" i="5" s="1"/>
  <c r="W129" i="4"/>
  <c r="AA133" i="5"/>
  <c r="N133" i="5" s="1"/>
  <c r="AC133" i="5" s="1"/>
  <c r="Q133" i="5" s="1"/>
  <c r="W145" i="4"/>
  <c r="AA149" i="5"/>
  <c r="N149" i="5" s="1"/>
  <c r="AC149" i="5" s="1"/>
  <c r="Q149" i="5" s="1"/>
  <c r="W155" i="4"/>
  <c r="AA159" i="5"/>
  <c r="N159" i="5" s="1"/>
  <c r="W159" i="4"/>
  <c r="AA163" i="5"/>
  <c r="N163" i="5" s="1"/>
  <c r="AC163" i="5" s="1"/>
  <c r="Q163" i="5" s="1"/>
  <c r="W166" i="4"/>
  <c r="AA170" i="5"/>
  <c r="N170" i="5" s="1"/>
  <c r="AC170" i="5" s="1"/>
  <c r="Q170" i="5" s="1"/>
  <c r="W182" i="4"/>
  <c r="AA186" i="5"/>
  <c r="N186" i="5" s="1"/>
  <c r="AC186" i="5" s="1"/>
  <c r="Q186" i="5" s="1"/>
  <c r="W198" i="4"/>
  <c r="AA202" i="5"/>
  <c r="N202" i="5" s="1"/>
  <c r="AC202" i="5" s="1"/>
  <c r="Q202" i="5" s="1"/>
  <c r="AA206" i="5"/>
  <c r="N206" i="5" s="1"/>
  <c r="AC206" i="5" s="1"/>
  <c r="Q206" i="5" s="1"/>
  <c r="W168" i="4"/>
  <c r="AA172" i="5"/>
  <c r="N172" i="5" s="1"/>
  <c r="AC172" i="5" s="1"/>
  <c r="Q172" i="5" s="1"/>
  <c r="W115" i="4"/>
  <c r="AA119" i="5"/>
  <c r="N119" i="5" s="1"/>
  <c r="AC119" i="5" s="1"/>
  <c r="Q119" i="5" s="1"/>
  <c r="W131" i="4"/>
  <c r="AA135" i="5"/>
  <c r="N135" i="5" s="1"/>
  <c r="AC135" i="5" s="1"/>
  <c r="Q135" i="5" s="1"/>
  <c r="W147" i="4"/>
  <c r="AA151" i="5"/>
  <c r="N151" i="5" s="1"/>
  <c r="AC151" i="5" s="1"/>
  <c r="Q151" i="5" s="1"/>
  <c r="W171" i="4"/>
  <c r="AA175" i="5"/>
  <c r="N175" i="5" s="1"/>
  <c r="AC175" i="5" s="1"/>
  <c r="Q175" i="5" s="1"/>
  <c r="W185" i="4"/>
  <c r="AA189" i="5"/>
  <c r="N189" i="5" s="1"/>
  <c r="AC189" i="5" s="1"/>
  <c r="Q189" i="5" s="1"/>
  <c r="W203" i="4"/>
  <c r="AA208" i="5"/>
  <c r="N208" i="5" s="1"/>
  <c r="AC208" i="5" s="1"/>
  <c r="Q208" i="5" s="1"/>
  <c r="W125" i="4"/>
  <c r="AA129" i="5"/>
  <c r="N129" i="5" s="1"/>
  <c r="AC129" i="5" s="1"/>
  <c r="Q129" i="5" s="1"/>
  <c r="W134" i="4"/>
  <c r="AA138" i="5"/>
  <c r="N138" i="5" s="1"/>
  <c r="AC138" i="5" s="1"/>
  <c r="Q138" i="5" s="1"/>
  <c r="W180" i="4"/>
  <c r="AA184" i="5"/>
  <c r="N184" i="5" s="1"/>
  <c r="AC184" i="5" s="1"/>
  <c r="Q184" i="5" s="1"/>
  <c r="W119" i="4"/>
  <c r="AA123" i="5"/>
  <c r="N123" i="5" s="1"/>
  <c r="AC123" i="5" s="1"/>
  <c r="Q123" i="5" s="1"/>
  <c r="W135" i="4"/>
  <c r="AA139" i="5"/>
  <c r="N139" i="5" s="1"/>
  <c r="AC139" i="5" s="1"/>
  <c r="Q139" i="5" s="1"/>
  <c r="W151" i="4"/>
  <c r="AA155" i="5"/>
  <c r="N155" i="5" s="1"/>
  <c r="AC155" i="5" s="1"/>
  <c r="Q155" i="5" s="1"/>
  <c r="W173" i="4"/>
  <c r="AA177" i="5"/>
  <c r="N177" i="5" s="1"/>
  <c r="AC177" i="5" s="1"/>
  <c r="Q177" i="5" s="1"/>
  <c r="W189" i="4"/>
  <c r="AA193" i="5"/>
  <c r="N193" i="5" s="1"/>
  <c r="W176" i="4"/>
  <c r="AA180" i="5"/>
  <c r="N180" i="5" s="1"/>
  <c r="AC180" i="5" s="1"/>
  <c r="Q180" i="5" s="1"/>
  <c r="W114" i="4"/>
  <c r="AA118" i="5"/>
  <c r="N118" i="5" s="1"/>
  <c r="AC118" i="5" s="1"/>
  <c r="Q118" i="5" s="1"/>
  <c r="W130" i="4"/>
  <c r="AA134" i="5"/>
  <c r="N134" i="5" s="1"/>
  <c r="AC134" i="5" s="1"/>
  <c r="Q134" i="5" s="1"/>
  <c r="W146" i="4"/>
  <c r="AA150" i="5"/>
  <c r="N150" i="5" s="1"/>
  <c r="AC150" i="5" s="1"/>
  <c r="Q150" i="5" s="1"/>
  <c r="W156" i="4"/>
  <c r="AA160" i="5"/>
  <c r="N160" i="5" s="1"/>
  <c r="AC160" i="5" s="1"/>
  <c r="Q160" i="5" s="1"/>
  <c r="W160" i="4"/>
  <c r="AA164" i="5"/>
  <c r="N164" i="5" s="1"/>
  <c r="AC164" i="5" s="1"/>
  <c r="Q164" i="5" s="1"/>
  <c r="W170" i="4"/>
  <c r="AA174" i="5"/>
  <c r="N174" i="5" s="1"/>
  <c r="W183" i="4"/>
  <c r="AA187" i="5"/>
  <c r="N187" i="5" s="1"/>
  <c r="AC187" i="5" s="1"/>
  <c r="Q187" i="5" s="1"/>
  <c r="W199" i="4"/>
  <c r="AA203" i="5"/>
  <c r="N203" i="5" s="1"/>
  <c r="AC203" i="5" s="1"/>
  <c r="Q203" i="5" s="1"/>
  <c r="W142" i="4"/>
  <c r="AA146" i="5"/>
  <c r="N146" i="5" s="1"/>
  <c r="AC146" i="5" s="1"/>
  <c r="Q146" i="5" s="1"/>
  <c r="W186" i="4"/>
  <c r="AA190" i="5"/>
  <c r="N190" i="5" s="1"/>
  <c r="AC190" i="5" s="1"/>
  <c r="Q190" i="5" s="1"/>
  <c r="W116" i="4"/>
  <c r="AA120" i="5"/>
  <c r="N120" i="5" s="1"/>
  <c r="AC120" i="5" s="1"/>
  <c r="Q120" i="5" s="1"/>
  <c r="W132" i="4"/>
  <c r="AA136" i="5"/>
  <c r="N136" i="5" s="1"/>
  <c r="AC136" i="5" s="1"/>
  <c r="Q136" i="5" s="1"/>
  <c r="W148" i="4"/>
  <c r="AA152" i="5"/>
  <c r="N152" i="5" s="1"/>
  <c r="AC152" i="5" s="1"/>
  <c r="Q152" i="5" s="1"/>
  <c r="W175" i="4"/>
  <c r="AA179" i="5"/>
  <c r="N179" i="5" s="1"/>
  <c r="AC179" i="5" s="1"/>
  <c r="Q179" i="5" s="1"/>
  <c r="AA196" i="5"/>
  <c r="N196" i="5" s="1"/>
  <c r="W192" i="4"/>
  <c r="W204" i="4"/>
  <c r="AA209" i="5"/>
  <c r="N209" i="5" s="1"/>
  <c r="AC209" i="5" s="1"/>
  <c r="Q209" i="5" s="1"/>
  <c r="W141" i="4"/>
  <c r="AA145" i="5"/>
  <c r="N145" i="5" s="1"/>
  <c r="AC145" i="5" s="1"/>
  <c r="Q145" i="5" s="1"/>
  <c r="W117" i="4"/>
  <c r="AA121" i="5"/>
  <c r="N121" i="5" s="1"/>
  <c r="W187" i="4"/>
  <c r="AA191" i="5"/>
  <c r="N191" i="5" s="1"/>
  <c r="AC191" i="5" s="1"/>
  <c r="Q191" i="5" s="1"/>
  <c r="W120" i="4"/>
  <c r="AA124" i="5"/>
  <c r="N124" i="5" s="1"/>
  <c r="AC124" i="5" s="1"/>
  <c r="Q124" i="5" s="1"/>
  <c r="W136" i="4"/>
  <c r="AA140" i="5"/>
  <c r="N140" i="5" s="1"/>
  <c r="AC140" i="5" s="1"/>
  <c r="Q140" i="5" s="1"/>
  <c r="W152" i="4"/>
  <c r="AA156" i="5"/>
  <c r="N156" i="5" s="1"/>
  <c r="AC156" i="5" s="1"/>
  <c r="Q156" i="5" s="1"/>
  <c r="W177" i="4"/>
  <c r="AA181" i="5"/>
  <c r="N181" i="5" s="1"/>
  <c r="AC181" i="5" s="1"/>
  <c r="Q181" i="5" s="1"/>
  <c r="W196" i="4"/>
  <c r="AA200" i="5"/>
  <c r="N200" i="5" s="1"/>
  <c r="AC200" i="5" s="1"/>
  <c r="Q200" i="5" s="1"/>
  <c r="W194" i="4"/>
  <c r="AA198" i="5"/>
  <c r="N198" i="5" s="1"/>
  <c r="AC198" i="5" s="1"/>
  <c r="Q198" i="5" s="1"/>
  <c r="W121" i="4"/>
  <c r="AA125" i="5"/>
  <c r="N125" i="5" s="1"/>
  <c r="AC125" i="5" s="1"/>
  <c r="Q125" i="5" s="1"/>
  <c r="W137" i="4"/>
  <c r="AA141" i="5"/>
  <c r="N141" i="5" s="1"/>
  <c r="AC141" i="5" s="1"/>
  <c r="Q141" i="5" s="1"/>
  <c r="W153" i="4"/>
  <c r="AA157" i="5"/>
  <c r="N157" i="5" s="1"/>
  <c r="AC157" i="5" s="1"/>
  <c r="Q157" i="5" s="1"/>
  <c r="W157" i="4"/>
  <c r="AA161" i="5"/>
  <c r="N161" i="5" s="1"/>
  <c r="AC161" i="5" s="1"/>
  <c r="Q161" i="5" s="1"/>
  <c r="W161" i="4"/>
  <c r="AA165" i="5"/>
  <c r="N165" i="5" s="1"/>
  <c r="W174" i="4"/>
  <c r="AA178" i="5"/>
  <c r="N178" i="5" s="1"/>
  <c r="AC178" i="5" s="1"/>
  <c r="Q178" i="5" s="1"/>
  <c r="W190" i="4"/>
  <c r="AA194" i="5"/>
  <c r="N194" i="5" s="1"/>
  <c r="AC194" i="5" s="1"/>
  <c r="Q194" i="5" s="1"/>
  <c r="W200" i="4"/>
  <c r="AA204" i="5"/>
  <c r="N204" i="5" s="1"/>
  <c r="W149" i="4"/>
  <c r="AA153" i="5"/>
  <c r="N153" i="5" s="1"/>
  <c r="AC153" i="5" s="1"/>
  <c r="Q153" i="5" s="1"/>
  <c r="AA111" i="5"/>
  <c r="N111" i="5" s="1"/>
  <c r="AC111" i="5" s="1"/>
  <c r="Q111" i="5" s="1"/>
  <c r="W123" i="4"/>
  <c r="AA127" i="5"/>
  <c r="N127" i="5" s="1"/>
  <c r="AC127" i="5" s="1"/>
  <c r="Q127" i="5" s="1"/>
  <c r="W139" i="4"/>
  <c r="AA143" i="5"/>
  <c r="N143" i="5" s="1"/>
  <c r="AC143" i="5" s="1"/>
  <c r="Q143" i="5" s="1"/>
  <c r="W163" i="4"/>
  <c r="AA167" i="5"/>
  <c r="N167" i="5" s="1"/>
  <c r="AC167" i="5" s="1"/>
  <c r="Q167" i="5" s="1"/>
  <c r="W179" i="4"/>
  <c r="AA183" i="5"/>
  <c r="N183" i="5" s="1"/>
  <c r="AC183" i="5" s="1"/>
  <c r="Q183" i="5" s="1"/>
  <c r="W193" i="4"/>
  <c r="AA197" i="5"/>
  <c r="N197" i="5" s="1"/>
  <c r="AC197" i="5" s="1"/>
  <c r="Q197" i="5" s="1"/>
  <c r="W205" i="4"/>
  <c r="AA210" i="5"/>
  <c r="N210" i="5" s="1"/>
  <c r="W110" i="4"/>
  <c r="AA114" i="5"/>
  <c r="N114" i="5" s="1"/>
  <c r="AC114" i="5" s="1"/>
  <c r="Q114" i="5" s="1"/>
  <c r="W126" i="4"/>
  <c r="AA130" i="5"/>
  <c r="N130" i="5" s="1"/>
  <c r="AC130" i="5" s="1"/>
  <c r="Q130" i="5" s="1"/>
  <c r="W133" i="4"/>
  <c r="AA137" i="5"/>
  <c r="N137" i="5" s="1"/>
  <c r="AC137" i="5" s="1"/>
  <c r="Q137" i="5" s="1"/>
  <c r="W111" i="4"/>
  <c r="AA115" i="5"/>
  <c r="N115" i="5" s="1"/>
  <c r="AC115" i="5" s="1"/>
  <c r="Q115" i="5" s="1"/>
  <c r="W127" i="4"/>
  <c r="AA131" i="5"/>
  <c r="N131" i="5" s="1"/>
  <c r="AC131" i="5" s="1"/>
  <c r="Q131" i="5" s="1"/>
  <c r="W143" i="4"/>
  <c r="AA147" i="5"/>
  <c r="N147" i="5" s="1"/>
  <c r="AC147" i="5" s="1"/>
  <c r="Q147" i="5" s="1"/>
  <c r="W165" i="4"/>
  <c r="AA169" i="5"/>
  <c r="N169" i="5" s="1"/>
  <c r="AC169" i="5" s="1"/>
  <c r="Q169" i="5" s="1"/>
  <c r="AA185" i="5"/>
  <c r="N185" i="5" s="1"/>
  <c r="W181" i="4"/>
  <c r="W197" i="4"/>
  <c r="AA201" i="5"/>
  <c r="N201" i="5" s="1"/>
  <c r="AC201" i="5" s="1"/>
  <c r="Q201" i="5" s="1"/>
  <c r="W195" i="4"/>
  <c r="AA199" i="5"/>
  <c r="N199" i="5" s="1"/>
  <c r="AC199" i="5" s="1"/>
  <c r="Q199" i="5" s="1"/>
  <c r="W122" i="4"/>
  <c r="AA126" i="5"/>
  <c r="N126" i="5" s="1"/>
  <c r="AC126" i="5" s="1"/>
  <c r="Q126" i="5" s="1"/>
  <c r="W138" i="4"/>
  <c r="AA142" i="5"/>
  <c r="N142" i="5" s="1"/>
  <c r="AC142" i="5" s="1"/>
  <c r="Q142" i="5" s="1"/>
  <c r="W154" i="4"/>
  <c r="AA158" i="5"/>
  <c r="N158" i="5" s="1"/>
  <c r="W158" i="4"/>
  <c r="AA162" i="5"/>
  <c r="N162" i="5" s="1"/>
  <c r="AC162" i="5" s="1"/>
  <c r="Q162" i="5" s="1"/>
  <c r="W162" i="4"/>
  <c r="AA166" i="5"/>
  <c r="N166" i="5" s="1"/>
  <c r="AC166" i="5" s="1"/>
  <c r="Q166" i="5" s="1"/>
  <c r="W178" i="4"/>
  <c r="AA182" i="5"/>
  <c r="N182" i="5" s="1"/>
  <c r="AC182" i="5" s="1"/>
  <c r="Q182" i="5" s="1"/>
  <c r="W191" i="4"/>
  <c r="AA195" i="5"/>
  <c r="N195" i="5" s="1"/>
  <c r="AC195" i="5" s="1"/>
  <c r="Q195" i="5" s="1"/>
  <c r="W201" i="4"/>
  <c r="AA205" i="5"/>
  <c r="N205" i="5" s="1"/>
  <c r="W150" i="4"/>
  <c r="AA154" i="5"/>
  <c r="N154" i="5" s="1"/>
  <c r="AC154" i="5" s="1"/>
  <c r="Q154" i="5" s="1"/>
  <c r="W108" i="4"/>
  <c r="AA112" i="5"/>
  <c r="N112" i="5" s="1"/>
  <c r="AC112" i="5" s="1"/>
  <c r="Q112" i="5" s="1"/>
  <c r="W124" i="4"/>
  <c r="AA128" i="5"/>
  <c r="N128" i="5" s="1"/>
  <c r="W140" i="4"/>
  <c r="AA144" i="5"/>
  <c r="N144" i="5" s="1"/>
  <c r="AC144" i="5" s="1"/>
  <c r="Q144" i="5" s="1"/>
  <c r="W167" i="4"/>
  <c r="AA171" i="5"/>
  <c r="N171" i="5" s="1"/>
  <c r="AC171" i="5" s="1"/>
  <c r="Q171" i="5" s="1"/>
  <c r="W184" i="4"/>
  <c r="AA188" i="5"/>
  <c r="N188" i="5" s="1"/>
  <c r="AC188" i="5" s="1"/>
  <c r="Q188" i="5" s="1"/>
  <c r="W202" i="4"/>
  <c r="AA207" i="5"/>
  <c r="N207" i="5" s="1"/>
  <c r="AC207" i="5" s="1"/>
  <c r="Q207" i="5" s="1"/>
  <c r="W206" i="4"/>
  <c r="AA211" i="5"/>
  <c r="N211" i="5" s="1"/>
  <c r="B25" i="3"/>
  <c r="D20" i="3" s="1"/>
  <c r="AF128" i="5" l="1"/>
  <c r="R128" i="5" s="1"/>
  <c r="S128" i="5"/>
  <c r="T128" i="5" s="1"/>
  <c r="AD128" i="5"/>
  <c r="P128" i="5" s="1"/>
  <c r="AB128" i="5"/>
  <c r="O128" i="5" s="1"/>
  <c r="AD158" i="5"/>
  <c r="P158" i="5" s="1"/>
  <c r="AF158" i="5"/>
  <c r="R158" i="5" s="1"/>
  <c r="S158" i="5"/>
  <c r="T158" i="5" s="1"/>
  <c r="AB158" i="5"/>
  <c r="O158" i="5" s="1"/>
  <c r="AD185" i="5"/>
  <c r="P185" i="5" s="1"/>
  <c r="AF185" i="5"/>
  <c r="R185" i="5" s="1"/>
  <c r="S185" i="5"/>
  <c r="T185" i="5" s="1"/>
  <c r="AB185" i="5"/>
  <c r="O185" i="5" s="1"/>
  <c r="AD130" i="5"/>
  <c r="P130" i="5" s="1"/>
  <c r="AF130" i="5"/>
  <c r="R130" i="5" s="1"/>
  <c r="S130" i="5"/>
  <c r="T130" i="5" s="1"/>
  <c r="AB130" i="5"/>
  <c r="O130" i="5" s="1"/>
  <c r="AD204" i="5"/>
  <c r="P204" i="5" s="1"/>
  <c r="AF204" i="5"/>
  <c r="R204" i="5" s="1"/>
  <c r="S204" i="5"/>
  <c r="T204" i="5" s="1"/>
  <c r="AB204" i="5"/>
  <c r="O204" i="5" s="1"/>
  <c r="AF154" i="5"/>
  <c r="R154" i="5" s="1"/>
  <c r="S154" i="5"/>
  <c r="T154" i="5" s="1"/>
  <c r="AD154" i="5"/>
  <c r="P154" i="5" s="1"/>
  <c r="AB154" i="5"/>
  <c r="O154" i="5" s="1"/>
  <c r="AD166" i="5"/>
  <c r="P166" i="5" s="1"/>
  <c r="AF166" i="5"/>
  <c r="R166" i="5" s="1"/>
  <c r="S166" i="5"/>
  <c r="T166" i="5" s="1"/>
  <c r="AB166" i="5"/>
  <c r="O166" i="5" s="1"/>
  <c r="AC185" i="5"/>
  <c r="Q185" i="5" s="1"/>
  <c r="AD188" i="5"/>
  <c r="P188" i="5" s="1"/>
  <c r="AB188" i="5"/>
  <c r="O188" i="5" s="1"/>
  <c r="AF188" i="5"/>
  <c r="R188" i="5" s="1"/>
  <c r="S188" i="5"/>
  <c r="T188" i="5" s="1"/>
  <c r="AC128" i="5"/>
  <c r="Q128" i="5" s="1"/>
  <c r="AF112" i="5"/>
  <c r="R112" i="5" s="1"/>
  <c r="S112" i="5"/>
  <c r="T112" i="5" s="1"/>
  <c r="AD112" i="5"/>
  <c r="P112" i="5" s="1"/>
  <c r="AB112" i="5"/>
  <c r="O112" i="5" s="1"/>
  <c r="AD182" i="5"/>
  <c r="P182" i="5" s="1"/>
  <c r="AF182" i="5"/>
  <c r="R182" i="5" s="1"/>
  <c r="S182" i="5"/>
  <c r="T182" i="5" s="1"/>
  <c r="AB182" i="5"/>
  <c r="O182" i="5" s="1"/>
  <c r="AC158" i="5"/>
  <c r="Q158" i="5" s="1"/>
  <c r="AD142" i="5"/>
  <c r="P142" i="5" s="1"/>
  <c r="AF142" i="5"/>
  <c r="R142" i="5" s="1"/>
  <c r="S142" i="5"/>
  <c r="T142" i="5" s="1"/>
  <c r="AB142" i="5"/>
  <c r="O142" i="5" s="1"/>
  <c r="AD115" i="5"/>
  <c r="P115" i="5" s="1"/>
  <c r="S115" i="5"/>
  <c r="T115" i="5" s="1"/>
  <c r="AB115" i="5"/>
  <c r="O115" i="5" s="1"/>
  <c r="AF115" i="5"/>
  <c r="R115" i="5" s="1"/>
  <c r="AB167" i="5"/>
  <c r="O167" i="5" s="1"/>
  <c r="AF167" i="5"/>
  <c r="R167" i="5" s="1"/>
  <c r="AD167" i="5"/>
  <c r="P167" i="5" s="1"/>
  <c r="S167" i="5"/>
  <c r="T167" i="5" s="1"/>
  <c r="S194" i="5"/>
  <c r="T194" i="5" s="1"/>
  <c r="AB194" i="5"/>
  <c r="O194" i="5" s="1"/>
  <c r="AD194" i="5"/>
  <c r="P194" i="5" s="1"/>
  <c r="AF194" i="5"/>
  <c r="R194" i="5" s="1"/>
  <c r="AF178" i="5"/>
  <c r="R178" i="5" s="1"/>
  <c r="AD178" i="5"/>
  <c r="P178" i="5" s="1"/>
  <c r="S178" i="5"/>
  <c r="T178" i="5" s="1"/>
  <c r="AB178" i="5"/>
  <c r="O178" i="5" s="1"/>
  <c r="S141" i="5"/>
  <c r="T141" i="5" s="1"/>
  <c r="AD141" i="5"/>
  <c r="P141" i="5" s="1"/>
  <c r="AB141" i="5"/>
  <c r="O141" i="5" s="1"/>
  <c r="AF141" i="5"/>
  <c r="R141" i="5" s="1"/>
  <c r="S181" i="5"/>
  <c r="T181" i="5" s="1"/>
  <c r="AB181" i="5"/>
  <c r="O181" i="5" s="1"/>
  <c r="AF181" i="5"/>
  <c r="R181" i="5" s="1"/>
  <c r="AD181" i="5"/>
  <c r="P181" i="5" s="1"/>
  <c r="AB124" i="5"/>
  <c r="O124" i="5" s="1"/>
  <c r="AF124" i="5"/>
  <c r="R124" i="5" s="1"/>
  <c r="S124" i="5"/>
  <c r="T124" i="5" s="1"/>
  <c r="AD124" i="5"/>
  <c r="P124" i="5" s="1"/>
  <c r="AF191" i="5"/>
  <c r="R191" i="5" s="1"/>
  <c r="AD191" i="5"/>
  <c r="P191" i="5" s="1"/>
  <c r="S191" i="5"/>
  <c r="T191" i="5" s="1"/>
  <c r="AB191" i="5"/>
  <c r="O191" i="5" s="1"/>
  <c r="AF209" i="5"/>
  <c r="R209" i="5" s="1"/>
  <c r="S209" i="5"/>
  <c r="T209" i="5" s="1"/>
  <c r="AD209" i="5"/>
  <c r="P209" i="5" s="1"/>
  <c r="AB209" i="5"/>
  <c r="O209" i="5" s="1"/>
  <c r="AD120" i="5"/>
  <c r="P120" i="5" s="1"/>
  <c r="S120" i="5"/>
  <c r="T120" i="5" s="1"/>
  <c r="AB120" i="5"/>
  <c r="O120" i="5" s="1"/>
  <c r="AF120" i="5"/>
  <c r="R120" i="5" s="1"/>
  <c r="AB187" i="5"/>
  <c r="O187" i="5" s="1"/>
  <c r="AF187" i="5"/>
  <c r="R187" i="5" s="1"/>
  <c r="AD187" i="5"/>
  <c r="P187" i="5" s="1"/>
  <c r="S187" i="5"/>
  <c r="T187" i="5" s="1"/>
  <c r="AD139" i="5"/>
  <c r="P139" i="5" s="1"/>
  <c r="AB139" i="5"/>
  <c r="O139" i="5" s="1"/>
  <c r="AF139" i="5"/>
  <c r="R139" i="5" s="1"/>
  <c r="S139" i="5"/>
  <c r="T139" i="5" s="1"/>
  <c r="AF129" i="5"/>
  <c r="R129" i="5" s="1"/>
  <c r="S129" i="5"/>
  <c r="T129" i="5" s="1"/>
  <c r="AD129" i="5"/>
  <c r="P129" i="5" s="1"/>
  <c r="AB129" i="5"/>
  <c r="O129" i="5" s="1"/>
  <c r="AB151" i="5"/>
  <c r="O151" i="5" s="1"/>
  <c r="AF151" i="5"/>
  <c r="R151" i="5" s="1"/>
  <c r="AD151" i="5"/>
  <c r="P151" i="5" s="1"/>
  <c r="S151" i="5"/>
  <c r="T151" i="5" s="1"/>
  <c r="AD206" i="5"/>
  <c r="P206" i="5" s="1"/>
  <c r="S206" i="5"/>
  <c r="T206" i="5" s="1"/>
  <c r="AF206" i="5"/>
  <c r="R206" i="5" s="1"/>
  <c r="AB206" i="5"/>
  <c r="O206" i="5" s="1"/>
  <c r="S170" i="5"/>
  <c r="T170" i="5" s="1"/>
  <c r="AD170" i="5"/>
  <c r="P170" i="5" s="1"/>
  <c r="AB170" i="5"/>
  <c r="O170" i="5" s="1"/>
  <c r="AF170" i="5"/>
  <c r="R170" i="5" s="1"/>
  <c r="S168" i="5"/>
  <c r="T168" i="5" s="1"/>
  <c r="AD168" i="5"/>
  <c r="P168" i="5" s="1"/>
  <c r="AB168" i="5"/>
  <c r="O168" i="5" s="1"/>
  <c r="AF168" i="5"/>
  <c r="R168" i="5" s="1"/>
  <c r="S205" i="5"/>
  <c r="T205" i="5" s="1"/>
  <c r="AD205" i="5"/>
  <c r="P205" i="5" s="1"/>
  <c r="AB205" i="5"/>
  <c r="O205" i="5" s="1"/>
  <c r="AF205" i="5"/>
  <c r="R205" i="5" s="1"/>
  <c r="AB201" i="5"/>
  <c r="O201" i="5" s="1"/>
  <c r="AF201" i="5"/>
  <c r="R201" i="5" s="1"/>
  <c r="S201" i="5"/>
  <c r="T201" i="5" s="1"/>
  <c r="AD201" i="5"/>
  <c r="P201" i="5" s="1"/>
  <c r="AD131" i="5"/>
  <c r="P131" i="5" s="1"/>
  <c r="S131" i="5"/>
  <c r="T131" i="5" s="1"/>
  <c r="AB131" i="5"/>
  <c r="O131" i="5" s="1"/>
  <c r="AF131" i="5"/>
  <c r="R131" i="5" s="1"/>
  <c r="AF114" i="5"/>
  <c r="R114" i="5" s="1"/>
  <c r="S114" i="5"/>
  <c r="T114" i="5" s="1"/>
  <c r="AD114" i="5"/>
  <c r="P114" i="5" s="1"/>
  <c r="AB114" i="5"/>
  <c r="O114" i="5" s="1"/>
  <c r="AF183" i="5"/>
  <c r="R183" i="5" s="1"/>
  <c r="S183" i="5"/>
  <c r="T183" i="5" s="1"/>
  <c r="AB183" i="5"/>
  <c r="O183" i="5" s="1"/>
  <c r="AD183" i="5"/>
  <c r="P183" i="5" s="1"/>
  <c r="AD111" i="5"/>
  <c r="P111" i="5" s="1"/>
  <c r="AB111" i="5"/>
  <c r="O111" i="5" s="1"/>
  <c r="AF111" i="5"/>
  <c r="R111" i="5" s="1"/>
  <c r="S111" i="5"/>
  <c r="T111" i="5" s="1"/>
  <c r="AC204" i="5"/>
  <c r="Q204" i="5" s="1"/>
  <c r="S157" i="5"/>
  <c r="T157" i="5" s="1"/>
  <c r="AB157" i="5"/>
  <c r="O157" i="5" s="1"/>
  <c r="AF157" i="5"/>
  <c r="R157" i="5" s="1"/>
  <c r="AD157" i="5"/>
  <c r="P157" i="5" s="1"/>
  <c r="AF200" i="5"/>
  <c r="R200" i="5" s="1"/>
  <c r="S200" i="5"/>
  <c r="T200" i="5" s="1"/>
  <c r="AD200" i="5"/>
  <c r="P200" i="5" s="1"/>
  <c r="AB200" i="5"/>
  <c r="O200" i="5" s="1"/>
  <c r="S196" i="5"/>
  <c r="T196" i="5" s="1"/>
  <c r="AD196" i="5"/>
  <c r="P196" i="5" s="1"/>
  <c r="AF196" i="5"/>
  <c r="R196" i="5" s="1"/>
  <c r="AB196" i="5"/>
  <c r="O196" i="5" s="1"/>
  <c r="AB136" i="5"/>
  <c r="O136" i="5" s="1"/>
  <c r="AF136" i="5"/>
  <c r="R136" i="5" s="1"/>
  <c r="S136" i="5"/>
  <c r="T136" i="5" s="1"/>
  <c r="AD136" i="5"/>
  <c r="P136" i="5" s="1"/>
  <c r="AF146" i="5"/>
  <c r="R146" i="5" s="1"/>
  <c r="S146" i="5"/>
  <c r="T146" i="5" s="1"/>
  <c r="AD146" i="5"/>
  <c r="P146" i="5" s="1"/>
  <c r="AB146" i="5"/>
  <c r="O146" i="5" s="1"/>
  <c r="AD203" i="5"/>
  <c r="P203" i="5" s="1"/>
  <c r="AF203" i="5"/>
  <c r="R203" i="5" s="1"/>
  <c r="AB203" i="5"/>
  <c r="O203" i="5" s="1"/>
  <c r="S203" i="5"/>
  <c r="T203" i="5" s="1"/>
  <c r="S160" i="5"/>
  <c r="T160" i="5" s="1"/>
  <c r="AD160" i="5"/>
  <c r="P160" i="5" s="1"/>
  <c r="AB160" i="5"/>
  <c r="O160" i="5" s="1"/>
  <c r="AF160" i="5"/>
  <c r="R160" i="5" s="1"/>
  <c r="AD180" i="5"/>
  <c r="P180" i="5" s="1"/>
  <c r="AF180" i="5"/>
  <c r="R180" i="5" s="1"/>
  <c r="S180" i="5"/>
  <c r="T180" i="5" s="1"/>
  <c r="AB180" i="5"/>
  <c r="O180" i="5" s="1"/>
  <c r="AF155" i="5"/>
  <c r="R155" i="5" s="1"/>
  <c r="S155" i="5"/>
  <c r="T155" i="5" s="1"/>
  <c r="AB155" i="5"/>
  <c r="O155" i="5" s="1"/>
  <c r="AD155" i="5"/>
  <c r="P155" i="5" s="1"/>
  <c r="AD138" i="5"/>
  <c r="P138" i="5" s="1"/>
  <c r="AF138" i="5"/>
  <c r="R138" i="5" s="1"/>
  <c r="S138" i="5"/>
  <c r="T138" i="5" s="1"/>
  <c r="AB138" i="5"/>
  <c r="O138" i="5" s="1"/>
  <c r="AD175" i="5"/>
  <c r="P175" i="5" s="1"/>
  <c r="S175" i="5"/>
  <c r="T175" i="5" s="1"/>
  <c r="AB175" i="5"/>
  <c r="O175" i="5" s="1"/>
  <c r="AF175" i="5"/>
  <c r="R175" i="5" s="1"/>
  <c r="AF172" i="5"/>
  <c r="R172" i="5" s="1"/>
  <c r="S172" i="5"/>
  <c r="T172" i="5" s="1"/>
  <c r="AD172" i="5"/>
  <c r="P172" i="5" s="1"/>
  <c r="AB172" i="5"/>
  <c r="O172" i="5" s="1"/>
  <c r="S186" i="5"/>
  <c r="T186" i="5" s="1"/>
  <c r="AB186" i="5"/>
  <c r="O186" i="5" s="1"/>
  <c r="AF186" i="5"/>
  <c r="R186" i="5" s="1"/>
  <c r="AD186" i="5"/>
  <c r="P186" i="5" s="1"/>
  <c r="AF159" i="5"/>
  <c r="R159" i="5" s="1"/>
  <c r="S159" i="5"/>
  <c r="T159" i="5" s="1"/>
  <c r="AD159" i="5"/>
  <c r="P159" i="5" s="1"/>
  <c r="AB159" i="5"/>
  <c r="O159" i="5" s="1"/>
  <c r="AD149" i="5"/>
  <c r="P149" i="5" s="1"/>
  <c r="S149" i="5"/>
  <c r="T149" i="5" s="1"/>
  <c r="AB149" i="5"/>
  <c r="O149" i="5" s="1"/>
  <c r="AF149" i="5"/>
  <c r="R149" i="5" s="1"/>
  <c r="S192" i="5"/>
  <c r="T192" i="5" s="1"/>
  <c r="AB192" i="5"/>
  <c r="O192" i="5" s="1"/>
  <c r="AF192" i="5"/>
  <c r="R192" i="5" s="1"/>
  <c r="AD192" i="5"/>
  <c r="P192" i="5" s="1"/>
  <c r="AD116" i="5"/>
  <c r="P116" i="5" s="1"/>
  <c r="S116" i="5"/>
  <c r="T116" i="5" s="1"/>
  <c r="AB116" i="5"/>
  <c r="O116" i="5" s="1"/>
  <c r="AF116" i="5"/>
  <c r="R116" i="5" s="1"/>
  <c r="AF171" i="5"/>
  <c r="R171" i="5" s="1"/>
  <c r="S171" i="5"/>
  <c r="T171" i="5" s="1"/>
  <c r="AD171" i="5"/>
  <c r="P171" i="5" s="1"/>
  <c r="AB171" i="5"/>
  <c r="O171" i="5" s="1"/>
  <c r="AD162" i="5"/>
  <c r="P162" i="5" s="1"/>
  <c r="S162" i="5"/>
  <c r="T162" i="5" s="1"/>
  <c r="AB162" i="5"/>
  <c r="O162" i="5" s="1"/>
  <c r="AF162" i="5"/>
  <c r="R162" i="5" s="1"/>
  <c r="S197" i="5"/>
  <c r="T197" i="5" s="1"/>
  <c r="AD197" i="5"/>
  <c r="P197" i="5" s="1"/>
  <c r="AB197" i="5"/>
  <c r="O197" i="5" s="1"/>
  <c r="AF197" i="5"/>
  <c r="R197" i="5" s="1"/>
  <c r="AD161" i="5"/>
  <c r="P161" i="5" s="1"/>
  <c r="S161" i="5"/>
  <c r="T161" i="5" s="1"/>
  <c r="AB161" i="5"/>
  <c r="O161" i="5" s="1"/>
  <c r="AF161" i="5"/>
  <c r="R161" i="5" s="1"/>
  <c r="AF198" i="5"/>
  <c r="R198" i="5" s="1"/>
  <c r="S198" i="5"/>
  <c r="T198" i="5" s="1"/>
  <c r="AD198" i="5"/>
  <c r="P198" i="5" s="1"/>
  <c r="AB198" i="5"/>
  <c r="O198" i="5" s="1"/>
  <c r="AD140" i="5"/>
  <c r="P140" i="5" s="1"/>
  <c r="S140" i="5"/>
  <c r="T140" i="5" s="1"/>
  <c r="AB140" i="5"/>
  <c r="O140" i="5" s="1"/>
  <c r="AF140" i="5"/>
  <c r="R140" i="5" s="1"/>
  <c r="AF121" i="5"/>
  <c r="R121" i="5" s="1"/>
  <c r="S121" i="5"/>
  <c r="T121" i="5" s="1"/>
  <c r="AD121" i="5"/>
  <c r="P121" i="5" s="1"/>
  <c r="AB121" i="5"/>
  <c r="O121" i="5" s="1"/>
  <c r="AD145" i="5"/>
  <c r="P145" i="5" s="1"/>
  <c r="AB145" i="5"/>
  <c r="O145" i="5" s="1"/>
  <c r="AF145" i="5"/>
  <c r="R145" i="5" s="1"/>
  <c r="S145" i="5"/>
  <c r="T145" i="5" s="1"/>
  <c r="S152" i="5"/>
  <c r="T152" i="5" s="1"/>
  <c r="AD152" i="5"/>
  <c r="P152" i="5" s="1"/>
  <c r="AB152" i="5"/>
  <c r="O152" i="5" s="1"/>
  <c r="AF152" i="5"/>
  <c r="R152" i="5" s="1"/>
  <c r="AB174" i="5"/>
  <c r="O174" i="5" s="1"/>
  <c r="AF174" i="5"/>
  <c r="R174" i="5" s="1"/>
  <c r="AD174" i="5"/>
  <c r="P174" i="5" s="1"/>
  <c r="S174" i="5"/>
  <c r="T174" i="5" s="1"/>
  <c r="S164" i="5"/>
  <c r="T164" i="5" s="1"/>
  <c r="AB164" i="5"/>
  <c r="O164" i="5" s="1"/>
  <c r="AD164" i="5"/>
  <c r="P164" i="5" s="1"/>
  <c r="AF164" i="5"/>
  <c r="R164" i="5" s="1"/>
  <c r="AB118" i="5"/>
  <c r="O118" i="5" s="1"/>
  <c r="AF118" i="5"/>
  <c r="R118" i="5" s="1"/>
  <c r="S118" i="5"/>
  <c r="T118" i="5" s="1"/>
  <c r="AD118" i="5"/>
  <c r="P118" i="5" s="1"/>
  <c r="AD177" i="5"/>
  <c r="P177" i="5" s="1"/>
  <c r="AF177" i="5"/>
  <c r="R177" i="5" s="1"/>
  <c r="S177" i="5"/>
  <c r="T177" i="5" s="1"/>
  <c r="AB177" i="5"/>
  <c r="O177" i="5" s="1"/>
  <c r="AF184" i="5"/>
  <c r="R184" i="5" s="1"/>
  <c r="AD184" i="5"/>
  <c r="P184" i="5" s="1"/>
  <c r="S184" i="5"/>
  <c r="T184" i="5" s="1"/>
  <c r="AB184" i="5"/>
  <c r="O184" i="5" s="1"/>
  <c r="AB189" i="5"/>
  <c r="O189" i="5" s="1"/>
  <c r="AF189" i="5"/>
  <c r="R189" i="5" s="1"/>
  <c r="AD189" i="5"/>
  <c r="P189" i="5" s="1"/>
  <c r="S189" i="5"/>
  <c r="T189" i="5" s="1"/>
  <c r="AD119" i="5"/>
  <c r="P119" i="5" s="1"/>
  <c r="S119" i="5"/>
  <c r="T119" i="5" s="1"/>
  <c r="AB119" i="5"/>
  <c r="O119" i="5" s="1"/>
  <c r="AF119" i="5"/>
  <c r="R119" i="5" s="1"/>
  <c r="AB202" i="5"/>
  <c r="O202" i="5" s="1"/>
  <c r="AF202" i="5"/>
  <c r="R202" i="5" s="1"/>
  <c r="S202" i="5"/>
  <c r="T202" i="5" s="1"/>
  <c r="AD202" i="5"/>
  <c r="P202" i="5" s="1"/>
  <c r="AC159" i="5"/>
  <c r="Q159" i="5" s="1"/>
  <c r="AD176" i="5"/>
  <c r="P176" i="5" s="1"/>
  <c r="AF176" i="5"/>
  <c r="R176" i="5" s="1"/>
  <c r="S176" i="5"/>
  <c r="T176" i="5" s="1"/>
  <c r="AB176" i="5"/>
  <c r="O176" i="5" s="1"/>
  <c r="AD148" i="5"/>
  <c r="P148" i="5" s="1"/>
  <c r="S148" i="5"/>
  <c r="T148" i="5" s="1"/>
  <c r="AB148" i="5"/>
  <c r="O148" i="5" s="1"/>
  <c r="AF148" i="5"/>
  <c r="R148" i="5" s="1"/>
  <c r="AD132" i="5"/>
  <c r="P132" i="5" s="1"/>
  <c r="AB132" i="5"/>
  <c r="O132" i="5" s="1"/>
  <c r="AF132" i="5"/>
  <c r="R132" i="5" s="1"/>
  <c r="S132" i="5"/>
  <c r="T132" i="5" s="1"/>
  <c r="AD113" i="5"/>
  <c r="P113" i="5" s="1"/>
  <c r="S113" i="5"/>
  <c r="T113" i="5" s="1"/>
  <c r="AB113" i="5"/>
  <c r="O113" i="5" s="1"/>
  <c r="AF113" i="5"/>
  <c r="R113" i="5" s="1"/>
  <c r="AF207" i="5"/>
  <c r="R207" i="5" s="1"/>
  <c r="AD207" i="5"/>
  <c r="P207" i="5" s="1"/>
  <c r="S207" i="5"/>
  <c r="T207" i="5" s="1"/>
  <c r="AB207" i="5"/>
  <c r="O207" i="5" s="1"/>
  <c r="AD195" i="5"/>
  <c r="P195" i="5" s="1"/>
  <c r="S195" i="5"/>
  <c r="T195" i="5" s="1"/>
  <c r="AB195" i="5"/>
  <c r="O195" i="5" s="1"/>
  <c r="AF195" i="5"/>
  <c r="R195" i="5" s="1"/>
  <c r="AF199" i="5"/>
  <c r="R199" i="5" s="1"/>
  <c r="AD199" i="5"/>
  <c r="P199" i="5" s="1"/>
  <c r="S199" i="5"/>
  <c r="T199" i="5" s="1"/>
  <c r="AB199" i="5"/>
  <c r="O199" i="5" s="1"/>
  <c r="AC211" i="5"/>
  <c r="Q211" i="5" s="1"/>
  <c r="AD211" i="5"/>
  <c r="P211" i="5" s="1"/>
  <c r="AF211" i="5"/>
  <c r="R211" i="5" s="1"/>
  <c r="S211" i="5"/>
  <c r="T211" i="5" s="1"/>
  <c r="AB211" i="5"/>
  <c r="O211" i="5" s="1"/>
  <c r="S144" i="5"/>
  <c r="T144" i="5" s="1"/>
  <c r="AD144" i="5"/>
  <c r="P144" i="5" s="1"/>
  <c r="AB144" i="5"/>
  <c r="O144" i="5" s="1"/>
  <c r="AF144" i="5"/>
  <c r="R144" i="5" s="1"/>
  <c r="AC205" i="5"/>
  <c r="Q205" i="5" s="1"/>
  <c r="AB147" i="5"/>
  <c r="O147" i="5" s="1"/>
  <c r="AF147" i="5"/>
  <c r="R147" i="5" s="1"/>
  <c r="S147" i="5"/>
  <c r="T147" i="5" s="1"/>
  <c r="AD147" i="5"/>
  <c r="P147" i="5" s="1"/>
  <c r="AB127" i="5"/>
  <c r="O127" i="5" s="1"/>
  <c r="S127" i="5"/>
  <c r="T127" i="5" s="1"/>
  <c r="AD127" i="5"/>
  <c r="P127" i="5" s="1"/>
  <c r="AF127" i="5"/>
  <c r="R127" i="5" s="1"/>
  <c r="AF165" i="5"/>
  <c r="R165" i="5" s="1"/>
  <c r="S165" i="5"/>
  <c r="T165" i="5" s="1"/>
  <c r="AD165" i="5"/>
  <c r="P165" i="5" s="1"/>
  <c r="AB165" i="5"/>
  <c r="O165" i="5" s="1"/>
  <c r="AF126" i="5"/>
  <c r="R126" i="5" s="1"/>
  <c r="S126" i="5"/>
  <c r="T126" i="5" s="1"/>
  <c r="AD126" i="5"/>
  <c r="P126" i="5" s="1"/>
  <c r="AB126" i="5"/>
  <c r="O126" i="5" s="1"/>
  <c r="AF169" i="5"/>
  <c r="R169" i="5" s="1"/>
  <c r="S169" i="5"/>
  <c r="T169" i="5" s="1"/>
  <c r="AB169" i="5"/>
  <c r="O169" i="5" s="1"/>
  <c r="AD169" i="5"/>
  <c r="P169" i="5" s="1"/>
  <c r="AB137" i="5"/>
  <c r="O137" i="5" s="1"/>
  <c r="AF137" i="5"/>
  <c r="R137" i="5" s="1"/>
  <c r="S137" i="5"/>
  <c r="T137" i="5" s="1"/>
  <c r="AD137" i="5"/>
  <c r="P137" i="5" s="1"/>
  <c r="AC210" i="5"/>
  <c r="Q210" i="5" s="1"/>
  <c r="AF210" i="5"/>
  <c r="R210" i="5" s="1"/>
  <c r="S210" i="5"/>
  <c r="T210" i="5" s="1"/>
  <c r="AD210" i="5"/>
  <c r="P210" i="5" s="1"/>
  <c r="AB210" i="5"/>
  <c r="O210" i="5" s="1"/>
  <c r="AB143" i="5"/>
  <c r="O143" i="5" s="1"/>
  <c r="AF143" i="5"/>
  <c r="R143" i="5" s="1"/>
  <c r="S143" i="5"/>
  <c r="T143" i="5" s="1"/>
  <c r="AD143" i="5"/>
  <c r="P143" i="5" s="1"/>
  <c r="S153" i="5"/>
  <c r="T153" i="5" s="1"/>
  <c r="AD153" i="5"/>
  <c r="P153" i="5" s="1"/>
  <c r="AB153" i="5"/>
  <c r="O153" i="5" s="1"/>
  <c r="AF153" i="5"/>
  <c r="R153" i="5" s="1"/>
  <c r="AC165" i="5"/>
  <c r="Q165" i="5" s="1"/>
  <c r="AD125" i="5"/>
  <c r="P125" i="5" s="1"/>
  <c r="AF125" i="5"/>
  <c r="R125" i="5" s="1"/>
  <c r="S125" i="5"/>
  <c r="T125" i="5" s="1"/>
  <c r="AB125" i="5"/>
  <c r="O125" i="5" s="1"/>
  <c r="S156" i="5"/>
  <c r="T156" i="5" s="1"/>
  <c r="AD156" i="5"/>
  <c r="P156" i="5" s="1"/>
  <c r="AB156" i="5"/>
  <c r="O156" i="5" s="1"/>
  <c r="AF156" i="5"/>
  <c r="R156" i="5" s="1"/>
  <c r="AC121" i="5"/>
  <c r="Q121" i="5" s="1"/>
  <c r="AC196" i="5"/>
  <c r="Q196" i="5" s="1"/>
  <c r="AD179" i="5"/>
  <c r="P179" i="5" s="1"/>
  <c r="AB179" i="5"/>
  <c r="O179" i="5" s="1"/>
  <c r="AF179" i="5"/>
  <c r="R179" i="5" s="1"/>
  <c r="S179" i="5"/>
  <c r="T179" i="5" s="1"/>
  <c r="AD190" i="5"/>
  <c r="P190" i="5" s="1"/>
  <c r="AF190" i="5"/>
  <c r="R190" i="5" s="1"/>
  <c r="S190" i="5"/>
  <c r="T190" i="5" s="1"/>
  <c r="AB190" i="5"/>
  <c r="O190" i="5" s="1"/>
  <c r="AC174" i="5"/>
  <c r="Q174" i="5" s="1"/>
  <c r="AF150" i="5"/>
  <c r="R150" i="5" s="1"/>
  <c r="S150" i="5"/>
  <c r="T150" i="5" s="1"/>
  <c r="AD150" i="5"/>
  <c r="P150" i="5" s="1"/>
  <c r="AB150" i="5"/>
  <c r="O150" i="5" s="1"/>
  <c r="AD134" i="5"/>
  <c r="P134" i="5" s="1"/>
  <c r="AF134" i="5"/>
  <c r="R134" i="5" s="1"/>
  <c r="S134" i="5"/>
  <c r="T134" i="5" s="1"/>
  <c r="AB134" i="5"/>
  <c r="O134" i="5" s="1"/>
  <c r="AC193" i="5"/>
  <c r="Q193" i="5" s="1"/>
  <c r="S193" i="5"/>
  <c r="T193" i="5" s="1"/>
  <c r="AB193" i="5"/>
  <c r="O193" i="5" s="1"/>
  <c r="AD193" i="5"/>
  <c r="P193" i="5" s="1"/>
  <c r="AF193" i="5"/>
  <c r="R193" i="5" s="1"/>
  <c r="AF123" i="5"/>
  <c r="R123" i="5" s="1"/>
  <c r="S123" i="5"/>
  <c r="T123" i="5" s="1"/>
  <c r="AB123" i="5"/>
  <c r="O123" i="5" s="1"/>
  <c r="AD123" i="5"/>
  <c r="P123" i="5" s="1"/>
  <c r="AF208" i="5"/>
  <c r="R208" i="5" s="1"/>
  <c r="AD208" i="5"/>
  <c r="P208" i="5" s="1"/>
  <c r="S208" i="5"/>
  <c r="T208" i="5" s="1"/>
  <c r="AB208" i="5"/>
  <c r="O208" i="5" s="1"/>
  <c r="AB135" i="5"/>
  <c r="O135" i="5" s="1"/>
  <c r="AF135" i="5"/>
  <c r="R135" i="5" s="1"/>
  <c r="S135" i="5"/>
  <c r="T135" i="5" s="1"/>
  <c r="AD135" i="5"/>
  <c r="P135" i="5" s="1"/>
  <c r="AD163" i="5"/>
  <c r="P163" i="5" s="1"/>
  <c r="AF163" i="5"/>
  <c r="R163" i="5" s="1"/>
  <c r="S163" i="5"/>
  <c r="T163" i="5" s="1"/>
  <c r="AB163" i="5"/>
  <c r="O163" i="5" s="1"/>
  <c r="AF133" i="5"/>
  <c r="R133" i="5" s="1"/>
  <c r="S133" i="5"/>
  <c r="T133" i="5" s="1"/>
  <c r="AD133" i="5"/>
  <c r="P133" i="5" s="1"/>
  <c r="AB133" i="5"/>
  <c r="O133" i="5" s="1"/>
  <c r="S117" i="5"/>
  <c r="T117" i="5" s="1"/>
  <c r="AB117" i="5"/>
  <c r="O117" i="5" s="1"/>
  <c r="AF117" i="5"/>
  <c r="R117" i="5" s="1"/>
  <c r="AD117" i="5"/>
  <c r="P117" i="5" s="1"/>
  <c r="S173" i="5"/>
  <c r="T173" i="5" s="1"/>
  <c r="AD173" i="5"/>
  <c r="P173" i="5" s="1"/>
  <c r="AB173" i="5"/>
  <c r="O173" i="5" s="1"/>
  <c r="AF173" i="5"/>
  <c r="R173" i="5" s="1"/>
  <c r="AC148" i="5"/>
  <c r="Q148" i="5" s="1"/>
  <c r="AC168" i="5"/>
  <c r="Q168" i="5" s="1"/>
  <c r="AD122" i="5"/>
  <c r="P122" i="5" s="1"/>
  <c r="S122" i="5"/>
  <c r="T122" i="5" s="1"/>
  <c r="AB122" i="5"/>
  <c r="O122" i="5" s="1"/>
  <c r="AF122" i="5"/>
  <c r="R122" i="5" s="1"/>
  <c r="C2" i="7"/>
  <c r="C2" i="5"/>
  <c r="C2" i="4"/>
  <c r="B1" i="1"/>
  <c r="C69" i="2"/>
  <c r="A69" i="2" s="1"/>
  <c r="C68" i="2"/>
  <c r="C67" i="2"/>
  <c r="C60" i="2"/>
  <c r="A60" i="2" s="1"/>
  <c r="C59" i="2"/>
  <c r="C58" i="2"/>
  <c r="C51" i="2"/>
  <c r="A51" i="2" s="1"/>
  <c r="C50" i="2"/>
  <c r="C49" i="2"/>
  <c r="A41" i="2"/>
  <c r="A33" i="2"/>
  <c r="A25" i="2"/>
  <c r="X15" i="5"/>
  <c r="J15" i="5" s="1"/>
  <c r="AE15" i="5"/>
  <c r="AG15" i="5"/>
  <c r="AI15" i="5"/>
  <c r="AJ15" i="5"/>
  <c r="AM15" i="5"/>
  <c r="AN15" i="5"/>
  <c r="X16" i="5"/>
  <c r="J16" i="5" s="1"/>
  <c r="AE16" i="5"/>
  <c r="AG16" i="5"/>
  <c r="AI16" i="5"/>
  <c r="AJ16" i="5"/>
  <c r="AM16" i="5"/>
  <c r="AN16" i="5"/>
  <c r="X17" i="5"/>
  <c r="J17" i="5" s="1"/>
  <c r="AE17" i="5"/>
  <c r="AG17" i="5"/>
  <c r="AI17" i="5"/>
  <c r="AJ17" i="5"/>
  <c r="AM17" i="5"/>
  <c r="AN17" i="5"/>
  <c r="X18" i="5"/>
  <c r="J18" i="5" s="1"/>
  <c r="AE18" i="5"/>
  <c r="AG18" i="5"/>
  <c r="AI18" i="5"/>
  <c r="AJ18" i="5"/>
  <c r="AM18" i="5"/>
  <c r="AN18" i="5"/>
  <c r="X19" i="5"/>
  <c r="Y19" i="5" s="1"/>
  <c r="K19" i="5" s="1"/>
  <c r="AE19" i="5"/>
  <c r="AG19" i="5"/>
  <c r="AI19" i="5"/>
  <c r="AJ19" i="5"/>
  <c r="AM19" i="5"/>
  <c r="AN19" i="5"/>
  <c r="X20" i="5"/>
  <c r="Y20" i="5" s="1"/>
  <c r="K20" i="5" s="1"/>
  <c r="AE20" i="5"/>
  <c r="AG20" i="5"/>
  <c r="AI20" i="5"/>
  <c r="AJ20" i="5"/>
  <c r="AM20" i="5"/>
  <c r="AN20" i="5"/>
  <c r="X21" i="5"/>
  <c r="Y21" i="5" s="1"/>
  <c r="K21" i="5" s="1"/>
  <c r="AE21" i="5"/>
  <c r="AG21" i="5"/>
  <c r="AI21" i="5"/>
  <c r="AJ21" i="5"/>
  <c r="AM21" i="5"/>
  <c r="AN21" i="5"/>
  <c r="X22" i="5"/>
  <c r="AE22" i="5"/>
  <c r="AG22" i="5"/>
  <c r="AI22" i="5"/>
  <c r="AJ22" i="5"/>
  <c r="AM22" i="5"/>
  <c r="AN22" i="5"/>
  <c r="X23" i="5"/>
  <c r="AE23" i="5"/>
  <c r="AG23" i="5"/>
  <c r="AI23" i="5"/>
  <c r="AJ23" i="5"/>
  <c r="AM23" i="5"/>
  <c r="AN23" i="5"/>
  <c r="AE24" i="5"/>
  <c r="AG24" i="5"/>
  <c r="AI24" i="5"/>
  <c r="AJ24" i="5"/>
  <c r="AM24" i="5"/>
  <c r="AN24" i="5"/>
  <c r="X25" i="5"/>
  <c r="Y25" i="5" s="1"/>
  <c r="K25" i="5" s="1"/>
  <c r="AE25" i="5"/>
  <c r="AG25" i="5"/>
  <c r="AI25" i="5"/>
  <c r="AJ25" i="5"/>
  <c r="AM25" i="5"/>
  <c r="AN25" i="5"/>
  <c r="X26" i="5"/>
  <c r="AE26" i="5"/>
  <c r="AG26" i="5"/>
  <c r="AI26" i="5"/>
  <c r="AJ26" i="5"/>
  <c r="AM26" i="5"/>
  <c r="AN26" i="5"/>
  <c r="X27" i="5"/>
  <c r="Y27" i="5" s="1"/>
  <c r="K27" i="5" s="1"/>
  <c r="AE27" i="5"/>
  <c r="AG27" i="5"/>
  <c r="AI27" i="5"/>
  <c r="AJ27" i="5"/>
  <c r="AM27" i="5"/>
  <c r="AN27" i="5"/>
  <c r="X28" i="5"/>
  <c r="AE28" i="5"/>
  <c r="AG28" i="5"/>
  <c r="AI28" i="5"/>
  <c r="AJ28" i="5"/>
  <c r="AM28" i="5"/>
  <c r="AN28" i="5"/>
  <c r="X29" i="5"/>
  <c r="Y29" i="5" s="1"/>
  <c r="K29" i="5" s="1"/>
  <c r="AE29" i="5"/>
  <c r="AG29" i="5"/>
  <c r="AI29" i="5"/>
  <c r="AJ29" i="5"/>
  <c r="AM29" i="5"/>
  <c r="AN29" i="5"/>
  <c r="X30" i="5"/>
  <c r="AE30" i="5"/>
  <c r="AG30" i="5"/>
  <c r="AI30" i="5"/>
  <c r="AJ30" i="5"/>
  <c r="AM30" i="5"/>
  <c r="AN30" i="5"/>
  <c r="X31" i="5"/>
  <c r="AE31" i="5"/>
  <c r="AG31" i="5"/>
  <c r="AI31" i="5"/>
  <c r="AJ31" i="5"/>
  <c r="AM31" i="5"/>
  <c r="AN31" i="5"/>
  <c r="X32" i="5"/>
  <c r="AE32" i="5"/>
  <c r="AG32" i="5"/>
  <c r="AI32" i="5"/>
  <c r="AJ32" i="5"/>
  <c r="AM32" i="5"/>
  <c r="AN32" i="5"/>
  <c r="X33" i="5"/>
  <c r="Y33" i="5" s="1"/>
  <c r="K33" i="5" s="1"/>
  <c r="AE33" i="5"/>
  <c r="AG33" i="5"/>
  <c r="AI33" i="5"/>
  <c r="AJ33" i="5"/>
  <c r="AM33" i="5"/>
  <c r="AN33" i="5"/>
  <c r="X34" i="5"/>
  <c r="AE34" i="5"/>
  <c r="AG34" i="5"/>
  <c r="AI34" i="5"/>
  <c r="AJ34" i="5"/>
  <c r="AM34" i="5"/>
  <c r="AN34" i="5"/>
  <c r="X35" i="5"/>
  <c r="AE35" i="5"/>
  <c r="AG35" i="5"/>
  <c r="AI35" i="5"/>
  <c r="AJ35" i="5"/>
  <c r="AM35" i="5"/>
  <c r="AN35" i="5"/>
  <c r="X36" i="5"/>
  <c r="Y36" i="5" s="1"/>
  <c r="K36" i="5" s="1"/>
  <c r="AH36" i="5" s="1"/>
  <c r="AE36" i="5"/>
  <c r="AG36" i="5"/>
  <c r="AI36" i="5"/>
  <c r="AJ36" i="5"/>
  <c r="AM36" i="5"/>
  <c r="AN36" i="5"/>
  <c r="X37" i="5"/>
  <c r="AE37" i="5"/>
  <c r="AG37" i="5"/>
  <c r="AI37" i="5"/>
  <c r="AJ37" i="5"/>
  <c r="AM37" i="5"/>
  <c r="AN37" i="5"/>
  <c r="X38" i="5"/>
  <c r="AE38" i="5"/>
  <c r="AG38" i="5"/>
  <c r="AI38" i="5"/>
  <c r="AJ38" i="5"/>
  <c r="AM38" i="5"/>
  <c r="AN38" i="5"/>
  <c r="X39" i="5"/>
  <c r="AE39" i="5"/>
  <c r="AG39" i="5"/>
  <c r="AI39" i="5"/>
  <c r="AJ39" i="5"/>
  <c r="AM39" i="5"/>
  <c r="AN39" i="5"/>
  <c r="X40" i="5"/>
  <c r="AE40" i="5"/>
  <c r="AG40" i="5"/>
  <c r="AI40" i="5"/>
  <c r="AJ40" i="5"/>
  <c r="AM40" i="5"/>
  <c r="AN40" i="5"/>
  <c r="X41" i="5"/>
  <c r="Y41" i="5" s="1"/>
  <c r="K41" i="5" s="1"/>
  <c r="AE41" i="5"/>
  <c r="AG41" i="5"/>
  <c r="AI41" i="5"/>
  <c r="AJ41" i="5"/>
  <c r="AM41" i="5"/>
  <c r="AN41" i="5"/>
  <c r="X42" i="5"/>
  <c r="Y42" i="5" s="1"/>
  <c r="K42" i="5" s="1"/>
  <c r="AE42" i="5"/>
  <c r="AG42" i="5"/>
  <c r="AI42" i="5"/>
  <c r="AJ42" i="5"/>
  <c r="AM42" i="5"/>
  <c r="AN42" i="5"/>
  <c r="X43" i="5"/>
  <c r="AE43" i="5"/>
  <c r="AG43" i="5"/>
  <c r="AI43" i="5"/>
  <c r="AJ43" i="5"/>
  <c r="AM43" i="5"/>
  <c r="AN43" i="5"/>
  <c r="X44" i="5"/>
  <c r="Y44" i="5" s="1"/>
  <c r="K44" i="5" s="1"/>
  <c r="AE44" i="5"/>
  <c r="AG44" i="5"/>
  <c r="AI44" i="5"/>
  <c r="AJ44" i="5"/>
  <c r="AM44" i="5"/>
  <c r="AN44" i="5"/>
  <c r="X45" i="5"/>
  <c r="AE45" i="5"/>
  <c r="AG45" i="5"/>
  <c r="AI45" i="5"/>
  <c r="AJ45" i="5"/>
  <c r="AM45" i="5"/>
  <c r="AN45" i="5"/>
  <c r="X46" i="5"/>
  <c r="AE46" i="5"/>
  <c r="AG46" i="5"/>
  <c r="AI46" i="5"/>
  <c r="AJ46" i="5"/>
  <c r="AM46" i="5"/>
  <c r="AN46" i="5"/>
  <c r="X47" i="5"/>
  <c r="AE47" i="5"/>
  <c r="AG47" i="5"/>
  <c r="AI47" i="5"/>
  <c r="AJ47" i="5"/>
  <c r="AM47" i="5"/>
  <c r="AN47" i="5"/>
  <c r="X48" i="5"/>
  <c r="AE48" i="5"/>
  <c r="AG48" i="5"/>
  <c r="AI48" i="5"/>
  <c r="AJ48" i="5"/>
  <c r="AM48" i="5"/>
  <c r="AN48" i="5"/>
  <c r="X49" i="5"/>
  <c r="AE49" i="5"/>
  <c r="AG49" i="5"/>
  <c r="AI49" i="5"/>
  <c r="AJ49" i="5"/>
  <c r="AM49" i="5"/>
  <c r="AN49" i="5"/>
  <c r="X50" i="5"/>
  <c r="AE50" i="5"/>
  <c r="AG50" i="5"/>
  <c r="AI50" i="5"/>
  <c r="AJ50" i="5"/>
  <c r="AM50" i="5"/>
  <c r="AN50" i="5"/>
  <c r="X51" i="5"/>
  <c r="AE51" i="5"/>
  <c r="AG51" i="5"/>
  <c r="AI51" i="5"/>
  <c r="AJ51" i="5"/>
  <c r="AM51" i="5"/>
  <c r="AN51" i="5"/>
  <c r="X52" i="5"/>
  <c r="Y52" i="5" s="1"/>
  <c r="K52" i="5" s="1"/>
  <c r="AE52" i="5"/>
  <c r="AG52" i="5"/>
  <c r="AI52" i="5"/>
  <c r="AJ52" i="5"/>
  <c r="AM52" i="5"/>
  <c r="AN52" i="5"/>
  <c r="X53" i="5"/>
  <c r="Y53" i="5" s="1"/>
  <c r="K53" i="5" s="1"/>
  <c r="AH53" i="5" s="1"/>
  <c r="AE53" i="5"/>
  <c r="AG53" i="5"/>
  <c r="AI53" i="5"/>
  <c r="AJ53" i="5"/>
  <c r="AM53" i="5"/>
  <c r="AN53" i="5"/>
  <c r="X54" i="5"/>
  <c r="Y54" i="5" s="1"/>
  <c r="K54" i="5" s="1"/>
  <c r="AE54" i="5"/>
  <c r="AG54" i="5"/>
  <c r="AI54" i="5"/>
  <c r="AJ54" i="5"/>
  <c r="AM54" i="5"/>
  <c r="AN54" i="5"/>
  <c r="X55" i="5"/>
  <c r="AE55" i="5"/>
  <c r="AG55" i="5"/>
  <c r="AI55" i="5"/>
  <c r="AJ55" i="5"/>
  <c r="AM55" i="5"/>
  <c r="AN55" i="5"/>
  <c r="X56" i="5"/>
  <c r="AE56" i="5"/>
  <c r="AG56" i="5"/>
  <c r="AI56" i="5"/>
  <c r="AJ56" i="5"/>
  <c r="AM56" i="5"/>
  <c r="AN56" i="5"/>
  <c r="X57" i="5"/>
  <c r="Y57" i="5" s="1"/>
  <c r="K57" i="5" s="1"/>
  <c r="AE57" i="5"/>
  <c r="AG57" i="5"/>
  <c r="AI57" i="5"/>
  <c r="AJ57" i="5"/>
  <c r="AM57" i="5"/>
  <c r="AN57" i="5"/>
  <c r="X58" i="5"/>
  <c r="AE58" i="5"/>
  <c r="AG58" i="5"/>
  <c r="AI58" i="5"/>
  <c r="AJ58" i="5"/>
  <c r="AM58" i="5"/>
  <c r="AN58" i="5"/>
  <c r="X59" i="5"/>
  <c r="AE59" i="5"/>
  <c r="AG59" i="5"/>
  <c r="AI59" i="5"/>
  <c r="AJ59" i="5"/>
  <c r="AM59" i="5"/>
  <c r="AN59" i="5"/>
  <c r="X60" i="5"/>
  <c r="AE60" i="5"/>
  <c r="AG60" i="5"/>
  <c r="AI60" i="5"/>
  <c r="AJ60" i="5"/>
  <c r="AM60" i="5"/>
  <c r="AN60" i="5"/>
  <c r="X61" i="5"/>
  <c r="AE61" i="5"/>
  <c r="AG61" i="5"/>
  <c r="AI61" i="5"/>
  <c r="AJ61" i="5"/>
  <c r="AM61" i="5"/>
  <c r="AN61" i="5"/>
  <c r="X62" i="5"/>
  <c r="Y62" i="5" s="1"/>
  <c r="K62" i="5" s="1"/>
  <c r="AE62" i="5"/>
  <c r="AG62" i="5"/>
  <c r="AI62" i="5"/>
  <c r="AJ62" i="5"/>
  <c r="AM62" i="5"/>
  <c r="AN62" i="5"/>
  <c r="X63" i="5"/>
  <c r="AE63" i="5"/>
  <c r="AG63" i="5"/>
  <c r="AI63" i="5"/>
  <c r="AJ63" i="5"/>
  <c r="AM63" i="5"/>
  <c r="AN63" i="5"/>
  <c r="X64" i="5"/>
  <c r="AE64" i="5"/>
  <c r="AG64" i="5"/>
  <c r="AI64" i="5"/>
  <c r="AJ64" i="5"/>
  <c r="AM64" i="5"/>
  <c r="AN64" i="5"/>
  <c r="X65" i="5"/>
  <c r="Y65" i="5" s="1"/>
  <c r="K65" i="5" s="1"/>
  <c r="AE65" i="5"/>
  <c r="AG65" i="5"/>
  <c r="AI65" i="5"/>
  <c r="AJ65" i="5"/>
  <c r="AM65" i="5"/>
  <c r="AN65" i="5"/>
  <c r="X66" i="5"/>
  <c r="AE66" i="5"/>
  <c r="AG66" i="5"/>
  <c r="AI66" i="5"/>
  <c r="AJ66" i="5"/>
  <c r="AM66" i="5"/>
  <c r="AN66" i="5"/>
  <c r="X67" i="5"/>
  <c r="AE67" i="5"/>
  <c r="AG67" i="5"/>
  <c r="AI67" i="5"/>
  <c r="AJ67" i="5"/>
  <c r="AM67" i="5"/>
  <c r="AN67" i="5"/>
  <c r="X68" i="5"/>
  <c r="AE68" i="5"/>
  <c r="AG68" i="5"/>
  <c r="AI68" i="5"/>
  <c r="AJ68" i="5"/>
  <c r="AM68" i="5"/>
  <c r="AN68" i="5"/>
  <c r="X69" i="5"/>
  <c r="Y69" i="5" s="1"/>
  <c r="K69" i="5" s="1"/>
  <c r="AE69" i="5"/>
  <c r="AG69" i="5"/>
  <c r="AI69" i="5"/>
  <c r="AJ69" i="5"/>
  <c r="AM69" i="5"/>
  <c r="AN69" i="5"/>
  <c r="X70" i="5"/>
  <c r="Y70" i="5" s="1"/>
  <c r="K70" i="5" s="1"/>
  <c r="AH70" i="5" s="1"/>
  <c r="AE70" i="5"/>
  <c r="AG70" i="5"/>
  <c r="AI70" i="5"/>
  <c r="AJ70" i="5"/>
  <c r="AM70" i="5"/>
  <c r="AN70" i="5"/>
  <c r="X71" i="5"/>
  <c r="AE71" i="5"/>
  <c r="AG71" i="5"/>
  <c r="AI71" i="5"/>
  <c r="AJ71" i="5"/>
  <c r="AM71" i="5"/>
  <c r="AN71" i="5"/>
  <c r="X72" i="5"/>
  <c r="AE72" i="5"/>
  <c r="AG72" i="5"/>
  <c r="AI72" i="5"/>
  <c r="AJ72" i="5"/>
  <c r="AM72" i="5"/>
  <c r="AN72" i="5"/>
  <c r="X73" i="5"/>
  <c r="Y73" i="5" s="1"/>
  <c r="K73" i="5" s="1"/>
  <c r="AE73" i="5"/>
  <c r="AG73" i="5"/>
  <c r="AI73" i="5"/>
  <c r="AJ73" i="5"/>
  <c r="AM73" i="5"/>
  <c r="AN73" i="5"/>
  <c r="X74" i="5"/>
  <c r="AE74" i="5"/>
  <c r="AG74" i="5"/>
  <c r="AI74" i="5"/>
  <c r="AJ74" i="5"/>
  <c r="AM74" i="5"/>
  <c r="AN74" i="5"/>
  <c r="X75" i="5"/>
  <c r="Y75" i="5" s="1"/>
  <c r="K75" i="5" s="1"/>
  <c r="AH75" i="5" s="1"/>
  <c r="AE75" i="5"/>
  <c r="AG75" i="5"/>
  <c r="AI75" i="5"/>
  <c r="AJ75" i="5"/>
  <c r="AM75" i="5"/>
  <c r="AN75" i="5"/>
  <c r="X76" i="5"/>
  <c r="AE76" i="5"/>
  <c r="AG76" i="5"/>
  <c r="AI76" i="5"/>
  <c r="AJ76" i="5"/>
  <c r="AM76" i="5"/>
  <c r="AN76" i="5"/>
  <c r="X77" i="5"/>
  <c r="Y77" i="5" s="1"/>
  <c r="K77" i="5" s="1"/>
  <c r="AE77" i="5"/>
  <c r="AG77" i="5"/>
  <c r="AI77" i="5"/>
  <c r="AJ77" i="5"/>
  <c r="AM77" i="5"/>
  <c r="AN77" i="5"/>
  <c r="X78" i="5"/>
  <c r="Y78" i="5" s="1"/>
  <c r="K78" i="5" s="1"/>
  <c r="AE78" i="5"/>
  <c r="AG78" i="5"/>
  <c r="AI78" i="5"/>
  <c r="AJ78" i="5"/>
  <c r="AM78" i="5"/>
  <c r="AN78" i="5"/>
  <c r="X79" i="5"/>
  <c r="AE79" i="5"/>
  <c r="AG79" i="5"/>
  <c r="AI79" i="5"/>
  <c r="AJ79" i="5"/>
  <c r="AM79" i="5"/>
  <c r="AN79" i="5"/>
  <c r="X80" i="5"/>
  <c r="AE80" i="5"/>
  <c r="AG80" i="5"/>
  <c r="AI80" i="5"/>
  <c r="AJ80" i="5"/>
  <c r="AM80" i="5"/>
  <c r="AN80" i="5"/>
  <c r="X81" i="5"/>
  <c r="AE81" i="5"/>
  <c r="AG81" i="5"/>
  <c r="AI81" i="5"/>
  <c r="AJ81" i="5"/>
  <c r="AM81" i="5"/>
  <c r="AN81" i="5"/>
  <c r="X82" i="5"/>
  <c r="AE82" i="5"/>
  <c r="AG82" i="5"/>
  <c r="AI82" i="5"/>
  <c r="AJ82" i="5"/>
  <c r="AM82" i="5"/>
  <c r="AN82" i="5"/>
  <c r="X83" i="5"/>
  <c r="AE83" i="5"/>
  <c r="AG83" i="5"/>
  <c r="AI83" i="5"/>
  <c r="AJ83" i="5"/>
  <c r="AM83" i="5"/>
  <c r="AN83" i="5"/>
  <c r="X84" i="5"/>
  <c r="AE84" i="5"/>
  <c r="AG84" i="5"/>
  <c r="AI84" i="5"/>
  <c r="AJ84" i="5"/>
  <c r="AM84" i="5"/>
  <c r="AN84" i="5"/>
  <c r="X85" i="5"/>
  <c r="AE85" i="5"/>
  <c r="AG85" i="5"/>
  <c r="AI85" i="5"/>
  <c r="AJ85" i="5"/>
  <c r="AM85" i="5"/>
  <c r="AN85" i="5"/>
  <c r="X86" i="5"/>
  <c r="Y86" i="5" s="1"/>
  <c r="K86" i="5" s="1"/>
  <c r="AE86" i="5"/>
  <c r="AG86" i="5"/>
  <c r="AI86" i="5"/>
  <c r="AJ86" i="5"/>
  <c r="AM86" i="5"/>
  <c r="AN86" i="5"/>
  <c r="X87" i="5"/>
  <c r="AE87" i="5"/>
  <c r="AG87" i="5"/>
  <c r="AI87" i="5"/>
  <c r="AJ87" i="5"/>
  <c r="AM87" i="5"/>
  <c r="AN87" i="5"/>
  <c r="X88" i="5"/>
  <c r="AE88" i="5"/>
  <c r="AG88" i="5"/>
  <c r="AI88" i="5"/>
  <c r="AJ88" i="5"/>
  <c r="AM88" i="5"/>
  <c r="AN88" i="5"/>
  <c r="X89" i="5"/>
  <c r="Y89" i="5" s="1"/>
  <c r="K89" i="5" s="1"/>
  <c r="AH89" i="5" s="1"/>
  <c r="AE89" i="5"/>
  <c r="AG89" i="5"/>
  <c r="AI89" i="5"/>
  <c r="AJ89" i="5"/>
  <c r="AM89" i="5"/>
  <c r="AN89" i="5"/>
  <c r="X90" i="5"/>
  <c r="Y90" i="5" s="1"/>
  <c r="K90" i="5" s="1"/>
  <c r="AH90" i="5" s="1"/>
  <c r="AE90" i="5"/>
  <c r="AG90" i="5"/>
  <c r="AI90" i="5"/>
  <c r="AJ90" i="5"/>
  <c r="AM90" i="5"/>
  <c r="AN90" i="5"/>
  <c r="X91" i="5"/>
  <c r="Y91" i="5" s="1"/>
  <c r="K91" i="5" s="1"/>
  <c r="AE91" i="5"/>
  <c r="AG91" i="5"/>
  <c r="AI91" i="5"/>
  <c r="AJ91" i="5"/>
  <c r="AM91" i="5"/>
  <c r="AN91" i="5"/>
  <c r="X92" i="5"/>
  <c r="Y92" i="5" s="1"/>
  <c r="K92" i="5" s="1"/>
  <c r="AE92" i="5"/>
  <c r="AG92" i="5"/>
  <c r="AI92" i="5"/>
  <c r="AJ92" i="5"/>
  <c r="AM92" i="5"/>
  <c r="AN92" i="5"/>
  <c r="X93" i="5"/>
  <c r="AE93" i="5"/>
  <c r="AG93" i="5"/>
  <c r="AI93" i="5"/>
  <c r="AJ93" i="5"/>
  <c r="AM93" i="5"/>
  <c r="AN93" i="5"/>
  <c r="X94" i="5"/>
  <c r="Y94" i="5" s="1"/>
  <c r="K94" i="5" s="1"/>
  <c r="AE94" i="5"/>
  <c r="AG94" i="5"/>
  <c r="AI94" i="5"/>
  <c r="AJ94" i="5"/>
  <c r="AM94" i="5"/>
  <c r="AN94" i="5"/>
  <c r="X95" i="5"/>
  <c r="AE95" i="5"/>
  <c r="AG95" i="5"/>
  <c r="AI95" i="5"/>
  <c r="AJ95" i="5"/>
  <c r="AM95" i="5"/>
  <c r="AN95" i="5"/>
  <c r="X96" i="5"/>
  <c r="AE96" i="5"/>
  <c r="AG96" i="5"/>
  <c r="AI96" i="5"/>
  <c r="AJ96" i="5"/>
  <c r="AM96" i="5"/>
  <c r="AN96" i="5"/>
  <c r="X97" i="5"/>
  <c r="AE97" i="5"/>
  <c r="AG97" i="5"/>
  <c r="AI97" i="5"/>
  <c r="AJ97" i="5"/>
  <c r="AM97" i="5"/>
  <c r="AN97" i="5"/>
  <c r="X98" i="5"/>
  <c r="AE98" i="5"/>
  <c r="AG98" i="5"/>
  <c r="AI98" i="5"/>
  <c r="AJ98" i="5"/>
  <c r="AM98" i="5"/>
  <c r="AN98" i="5"/>
  <c r="X99" i="5"/>
  <c r="AE99" i="5"/>
  <c r="AG99" i="5"/>
  <c r="AI99" i="5"/>
  <c r="AJ99" i="5"/>
  <c r="AM99" i="5"/>
  <c r="AN99" i="5"/>
  <c r="X100" i="5"/>
  <c r="AE100" i="5"/>
  <c r="AG100" i="5"/>
  <c r="AI100" i="5"/>
  <c r="AJ100" i="5"/>
  <c r="AM100" i="5"/>
  <c r="AN100" i="5"/>
  <c r="X101" i="5"/>
  <c r="Y101" i="5" s="1"/>
  <c r="K101" i="5" s="1"/>
  <c r="AE101" i="5"/>
  <c r="AG101" i="5"/>
  <c r="AI101" i="5"/>
  <c r="AJ101" i="5"/>
  <c r="AM101" i="5"/>
  <c r="AN101" i="5"/>
  <c r="X102" i="5"/>
  <c r="AE102" i="5"/>
  <c r="AG102" i="5"/>
  <c r="AI102" i="5"/>
  <c r="AJ102" i="5"/>
  <c r="AM102" i="5"/>
  <c r="AN102" i="5"/>
  <c r="X103" i="5"/>
  <c r="AE103" i="5"/>
  <c r="AG103" i="5"/>
  <c r="AI103" i="5"/>
  <c r="AJ103" i="5"/>
  <c r="AM103" i="5"/>
  <c r="AN103" i="5"/>
  <c r="X104" i="5"/>
  <c r="AE104" i="5"/>
  <c r="AG104" i="5"/>
  <c r="AI104" i="5"/>
  <c r="AJ104" i="5"/>
  <c r="AM104" i="5"/>
  <c r="AN104" i="5"/>
  <c r="X105" i="5"/>
  <c r="AE105" i="5"/>
  <c r="AG105" i="5"/>
  <c r="AI105" i="5"/>
  <c r="AJ105" i="5"/>
  <c r="AM105" i="5"/>
  <c r="AN105" i="5"/>
  <c r="X106" i="5"/>
  <c r="Y106" i="5" s="1"/>
  <c r="K106" i="5" s="1"/>
  <c r="AE106" i="5"/>
  <c r="AG106" i="5"/>
  <c r="AI106" i="5"/>
  <c r="AJ106" i="5"/>
  <c r="AM106" i="5"/>
  <c r="AN106" i="5"/>
  <c r="X107" i="5"/>
  <c r="Y107" i="5" s="1"/>
  <c r="K107" i="5" s="1"/>
  <c r="AE107" i="5"/>
  <c r="AG107" i="5"/>
  <c r="AI107" i="5"/>
  <c r="AJ107" i="5"/>
  <c r="AM107" i="5"/>
  <c r="AN107" i="5"/>
  <c r="X108" i="5"/>
  <c r="Y108" i="5" s="1"/>
  <c r="K108" i="5" s="1"/>
  <c r="AE108" i="5"/>
  <c r="AG108" i="5"/>
  <c r="AI108" i="5"/>
  <c r="AJ108" i="5"/>
  <c r="AM108" i="5"/>
  <c r="AN108" i="5"/>
  <c r="X109" i="5"/>
  <c r="AE109" i="5"/>
  <c r="AG109" i="5"/>
  <c r="AI109" i="5"/>
  <c r="AJ109" i="5"/>
  <c r="AM109" i="5"/>
  <c r="AN109" i="5"/>
  <c r="X110" i="5"/>
  <c r="AE110" i="5"/>
  <c r="AG110" i="5"/>
  <c r="AI110" i="5"/>
  <c r="AJ110" i="5"/>
  <c r="AM110" i="5"/>
  <c r="AN110" i="5"/>
  <c r="AN14" i="5"/>
  <c r="AM14" i="5"/>
  <c r="AJ14" i="5"/>
  <c r="AI14" i="5"/>
  <c r="AG14" i="5"/>
  <c r="AE14" i="5"/>
  <c r="X14" i="5"/>
  <c r="J14" i="5" s="1"/>
  <c r="AN13" i="5"/>
  <c r="AM13" i="5"/>
  <c r="AJ13" i="5"/>
  <c r="AI13" i="5"/>
  <c r="AG13" i="5"/>
  <c r="AE13" i="5"/>
  <c r="X13" i="5"/>
  <c r="J13" i="5" s="1"/>
  <c r="AN12" i="5"/>
  <c r="AM12" i="5"/>
  <c r="AJ12" i="5"/>
  <c r="AI12" i="5"/>
  <c r="AG12" i="5"/>
  <c r="AE12" i="5"/>
  <c r="X12" i="5"/>
  <c r="J12" i="5" s="1"/>
  <c r="V3" i="4"/>
  <c r="Y10" i="4"/>
  <c r="X11" i="4"/>
  <c r="Y11" i="4"/>
  <c r="AE11" i="4"/>
  <c r="X12" i="4"/>
  <c r="Y12" i="4"/>
  <c r="X13" i="4"/>
  <c r="Y13" i="4"/>
  <c r="X14" i="4"/>
  <c r="Y14" i="4"/>
  <c r="AC14" i="4"/>
  <c r="X15" i="4"/>
  <c r="Y15" i="4"/>
  <c r="AC15" i="4"/>
  <c r="X16" i="4"/>
  <c r="Y16" i="4"/>
  <c r="AC16" i="4"/>
  <c r="X17" i="4"/>
  <c r="Y17" i="4"/>
  <c r="AD17" i="4"/>
  <c r="X18" i="4"/>
  <c r="Y18" i="4"/>
  <c r="X19" i="4"/>
  <c r="Y19" i="4"/>
  <c r="AC19" i="4"/>
  <c r="X20" i="4"/>
  <c r="Y20" i="4"/>
  <c r="X21" i="4"/>
  <c r="Y21" i="4"/>
  <c r="AC21" i="4"/>
  <c r="X22" i="4"/>
  <c r="Y22" i="4"/>
  <c r="X23" i="4"/>
  <c r="Y23" i="4"/>
  <c r="AD23" i="4"/>
  <c r="X24" i="4"/>
  <c r="Y24" i="4"/>
  <c r="X25" i="4"/>
  <c r="Y25" i="4"/>
  <c r="AE25" i="4"/>
  <c r="X26" i="4"/>
  <c r="Y26" i="4"/>
  <c r="X27" i="4"/>
  <c r="Y27" i="4"/>
  <c r="AC27" i="4"/>
  <c r="X28" i="4"/>
  <c r="Y28" i="4"/>
  <c r="AC28" i="4"/>
  <c r="X29" i="4"/>
  <c r="Y29" i="4"/>
  <c r="AC29" i="4"/>
  <c r="X30" i="4"/>
  <c r="Y30" i="4"/>
  <c r="X31" i="4"/>
  <c r="Y31" i="4"/>
  <c r="AC31" i="4"/>
  <c r="X32" i="4"/>
  <c r="Y32" i="4"/>
  <c r="X33" i="4"/>
  <c r="Y33" i="4"/>
  <c r="AC33" i="4"/>
  <c r="X34" i="4"/>
  <c r="Y34" i="4"/>
  <c r="X35" i="4"/>
  <c r="Y35" i="4"/>
  <c r="AC35" i="4"/>
  <c r="X36" i="4"/>
  <c r="Y36" i="4"/>
  <c r="AC36" i="4"/>
  <c r="X37" i="4"/>
  <c r="Y37" i="4"/>
  <c r="AE37" i="4"/>
  <c r="X38" i="4"/>
  <c r="Y38" i="4"/>
  <c r="AD38" i="4"/>
  <c r="X39" i="4"/>
  <c r="Y39" i="4"/>
  <c r="AD39" i="4"/>
  <c r="X40" i="4"/>
  <c r="Y40" i="4"/>
  <c r="X41" i="4"/>
  <c r="Y41" i="4"/>
  <c r="AE41" i="4"/>
  <c r="X42" i="4"/>
  <c r="Y42" i="4"/>
  <c r="AC42" i="4"/>
  <c r="X43" i="4"/>
  <c r="Y43" i="4"/>
  <c r="AD43" i="4"/>
  <c r="X44" i="4"/>
  <c r="Y44" i="4"/>
  <c r="AC44" i="4"/>
  <c r="X45" i="4"/>
  <c r="Y45" i="4"/>
  <c r="AC45" i="4"/>
  <c r="X46" i="4"/>
  <c r="Y46" i="4"/>
  <c r="X47" i="4"/>
  <c r="Y47" i="4"/>
  <c r="AE47" i="4"/>
  <c r="X48" i="4"/>
  <c r="Y48" i="4"/>
  <c r="AD48" i="4"/>
  <c r="X49" i="4"/>
  <c r="Y49" i="4"/>
  <c r="AC49" i="4"/>
  <c r="X50" i="4"/>
  <c r="Y50" i="4"/>
  <c r="X51" i="4"/>
  <c r="Y51" i="4"/>
  <c r="X52" i="4"/>
  <c r="Y52" i="4"/>
  <c r="AC52" i="4"/>
  <c r="X53" i="4"/>
  <c r="Y53" i="4"/>
  <c r="AC53" i="4"/>
  <c r="X54" i="4"/>
  <c r="Y54" i="4"/>
  <c r="AE54" i="4"/>
  <c r="X55" i="4"/>
  <c r="Y55" i="4"/>
  <c r="AD55" i="4"/>
  <c r="X56" i="4"/>
  <c r="Y56" i="4"/>
  <c r="AE56" i="4"/>
  <c r="X57" i="4"/>
  <c r="Y57" i="4"/>
  <c r="AC57" i="4"/>
  <c r="X58" i="4"/>
  <c r="Y58" i="4"/>
  <c r="AE58" i="4"/>
  <c r="X59" i="4"/>
  <c r="Y59" i="4"/>
  <c r="AE59" i="4"/>
  <c r="X60" i="4"/>
  <c r="Y60" i="4"/>
  <c r="AC60" i="4"/>
  <c r="X61" i="4"/>
  <c r="Y61" i="4"/>
  <c r="X62" i="4"/>
  <c r="Y62" i="4"/>
  <c r="AE62" i="4"/>
  <c r="X63" i="4"/>
  <c r="Y63" i="4"/>
  <c r="AC63" i="4"/>
  <c r="X64" i="4"/>
  <c r="Y64" i="4"/>
  <c r="AD64" i="4"/>
  <c r="X65" i="4"/>
  <c r="Y65" i="4"/>
  <c r="AE65" i="4"/>
  <c r="X66" i="4"/>
  <c r="Y66" i="4"/>
  <c r="AC66" i="4"/>
  <c r="X67" i="4"/>
  <c r="Y67" i="4"/>
  <c r="AC67" i="4"/>
  <c r="X68" i="4"/>
  <c r="Y68" i="4"/>
  <c r="AE68" i="4"/>
  <c r="X69" i="4"/>
  <c r="Y69" i="4"/>
  <c r="X70" i="4"/>
  <c r="Y70" i="4"/>
  <c r="AE70" i="4"/>
  <c r="X71" i="4"/>
  <c r="Y71" i="4"/>
  <c r="AE71" i="4"/>
  <c r="X72" i="4"/>
  <c r="Y72" i="4"/>
  <c r="AE72" i="4"/>
  <c r="X73" i="4"/>
  <c r="Y73" i="4"/>
  <c r="AD73" i="4"/>
  <c r="X74" i="4"/>
  <c r="Y74" i="4"/>
  <c r="X75" i="4"/>
  <c r="Y75" i="4"/>
  <c r="AC75" i="4"/>
  <c r="X76" i="4"/>
  <c r="Y76" i="4"/>
  <c r="AD76" i="4"/>
  <c r="X77" i="4"/>
  <c r="Y77" i="4"/>
  <c r="AE77" i="4"/>
  <c r="X78" i="4"/>
  <c r="Y78" i="4"/>
  <c r="AD78" i="4"/>
  <c r="X79" i="4"/>
  <c r="Y79" i="4"/>
  <c r="X80" i="4"/>
  <c r="Y80" i="4"/>
  <c r="X81" i="4"/>
  <c r="Y81" i="4"/>
  <c r="AE81" i="4"/>
  <c r="X82" i="4"/>
  <c r="Y82" i="4"/>
  <c r="AD82" i="4"/>
  <c r="X83" i="4"/>
  <c r="Y83" i="4"/>
  <c r="AE83" i="4"/>
  <c r="X84" i="4"/>
  <c r="Y84" i="4"/>
  <c r="X85" i="4"/>
  <c r="Y85" i="4"/>
  <c r="AC85" i="4"/>
  <c r="X86" i="4"/>
  <c r="Y86" i="4"/>
  <c r="X87" i="4"/>
  <c r="Y87" i="4"/>
  <c r="AC87" i="4"/>
  <c r="X88" i="4"/>
  <c r="Y88" i="4"/>
  <c r="AD88" i="4"/>
  <c r="X89" i="4"/>
  <c r="Y89" i="4"/>
  <c r="AE89" i="4"/>
  <c r="X90" i="4"/>
  <c r="Y90" i="4"/>
  <c r="X91" i="4"/>
  <c r="Y91" i="4"/>
  <c r="AD91" i="4"/>
  <c r="X92" i="4"/>
  <c r="Y92" i="4"/>
  <c r="X93" i="4"/>
  <c r="Y93" i="4"/>
  <c r="AC93" i="4"/>
  <c r="X94" i="4"/>
  <c r="Y94" i="4"/>
  <c r="AD94" i="4"/>
  <c r="X95" i="4"/>
  <c r="Y95" i="4"/>
  <c r="AD95" i="4"/>
  <c r="X96" i="4"/>
  <c r="Y96" i="4"/>
  <c r="AE96" i="4"/>
  <c r="X97" i="4"/>
  <c r="Y97" i="4"/>
  <c r="X98" i="4"/>
  <c r="Y98" i="4"/>
  <c r="AD98" i="4"/>
  <c r="X99" i="4"/>
  <c r="Y99" i="4"/>
  <c r="AC99" i="4"/>
  <c r="X100" i="4"/>
  <c r="Y100" i="4"/>
  <c r="AD100" i="4"/>
  <c r="X101" i="4"/>
  <c r="Y101" i="4"/>
  <c r="AE101" i="4"/>
  <c r="X102" i="4"/>
  <c r="Y102" i="4"/>
  <c r="AD102" i="4"/>
  <c r="X103" i="4"/>
  <c r="Y103" i="4"/>
  <c r="X104" i="4"/>
  <c r="Y104" i="4"/>
  <c r="AE104" i="4"/>
  <c r="X105" i="4"/>
  <c r="Y105" i="4"/>
  <c r="AC105" i="4"/>
  <c r="X106" i="4"/>
  <c r="Y106" i="4"/>
  <c r="Y9" i="4"/>
  <c r="Y8" i="4"/>
  <c r="A357" i="2"/>
  <c r="N37" i="1" s="1"/>
  <c r="A356" i="2"/>
  <c r="M37" i="1" s="1"/>
  <c r="A354" i="2"/>
  <c r="A353" i="2"/>
  <c r="B351" i="2"/>
  <c r="B350" i="2"/>
  <c r="B349" i="2"/>
  <c r="B348" i="2"/>
  <c r="B347" i="2"/>
  <c r="B346" i="2"/>
  <c r="A345" i="2"/>
  <c r="A343" i="2"/>
  <c r="A342" i="2"/>
  <c r="A340" i="2"/>
  <c r="A339" i="2"/>
  <c r="B338" i="2"/>
  <c r="A337" i="2"/>
  <c r="A336" i="2"/>
  <c r="A334" i="2"/>
  <c r="A333" i="2"/>
  <c r="A331" i="2"/>
  <c r="A330" i="2"/>
  <c r="A328" i="2"/>
  <c r="A327" i="2"/>
  <c r="A325" i="2"/>
  <c r="A324" i="2"/>
  <c r="A322" i="2"/>
  <c r="A321" i="2"/>
  <c r="A319" i="2"/>
  <c r="A318" i="2"/>
  <c r="A316" i="2"/>
  <c r="A315" i="2"/>
  <c r="A313" i="2"/>
  <c r="A312" i="2"/>
  <c r="A310" i="2"/>
  <c r="A309" i="2"/>
  <c r="B307" i="2"/>
  <c r="B306" i="2"/>
  <c r="D305" i="2"/>
  <c r="B305" i="2"/>
  <c r="A304" i="2"/>
  <c r="A302" i="2"/>
  <c r="A301" i="2"/>
  <c r="A300" i="2"/>
  <c r="A299" i="2"/>
  <c r="A298" i="2"/>
  <c r="A297" i="2"/>
  <c r="A296" i="2"/>
  <c r="A293" i="2"/>
  <c r="K1" i="1" s="1"/>
  <c r="A290" i="2"/>
  <c r="A289" i="2"/>
  <c r="A288" i="2"/>
  <c r="A287" i="2"/>
  <c r="J11" i="1" s="1"/>
  <c r="A286" i="2"/>
  <c r="J9" i="1" s="1"/>
  <c r="A285" i="2"/>
  <c r="J7" i="1" s="1"/>
  <c r="A284" i="2"/>
  <c r="A283" i="2"/>
  <c r="A281" i="2"/>
  <c r="J1" i="1" s="1"/>
  <c r="A279" i="2"/>
  <c r="A277" i="2"/>
  <c r="A276"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7" i="2"/>
  <c r="D1" i="1" s="1"/>
  <c r="A245" i="2"/>
  <c r="C2" i="1" s="1"/>
  <c r="A244" i="2"/>
  <c r="C1" i="1" s="1"/>
  <c r="A242" i="2"/>
  <c r="B2" i="1" s="1"/>
  <c r="A241" i="2"/>
  <c r="A239" i="2"/>
  <c r="A2" i="1" s="1"/>
  <c r="A238" i="2"/>
  <c r="A1" i="1" s="1"/>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8" i="2"/>
  <c r="A167" i="2"/>
  <c r="J1" i="5" s="1"/>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F3" i="4" s="1"/>
  <c r="A113" i="2"/>
  <c r="A112" i="2"/>
  <c r="F1" i="4" s="1"/>
  <c r="A109" i="2"/>
  <c r="M43" i="1" s="1"/>
  <c r="A108" i="2"/>
  <c r="M42" i="1" s="1"/>
  <c r="A107" i="2"/>
  <c r="M41" i="1" s="1"/>
  <c r="A106" i="2"/>
  <c r="A105" i="2"/>
  <c r="A104" i="2"/>
  <c r="A103" i="2"/>
  <c r="A102" i="2"/>
  <c r="A100" i="2"/>
  <c r="A99" i="2"/>
  <c r="A98" i="2"/>
  <c r="A97" i="2"/>
  <c r="A96" i="2"/>
  <c r="A95" i="2"/>
  <c r="A94" i="2"/>
  <c r="A93" i="2"/>
  <c r="A92" i="2"/>
  <c r="A91" i="2"/>
  <c r="A90" i="2"/>
  <c r="A89" i="2"/>
  <c r="A88" i="2"/>
  <c r="A87" i="2"/>
  <c r="A86" i="2"/>
  <c r="A85" i="2"/>
  <c r="A84" i="2"/>
  <c r="A83" i="2"/>
  <c r="A82" i="2"/>
  <c r="A81" i="2"/>
  <c r="A80" i="2"/>
  <c r="A79" i="2"/>
  <c r="A78" i="2"/>
  <c r="A71" i="2"/>
  <c r="A70" i="2"/>
  <c r="A66" i="2"/>
  <c r="A65" i="2"/>
  <c r="A62" i="2"/>
  <c r="A61" i="2"/>
  <c r="A57" i="2"/>
  <c r="A56" i="2"/>
  <c r="A53" i="2"/>
  <c r="A52" i="2"/>
  <c r="A48" i="2"/>
  <c r="A47" i="2"/>
  <c r="A39" i="2"/>
  <c r="A38" i="2"/>
  <c r="A37" i="2"/>
  <c r="A36" i="2"/>
  <c r="A31" i="2"/>
  <c r="A30" i="2"/>
  <c r="A29" i="2"/>
  <c r="A28" i="2"/>
  <c r="A23" i="2"/>
  <c r="A21" i="2"/>
  <c r="A20" i="2"/>
  <c r="A14" i="2"/>
  <c r="A13" i="2"/>
  <c r="A12" i="2"/>
  <c r="A11" i="2"/>
  <c r="A10" i="2"/>
  <c r="A6" i="2"/>
  <c r="B5" i="2"/>
  <c r="B4" i="2"/>
  <c r="B3" i="2"/>
  <c r="B2" i="2"/>
  <c r="Y46" i="5"/>
  <c r="K46" i="5" s="1"/>
  <c r="X10" i="4"/>
  <c r="Y38" i="5"/>
  <c r="K38" i="5" s="1"/>
  <c r="Z38" i="5" l="1"/>
  <c r="AH38" i="5"/>
  <c r="Z106" i="5"/>
  <c r="AH106" i="5"/>
  <c r="Z42" i="5"/>
  <c r="AH42" i="5"/>
  <c r="Z19" i="5"/>
  <c r="AH19" i="5"/>
  <c r="Z107" i="5"/>
  <c r="AH107" i="5"/>
  <c r="Z91" i="5"/>
  <c r="AH91" i="5"/>
  <c r="Z27" i="5"/>
  <c r="AH27" i="5"/>
  <c r="Z20" i="5"/>
  <c r="AH20" i="5"/>
  <c r="Z46" i="5"/>
  <c r="AH46" i="5"/>
  <c r="Z108" i="5"/>
  <c r="AH108" i="5"/>
  <c r="Z92" i="5"/>
  <c r="AH92" i="5"/>
  <c r="Z52" i="5"/>
  <c r="AH52" i="5"/>
  <c r="Z44" i="5"/>
  <c r="AH44" i="5"/>
  <c r="Z21" i="5"/>
  <c r="AH21" i="5"/>
  <c r="C5" i="5"/>
  <c r="Z101" i="5"/>
  <c r="AH101" i="5"/>
  <c r="Z77" i="5"/>
  <c r="AH77" i="5"/>
  <c r="Z69" i="5"/>
  <c r="AH69" i="5"/>
  <c r="Z29" i="5"/>
  <c r="AH29" i="5"/>
  <c r="Z94" i="5"/>
  <c r="AH94" i="5"/>
  <c r="Z86" i="5"/>
  <c r="AH86" i="5"/>
  <c r="Z78" i="5"/>
  <c r="AH78" i="5"/>
  <c r="Z62" i="5"/>
  <c r="AH62" i="5"/>
  <c r="Z54" i="5"/>
  <c r="AH54" i="5"/>
  <c r="Z73" i="5"/>
  <c r="AH73" i="5"/>
  <c r="Z65" i="5"/>
  <c r="AH65" i="5"/>
  <c r="Z57" i="5"/>
  <c r="AH57" i="5"/>
  <c r="Z41" i="5"/>
  <c r="AH41" i="5"/>
  <c r="Z33" i="5"/>
  <c r="AH33" i="5"/>
  <c r="Z25" i="5"/>
  <c r="AH25" i="5"/>
  <c r="AN4" i="5"/>
  <c r="AE4" i="5"/>
  <c r="AG4" i="5"/>
  <c r="AI4" i="5"/>
  <c r="AJ4" i="5"/>
  <c r="AM4" i="5"/>
  <c r="A50" i="2"/>
  <c r="V46" i="4"/>
  <c r="AL50" i="5" s="1"/>
  <c r="V203" i="4"/>
  <c r="V199" i="4"/>
  <c r="V183" i="4"/>
  <c r="V167" i="4"/>
  <c r="V160" i="4"/>
  <c r="V156" i="4"/>
  <c r="V146" i="4"/>
  <c r="V130" i="4"/>
  <c r="V114" i="4"/>
  <c r="V204" i="4"/>
  <c r="V148" i="4"/>
  <c r="V189" i="4"/>
  <c r="V170" i="4"/>
  <c r="V145" i="4"/>
  <c r="V129" i="4"/>
  <c r="V113" i="4"/>
  <c r="V185" i="4"/>
  <c r="V195" i="4"/>
  <c r="V177" i="4"/>
  <c r="V151" i="4"/>
  <c r="V135" i="4"/>
  <c r="V119" i="4"/>
  <c r="V180" i="4"/>
  <c r="V108" i="4"/>
  <c r="V133" i="4"/>
  <c r="V117" i="4"/>
  <c r="V134" i="4"/>
  <c r="V164" i="4"/>
  <c r="V141" i="4"/>
  <c r="V157" i="4"/>
  <c r="V131" i="4"/>
  <c r="V149" i="4"/>
  <c r="V152" i="4"/>
  <c r="V120" i="4"/>
  <c r="V181" i="4"/>
  <c r="V126" i="4"/>
  <c r="V109" i="4"/>
  <c r="V202" i="4"/>
  <c r="V192" i="4"/>
  <c r="V179" i="4"/>
  <c r="V163" i="4"/>
  <c r="V159" i="4"/>
  <c r="V155" i="4"/>
  <c r="V139" i="4"/>
  <c r="V123" i="4"/>
  <c r="V207" i="4"/>
  <c r="V194" i="4"/>
  <c r="V198" i="4"/>
  <c r="V182" i="4"/>
  <c r="V166" i="4"/>
  <c r="V144" i="4"/>
  <c r="V128" i="4"/>
  <c r="V112" i="4"/>
  <c r="V176" i="4"/>
  <c r="V188" i="4"/>
  <c r="V173" i="4"/>
  <c r="V150" i="4"/>
  <c r="V118" i="4"/>
  <c r="V132" i="4"/>
  <c r="V115" i="4"/>
  <c r="V174" i="4"/>
  <c r="V186" i="4"/>
  <c r="V165" i="4"/>
  <c r="V110" i="4"/>
  <c r="V107" i="4"/>
  <c r="V201" i="4"/>
  <c r="V191" i="4"/>
  <c r="V175" i="4"/>
  <c r="V162" i="4"/>
  <c r="V158" i="4"/>
  <c r="V154" i="4"/>
  <c r="V138" i="4"/>
  <c r="V122" i="4"/>
  <c r="V206" i="4"/>
  <c r="V168" i="4"/>
  <c r="V197" i="4"/>
  <c r="V178" i="4"/>
  <c r="V153" i="4"/>
  <c r="V137" i="4"/>
  <c r="V121" i="4"/>
  <c r="V193" i="4"/>
  <c r="V172" i="4"/>
  <c r="V187" i="4"/>
  <c r="V169" i="4"/>
  <c r="V143" i="4"/>
  <c r="V127" i="4"/>
  <c r="V111" i="4"/>
  <c r="V140" i="4"/>
  <c r="V125" i="4"/>
  <c r="V116" i="4"/>
  <c r="V200" i="4"/>
  <c r="V184" i="4"/>
  <c r="V171" i="4"/>
  <c r="V161" i="4"/>
  <c r="V147" i="4"/>
  <c r="V205" i="4"/>
  <c r="V190" i="4"/>
  <c r="V136" i="4"/>
  <c r="V196" i="4"/>
  <c r="V142" i="4"/>
  <c r="V124" i="4"/>
  <c r="V20" i="4"/>
  <c r="AL24" i="5" s="1"/>
  <c r="A305" i="2"/>
  <c r="V26" i="4"/>
  <c r="AL30" i="5" s="1"/>
  <c r="V14" i="4"/>
  <c r="AL18" i="5" s="1"/>
  <c r="V27" i="4"/>
  <c r="AL31" i="5" s="1"/>
  <c r="V17" i="4"/>
  <c r="V29" i="4"/>
  <c r="AL33" i="5" s="1"/>
  <c r="V11" i="4"/>
  <c r="AL15" i="5" s="1"/>
  <c r="V43" i="4"/>
  <c r="AL47" i="5" s="1"/>
  <c r="V41" i="4"/>
  <c r="AL45" i="5" s="1"/>
  <c r="V28" i="4"/>
  <c r="AL32" i="5" s="1"/>
  <c r="V40" i="4"/>
  <c r="AL44" i="5" s="1"/>
  <c r="V8" i="4"/>
  <c r="AL12" i="5" s="1"/>
  <c r="V52" i="4"/>
  <c r="AL56" i="5" s="1"/>
  <c r="V16" i="4"/>
  <c r="AL20" i="5" s="1"/>
  <c r="V19" i="4"/>
  <c r="V18" i="4"/>
  <c r="AL22" i="5" s="1"/>
  <c r="Z70" i="5"/>
  <c r="M70" i="5" s="1"/>
  <c r="Z36" i="5"/>
  <c r="M36" i="5" s="1"/>
  <c r="Z89" i="5"/>
  <c r="M89" i="5" s="1"/>
  <c r="Z53" i="5"/>
  <c r="M53" i="5" s="1"/>
  <c r="Z90" i="5"/>
  <c r="M90" i="5" s="1"/>
  <c r="Z75" i="5"/>
  <c r="M75" i="5" s="1"/>
  <c r="AD15" i="4"/>
  <c r="AE15" i="4"/>
  <c r="AF14" i="4"/>
  <c r="Y13" i="5"/>
  <c r="K13" i="5" s="1"/>
  <c r="AC13" i="4"/>
  <c r="AD13" i="4"/>
  <c r="AF13" i="4" s="1"/>
  <c r="Y43" i="5"/>
  <c r="K43" i="5" s="1"/>
  <c r="AH43" i="5" s="1"/>
  <c r="Y84" i="5"/>
  <c r="K84" i="5" s="1"/>
  <c r="AH84" i="5" s="1"/>
  <c r="Y60" i="5"/>
  <c r="K60" i="5" s="1"/>
  <c r="Y26" i="5"/>
  <c r="K26" i="5" s="1"/>
  <c r="Y58" i="5"/>
  <c r="K58" i="5" s="1"/>
  <c r="AH58" i="5" s="1"/>
  <c r="Y74" i="5"/>
  <c r="K74" i="5" s="1"/>
  <c r="AH74" i="5" s="1"/>
  <c r="Y98" i="5"/>
  <c r="K98" i="5" s="1"/>
  <c r="AH98" i="5" s="1"/>
  <c r="V21" i="4"/>
  <c r="AL25" i="5" s="1"/>
  <c r="V44" i="4"/>
  <c r="AL48" i="5" s="1"/>
  <c r="Y99" i="5"/>
  <c r="K99" i="5" s="1"/>
  <c r="AH99" i="5" s="1"/>
  <c r="Y83" i="5"/>
  <c r="K83" i="5" s="1"/>
  <c r="AH83" i="5" s="1"/>
  <c r="V15" i="4"/>
  <c r="AL19" i="5" s="1"/>
  <c r="V50" i="4"/>
  <c r="AL54" i="5" s="1"/>
  <c r="V51" i="4"/>
  <c r="AL55" i="5" s="1"/>
  <c r="V31" i="4"/>
  <c r="AL35" i="5" s="1"/>
  <c r="AD33" i="4"/>
  <c r="Y59" i="5"/>
  <c r="K59" i="5" s="1"/>
  <c r="V35" i="4"/>
  <c r="AL39" i="5" s="1"/>
  <c r="Y100" i="5"/>
  <c r="K100" i="5" s="1"/>
  <c r="AH100" i="5" s="1"/>
  <c r="Y23" i="5"/>
  <c r="K23" i="5" s="1"/>
  <c r="Y31" i="5"/>
  <c r="K31" i="5" s="1"/>
  <c r="AD11" i="4"/>
  <c r="Y48" i="5"/>
  <c r="K48" i="5" s="1"/>
  <c r="Y104" i="5"/>
  <c r="K104" i="5" s="1"/>
  <c r="M33" i="5"/>
  <c r="AC55" i="4"/>
  <c r="AD59" i="4"/>
  <c r="AE43" i="4"/>
  <c r="AD53" i="4"/>
  <c r="AE21" i="4"/>
  <c r="AE33" i="4"/>
  <c r="AD49" i="4"/>
  <c r="V9" i="4"/>
  <c r="AL13" i="5" s="1"/>
  <c r="AE17" i="4"/>
  <c r="AE49" i="4"/>
  <c r="V38" i="4"/>
  <c r="AL42" i="5" s="1"/>
  <c r="V23" i="4"/>
  <c r="AL27" i="5" s="1"/>
  <c r="V39" i="4"/>
  <c r="AL43" i="5" s="1"/>
  <c r="AC65" i="4"/>
  <c r="V13" i="4"/>
  <c r="AL17" i="5" s="1"/>
  <c r="AC25" i="4"/>
  <c r="V33" i="4"/>
  <c r="AL37" i="5" s="1"/>
  <c r="V25" i="4"/>
  <c r="AL29" i="5" s="1"/>
  <c r="V22" i="4"/>
  <c r="AL26" i="5" s="1"/>
  <c r="AD21" i="4"/>
  <c r="V34" i="4"/>
  <c r="AL38" i="5" s="1"/>
  <c r="AD41" i="4"/>
  <c r="V45" i="4"/>
  <c r="AL49" i="5" s="1"/>
  <c r="V10" i="4"/>
  <c r="AL14" i="5" s="1"/>
  <c r="AC41" i="4"/>
  <c r="V12" i="4"/>
  <c r="AL16" i="5" s="1"/>
  <c r="AD25" i="4"/>
  <c r="V57" i="4"/>
  <c r="AL61" i="5" s="1"/>
  <c r="V32" i="4"/>
  <c r="AL36" i="5" s="1"/>
  <c r="AC73" i="4"/>
  <c r="AC102" i="4"/>
  <c r="AD89" i="4"/>
  <c r="AD57" i="4"/>
  <c r="AE53" i="4"/>
  <c r="AD65" i="4"/>
  <c r="AE57" i="4"/>
  <c r="AE73" i="4"/>
  <c r="AC101" i="4"/>
  <c r="AE98" i="4"/>
  <c r="AD93" i="4"/>
  <c r="AD85" i="4"/>
  <c r="AE102" i="4"/>
  <c r="AE93" i="4"/>
  <c r="AD101" i="4"/>
  <c r="AD105" i="4"/>
  <c r="AC98" i="4"/>
  <c r="Y72" i="5"/>
  <c r="K72" i="5" s="1"/>
  <c r="AH72" i="5" s="1"/>
  <c r="Y32" i="5"/>
  <c r="K32" i="5" s="1"/>
  <c r="Y88" i="5"/>
  <c r="K88" i="5" s="1"/>
  <c r="Y64" i="5"/>
  <c r="K64" i="5" s="1"/>
  <c r="AH64" i="5" s="1"/>
  <c r="Y24" i="5"/>
  <c r="K24" i="5" s="1"/>
  <c r="AC81" i="4"/>
  <c r="AE85" i="4"/>
  <c r="AE105" i="4"/>
  <c r="AC89" i="4"/>
  <c r="AD81" i="4"/>
  <c r="AE39" i="4"/>
  <c r="AC59" i="4"/>
  <c r="AD31" i="4"/>
  <c r="AD19" i="4"/>
  <c r="AE55" i="4"/>
  <c r="AE87" i="4"/>
  <c r="AC39" i="4"/>
  <c r="AD63" i="4"/>
  <c r="AD27" i="4"/>
  <c r="AC43" i="4"/>
  <c r="AC95" i="4"/>
  <c r="AD87" i="4"/>
  <c r="AE63" i="4"/>
  <c r="AD47" i="4"/>
  <c r="AE91" i="4"/>
  <c r="AE95" i="4"/>
  <c r="AE27" i="4"/>
  <c r="AC47" i="4"/>
  <c r="AC91" i="4"/>
  <c r="AE19" i="4"/>
  <c r="AE16" i="4"/>
  <c r="AD104" i="4"/>
  <c r="AD36" i="4"/>
  <c r="AE88" i="4"/>
  <c r="AC104" i="4"/>
  <c r="AE13" i="4"/>
  <c r="AD96" i="4"/>
  <c r="AC96" i="4"/>
  <c r="M77" i="5"/>
  <c r="Y95" i="5"/>
  <c r="K95" i="5" s="1"/>
  <c r="AH95" i="5" s="1"/>
  <c r="Y79" i="5"/>
  <c r="K79" i="5" s="1"/>
  <c r="Y63" i="5"/>
  <c r="K63" i="5" s="1"/>
  <c r="Y47" i="5"/>
  <c r="K47" i="5" s="1"/>
  <c r="AH47" i="5" s="1"/>
  <c r="Y55" i="5"/>
  <c r="K55" i="5" s="1"/>
  <c r="AH55" i="5" s="1"/>
  <c r="AE86" i="4"/>
  <c r="AC86" i="4"/>
  <c r="AE80" i="4"/>
  <c r="AD80" i="4"/>
  <c r="AC32" i="4"/>
  <c r="AE32" i="4"/>
  <c r="AC18" i="4"/>
  <c r="AD18" i="4"/>
  <c r="AC80" i="4"/>
  <c r="AC90" i="4"/>
  <c r="AE90" i="4"/>
  <c r="AD90" i="4"/>
  <c r="AE34" i="4"/>
  <c r="AD34" i="4"/>
  <c r="AC30" i="4"/>
  <c r="AE30" i="4"/>
  <c r="AE64" i="4"/>
  <c r="AD70" i="4"/>
  <c r="AD32" i="4"/>
  <c r="AD54" i="4"/>
  <c r="AE42" i="4"/>
  <c r="AD86" i="4"/>
  <c r="AC48" i="4"/>
  <c r="AC70" i="4"/>
  <c r="AD68" i="4"/>
  <c r="AE78" i="4"/>
  <c r="AE44" i="4"/>
  <c r="AD58" i="4"/>
  <c r="AC58" i="4"/>
  <c r="AE40" i="4"/>
  <c r="AC40" i="4"/>
  <c r="AD22" i="4"/>
  <c r="AE22" i="4"/>
  <c r="AC22" i="4"/>
  <c r="AC20" i="4"/>
  <c r="AE20" i="4"/>
  <c r="AD20" i="4"/>
  <c r="AD30" i="4"/>
  <c r="AE48" i="4"/>
  <c r="AE52" i="4"/>
  <c r="AE18" i="4"/>
  <c r="AC54" i="4"/>
  <c r="AE36" i="4"/>
  <c r="AD42" i="4"/>
  <c r="AC88" i="4"/>
  <c r="AC68" i="4"/>
  <c r="AC78" i="4"/>
  <c r="AD44" i="4"/>
  <c r="AD52" i="4"/>
  <c r="A59" i="2"/>
  <c r="Y12" i="5"/>
  <c r="M52" i="5"/>
  <c r="Y49" i="5"/>
  <c r="K49" i="5" s="1"/>
  <c r="Y37" i="5"/>
  <c r="K37" i="5" s="1"/>
  <c r="M27" i="5"/>
  <c r="M78" i="5"/>
  <c r="AD8" i="4"/>
  <c r="AC37" i="4"/>
  <c r="AD37" i="4"/>
  <c r="X8" i="4"/>
  <c r="AF30" i="4"/>
  <c r="AC23" i="4"/>
  <c r="AE31" i="4"/>
  <c r="M25" i="5"/>
  <c r="M91" i="5"/>
  <c r="AF19" i="4"/>
  <c r="AF27" i="4"/>
  <c r="AF22" i="4"/>
  <c r="V104" i="4"/>
  <c r="AL108" i="5" s="1"/>
  <c r="V105" i="4"/>
  <c r="AL109" i="5" s="1"/>
  <c r="AF23" i="4"/>
  <c r="AE45" i="4"/>
  <c r="AE76" i="4"/>
  <c r="AC71" i="4"/>
  <c r="AD29" i="4"/>
  <c r="AD40" i="4"/>
  <c r="AE66" i="4"/>
  <c r="AE99" i="4"/>
  <c r="AE29" i="4"/>
  <c r="V85" i="4"/>
  <c r="V86" i="4"/>
  <c r="AL90" i="5" s="1"/>
  <c r="V94" i="4"/>
  <c r="AL98" i="5" s="1"/>
  <c r="V93" i="4"/>
  <c r="AL97" i="5" s="1"/>
  <c r="V106" i="4"/>
  <c r="AL110" i="5" s="1"/>
  <c r="V90" i="4"/>
  <c r="AL94" i="5" s="1"/>
  <c r="AD71" i="4"/>
  <c r="AD45" i="4"/>
  <c r="AE67" i="4"/>
  <c r="AD67" i="4"/>
  <c r="AC100" i="4"/>
  <c r="AE14" i="4"/>
  <c r="AE28" i="4"/>
  <c r="AC76" i="4"/>
  <c r="AD56" i="4"/>
  <c r="AE100" i="4"/>
  <c r="AD83" i="4"/>
  <c r="AC82" i="4"/>
  <c r="AD66" i="4"/>
  <c r="AD35" i="4"/>
  <c r="AC56" i="4"/>
  <c r="AD77" i="4"/>
  <c r="AD62" i="4"/>
  <c r="AC83" i="4"/>
  <c r="AE82" i="4"/>
  <c r="AC94" i="4"/>
  <c r="AD99" i="4"/>
  <c r="AE23" i="4"/>
  <c r="AE35" i="4"/>
  <c r="AC34" i="4"/>
  <c r="AD28" i="4"/>
  <c r="AC77" i="4"/>
  <c r="AC62" i="4"/>
  <c r="AE94" i="4"/>
  <c r="A68" i="2"/>
  <c r="M19" i="5"/>
  <c r="Y14" i="5"/>
  <c r="K14" i="5" s="1"/>
  <c r="AH14" i="5" s="1"/>
  <c r="Y15" i="5"/>
  <c r="K15" i="5" s="1"/>
  <c r="Y17" i="5"/>
  <c r="K17" i="5" s="1"/>
  <c r="AH17" i="5" s="1"/>
  <c r="AC17" i="4"/>
  <c r="AF17" i="4" s="1"/>
  <c r="AC11" i="4"/>
  <c r="AD14" i="4"/>
  <c r="AD60" i="4"/>
  <c r="AE60" i="4"/>
  <c r="AD16" i="4"/>
  <c r="AE75" i="4"/>
  <c r="AD75" i="4"/>
  <c r="AF42" i="4"/>
  <c r="AF15" i="4"/>
  <c r="AF24" i="4"/>
  <c r="AF71" i="4"/>
  <c r="AG71" i="4" s="1"/>
  <c r="D75" i="5" s="1"/>
  <c r="AF61" i="4"/>
  <c r="AF55" i="4"/>
  <c r="AF100" i="4"/>
  <c r="AF63" i="4"/>
  <c r="AF31" i="4"/>
  <c r="AF87" i="4"/>
  <c r="AF91" i="4"/>
  <c r="AF77" i="4"/>
  <c r="AF93" i="4"/>
  <c r="AF72" i="4"/>
  <c r="AF54" i="4"/>
  <c r="AF36" i="4"/>
  <c r="AF102" i="4"/>
  <c r="AF74" i="4"/>
  <c r="AF60" i="4"/>
  <c r="AF97" i="4"/>
  <c r="AF79" i="4"/>
  <c r="AF40" i="4"/>
  <c r="AF99" i="4"/>
  <c r="AF33" i="4"/>
  <c r="AF105" i="4"/>
  <c r="AF84" i="4"/>
  <c r="AF46" i="4"/>
  <c r="AF64" i="4"/>
  <c r="AF45" i="4"/>
  <c r="W107" i="4"/>
  <c r="AF48" i="4"/>
  <c r="AF82" i="4"/>
  <c r="AF58" i="4"/>
  <c r="AG58" i="4" s="1"/>
  <c r="D62" i="5" s="1"/>
  <c r="AF50" i="4"/>
  <c r="AF16" i="4"/>
  <c r="AF104" i="4"/>
  <c r="AF86" i="4"/>
  <c r="AF21" i="4"/>
  <c r="AF89" i="4"/>
  <c r="AF28" i="4"/>
  <c r="AF44" i="4"/>
  <c r="AF68" i="4"/>
  <c r="AF35" i="4"/>
  <c r="AF56" i="4"/>
  <c r="AG56" i="4" s="1"/>
  <c r="D60" i="5" s="1"/>
  <c r="AF51" i="4"/>
  <c r="AF62" i="4"/>
  <c r="AF20" i="4"/>
  <c r="AF75" i="4"/>
  <c r="AF78" i="4"/>
  <c r="AF49" i="4"/>
  <c r="AF59" i="4"/>
  <c r="AG59" i="4" s="1"/>
  <c r="D63" i="5" s="1"/>
  <c r="AF69" i="4"/>
  <c r="AF85" i="4"/>
  <c r="AF37" i="4"/>
  <c r="AG37" i="4" s="1"/>
  <c r="D41" i="5" s="1"/>
  <c r="AF88" i="4"/>
  <c r="AF81" i="4"/>
  <c r="AF101" i="4"/>
  <c r="AF73" i="4"/>
  <c r="AF52" i="4"/>
  <c r="AF95" i="4"/>
  <c r="AF83" i="4"/>
  <c r="AF53" i="4"/>
  <c r="AF29" i="4"/>
  <c r="AF41" i="4"/>
  <c r="AF92" i="4"/>
  <c r="AF98" i="4"/>
  <c r="AF67" i="4"/>
  <c r="AF65" i="4"/>
  <c r="AF47" i="4"/>
  <c r="AF94" i="4"/>
  <c r="AF26" i="4"/>
  <c r="AF106" i="4"/>
  <c r="AF39" i="4"/>
  <c r="AF25" i="4"/>
  <c r="AF70" i="4"/>
  <c r="AF90" i="4"/>
  <c r="AF18" i="4"/>
  <c r="AF76" i="4"/>
  <c r="AF34" i="4"/>
  <c r="AF103" i="4"/>
  <c r="AF96" i="4"/>
  <c r="AF43" i="4"/>
  <c r="AF57" i="4"/>
  <c r="AF32" i="4"/>
  <c r="AF80" i="4"/>
  <c r="AF38" i="4"/>
  <c r="AF66" i="4"/>
  <c r="Y109" i="5"/>
  <c r="K109" i="5" s="1"/>
  <c r="Y102" i="5"/>
  <c r="K102" i="5" s="1"/>
  <c r="Y96" i="5"/>
  <c r="K96" i="5" s="1"/>
  <c r="Y87" i="5"/>
  <c r="K87" i="5" s="1"/>
  <c r="Y81" i="5"/>
  <c r="K81" i="5" s="1"/>
  <c r="AH81" i="5" s="1"/>
  <c r="Y76" i="5"/>
  <c r="K76" i="5" s="1"/>
  <c r="AH76" i="5" s="1"/>
  <c r="Y71" i="5"/>
  <c r="K71" i="5" s="1"/>
  <c r="Y50" i="5"/>
  <c r="K50" i="5" s="1"/>
  <c r="AH50" i="5" s="1"/>
  <c r="Y39" i="5"/>
  <c r="K39" i="5" s="1"/>
  <c r="AH39" i="5" s="1"/>
  <c r="Y28" i="5"/>
  <c r="K28" i="5" s="1"/>
  <c r="Y22" i="5"/>
  <c r="K22" i="5" s="1"/>
  <c r="Y16" i="5"/>
  <c r="K16" i="5" s="1"/>
  <c r="Y68" i="5"/>
  <c r="K68" i="5" s="1"/>
  <c r="Y45" i="5"/>
  <c r="K45" i="5" s="1"/>
  <c r="AH45" i="5" s="1"/>
  <c r="Y103" i="5"/>
  <c r="K103" i="5" s="1"/>
  <c r="Y61" i="5"/>
  <c r="K61" i="5" s="1"/>
  <c r="AH61" i="5" s="1"/>
  <c r="Y40" i="5"/>
  <c r="K40" i="5" s="1"/>
  <c r="Y110" i="5"/>
  <c r="K110" i="5" s="1"/>
  <c r="AC10" i="4"/>
  <c r="AD10" i="4"/>
  <c r="AE10" i="4"/>
  <c r="Y97" i="5"/>
  <c r="K97" i="5" s="1"/>
  <c r="Y56" i="5"/>
  <c r="K56" i="5" s="1"/>
  <c r="AH56" i="5" s="1"/>
  <c r="Y82" i="5"/>
  <c r="K82" i="5" s="1"/>
  <c r="AH82" i="5" s="1"/>
  <c r="Y67" i="5"/>
  <c r="K67" i="5" s="1"/>
  <c r="A2" i="2"/>
  <c r="A346" i="2"/>
  <c r="V67" i="4"/>
  <c r="AL71" i="5" s="1"/>
  <c r="AD97" i="4"/>
  <c r="AE97" i="4"/>
  <c r="AC97" i="4"/>
  <c r="AC72" i="4"/>
  <c r="AD72" i="4"/>
  <c r="AE50" i="4"/>
  <c r="AC50" i="4"/>
  <c r="AD50" i="4"/>
  <c r="AC38" i="4"/>
  <c r="AE38" i="4"/>
  <c r="AC26" i="4"/>
  <c r="AD26" i="4"/>
  <c r="AE26" i="4"/>
  <c r="V96" i="4"/>
  <c r="V30" i="4"/>
  <c r="V102" i="4"/>
  <c r="V78" i="4"/>
  <c r="V68" i="4"/>
  <c r="V60" i="4"/>
  <c r="V97" i="4"/>
  <c r="V71" i="4"/>
  <c r="V63" i="4"/>
  <c r="AL67" i="5" s="1"/>
  <c r="V48" i="4"/>
  <c r="AL52" i="5" s="1"/>
  <c r="V89" i="4"/>
  <c r="V100" i="4"/>
  <c r="V53" i="4"/>
  <c r="V82" i="4"/>
  <c r="V101" i="4"/>
  <c r="AL23" i="5"/>
  <c r="AD106" i="4"/>
  <c r="AE106" i="4"/>
  <c r="AC106" i="4"/>
  <c r="AD103" i="4"/>
  <c r="AC103" i="4"/>
  <c r="AE103" i="4"/>
  <c r="AE92" i="4"/>
  <c r="AC92" i="4"/>
  <c r="AD92" i="4"/>
  <c r="AC84" i="4"/>
  <c r="AD84" i="4"/>
  <c r="AE84" i="4"/>
  <c r="AD79" i="4"/>
  <c r="AE79" i="4"/>
  <c r="AC79" i="4"/>
  <c r="AE74" i="4"/>
  <c r="AC74" i="4"/>
  <c r="AD74" i="4"/>
  <c r="AC69" i="4"/>
  <c r="AD69" i="4"/>
  <c r="AE69" i="4"/>
  <c r="AC61" i="4"/>
  <c r="AD61" i="4"/>
  <c r="AC51" i="4"/>
  <c r="AE51" i="4"/>
  <c r="AD51" i="4"/>
  <c r="AE46" i="4"/>
  <c r="AC46" i="4"/>
  <c r="AD46" i="4"/>
  <c r="AC24" i="4"/>
  <c r="AE24" i="4"/>
  <c r="AD24" i="4"/>
  <c r="AC12" i="4"/>
  <c r="AE12" i="4"/>
  <c r="AD12" i="4"/>
  <c r="AL21" i="5"/>
  <c r="Y93" i="5"/>
  <c r="K93" i="5" s="1"/>
  <c r="Y80" i="5"/>
  <c r="K80" i="5" s="1"/>
  <c r="M62" i="5"/>
  <c r="M57" i="5"/>
  <c r="Y35" i="5"/>
  <c r="K35" i="5" s="1"/>
  <c r="Y30" i="5"/>
  <c r="K30" i="5" s="1"/>
  <c r="Y18" i="5"/>
  <c r="K18" i="5" s="1"/>
  <c r="AH18" i="5" s="1"/>
  <c r="M73" i="5"/>
  <c r="M94" i="5"/>
  <c r="M106" i="5"/>
  <c r="M21" i="5"/>
  <c r="M42" i="5"/>
  <c r="M54" i="5"/>
  <c r="M46" i="5"/>
  <c r="M86" i="5"/>
  <c r="M65" i="5"/>
  <c r="M108" i="5"/>
  <c r="M38" i="5"/>
  <c r="M20" i="5"/>
  <c r="Y85" i="5"/>
  <c r="K85" i="5" s="1"/>
  <c r="Y105" i="5"/>
  <c r="K105" i="5" s="1"/>
  <c r="Y66" i="5"/>
  <c r="K66" i="5" s="1"/>
  <c r="Y51" i="5"/>
  <c r="K51" i="5" s="1"/>
  <c r="Y34" i="5"/>
  <c r="K34" i="5" s="1"/>
  <c r="M41" i="5"/>
  <c r="M101" i="5"/>
  <c r="M44" i="5"/>
  <c r="M107" i="5"/>
  <c r="M92" i="5"/>
  <c r="M69" i="5"/>
  <c r="M29" i="5"/>
  <c r="V87" i="4"/>
  <c r="V79" i="4"/>
  <c r="V54" i="4"/>
  <c r="V83" i="4"/>
  <c r="V76" i="4"/>
  <c r="V64" i="4"/>
  <c r="V61" i="4"/>
  <c r="V91" i="4"/>
  <c r="V72" i="4"/>
  <c r="V98" i="4"/>
  <c r="V95" i="4"/>
  <c r="V80" i="4"/>
  <c r="V69" i="4"/>
  <c r="V65" i="4"/>
  <c r="V58" i="4"/>
  <c r="V49" i="4"/>
  <c r="V103" i="4"/>
  <c r="V99" i="4"/>
  <c r="V92" i="4"/>
  <c r="V88" i="4"/>
  <c r="V84" i="4"/>
  <c r="V55" i="4"/>
  <c r="V36" i="4"/>
  <c r="V77" i="4"/>
  <c r="V73" i="4"/>
  <c r="V62" i="4"/>
  <c r="V59" i="4"/>
  <c r="V24" i="4"/>
  <c r="V81" i="4"/>
  <c r="V74" i="4"/>
  <c r="V70" i="4"/>
  <c r="V66" i="4"/>
  <c r="V47" i="4"/>
  <c r="V42" i="4"/>
  <c r="V56" i="4"/>
  <c r="V37" i="4"/>
  <c r="V75" i="4"/>
  <c r="AE61" i="4"/>
  <c r="AC64" i="4"/>
  <c r="X9" i="4"/>
  <c r="Z66" i="5" l="1"/>
  <c r="AH66" i="5"/>
  <c r="Z30" i="5"/>
  <c r="AH30" i="5"/>
  <c r="Z22" i="5"/>
  <c r="AH22" i="5"/>
  <c r="Z96" i="5"/>
  <c r="AH96" i="5"/>
  <c r="Z60" i="5"/>
  <c r="AH60" i="5"/>
  <c r="Z110" i="5"/>
  <c r="AH110" i="5"/>
  <c r="Z28" i="5"/>
  <c r="AH28" i="5"/>
  <c r="Z102" i="5"/>
  <c r="AH102" i="5"/>
  <c r="Z88" i="5"/>
  <c r="AH88" i="5"/>
  <c r="Z85" i="5"/>
  <c r="AH85" i="5"/>
  <c r="Z67" i="5"/>
  <c r="AH67" i="5"/>
  <c r="Z40" i="5"/>
  <c r="AH40" i="5"/>
  <c r="Z109" i="5"/>
  <c r="AH109" i="5"/>
  <c r="Z37" i="5"/>
  <c r="AH37" i="5"/>
  <c r="Z63" i="5"/>
  <c r="AH63" i="5"/>
  <c r="Z32" i="5"/>
  <c r="AH32" i="5"/>
  <c r="Z59" i="5"/>
  <c r="AH59" i="5"/>
  <c r="Z15" i="5"/>
  <c r="AH15" i="5"/>
  <c r="Z49" i="5"/>
  <c r="AH49" i="5"/>
  <c r="Z79" i="5"/>
  <c r="AH79" i="5"/>
  <c r="Z104" i="5"/>
  <c r="AH104" i="5"/>
  <c r="Z35" i="5"/>
  <c r="AH35" i="5"/>
  <c r="Z80" i="5"/>
  <c r="AH80" i="5"/>
  <c r="Z103" i="5"/>
  <c r="AH103" i="5"/>
  <c r="Z71" i="5"/>
  <c r="AH71" i="5"/>
  <c r="Z48" i="5"/>
  <c r="AH48" i="5"/>
  <c r="Z105" i="5"/>
  <c r="AH105" i="5"/>
  <c r="Z93" i="5"/>
  <c r="AH93" i="5"/>
  <c r="Z97" i="5"/>
  <c r="AH97" i="5"/>
  <c r="Z13" i="5"/>
  <c r="AH13" i="5"/>
  <c r="Z34" i="5"/>
  <c r="AH34" i="5"/>
  <c r="Z68" i="5"/>
  <c r="AH68" i="5"/>
  <c r="Z31" i="5"/>
  <c r="AH31" i="5"/>
  <c r="Z51" i="5"/>
  <c r="AH51" i="5"/>
  <c r="Z16" i="5"/>
  <c r="AH16" i="5"/>
  <c r="Z87" i="5"/>
  <c r="AH87" i="5"/>
  <c r="Z24" i="5"/>
  <c r="AH24" i="5"/>
  <c r="Z23" i="5"/>
  <c r="AH23" i="5"/>
  <c r="Z26" i="5"/>
  <c r="AH26" i="5"/>
  <c r="AK194" i="5"/>
  <c r="AL194" i="5"/>
  <c r="AL129" i="5"/>
  <c r="AK129" i="5"/>
  <c r="AK197" i="5"/>
  <c r="AL197" i="5"/>
  <c r="AL126" i="5"/>
  <c r="AK126" i="5"/>
  <c r="AK111" i="5"/>
  <c r="AL111" i="5"/>
  <c r="AL154" i="5"/>
  <c r="AK154" i="5"/>
  <c r="AK186" i="5"/>
  <c r="AL186" i="5"/>
  <c r="AL167" i="5"/>
  <c r="AK167" i="5"/>
  <c r="AK156" i="5"/>
  <c r="AL156" i="5"/>
  <c r="AK137" i="5"/>
  <c r="AL137" i="5"/>
  <c r="AK189" i="5"/>
  <c r="AL189" i="5"/>
  <c r="AL118" i="5"/>
  <c r="AK118" i="5"/>
  <c r="AK207" i="5"/>
  <c r="AL207" i="5"/>
  <c r="AK209" i="5"/>
  <c r="AL209" i="5"/>
  <c r="AK144" i="5"/>
  <c r="AL144" i="5"/>
  <c r="AL125" i="5"/>
  <c r="AK125" i="5"/>
  <c r="AL142" i="5"/>
  <c r="AK142" i="5"/>
  <c r="AK114" i="5"/>
  <c r="AL114" i="5"/>
  <c r="AK177" i="5"/>
  <c r="AL177" i="5"/>
  <c r="AK202" i="5"/>
  <c r="AL202" i="5"/>
  <c r="AK183" i="5"/>
  <c r="AL183" i="5"/>
  <c r="AL153" i="5"/>
  <c r="AK153" i="5"/>
  <c r="AK112" i="5"/>
  <c r="AL112" i="5"/>
  <c r="AL117" i="5"/>
  <c r="AK117" i="5"/>
  <c r="AK134" i="5"/>
  <c r="AL134" i="5"/>
  <c r="AK151" i="5"/>
  <c r="AL151" i="5"/>
  <c r="AK115" i="5"/>
  <c r="AL115" i="5"/>
  <c r="AK141" i="5"/>
  <c r="AL141" i="5"/>
  <c r="AL158" i="5"/>
  <c r="AK158" i="5"/>
  <c r="AK169" i="5"/>
  <c r="AL169" i="5"/>
  <c r="AL192" i="5"/>
  <c r="AK192" i="5"/>
  <c r="AK198" i="5"/>
  <c r="AL198" i="5"/>
  <c r="AK196" i="5"/>
  <c r="AL196" i="5"/>
  <c r="AK135" i="5"/>
  <c r="AL135" i="5"/>
  <c r="AK184" i="5"/>
  <c r="AL184" i="5"/>
  <c r="AK133" i="5"/>
  <c r="AL133" i="5"/>
  <c r="AL150" i="5"/>
  <c r="AK150" i="5"/>
  <c r="AL165" i="5"/>
  <c r="AK165" i="5"/>
  <c r="AK131" i="5"/>
  <c r="AL131" i="5"/>
  <c r="AL157" i="5"/>
  <c r="AK157" i="5"/>
  <c r="AK162" i="5"/>
  <c r="AL162" i="5"/>
  <c r="AK190" i="5"/>
  <c r="AL190" i="5"/>
  <c r="AK180" i="5"/>
  <c r="AL180" i="5"/>
  <c r="AK211" i="5"/>
  <c r="AL211" i="5"/>
  <c r="AK206" i="5"/>
  <c r="AL206" i="5"/>
  <c r="AK161" i="5"/>
  <c r="AL161" i="5"/>
  <c r="AK123" i="5"/>
  <c r="AL123" i="5"/>
  <c r="AL149" i="5"/>
  <c r="AK149" i="5"/>
  <c r="AL160" i="5"/>
  <c r="AK160" i="5"/>
  <c r="AL128" i="5"/>
  <c r="AK128" i="5"/>
  <c r="AK175" i="5"/>
  <c r="AL175" i="5"/>
  <c r="AK147" i="5"/>
  <c r="AL147" i="5"/>
  <c r="AK182" i="5"/>
  <c r="AL182" i="5"/>
  <c r="AK166" i="5"/>
  <c r="AL166" i="5"/>
  <c r="AL178" i="5"/>
  <c r="AK178" i="5"/>
  <c r="AK116" i="5"/>
  <c r="AL116" i="5"/>
  <c r="AK127" i="5"/>
  <c r="AL127" i="5"/>
  <c r="AL113" i="5"/>
  <c r="AK113" i="5"/>
  <c r="AK145" i="5"/>
  <c r="AL145" i="5"/>
  <c r="AL139" i="5"/>
  <c r="AK139" i="5"/>
  <c r="AK174" i="5"/>
  <c r="AL174" i="5"/>
  <c r="AK164" i="5"/>
  <c r="AL164" i="5"/>
  <c r="Y4" i="5"/>
  <c r="Y6" i="5" s="1"/>
  <c r="AK146" i="5"/>
  <c r="AL146" i="5"/>
  <c r="AK188" i="5"/>
  <c r="AL188" i="5"/>
  <c r="AK173" i="5"/>
  <c r="AL173" i="5"/>
  <c r="AK201" i="5"/>
  <c r="AL201" i="5"/>
  <c r="AK179" i="5"/>
  <c r="AL179" i="5"/>
  <c r="AK119" i="5"/>
  <c r="AL119" i="5"/>
  <c r="AK132" i="5"/>
  <c r="AL132" i="5"/>
  <c r="AK143" i="5"/>
  <c r="AL143" i="5"/>
  <c r="AK130" i="5"/>
  <c r="AL130" i="5"/>
  <c r="AL168" i="5"/>
  <c r="AK168" i="5"/>
  <c r="AK155" i="5"/>
  <c r="AL155" i="5"/>
  <c r="AK193" i="5"/>
  <c r="AL193" i="5"/>
  <c r="AL171" i="5"/>
  <c r="AK171" i="5"/>
  <c r="AK200" i="5"/>
  <c r="AL200" i="5"/>
  <c r="AK204" i="5"/>
  <c r="AL204" i="5"/>
  <c r="AK191" i="5"/>
  <c r="AL191" i="5"/>
  <c r="AK172" i="5"/>
  <c r="AL172" i="5"/>
  <c r="AK195" i="5"/>
  <c r="AL195" i="5"/>
  <c r="AK136" i="5"/>
  <c r="AL136" i="5"/>
  <c r="AL148" i="5"/>
  <c r="AK148" i="5"/>
  <c r="AK159" i="5"/>
  <c r="AL159" i="5"/>
  <c r="AK185" i="5"/>
  <c r="AL185" i="5"/>
  <c r="AK138" i="5"/>
  <c r="AL138" i="5"/>
  <c r="AK181" i="5"/>
  <c r="AL181" i="5"/>
  <c r="AL152" i="5"/>
  <c r="AK152" i="5"/>
  <c r="AL187" i="5"/>
  <c r="AK187" i="5"/>
  <c r="AL140" i="5"/>
  <c r="AK140" i="5"/>
  <c r="AK120" i="5"/>
  <c r="AL120" i="5"/>
  <c r="AL176" i="5"/>
  <c r="AK176" i="5"/>
  <c r="AK210" i="5"/>
  <c r="AL210" i="5"/>
  <c r="AK205" i="5"/>
  <c r="AL205" i="5"/>
  <c r="AK122" i="5"/>
  <c r="AL122" i="5"/>
  <c r="AK170" i="5"/>
  <c r="AL170" i="5"/>
  <c r="AK163" i="5"/>
  <c r="AL163" i="5"/>
  <c r="AK124" i="5"/>
  <c r="AL124" i="5"/>
  <c r="AK121" i="5"/>
  <c r="AL121" i="5"/>
  <c r="AK199" i="5"/>
  <c r="AL199" i="5"/>
  <c r="AK208" i="5"/>
  <c r="AL208" i="5"/>
  <c r="AK203" i="5"/>
  <c r="AL203" i="5"/>
  <c r="Z95" i="5"/>
  <c r="M95" i="5" s="1"/>
  <c r="Z18" i="5"/>
  <c r="M18" i="5" s="1"/>
  <c r="Z64" i="5"/>
  <c r="M64" i="5" s="1"/>
  <c r="Z58" i="5"/>
  <c r="M58" i="5" s="1"/>
  <c r="AA62" i="5"/>
  <c r="Z100" i="5"/>
  <c r="M100" i="5" s="1"/>
  <c r="Z83" i="5"/>
  <c r="M83" i="5" s="1"/>
  <c r="Z39" i="5"/>
  <c r="M39" i="5" s="1"/>
  <c r="Z17" i="5"/>
  <c r="M17" i="5" s="1"/>
  <c r="Z55" i="5"/>
  <c r="M55" i="5" s="1"/>
  <c r="Z72" i="5"/>
  <c r="M72" i="5" s="1"/>
  <c r="Z99" i="5"/>
  <c r="M99" i="5" s="1"/>
  <c r="Z84" i="5"/>
  <c r="M84" i="5" s="1"/>
  <c r="Z82" i="5"/>
  <c r="M82" i="5" s="1"/>
  <c r="Z61" i="5"/>
  <c r="M61" i="5" s="1"/>
  <c r="Z50" i="5"/>
  <c r="M50" i="5" s="1"/>
  <c r="Z43" i="5"/>
  <c r="M43" i="5" s="1"/>
  <c r="Z56" i="5"/>
  <c r="M56" i="5" s="1"/>
  <c r="AA41" i="5"/>
  <c r="Z14" i="5"/>
  <c r="M14" i="5" s="1"/>
  <c r="Z45" i="5"/>
  <c r="M45" i="5" s="1"/>
  <c r="Z76" i="5"/>
  <c r="M76" i="5" s="1"/>
  <c r="Z47" i="5"/>
  <c r="M47" i="5" s="1"/>
  <c r="Z98" i="5"/>
  <c r="M98" i="5" s="1"/>
  <c r="Z81" i="5"/>
  <c r="M81" i="5" s="1"/>
  <c r="AA75" i="5"/>
  <c r="Z74" i="5"/>
  <c r="M74" i="5" s="1"/>
  <c r="AG15" i="4"/>
  <c r="K12" i="5"/>
  <c r="AF11" i="4"/>
  <c r="AG11" i="4" s="1"/>
  <c r="D15" i="5" s="1"/>
  <c r="M26" i="5"/>
  <c r="AF12" i="4"/>
  <c r="AG12" i="4" s="1"/>
  <c r="D16" i="5" s="1"/>
  <c r="AF10" i="4"/>
  <c r="AG10" i="4" s="1"/>
  <c r="D14" i="5" s="1"/>
  <c r="M23" i="5"/>
  <c r="M59" i="5"/>
  <c r="M48" i="5"/>
  <c r="M60" i="5"/>
  <c r="AA60" i="5" s="1"/>
  <c r="M79" i="5"/>
  <c r="M31" i="5"/>
  <c r="M104" i="5"/>
  <c r="M88" i="5"/>
  <c r="M32" i="5"/>
  <c r="M24" i="5"/>
  <c r="M97" i="5"/>
  <c r="M87" i="5"/>
  <c r="AG33" i="4"/>
  <c r="D37" i="5" s="1"/>
  <c r="AE8" i="4"/>
  <c r="AG19" i="4"/>
  <c r="D23" i="5" s="1"/>
  <c r="AC8" i="4"/>
  <c r="AF8" i="4" s="1"/>
  <c r="AG87" i="4"/>
  <c r="AG76" i="4"/>
  <c r="D80" i="5" s="1"/>
  <c r="AG48" i="4"/>
  <c r="AG66" i="4"/>
  <c r="AG35" i="4"/>
  <c r="D39" i="5" s="1"/>
  <c r="AG77" i="4"/>
  <c r="D81" i="5" s="1"/>
  <c r="AG105" i="4"/>
  <c r="D109" i="5" s="1"/>
  <c r="AG49" i="4"/>
  <c r="AG22" i="4"/>
  <c r="D26" i="5" s="1"/>
  <c r="AG98" i="4"/>
  <c r="D102" i="5" s="1"/>
  <c r="AG17" i="4"/>
  <c r="M63" i="5"/>
  <c r="AA63" i="5" s="1"/>
  <c r="AG91" i="4"/>
  <c r="D95" i="5" s="1"/>
  <c r="AG31" i="4"/>
  <c r="D35" i="5" s="1"/>
  <c r="AG40" i="4"/>
  <c r="AG45" i="4"/>
  <c r="D49" i="5" s="1"/>
  <c r="AG27" i="4"/>
  <c r="D31" i="5" s="1"/>
  <c r="AG36" i="4"/>
  <c r="D40" i="5" s="1"/>
  <c r="AG88" i="4"/>
  <c r="AG20" i="4"/>
  <c r="D24" i="5" s="1"/>
  <c r="AG90" i="4"/>
  <c r="AG67" i="4"/>
  <c r="D71" i="5" s="1"/>
  <c r="AG94" i="4"/>
  <c r="D98" i="5" s="1"/>
  <c r="AG42" i="4"/>
  <c r="AG60" i="4"/>
  <c r="D64" i="5" s="1"/>
  <c r="M49" i="5"/>
  <c r="AG30" i="4"/>
  <c r="D34" i="5" s="1"/>
  <c r="AG28" i="4"/>
  <c r="D32" i="5" s="1"/>
  <c r="AG13" i="4"/>
  <c r="D17" i="5" s="1"/>
  <c r="AG95" i="4"/>
  <c r="D99" i="5" s="1"/>
  <c r="AG65" i="4"/>
  <c r="AG92" i="4"/>
  <c r="D96" i="5" s="1"/>
  <c r="AG16" i="4"/>
  <c r="AG62" i="4"/>
  <c r="D66" i="5" s="1"/>
  <c r="AG46" i="4"/>
  <c r="D50" i="5" s="1"/>
  <c r="AG70" i="4"/>
  <c r="D74" i="5" s="1"/>
  <c r="AG43" i="4"/>
  <c r="D47" i="5" s="1"/>
  <c r="AG81" i="4"/>
  <c r="D85" i="5" s="1"/>
  <c r="AG93" i="4"/>
  <c r="D97" i="5" s="1"/>
  <c r="M35" i="5"/>
  <c r="M93" i="5"/>
  <c r="M37" i="5"/>
  <c r="AL57" i="5"/>
  <c r="M80" i="5"/>
  <c r="AG57" i="4"/>
  <c r="D61" i="5" s="1"/>
  <c r="AG21" i="4"/>
  <c r="AG39" i="4"/>
  <c r="D43" i="5" s="1"/>
  <c r="AG97" i="4"/>
  <c r="AG83" i="4"/>
  <c r="D87" i="5" s="1"/>
  <c r="AG29" i="4"/>
  <c r="AG82" i="4"/>
  <c r="AG23" i="4"/>
  <c r="AG55" i="4"/>
  <c r="D59" i="5" s="1"/>
  <c r="AL89" i="5"/>
  <c r="AG99" i="4"/>
  <c r="D103" i="5" s="1"/>
  <c r="AG102" i="4"/>
  <c r="AG52" i="4"/>
  <c r="D56" i="5" s="1"/>
  <c r="AG64" i="4"/>
  <c r="D68" i="5" s="1"/>
  <c r="AG75" i="4"/>
  <c r="D79" i="5" s="1"/>
  <c r="M15" i="5"/>
  <c r="AG73" i="4"/>
  <c r="AG63" i="4"/>
  <c r="D67" i="5" s="1"/>
  <c r="AG38" i="4"/>
  <c r="AG84" i="4"/>
  <c r="D88" i="5" s="1"/>
  <c r="AG86" i="4"/>
  <c r="AG41" i="4"/>
  <c r="D45" i="5" s="1"/>
  <c r="AG18" i="4"/>
  <c r="D22" i="5" s="1"/>
  <c r="AG78" i="4"/>
  <c r="D82" i="5" s="1"/>
  <c r="AG50" i="4"/>
  <c r="AG68" i="4"/>
  <c r="D72" i="5" s="1"/>
  <c r="AG100" i="4"/>
  <c r="D104" i="5" s="1"/>
  <c r="AG32" i="4"/>
  <c r="AG101" i="4"/>
  <c r="D105" i="5" s="1"/>
  <c r="AG44" i="4"/>
  <c r="D48" i="5" s="1"/>
  <c r="AG85" i="4"/>
  <c r="AG53" i="4"/>
  <c r="AG72" i="4"/>
  <c r="D76" i="5" s="1"/>
  <c r="AG89" i="4"/>
  <c r="D93" i="5" s="1"/>
  <c r="AG14" i="4"/>
  <c r="D18" i="5" s="1"/>
  <c r="AG104" i="4"/>
  <c r="AG54" i="4"/>
  <c r="D58" i="5" s="1"/>
  <c r="AG47" i="4"/>
  <c r="D51" i="5" s="1"/>
  <c r="AG80" i="4"/>
  <c r="D84" i="5" s="1"/>
  <c r="AG25" i="4"/>
  <c r="AG34" i="4"/>
  <c r="AG96" i="4"/>
  <c r="D100" i="5" s="1"/>
  <c r="M22" i="5"/>
  <c r="M96" i="5"/>
  <c r="M68" i="5"/>
  <c r="M71" i="5"/>
  <c r="M28" i="5"/>
  <c r="M102" i="5"/>
  <c r="M109" i="5"/>
  <c r="M16" i="5"/>
  <c r="M67" i="5"/>
  <c r="M103" i="5"/>
  <c r="M110" i="5"/>
  <c r="M40" i="5"/>
  <c r="AG26" i="4"/>
  <c r="D30" i="5" s="1"/>
  <c r="AL82" i="5"/>
  <c r="AL75" i="5"/>
  <c r="AL106" i="5"/>
  <c r="AL101" i="5"/>
  <c r="AL105" i="5"/>
  <c r="AL93" i="5"/>
  <c r="AL86" i="5"/>
  <c r="AL34" i="5"/>
  <c r="AL104" i="5"/>
  <c r="AL100" i="5"/>
  <c r="AL64" i="5"/>
  <c r="AL72" i="5"/>
  <c r="AG74" i="4"/>
  <c r="AG51" i="4"/>
  <c r="D55" i="5" s="1"/>
  <c r="AG79" i="4"/>
  <c r="D83" i="5" s="1"/>
  <c r="AG106" i="4"/>
  <c r="D110" i="5" s="1"/>
  <c r="AG24" i="4"/>
  <c r="D28" i="5" s="1"/>
  <c r="AG69" i="4"/>
  <c r="AG103" i="4"/>
  <c r="M30" i="5"/>
  <c r="M85" i="5"/>
  <c r="M34" i="5"/>
  <c r="M105" i="5"/>
  <c r="M51" i="5"/>
  <c r="M66" i="5"/>
  <c r="AL51" i="5"/>
  <c r="AL96" i="5"/>
  <c r="AL102" i="5"/>
  <c r="AL68" i="5"/>
  <c r="AL70" i="5"/>
  <c r="AL80" i="5"/>
  <c r="AL58" i="5"/>
  <c r="AL79" i="5"/>
  <c r="AL103" i="5"/>
  <c r="AL74" i="5"/>
  <c r="AL107" i="5"/>
  <c r="AL87" i="5"/>
  <c r="AL83" i="5"/>
  <c r="AL78" i="5"/>
  <c r="AL63" i="5"/>
  <c r="AL91" i="5"/>
  <c r="AL85" i="5"/>
  <c r="AL66" i="5"/>
  <c r="AL76" i="5"/>
  <c r="AL77" i="5"/>
  <c r="AL95" i="5"/>
  <c r="AL28" i="5"/>
  <c r="AL81" i="5"/>
  <c r="AL53" i="5"/>
  <c r="AL62" i="5"/>
  <c r="AL41" i="5"/>
  <c r="AL40" i="5"/>
  <c r="AL69" i="5"/>
  <c r="AL60" i="5"/>
  <c r="AL59" i="5"/>
  <c r="AL73" i="5"/>
  <c r="AL88" i="5"/>
  <c r="AL84" i="5"/>
  <c r="AL46" i="5"/>
  <c r="AL92" i="5"/>
  <c r="AL99" i="5"/>
  <c r="AL65" i="5"/>
  <c r="M13" i="5"/>
  <c r="AG61" i="4"/>
  <c r="AD9" i="4"/>
  <c r="AC9" i="4"/>
  <c r="AF9" i="4" s="1"/>
  <c r="AE9" i="4"/>
  <c r="K8" i="5" l="1"/>
  <c r="AH12" i="5"/>
  <c r="D33" i="5"/>
  <c r="AA33" i="5" s="1"/>
  <c r="D19" i="5"/>
  <c r="AA19" i="5" s="1"/>
  <c r="D90" i="5"/>
  <c r="AA90" i="5" s="1"/>
  <c r="D70" i="5"/>
  <c r="AA70" i="5" s="1"/>
  <c r="D52" i="5"/>
  <c r="AA52" i="5" s="1"/>
  <c r="D78" i="5"/>
  <c r="AA78" i="5" s="1"/>
  <c r="D36" i="5"/>
  <c r="AA36" i="5" s="1"/>
  <c r="D106" i="5"/>
  <c r="AA106" i="5" s="1"/>
  <c r="D101" i="5"/>
  <c r="AA101" i="5" s="1"/>
  <c r="D20" i="5"/>
  <c r="AA20" i="5" s="1"/>
  <c r="D91" i="5"/>
  <c r="AA91" i="5" s="1"/>
  <c r="D65" i="5"/>
  <c r="AA65" i="5" s="1"/>
  <c r="D21" i="5"/>
  <c r="AA21" i="5" s="1"/>
  <c r="D108" i="5"/>
  <c r="AA108" i="5" s="1"/>
  <c r="D42" i="5"/>
  <c r="AA42" i="5" s="1"/>
  <c r="D46" i="5"/>
  <c r="AA46" i="5" s="1"/>
  <c r="D53" i="5"/>
  <c r="AA53" i="5" s="1"/>
  <c r="D92" i="5"/>
  <c r="AA92" i="5" s="1"/>
  <c r="D107" i="5"/>
  <c r="AA107" i="5" s="1"/>
  <c r="D25" i="5"/>
  <c r="AA25" i="5" s="1"/>
  <c r="D69" i="5"/>
  <c r="AA69" i="5" s="1"/>
  <c r="D44" i="5"/>
  <c r="AA44" i="5" s="1"/>
  <c r="D57" i="5"/>
  <c r="AA57" i="5" s="1"/>
  <c r="D89" i="5"/>
  <c r="AA89" i="5" s="1"/>
  <c r="D86" i="5"/>
  <c r="AA86" i="5" s="1"/>
  <c r="D73" i="5"/>
  <c r="AA73" i="5" s="1"/>
  <c r="D38" i="5"/>
  <c r="AA38" i="5" s="1"/>
  <c r="D54" i="5"/>
  <c r="AA54" i="5" s="1"/>
  <c r="D77" i="5"/>
  <c r="AA77" i="5" s="1"/>
  <c r="D29" i="5"/>
  <c r="AA29" i="5" s="1"/>
  <c r="D27" i="5"/>
  <c r="AA27" i="5" s="1"/>
  <c r="D94" i="5"/>
  <c r="AA94" i="5" s="1"/>
  <c r="AO163" i="5"/>
  <c r="AO210" i="5"/>
  <c r="AO185" i="5"/>
  <c r="AO195" i="5"/>
  <c r="AO119" i="5"/>
  <c r="AO188" i="5"/>
  <c r="AO139" i="5"/>
  <c r="AO149" i="5"/>
  <c r="AA87" i="5"/>
  <c r="AO152" i="5"/>
  <c r="AO171" i="5"/>
  <c r="AO123" i="5"/>
  <c r="AO131" i="5"/>
  <c r="AO184" i="5"/>
  <c r="AO115" i="5"/>
  <c r="AO112" i="5"/>
  <c r="AO145" i="5"/>
  <c r="AO144" i="5"/>
  <c r="AO157" i="5"/>
  <c r="AO117" i="5"/>
  <c r="AO125" i="5"/>
  <c r="AO118" i="5"/>
  <c r="AO167" i="5"/>
  <c r="AO126" i="5"/>
  <c r="AO121" i="5"/>
  <c r="AO122" i="5"/>
  <c r="AO120" i="5"/>
  <c r="AO204" i="5"/>
  <c r="AO173" i="5"/>
  <c r="AO127" i="5"/>
  <c r="AO182" i="5"/>
  <c r="AO206" i="5"/>
  <c r="AO162" i="5"/>
  <c r="AO134" i="5"/>
  <c r="AO183" i="5"/>
  <c r="AA104" i="5"/>
  <c r="AO164" i="5"/>
  <c r="AO166" i="5"/>
  <c r="AO161" i="5"/>
  <c r="AO190" i="5"/>
  <c r="AO135" i="5"/>
  <c r="AO169" i="5"/>
  <c r="AO151" i="5"/>
  <c r="AO114" i="5"/>
  <c r="AO137" i="5"/>
  <c r="AL4" i="5"/>
  <c r="AA31" i="5"/>
  <c r="AA26" i="5"/>
  <c r="AO124" i="5"/>
  <c r="AO148" i="5"/>
  <c r="AO207" i="5"/>
  <c r="AO189" i="5"/>
  <c r="AO156" i="5"/>
  <c r="AO186" i="5"/>
  <c r="AO111" i="5"/>
  <c r="AO194" i="5"/>
  <c r="AO170" i="5"/>
  <c r="AO179" i="5"/>
  <c r="AO181" i="5"/>
  <c r="AO201" i="5"/>
  <c r="AO178" i="5"/>
  <c r="AO199" i="5"/>
  <c r="AO176" i="5"/>
  <c r="AO116" i="5"/>
  <c r="AO147" i="5"/>
  <c r="AO211" i="5"/>
  <c r="AO133" i="5"/>
  <c r="AO198" i="5"/>
  <c r="AO141" i="5"/>
  <c r="AO202" i="5"/>
  <c r="AO159" i="5"/>
  <c r="AO172" i="5"/>
  <c r="AO130" i="5"/>
  <c r="AO146" i="5"/>
  <c r="AO175" i="5"/>
  <c r="AO180" i="5"/>
  <c r="AO192" i="5"/>
  <c r="AO177" i="5"/>
  <c r="AO197" i="5"/>
  <c r="AO203" i="5"/>
  <c r="AO205" i="5"/>
  <c r="AO140" i="5"/>
  <c r="AO191" i="5"/>
  <c r="AO193" i="5"/>
  <c r="AO143" i="5"/>
  <c r="AO113" i="5"/>
  <c r="AO128" i="5"/>
  <c r="AO165" i="5"/>
  <c r="AO153" i="5"/>
  <c r="AO209" i="5"/>
  <c r="AO154" i="5"/>
  <c r="AO129" i="5"/>
  <c r="AO208" i="5"/>
  <c r="AO138" i="5"/>
  <c r="AO136" i="5"/>
  <c r="AO155" i="5"/>
  <c r="AO132" i="5"/>
  <c r="AO174" i="5"/>
  <c r="AO160" i="5"/>
  <c r="AO150" i="5"/>
  <c r="AO196" i="5"/>
  <c r="AO158" i="5"/>
  <c r="AO142" i="5"/>
  <c r="AO187" i="5"/>
  <c r="AO200" i="5"/>
  <c r="AO168" i="5"/>
  <c r="AA24" i="5"/>
  <c r="AA67" i="5"/>
  <c r="AA59" i="5"/>
  <c r="AA28" i="5"/>
  <c r="AA79" i="5"/>
  <c r="AA56" i="5"/>
  <c r="AA93" i="5"/>
  <c r="AA97" i="5"/>
  <c r="AA48" i="5"/>
  <c r="AA76" i="5"/>
  <c r="AA85" i="5"/>
  <c r="AA99" i="5"/>
  <c r="AA49" i="5"/>
  <c r="AA14" i="5"/>
  <c r="AA82" i="5"/>
  <c r="AA98" i="5"/>
  <c r="AA110" i="5"/>
  <c r="AA83" i="5"/>
  <c r="AA50" i="5"/>
  <c r="AA95" i="5"/>
  <c r="AA39" i="5"/>
  <c r="AA55" i="5"/>
  <c r="AA47" i="5"/>
  <c r="AA17" i="5"/>
  <c r="AA109" i="5"/>
  <c r="AA23" i="5"/>
  <c r="AA16" i="5"/>
  <c r="AA61" i="5"/>
  <c r="AA30" i="5"/>
  <c r="AA84" i="5"/>
  <c r="AA22" i="5"/>
  <c r="AA74" i="5"/>
  <c r="AA32" i="5"/>
  <c r="AA71" i="5"/>
  <c r="AA35" i="5"/>
  <c r="AA81" i="5"/>
  <c r="AA100" i="5"/>
  <c r="AA51" i="5"/>
  <c r="AA45" i="5"/>
  <c r="AA68" i="5"/>
  <c r="AA34" i="5"/>
  <c r="AA37" i="5"/>
  <c r="AA15" i="5"/>
  <c r="AA58" i="5"/>
  <c r="AA105" i="5"/>
  <c r="AA66" i="5"/>
  <c r="AA64" i="5"/>
  <c r="AA88" i="5"/>
  <c r="Z12" i="5"/>
  <c r="M12" i="5" s="1"/>
  <c r="M8" i="5" s="1"/>
  <c r="AA72" i="5"/>
  <c r="AA18" i="5"/>
  <c r="AA103" i="5"/>
  <c r="AA43" i="5"/>
  <c r="AA96" i="5"/>
  <c r="AA40" i="5"/>
  <c r="AA102" i="5"/>
  <c r="AA80" i="5"/>
  <c r="W18" i="5"/>
  <c r="W16" i="5"/>
  <c r="W14" i="5"/>
  <c r="W17" i="5"/>
  <c r="W15" i="5"/>
  <c r="AG8" i="4"/>
  <c r="D12" i="5" s="1"/>
  <c r="N5" i="5"/>
  <c r="AG9" i="4"/>
  <c r="D13" i="5" l="1"/>
  <c r="W9" i="4" s="1"/>
  <c r="AA12" i="5"/>
  <c r="W13" i="5"/>
  <c r="W12" i="5"/>
  <c r="N90" i="5"/>
  <c r="S90" i="5" s="1"/>
  <c r="T90" i="5" s="1"/>
  <c r="AK81" i="5"/>
  <c r="AO81" i="5" s="1"/>
  <c r="N63" i="5"/>
  <c r="S63" i="5" s="1"/>
  <c r="T63" i="5" s="1"/>
  <c r="W77" i="4"/>
  <c r="W69" i="4"/>
  <c r="W29" i="4"/>
  <c r="W13" i="4"/>
  <c r="W68" i="4"/>
  <c r="W28" i="4"/>
  <c r="W20" i="4"/>
  <c r="W93" i="4"/>
  <c r="W45" i="4"/>
  <c r="W36" i="4"/>
  <c r="W88" i="4"/>
  <c r="W64" i="4"/>
  <c r="W48" i="4"/>
  <c r="W40" i="4"/>
  <c r="W16" i="4"/>
  <c r="W99" i="4"/>
  <c r="W83" i="4"/>
  <c r="W75" i="4"/>
  <c r="W67" i="4"/>
  <c r="W59" i="4"/>
  <c r="W51" i="4"/>
  <c r="W35" i="4"/>
  <c r="W11" i="4"/>
  <c r="W85" i="4"/>
  <c r="W80" i="4"/>
  <c r="W60" i="4"/>
  <c r="W87" i="4"/>
  <c r="W79" i="4"/>
  <c r="W55" i="4"/>
  <c r="W23" i="4"/>
  <c r="W15" i="4"/>
  <c r="W98" i="4"/>
  <c r="W82" i="4"/>
  <c r="W10" i="4"/>
  <c r="W86" i="4"/>
  <c r="W78" i="4"/>
  <c r="W70" i="4"/>
  <c r="W33" i="4"/>
  <c r="W17" i="4"/>
  <c r="AA13" i="5" l="1"/>
  <c r="AA4" i="5" s="1"/>
  <c r="AC90" i="5"/>
  <c r="Q90" i="5" s="1"/>
  <c r="AF90" i="5"/>
  <c r="R90" i="5" s="1"/>
  <c r="AB90" i="5"/>
  <c r="O90" i="5" s="1"/>
  <c r="AC63" i="5"/>
  <c r="Q63" i="5" s="1"/>
  <c r="AB63" i="5"/>
  <c r="O63" i="5" s="1"/>
  <c r="AF63" i="5"/>
  <c r="R63" i="5" s="1"/>
  <c r="N28" i="5"/>
  <c r="S28" i="5" s="1"/>
  <c r="T28" i="5" s="1"/>
  <c r="W24" i="4"/>
  <c r="AK50" i="5"/>
  <c r="AO50" i="5" s="1"/>
  <c r="W46" i="4"/>
  <c r="N99" i="5"/>
  <c r="S99" i="5" s="1"/>
  <c r="T99" i="5" s="1"/>
  <c r="W95" i="4"/>
  <c r="AK93" i="5"/>
  <c r="AO93" i="5" s="1"/>
  <c r="W89" i="4"/>
  <c r="N106" i="5"/>
  <c r="S106" i="5" s="1"/>
  <c r="T106" i="5" s="1"/>
  <c r="W102" i="4"/>
  <c r="AK107" i="5"/>
  <c r="AO107" i="5" s="1"/>
  <c r="W103" i="4"/>
  <c r="N95" i="5"/>
  <c r="S95" i="5" s="1"/>
  <c r="T95" i="5" s="1"/>
  <c r="W91" i="4"/>
  <c r="N70" i="5"/>
  <c r="S70" i="5" s="1"/>
  <c r="T70" i="5" s="1"/>
  <c r="W66" i="4"/>
  <c r="AK79" i="5"/>
  <c r="AO79" i="5" s="1"/>
  <c r="N42" i="5"/>
  <c r="S42" i="5" s="1"/>
  <c r="T42" i="5" s="1"/>
  <c r="W38" i="4"/>
  <c r="W106" i="4"/>
  <c r="AK65" i="5"/>
  <c r="AO65" i="5" s="1"/>
  <c r="W61" i="4"/>
  <c r="W54" i="4"/>
  <c r="N62" i="5"/>
  <c r="S62" i="5" s="1"/>
  <c r="T62" i="5" s="1"/>
  <c r="W58" i="4"/>
  <c r="N31" i="5"/>
  <c r="S31" i="5" s="1"/>
  <c r="T31" i="5" s="1"/>
  <c r="W27" i="4"/>
  <c r="W72" i="4"/>
  <c r="W97" i="4"/>
  <c r="AK43" i="5"/>
  <c r="AO43" i="5" s="1"/>
  <c r="W39" i="4"/>
  <c r="AK35" i="5"/>
  <c r="AO35" i="5" s="1"/>
  <c r="W31" i="4"/>
  <c r="AK48" i="5"/>
  <c r="AO48" i="5" s="1"/>
  <c r="W44" i="4"/>
  <c r="AK53" i="5"/>
  <c r="AO53" i="5" s="1"/>
  <c r="W49" i="4"/>
  <c r="N109" i="5"/>
  <c r="S109" i="5" s="1"/>
  <c r="T109" i="5" s="1"/>
  <c r="W105" i="4"/>
  <c r="N66" i="5"/>
  <c r="S66" i="5" s="1"/>
  <c r="T66" i="5" s="1"/>
  <c r="W62" i="4"/>
  <c r="N75" i="5"/>
  <c r="S75" i="5" s="1"/>
  <c r="T75" i="5" s="1"/>
  <c r="W71" i="4"/>
  <c r="N78" i="5"/>
  <c r="S78" i="5" s="1"/>
  <c r="T78" i="5" s="1"/>
  <c r="W74" i="4"/>
  <c r="AK51" i="5"/>
  <c r="AO51" i="5" s="1"/>
  <c r="W47" i="4"/>
  <c r="N36" i="5"/>
  <c r="S36" i="5" s="1"/>
  <c r="T36" i="5" s="1"/>
  <c r="W32" i="4"/>
  <c r="AK47" i="5"/>
  <c r="AO47" i="5" s="1"/>
  <c r="W43" i="4"/>
  <c r="N108" i="5"/>
  <c r="S108" i="5" s="1"/>
  <c r="T108" i="5" s="1"/>
  <c r="W104" i="4"/>
  <c r="N33" i="5"/>
  <c r="S33" i="5" s="1"/>
  <c r="T33" i="5" s="1"/>
  <c r="W42" i="4"/>
  <c r="N85" i="5"/>
  <c r="S85" i="5" s="1"/>
  <c r="T85" i="5" s="1"/>
  <c r="W81" i="4"/>
  <c r="AK54" i="5"/>
  <c r="AO54" i="5" s="1"/>
  <c r="W50" i="4"/>
  <c r="AK61" i="5"/>
  <c r="AO61" i="5" s="1"/>
  <c r="W57" i="4"/>
  <c r="N18" i="5"/>
  <c r="S18" i="5" s="1"/>
  <c r="W14" i="4"/>
  <c r="AK16" i="5"/>
  <c r="AO16" i="5" s="1"/>
  <c r="W12" i="4"/>
  <c r="AK22" i="5"/>
  <c r="AO22" i="5" s="1"/>
  <c r="W18" i="4"/>
  <c r="AK80" i="5"/>
  <c r="AO80" i="5" s="1"/>
  <c r="W76" i="4"/>
  <c r="AK74" i="5"/>
  <c r="AO74" i="5" s="1"/>
  <c r="N77" i="5"/>
  <c r="S77" i="5" s="1"/>
  <c r="T77" i="5" s="1"/>
  <c r="W73" i="4"/>
  <c r="AK60" i="5"/>
  <c r="AO60" i="5" s="1"/>
  <c r="W56" i="4"/>
  <c r="N29" i="5"/>
  <c r="S29" i="5" s="1"/>
  <c r="T29" i="5" s="1"/>
  <c r="W25" i="4"/>
  <c r="AK100" i="5"/>
  <c r="AO100" i="5" s="1"/>
  <c r="W96" i="4"/>
  <c r="AK23" i="5"/>
  <c r="AO23" i="5" s="1"/>
  <c r="W19" i="4"/>
  <c r="N45" i="5"/>
  <c r="S45" i="5" s="1"/>
  <c r="T45" i="5" s="1"/>
  <c r="W41" i="4"/>
  <c r="AK105" i="5"/>
  <c r="AO105" i="5" s="1"/>
  <c r="W101" i="4"/>
  <c r="W65" i="4"/>
  <c r="AK26" i="5"/>
  <c r="AO26" i="5" s="1"/>
  <c r="W22" i="4"/>
  <c r="AK56" i="5"/>
  <c r="AO56" i="5" s="1"/>
  <c r="W52" i="4"/>
  <c r="N30" i="5"/>
  <c r="S30" i="5" s="1"/>
  <c r="T30" i="5" s="1"/>
  <c r="W26" i="4"/>
  <c r="N94" i="5"/>
  <c r="S94" i="5" s="1"/>
  <c r="T94" i="5" s="1"/>
  <c r="W90" i="4"/>
  <c r="N67" i="5"/>
  <c r="S67" i="5" s="1"/>
  <c r="T67" i="5" s="1"/>
  <c r="W63" i="4"/>
  <c r="N41" i="5"/>
  <c r="S41" i="5" s="1"/>
  <c r="T41" i="5" s="1"/>
  <c r="W37" i="4"/>
  <c r="N96" i="5"/>
  <c r="S96" i="5" s="1"/>
  <c r="T96" i="5" s="1"/>
  <c r="W92" i="4"/>
  <c r="AK88" i="5"/>
  <c r="AO88" i="5" s="1"/>
  <c r="W84" i="4"/>
  <c r="AK98" i="5"/>
  <c r="AO98" i="5" s="1"/>
  <c r="W94" i="4"/>
  <c r="AK57" i="5"/>
  <c r="AO57" i="5" s="1"/>
  <c r="W53" i="4"/>
  <c r="AK34" i="5"/>
  <c r="AO34" i="5" s="1"/>
  <c r="W30" i="4"/>
  <c r="AK104" i="5"/>
  <c r="AO104" i="5" s="1"/>
  <c r="W100" i="4"/>
  <c r="AK38" i="5"/>
  <c r="AO38" i="5" s="1"/>
  <c r="W34" i="4"/>
  <c r="AK25" i="5"/>
  <c r="AO25" i="5" s="1"/>
  <c r="W21" i="4"/>
  <c r="AK82" i="5"/>
  <c r="AO82" i="5" s="1"/>
  <c r="AD63" i="5"/>
  <c r="P63" i="5" s="1"/>
  <c r="N43" i="5"/>
  <c r="S43" i="5" s="1"/>
  <c r="T43" i="5" s="1"/>
  <c r="AK36" i="5"/>
  <c r="AO36" i="5" s="1"/>
  <c r="AD90" i="5"/>
  <c r="P90" i="5" s="1"/>
  <c r="AK63" i="5"/>
  <c r="AO63" i="5" s="1"/>
  <c r="N81" i="5"/>
  <c r="S81" i="5" s="1"/>
  <c r="T81" i="5" s="1"/>
  <c r="N64" i="5"/>
  <c r="S64" i="5" s="1"/>
  <c r="T64" i="5" s="1"/>
  <c r="AK64" i="5"/>
  <c r="AO64" i="5" s="1"/>
  <c r="AK90" i="5"/>
  <c r="AO90" i="5" s="1"/>
  <c r="AC67" i="5" l="1"/>
  <c r="Q67" i="5" s="1"/>
  <c r="AF67" i="5"/>
  <c r="R67" i="5" s="1"/>
  <c r="AB67" i="5"/>
  <c r="O67" i="5" s="1"/>
  <c r="AC18" i="5"/>
  <c r="Q18" i="5" s="1"/>
  <c r="AB18" i="5"/>
  <c r="O18" i="5" s="1"/>
  <c r="AD18" i="5" s="1"/>
  <c r="P18" i="5" s="1"/>
  <c r="AC33" i="5"/>
  <c r="Q33" i="5" s="1"/>
  <c r="AB33" i="5"/>
  <c r="O33" i="5" s="1"/>
  <c r="AF33" i="5"/>
  <c r="R33" i="5" s="1"/>
  <c r="AC36" i="5"/>
  <c r="Q36" i="5" s="1"/>
  <c r="AF36" i="5"/>
  <c r="R36" i="5" s="1"/>
  <c r="AB36" i="5"/>
  <c r="O36" i="5" s="1"/>
  <c r="AC66" i="5"/>
  <c r="Q66" i="5" s="1"/>
  <c r="AF66" i="5"/>
  <c r="R66" i="5" s="1"/>
  <c r="AB66" i="5"/>
  <c r="O66" i="5" s="1"/>
  <c r="AC62" i="5"/>
  <c r="Q62" i="5" s="1"/>
  <c r="AB62" i="5"/>
  <c r="O62" i="5" s="1"/>
  <c r="AF62" i="5"/>
  <c r="R62" i="5" s="1"/>
  <c r="AC77" i="5"/>
  <c r="Q77" i="5" s="1"/>
  <c r="AB77" i="5"/>
  <c r="O77" i="5" s="1"/>
  <c r="AF77" i="5"/>
  <c r="R77" i="5" s="1"/>
  <c r="AC81" i="5"/>
  <c r="Q81" i="5" s="1"/>
  <c r="AF81" i="5"/>
  <c r="R81" i="5" s="1"/>
  <c r="AB81" i="5"/>
  <c r="O81" i="5" s="1"/>
  <c r="AC70" i="5"/>
  <c r="Q70" i="5" s="1"/>
  <c r="AB70" i="5"/>
  <c r="O70" i="5" s="1"/>
  <c r="AF70" i="5"/>
  <c r="R70" i="5" s="1"/>
  <c r="AC64" i="5"/>
  <c r="Q64" i="5" s="1"/>
  <c r="AF64" i="5"/>
  <c r="R64" i="5" s="1"/>
  <c r="AB64" i="5"/>
  <c r="O64" i="5" s="1"/>
  <c r="AC94" i="5"/>
  <c r="Q94" i="5" s="1"/>
  <c r="AB94" i="5"/>
  <c r="O94" i="5" s="1"/>
  <c r="AF94" i="5"/>
  <c r="R94" i="5" s="1"/>
  <c r="AC108" i="5"/>
  <c r="Q108" i="5" s="1"/>
  <c r="AF108" i="5"/>
  <c r="R108" i="5" s="1"/>
  <c r="AB108" i="5"/>
  <c r="O108" i="5" s="1"/>
  <c r="AC109" i="5"/>
  <c r="Q109" i="5" s="1"/>
  <c r="AB109" i="5"/>
  <c r="O109" i="5" s="1"/>
  <c r="AF109" i="5"/>
  <c r="R109" i="5" s="1"/>
  <c r="AC28" i="5"/>
  <c r="Q28" i="5" s="1"/>
  <c r="AF28" i="5"/>
  <c r="R28" i="5" s="1"/>
  <c r="AB28" i="5"/>
  <c r="O28" i="5" s="1"/>
  <c r="AC29" i="5"/>
  <c r="Q29" i="5" s="1"/>
  <c r="AB29" i="5"/>
  <c r="O29" i="5" s="1"/>
  <c r="AF29" i="5"/>
  <c r="R29" i="5" s="1"/>
  <c r="AC95" i="5"/>
  <c r="Q95" i="5" s="1"/>
  <c r="AB95" i="5"/>
  <c r="O95" i="5" s="1"/>
  <c r="AF95" i="5"/>
  <c r="R95" i="5" s="1"/>
  <c r="AC99" i="5"/>
  <c r="Q99" i="5" s="1"/>
  <c r="AF99" i="5"/>
  <c r="R99" i="5" s="1"/>
  <c r="AB99" i="5"/>
  <c r="O99" i="5" s="1"/>
  <c r="AC43" i="5"/>
  <c r="Q43" i="5" s="1"/>
  <c r="AF43" i="5"/>
  <c r="R43" i="5" s="1"/>
  <c r="AB43" i="5"/>
  <c r="O43" i="5" s="1"/>
  <c r="AC30" i="5"/>
  <c r="Q30" i="5" s="1"/>
  <c r="AB30" i="5"/>
  <c r="O30" i="5" s="1"/>
  <c r="AF30" i="5"/>
  <c r="R30" i="5" s="1"/>
  <c r="AC78" i="5"/>
  <c r="Q78" i="5" s="1"/>
  <c r="AB78" i="5"/>
  <c r="O78" i="5" s="1"/>
  <c r="AF78" i="5"/>
  <c r="R78" i="5" s="1"/>
  <c r="AC106" i="5"/>
  <c r="Q106" i="5" s="1"/>
  <c r="AF106" i="5"/>
  <c r="R106" i="5" s="1"/>
  <c r="AB106" i="5"/>
  <c r="O106" i="5" s="1"/>
  <c r="AC96" i="5"/>
  <c r="Q96" i="5" s="1"/>
  <c r="AF96" i="5"/>
  <c r="R96" i="5" s="1"/>
  <c r="AB96" i="5"/>
  <c r="O96" i="5" s="1"/>
  <c r="AC45" i="5"/>
  <c r="Q45" i="5" s="1"/>
  <c r="AB45" i="5"/>
  <c r="O45" i="5" s="1"/>
  <c r="AF45" i="5"/>
  <c r="R45" i="5" s="1"/>
  <c r="AC41" i="5"/>
  <c r="Q41" i="5" s="1"/>
  <c r="AF41" i="5"/>
  <c r="R41" i="5" s="1"/>
  <c r="AB41" i="5"/>
  <c r="O41" i="5" s="1"/>
  <c r="AC85" i="5"/>
  <c r="Q85" i="5" s="1"/>
  <c r="AB85" i="5"/>
  <c r="O85" i="5" s="1"/>
  <c r="AF85" i="5"/>
  <c r="R85" i="5" s="1"/>
  <c r="AC75" i="5"/>
  <c r="Q75" i="5" s="1"/>
  <c r="AF75" i="5"/>
  <c r="R75" i="5" s="1"/>
  <c r="AB75" i="5"/>
  <c r="O75" i="5" s="1"/>
  <c r="AC31" i="5"/>
  <c r="Q31" i="5" s="1"/>
  <c r="AB31" i="5"/>
  <c r="O31" i="5" s="1"/>
  <c r="AF31" i="5"/>
  <c r="R31" i="5" s="1"/>
  <c r="AC42" i="5"/>
  <c r="Q42" i="5" s="1"/>
  <c r="AF42" i="5"/>
  <c r="R42" i="5" s="1"/>
  <c r="AB42" i="5"/>
  <c r="O42" i="5" s="1"/>
  <c r="AD78" i="5"/>
  <c r="P78" i="5" s="1"/>
  <c r="AD70" i="5"/>
  <c r="P70" i="5" s="1"/>
  <c r="AD66" i="5"/>
  <c r="P66" i="5" s="1"/>
  <c r="AD109" i="5"/>
  <c r="P109" i="5" s="1"/>
  <c r="AK108" i="5"/>
  <c r="AO108" i="5" s="1"/>
  <c r="AK42" i="5"/>
  <c r="AO42" i="5" s="1"/>
  <c r="AK62" i="5"/>
  <c r="AO62" i="5" s="1"/>
  <c r="AK31" i="5"/>
  <c r="AO31" i="5" s="1"/>
  <c r="AK33" i="5"/>
  <c r="AO33" i="5" s="1"/>
  <c r="N35" i="5"/>
  <c r="S35" i="5" s="1"/>
  <c r="T35" i="5" s="1"/>
  <c r="AK95" i="5"/>
  <c r="AO95" i="5" s="1"/>
  <c r="N107" i="5"/>
  <c r="S107" i="5" s="1"/>
  <c r="T107" i="5" s="1"/>
  <c r="AK109" i="5"/>
  <c r="AO109" i="5" s="1"/>
  <c r="N50" i="5"/>
  <c r="S50" i="5" s="1"/>
  <c r="T50" i="5" s="1"/>
  <c r="N22" i="5"/>
  <c r="S22" i="5" s="1"/>
  <c r="T22" i="5" s="1"/>
  <c r="N56" i="5"/>
  <c r="S56" i="5" s="1"/>
  <c r="T56" i="5" s="1"/>
  <c r="AK99" i="5"/>
  <c r="AO99" i="5" s="1"/>
  <c r="AK66" i="5"/>
  <c r="AO66" i="5" s="1"/>
  <c r="AK29" i="5"/>
  <c r="AO29" i="5" s="1"/>
  <c r="N61" i="5"/>
  <c r="S61" i="5" s="1"/>
  <c r="T61" i="5" s="1"/>
  <c r="N80" i="5"/>
  <c r="S80" i="5" s="1"/>
  <c r="T80" i="5" s="1"/>
  <c r="AD33" i="5"/>
  <c r="P33" i="5" s="1"/>
  <c r="N82" i="5"/>
  <c r="S82" i="5" s="1"/>
  <c r="T82" i="5" s="1"/>
  <c r="N48" i="5"/>
  <c r="S48" i="5" s="1"/>
  <c r="T48" i="5" s="1"/>
  <c r="N51" i="5"/>
  <c r="S51" i="5" s="1"/>
  <c r="T51" i="5" s="1"/>
  <c r="AD30" i="5"/>
  <c r="P30" i="5" s="1"/>
  <c r="N105" i="5"/>
  <c r="S105" i="5" s="1"/>
  <c r="T105" i="5" s="1"/>
  <c r="AK96" i="5"/>
  <c r="AO96" i="5" s="1"/>
  <c r="N57" i="5"/>
  <c r="S57" i="5" s="1"/>
  <c r="T57" i="5" s="1"/>
  <c r="N60" i="5"/>
  <c r="S60" i="5" s="1"/>
  <c r="T60" i="5" s="1"/>
  <c r="N47" i="5"/>
  <c r="S47" i="5" s="1"/>
  <c r="T47" i="5" s="1"/>
  <c r="AK75" i="5"/>
  <c r="AO75" i="5" s="1"/>
  <c r="N88" i="5"/>
  <c r="S88" i="5" s="1"/>
  <c r="T88" i="5" s="1"/>
  <c r="N100" i="5"/>
  <c r="S100" i="5" s="1"/>
  <c r="T100" i="5" s="1"/>
  <c r="AK18" i="5"/>
  <c r="AO18" i="5" s="1"/>
  <c r="N65" i="5"/>
  <c r="S65" i="5" s="1"/>
  <c r="T65" i="5" s="1"/>
  <c r="AK30" i="5"/>
  <c r="AO30" i="5" s="1"/>
  <c r="AK85" i="5"/>
  <c r="AO85" i="5" s="1"/>
  <c r="AK45" i="5"/>
  <c r="AO45" i="5" s="1"/>
  <c r="N104" i="5"/>
  <c r="S104" i="5" s="1"/>
  <c r="T104" i="5" s="1"/>
  <c r="N25" i="5"/>
  <c r="S25" i="5" s="1"/>
  <c r="T25" i="5" s="1"/>
  <c r="N74" i="5"/>
  <c r="S74" i="5" s="1"/>
  <c r="T74" i="5" s="1"/>
  <c r="AK70" i="5"/>
  <c r="AO70" i="5" s="1"/>
  <c r="N34" i="5"/>
  <c r="S34" i="5" s="1"/>
  <c r="T34" i="5" s="1"/>
  <c r="N23" i="5"/>
  <c r="S23" i="5" s="1"/>
  <c r="T23" i="5" s="1"/>
  <c r="AK94" i="5"/>
  <c r="AO94" i="5" s="1"/>
  <c r="N16" i="5"/>
  <c r="S16" i="5" s="1"/>
  <c r="N58" i="5"/>
  <c r="S58" i="5" s="1"/>
  <c r="T58" i="5" s="1"/>
  <c r="AK58" i="5"/>
  <c r="AO58" i="5" s="1"/>
  <c r="N79" i="5"/>
  <c r="S79" i="5" s="1"/>
  <c r="T79" i="5" s="1"/>
  <c r="N98" i="5"/>
  <c r="S98" i="5" s="1"/>
  <c r="T98" i="5" s="1"/>
  <c r="N38" i="5"/>
  <c r="S38" i="5" s="1"/>
  <c r="T38" i="5" s="1"/>
  <c r="AK106" i="5"/>
  <c r="AO106" i="5" s="1"/>
  <c r="N26" i="5"/>
  <c r="S26" i="5" s="1"/>
  <c r="T26" i="5" s="1"/>
  <c r="AK67" i="5"/>
  <c r="AO67" i="5" s="1"/>
  <c r="AK77" i="5"/>
  <c r="AO77" i="5" s="1"/>
  <c r="N69" i="5"/>
  <c r="S69" i="5" s="1"/>
  <c r="T69" i="5" s="1"/>
  <c r="AK69" i="5"/>
  <c r="AO69" i="5" s="1"/>
  <c r="AK24" i="5"/>
  <c r="AO24" i="5" s="1"/>
  <c r="N24" i="5"/>
  <c r="S24" i="5" s="1"/>
  <c r="T24" i="5" s="1"/>
  <c r="N76" i="5"/>
  <c r="S76" i="5" s="1"/>
  <c r="T76" i="5" s="1"/>
  <c r="AK76" i="5"/>
  <c r="AO76" i="5" s="1"/>
  <c r="N101" i="5"/>
  <c r="S101" i="5" s="1"/>
  <c r="T101" i="5" s="1"/>
  <c r="AK101" i="5"/>
  <c r="AO101" i="5" s="1"/>
  <c r="AK78" i="5"/>
  <c r="AO78" i="5" s="1"/>
  <c r="N46" i="5"/>
  <c r="S46" i="5" s="1"/>
  <c r="T46" i="5" s="1"/>
  <c r="AK46" i="5"/>
  <c r="AO46" i="5" s="1"/>
  <c r="AK28" i="5"/>
  <c r="AO28" i="5" s="1"/>
  <c r="N53" i="5"/>
  <c r="S53" i="5" s="1"/>
  <c r="T53" i="5" s="1"/>
  <c r="N93" i="5"/>
  <c r="S93" i="5" s="1"/>
  <c r="T93" i="5" s="1"/>
  <c r="N54" i="5"/>
  <c r="S54" i="5" s="1"/>
  <c r="T54" i="5" s="1"/>
  <c r="AK41" i="5"/>
  <c r="AO41" i="5" s="1"/>
  <c r="N110" i="5"/>
  <c r="S110" i="5" s="1"/>
  <c r="T110" i="5" s="1"/>
  <c r="AK110" i="5"/>
  <c r="AO110" i="5" s="1"/>
  <c r="N44" i="5"/>
  <c r="S44" i="5" s="1"/>
  <c r="T44" i="5" s="1"/>
  <c r="AK44" i="5"/>
  <c r="AO44" i="5" s="1"/>
  <c r="N17" i="5"/>
  <c r="S17" i="5" s="1"/>
  <c r="AK17" i="5"/>
  <c r="AO17" i="5" s="1"/>
  <c r="AD67" i="5"/>
  <c r="P67" i="5" s="1"/>
  <c r="AD108" i="5"/>
  <c r="P108" i="5" s="1"/>
  <c r="AD64" i="5"/>
  <c r="P64" i="5" s="1"/>
  <c r="AD31" i="5"/>
  <c r="P31" i="5" s="1"/>
  <c r="N55" i="5"/>
  <c r="S55" i="5" s="1"/>
  <c r="T55" i="5" s="1"/>
  <c r="AK55" i="5"/>
  <c r="AO55" i="5" s="1"/>
  <c r="N15" i="5"/>
  <c r="S15" i="5" s="1"/>
  <c r="AK15" i="5"/>
  <c r="AO15" i="5" s="1"/>
  <c r="AK19" i="5"/>
  <c r="AO19" i="5" s="1"/>
  <c r="N19" i="5"/>
  <c r="S19" i="5" s="1"/>
  <c r="T19" i="5" s="1"/>
  <c r="AD95" i="5"/>
  <c r="P95" i="5" s="1"/>
  <c r="AD28" i="5"/>
  <c r="P28" i="5" s="1"/>
  <c r="N13" i="5"/>
  <c r="S13" i="5" s="1"/>
  <c r="AK13" i="5"/>
  <c r="AD62" i="5"/>
  <c r="P62" i="5" s="1"/>
  <c r="AD36" i="5"/>
  <c r="P36" i="5" s="1"/>
  <c r="AD45" i="5"/>
  <c r="P45" i="5" s="1"/>
  <c r="AD81" i="5"/>
  <c r="P81" i="5" s="1"/>
  <c r="AK39" i="5"/>
  <c r="AO39" i="5" s="1"/>
  <c r="N39" i="5"/>
  <c r="S39" i="5" s="1"/>
  <c r="T39" i="5" s="1"/>
  <c r="N27" i="5"/>
  <c r="S27" i="5" s="1"/>
  <c r="T27" i="5" s="1"/>
  <c r="AK27" i="5"/>
  <c r="AO27" i="5" s="1"/>
  <c r="AD77" i="5"/>
  <c r="P77" i="5" s="1"/>
  <c r="AD43" i="5"/>
  <c r="P43" i="5" s="1"/>
  <c r="AD99" i="5"/>
  <c r="P99" i="5" s="1"/>
  <c r="N97" i="5"/>
  <c r="S97" i="5" s="1"/>
  <c r="T97" i="5" s="1"/>
  <c r="AK97" i="5"/>
  <c r="AO97" i="5" s="1"/>
  <c r="AD85" i="5"/>
  <c r="P85" i="5" s="1"/>
  <c r="N59" i="5"/>
  <c r="S59" i="5" s="1"/>
  <c r="T59" i="5" s="1"/>
  <c r="AK59" i="5"/>
  <c r="AO59" i="5" s="1"/>
  <c r="N40" i="5"/>
  <c r="S40" i="5" s="1"/>
  <c r="T40" i="5" s="1"/>
  <c r="AK40" i="5"/>
  <c r="AO40" i="5" s="1"/>
  <c r="N103" i="5"/>
  <c r="S103" i="5" s="1"/>
  <c r="T103" i="5" s="1"/>
  <c r="AK103" i="5"/>
  <c r="AO103" i="5" s="1"/>
  <c r="AD106" i="5"/>
  <c r="P106" i="5" s="1"/>
  <c r="AK21" i="5"/>
  <c r="AO21" i="5" s="1"/>
  <c r="N21" i="5"/>
  <c r="S21" i="5" s="1"/>
  <c r="T21" i="5" s="1"/>
  <c r="N83" i="5"/>
  <c r="S83" i="5" s="1"/>
  <c r="T83" i="5" s="1"/>
  <c r="AK83" i="5"/>
  <c r="AO83" i="5" s="1"/>
  <c r="AK68" i="5"/>
  <c r="AO68" i="5" s="1"/>
  <c r="N68" i="5"/>
  <c r="S68" i="5" s="1"/>
  <c r="T68" i="5" s="1"/>
  <c r="AK73" i="5"/>
  <c r="AO73" i="5" s="1"/>
  <c r="N73" i="5"/>
  <c r="S73" i="5" s="1"/>
  <c r="T73" i="5" s="1"/>
  <c r="AD41" i="5"/>
  <c r="P41" i="5" s="1"/>
  <c r="N20" i="5"/>
  <c r="S20" i="5" s="1"/>
  <c r="T20" i="5" s="1"/>
  <c r="AK20" i="5"/>
  <c r="AO20" i="5" s="1"/>
  <c r="N87" i="5"/>
  <c r="S87" i="5" s="1"/>
  <c r="T87" i="5" s="1"/>
  <c r="AK87" i="5"/>
  <c r="AO87" i="5" s="1"/>
  <c r="N14" i="5"/>
  <c r="S14" i="5" s="1"/>
  <c r="AK14" i="5"/>
  <c r="AO14" i="5" s="1"/>
  <c r="AD29" i="5"/>
  <c r="P29" i="5" s="1"/>
  <c r="AK102" i="5"/>
  <c r="AO102" i="5" s="1"/>
  <c r="N102" i="5"/>
  <c r="S102" i="5" s="1"/>
  <c r="T102" i="5" s="1"/>
  <c r="N89" i="5"/>
  <c r="S89" i="5" s="1"/>
  <c r="T89" i="5" s="1"/>
  <c r="AK89" i="5"/>
  <c r="AO89" i="5" s="1"/>
  <c r="N72" i="5"/>
  <c r="S72" i="5" s="1"/>
  <c r="T72" i="5" s="1"/>
  <c r="AK72" i="5"/>
  <c r="AO72" i="5" s="1"/>
  <c r="AD96" i="5"/>
  <c r="P96" i="5" s="1"/>
  <c r="AK91" i="5"/>
  <c r="AO91" i="5" s="1"/>
  <c r="N91" i="5"/>
  <c r="S91" i="5" s="1"/>
  <c r="T91" i="5" s="1"/>
  <c r="AK71" i="5"/>
  <c r="AO71" i="5" s="1"/>
  <c r="N71" i="5"/>
  <c r="S71" i="5" s="1"/>
  <c r="T71" i="5" s="1"/>
  <c r="AK37" i="5"/>
  <c r="AO37" i="5" s="1"/>
  <c r="N37" i="5"/>
  <c r="S37" i="5" s="1"/>
  <c r="T37" i="5" s="1"/>
  <c r="N86" i="5"/>
  <c r="S86" i="5" s="1"/>
  <c r="T86" i="5" s="1"/>
  <c r="AK86" i="5"/>
  <c r="AO86" i="5" s="1"/>
  <c r="AD42" i="5"/>
  <c r="P42" i="5" s="1"/>
  <c r="AK32" i="5"/>
  <c r="AO32" i="5" s="1"/>
  <c r="N32" i="5"/>
  <c r="S32" i="5" s="1"/>
  <c r="T32" i="5" s="1"/>
  <c r="AD75" i="5"/>
  <c r="P75" i="5" s="1"/>
  <c r="N92" i="5"/>
  <c r="S92" i="5" s="1"/>
  <c r="T92" i="5" s="1"/>
  <c r="AK92" i="5"/>
  <c r="AO92" i="5" s="1"/>
  <c r="AK49" i="5"/>
  <c r="AO49" i="5" s="1"/>
  <c r="N49" i="5"/>
  <c r="S49" i="5" s="1"/>
  <c r="T49" i="5" s="1"/>
  <c r="AD94" i="5"/>
  <c r="P94" i="5" s="1"/>
  <c r="AK52" i="5"/>
  <c r="AO52" i="5" s="1"/>
  <c r="N52" i="5"/>
  <c r="S52" i="5" s="1"/>
  <c r="T52" i="5" s="1"/>
  <c r="N84" i="5"/>
  <c r="S84" i="5" s="1"/>
  <c r="T84" i="5" s="1"/>
  <c r="AK84" i="5"/>
  <c r="AO84" i="5" s="1"/>
  <c r="AC20" i="5" l="1"/>
  <c r="Q20" i="5" s="1"/>
  <c r="AF20" i="5"/>
  <c r="R20" i="5" s="1"/>
  <c r="AB20" i="5"/>
  <c r="O20" i="5" s="1"/>
  <c r="AC13" i="5"/>
  <c r="Q13" i="5" s="1"/>
  <c r="AB13" i="5"/>
  <c r="O13" i="5" s="1"/>
  <c r="AD13" i="5" s="1"/>
  <c r="P13" i="5" s="1"/>
  <c r="AC46" i="5"/>
  <c r="Q46" i="5" s="1"/>
  <c r="AB46" i="5"/>
  <c r="O46" i="5" s="1"/>
  <c r="AF46" i="5"/>
  <c r="R46" i="5" s="1"/>
  <c r="AC105" i="5"/>
  <c r="Q105" i="5" s="1"/>
  <c r="AB105" i="5"/>
  <c r="O105" i="5" s="1"/>
  <c r="AF105" i="5"/>
  <c r="R105" i="5" s="1"/>
  <c r="AC61" i="5"/>
  <c r="Q61" i="5" s="1"/>
  <c r="AB61" i="5"/>
  <c r="O61" i="5" s="1"/>
  <c r="AF61" i="5"/>
  <c r="R61" i="5" s="1"/>
  <c r="AC50" i="5"/>
  <c r="Q50" i="5" s="1"/>
  <c r="AF50" i="5"/>
  <c r="R50" i="5" s="1"/>
  <c r="AB50" i="5"/>
  <c r="O50" i="5" s="1"/>
  <c r="AC38" i="5"/>
  <c r="Q38" i="5" s="1"/>
  <c r="AB38" i="5"/>
  <c r="O38" i="5" s="1"/>
  <c r="AF38" i="5"/>
  <c r="R38" i="5" s="1"/>
  <c r="AC83" i="5"/>
  <c r="Q83" i="5" s="1"/>
  <c r="AF83" i="5"/>
  <c r="R83" i="5" s="1"/>
  <c r="AB83" i="5"/>
  <c r="O83" i="5" s="1"/>
  <c r="AC103" i="5"/>
  <c r="Q103" i="5" s="1"/>
  <c r="AB103" i="5"/>
  <c r="O103" i="5" s="1"/>
  <c r="AF103" i="5"/>
  <c r="R103" i="5" s="1"/>
  <c r="AC69" i="5"/>
  <c r="Q69" i="5" s="1"/>
  <c r="AB69" i="5"/>
  <c r="O69" i="5" s="1"/>
  <c r="AF69" i="5"/>
  <c r="R69" i="5" s="1"/>
  <c r="AC98" i="5"/>
  <c r="Q98" i="5" s="1"/>
  <c r="AF98" i="5"/>
  <c r="R98" i="5" s="1"/>
  <c r="AB98" i="5"/>
  <c r="O98" i="5" s="1"/>
  <c r="AC25" i="5"/>
  <c r="Q25" i="5" s="1"/>
  <c r="AB25" i="5"/>
  <c r="O25" i="5" s="1"/>
  <c r="AF25" i="5"/>
  <c r="R25" i="5" s="1"/>
  <c r="AC88" i="5"/>
  <c r="Q88" i="5" s="1"/>
  <c r="AF88" i="5"/>
  <c r="R88" i="5" s="1"/>
  <c r="AB88" i="5"/>
  <c r="O88" i="5" s="1"/>
  <c r="AC16" i="5"/>
  <c r="Q16" i="5" s="1"/>
  <c r="AB16" i="5"/>
  <c r="O16" i="5" s="1"/>
  <c r="AC21" i="5"/>
  <c r="Q21" i="5" s="1"/>
  <c r="AB21" i="5"/>
  <c r="O21" i="5" s="1"/>
  <c r="AF21" i="5"/>
  <c r="R21" i="5" s="1"/>
  <c r="AC97" i="5"/>
  <c r="Q97" i="5" s="1"/>
  <c r="AF97" i="5"/>
  <c r="R97" i="5" s="1"/>
  <c r="AB97" i="5"/>
  <c r="O97" i="5" s="1"/>
  <c r="AC54" i="5"/>
  <c r="Q54" i="5" s="1"/>
  <c r="AB54" i="5"/>
  <c r="O54" i="5" s="1"/>
  <c r="AF54" i="5"/>
  <c r="R54" i="5" s="1"/>
  <c r="AC104" i="5"/>
  <c r="Q104" i="5" s="1"/>
  <c r="AF104" i="5"/>
  <c r="R104" i="5" s="1"/>
  <c r="AB104" i="5"/>
  <c r="O104" i="5" s="1"/>
  <c r="AF51" i="5"/>
  <c r="R51" i="5" s="1"/>
  <c r="AB51" i="5"/>
  <c r="O51" i="5" s="1"/>
  <c r="AC107" i="5"/>
  <c r="Q107" i="5" s="1"/>
  <c r="AF107" i="5"/>
  <c r="R107" i="5" s="1"/>
  <c r="AB107" i="5"/>
  <c r="O107" i="5" s="1"/>
  <c r="AF18" i="5"/>
  <c r="R18" i="5" s="1"/>
  <c r="AC92" i="5"/>
  <c r="Q92" i="5" s="1"/>
  <c r="AF92" i="5"/>
  <c r="R92" i="5" s="1"/>
  <c r="AB92" i="5"/>
  <c r="O92" i="5" s="1"/>
  <c r="AC40" i="5"/>
  <c r="Q40" i="5" s="1"/>
  <c r="AF40" i="5"/>
  <c r="R40" i="5" s="1"/>
  <c r="AB40" i="5"/>
  <c r="O40" i="5" s="1"/>
  <c r="AC15" i="5"/>
  <c r="Q15" i="5" s="1"/>
  <c r="AB15" i="5"/>
  <c r="O15" i="5" s="1"/>
  <c r="AD15" i="5" s="1"/>
  <c r="P15" i="5" s="1"/>
  <c r="AC93" i="5"/>
  <c r="Q93" i="5" s="1"/>
  <c r="AB93" i="5"/>
  <c r="O93" i="5" s="1"/>
  <c r="AF93" i="5"/>
  <c r="R93" i="5" s="1"/>
  <c r="AC101" i="5"/>
  <c r="Q101" i="5" s="1"/>
  <c r="AB101" i="5"/>
  <c r="O101" i="5" s="1"/>
  <c r="AF101" i="5"/>
  <c r="R101" i="5" s="1"/>
  <c r="AC79" i="5"/>
  <c r="Q79" i="5" s="1"/>
  <c r="AB79" i="5"/>
  <c r="O79" i="5" s="1"/>
  <c r="AF79" i="5"/>
  <c r="R79" i="5" s="1"/>
  <c r="AC23" i="5"/>
  <c r="Q23" i="5" s="1"/>
  <c r="AB23" i="5"/>
  <c r="O23" i="5" s="1"/>
  <c r="AF23" i="5"/>
  <c r="R23" i="5" s="1"/>
  <c r="AC47" i="5"/>
  <c r="Q47" i="5" s="1"/>
  <c r="AB47" i="5"/>
  <c r="O47" i="5" s="1"/>
  <c r="AF47" i="5"/>
  <c r="R47" i="5" s="1"/>
  <c r="AC48" i="5"/>
  <c r="Q48" i="5" s="1"/>
  <c r="AF48" i="5"/>
  <c r="R48" i="5" s="1"/>
  <c r="AB48" i="5"/>
  <c r="O48" i="5" s="1"/>
  <c r="AC19" i="5"/>
  <c r="Q19" i="5" s="1"/>
  <c r="AF19" i="5"/>
  <c r="R19" i="5" s="1"/>
  <c r="AB19" i="5"/>
  <c r="O19" i="5" s="1"/>
  <c r="AC110" i="5"/>
  <c r="Q110" i="5" s="1"/>
  <c r="AB110" i="5"/>
  <c r="O110" i="5" s="1"/>
  <c r="AF110" i="5"/>
  <c r="R110" i="5" s="1"/>
  <c r="AC89" i="5"/>
  <c r="Q89" i="5" s="1"/>
  <c r="AB89" i="5"/>
  <c r="O89" i="5" s="1"/>
  <c r="AF89" i="5"/>
  <c r="R89" i="5" s="1"/>
  <c r="AC73" i="5"/>
  <c r="Q73" i="5" s="1"/>
  <c r="AB73" i="5"/>
  <c r="O73" i="5" s="1"/>
  <c r="AF73" i="5"/>
  <c r="R73" i="5" s="1"/>
  <c r="AC17" i="5"/>
  <c r="Q17" i="5" s="1"/>
  <c r="AB17" i="5"/>
  <c r="O17" i="5" s="1"/>
  <c r="AD17" i="5" s="1"/>
  <c r="P17" i="5" s="1"/>
  <c r="AC53" i="5"/>
  <c r="Q53" i="5" s="1"/>
  <c r="AB53" i="5"/>
  <c r="O53" i="5" s="1"/>
  <c r="AF53" i="5"/>
  <c r="R53" i="5" s="1"/>
  <c r="AC34" i="5"/>
  <c r="Q34" i="5" s="1"/>
  <c r="AF34" i="5"/>
  <c r="R34" i="5" s="1"/>
  <c r="AB34" i="5"/>
  <c r="O34" i="5" s="1"/>
  <c r="AC60" i="5"/>
  <c r="Q60" i="5" s="1"/>
  <c r="AF60" i="5"/>
  <c r="R60" i="5" s="1"/>
  <c r="AB60" i="5"/>
  <c r="O60" i="5" s="1"/>
  <c r="AC82" i="5"/>
  <c r="Q82" i="5" s="1"/>
  <c r="AF82" i="5"/>
  <c r="R82" i="5" s="1"/>
  <c r="AB82" i="5"/>
  <c r="O82" i="5" s="1"/>
  <c r="AC71" i="5"/>
  <c r="Q71" i="5" s="1"/>
  <c r="AB71" i="5"/>
  <c r="O71" i="5" s="1"/>
  <c r="AF71" i="5"/>
  <c r="R71" i="5" s="1"/>
  <c r="AC100" i="5"/>
  <c r="Q100" i="5" s="1"/>
  <c r="AF100" i="5"/>
  <c r="R100" i="5" s="1"/>
  <c r="AB100" i="5"/>
  <c r="O100" i="5" s="1"/>
  <c r="AC72" i="5"/>
  <c r="Q72" i="5" s="1"/>
  <c r="AF72" i="5"/>
  <c r="R72" i="5" s="1"/>
  <c r="AB72" i="5"/>
  <c r="O72" i="5" s="1"/>
  <c r="AC91" i="5"/>
  <c r="Q91" i="5" s="1"/>
  <c r="AF91" i="5"/>
  <c r="R91" i="5" s="1"/>
  <c r="AB91" i="5"/>
  <c r="O91" i="5" s="1"/>
  <c r="AC14" i="5"/>
  <c r="Q14" i="5" s="1"/>
  <c r="AB14" i="5"/>
  <c r="O14" i="5" s="1"/>
  <c r="AC84" i="5"/>
  <c r="Q84" i="5" s="1"/>
  <c r="AF84" i="5"/>
  <c r="R84" i="5" s="1"/>
  <c r="AB84" i="5"/>
  <c r="O84" i="5" s="1"/>
  <c r="AC49" i="5"/>
  <c r="Q49" i="5" s="1"/>
  <c r="AF49" i="5"/>
  <c r="R49" i="5" s="1"/>
  <c r="AB49" i="5"/>
  <c r="O49" i="5" s="1"/>
  <c r="AC86" i="5"/>
  <c r="Q86" i="5" s="1"/>
  <c r="AB86" i="5"/>
  <c r="O86" i="5" s="1"/>
  <c r="AF86" i="5"/>
  <c r="R86" i="5" s="1"/>
  <c r="AC102" i="5"/>
  <c r="Q102" i="5" s="1"/>
  <c r="AB102" i="5"/>
  <c r="O102" i="5" s="1"/>
  <c r="AF102" i="5"/>
  <c r="R102" i="5" s="1"/>
  <c r="AC87" i="5"/>
  <c r="Q87" i="5" s="1"/>
  <c r="AB87" i="5"/>
  <c r="O87" i="5" s="1"/>
  <c r="AF87" i="5"/>
  <c r="R87" i="5" s="1"/>
  <c r="AC59" i="5"/>
  <c r="Q59" i="5" s="1"/>
  <c r="AF59" i="5"/>
  <c r="R59" i="5" s="1"/>
  <c r="AB59" i="5"/>
  <c r="O59" i="5" s="1"/>
  <c r="AC27" i="5"/>
  <c r="Q27" i="5" s="1"/>
  <c r="AF27" i="5"/>
  <c r="R27" i="5" s="1"/>
  <c r="AB27" i="5"/>
  <c r="O27" i="5" s="1"/>
  <c r="AC55" i="5"/>
  <c r="Q55" i="5" s="1"/>
  <c r="AB55" i="5"/>
  <c r="O55" i="5" s="1"/>
  <c r="AF55" i="5"/>
  <c r="R55" i="5" s="1"/>
  <c r="AC76" i="5"/>
  <c r="Q76" i="5" s="1"/>
  <c r="AF76" i="5"/>
  <c r="R76" i="5" s="1"/>
  <c r="AB76" i="5"/>
  <c r="O76" i="5" s="1"/>
  <c r="AC57" i="5"/>
  <c r="Q57" i="5" s="1"/>
  <c r="AB57" i="5"/>
  <c r="O57" i="5" s="1"/>
  <c r="AF57" i="5"/>
  <c r="R57" i="5" s="1"/>
  <c r="AC56" i="5"/>
  <c r="Q56" i="5" s="1"/>
  <c r="AF56" i="5"/>
  <c r="R56" i="5" s="1"/>
  <c r="AB56" i="5"/>
  <c r="O56" i="5" s="1"/>
  <c r="AC35" i="5"/>
  <c r="Q35" i="5" s="1"/>
  <c r="AF35" i="5"/>
  <c r="R35" i="5" s="1"/>
  <c r="AB35" i="5"/>
  <c r="O35" i="5" s="1"/>
  <c r="AC52" i="5"/>
  <c r="Q52" i="5" s="1"/>
  <c r="AF52" i="5"/>
  <c r="R52" i="5" s="1"/>
  <c r="AB52" i="5"/>
  <c r="O52" i="5" s="1"/>
  <c r="AC32" i="5"/>
  <c r="Q32" i="5" s="1"/>
  <c r="AF32" i="5"/>
  <c r="R32" i="5" s="1"/>
  <c r="AB32" i="5"/>
  <c r="O32" i="5" s="1"/>
  <c r="AC37" i="5"/>
  <c r="Q37" i="5" s="1"/>
  <c r="AB37" i="5"/>
  <c r="O37" i="5" s="1"/>
  <c r="AF37" i="5"/>
  <c r="R37" i="5" s="1"/>
  <c r="AC68" i="5"/>
  <c r="Q68" i="5" s="1"/>
  <c r="AF68" i="5"/>
  <c r="R68" i="5" s="1"/>
  <c r="AB68" i="5"/>
  <c r="O68" i="5" s="1"/>
  <c r="AC39" i="5"/>
  <c r="Q39" i="5" s="1"/>
  <c r="AF39" i="5"/>
  <c r="R39" i="5" s="1"/>
  <c r="AB39" i="5"/>
  <c r="O39" i="5" s="1"/>
  <c r="AC44" i="5"/>
  <c r="Q44" i="5" s="1"/>
  <c r="AF44" i="5"/>
  <c r="R44" i="5" s="1"/>
  <c r="AB44" i="5"/>
  <c r="O44" i="5" s="1"/>
  <c r="AC24" i="5"/>
  <c r="Q24" i="5" s="1"/>
  <c r="AF24" i="5"/>
  <c r="R24" i="5" s="1"/>
  <c r="AB24" i="5"/>
  <c r="O24" i="5" s="1"/>
  <c r="AC26" i="5"/>
  <c r="Q26" i="5" s="1"/>
  <c r="AF26" i="5"/>
  <c r="R26" i="5" s="1"/>
  <c r="AB26" i="5"/>
  <c r="O26" i="5" s="1"/>
  <c r="AC58" i="5"/>
  <c r="Q58" i="5" s="1"/>
  <c r="AF58" i="5"/>
  <c r="R58" i="5" s="1"/>
  <c r="AB58" i="5"/>
  <c r="O58" i="5" s="1"/>
  <c r="AC74" i="5"/>
  <c r="Q74" i="5" s="1"/>
  <c r="AF74" i="5"/>
  <c r="R74" i="5" s="1"/>
  <c r="AB74" i="5"/>
  <c r="O74" i="5" s="1"/>
  <c r="AC65" i="5"/>
  <c r="Q65" i="5" s="1"/>
  <c r="AF65" i="5"/>
  <c r="R65" i="5" s="1"/>
  <c r="AB65" i="5"/>
  <c r="O65" i="5" s="1"/>
  <c r="AC80" i="5"/>
  <c r="Q80" i="5" s="1"/>
  <c r="AF80" i="5"/>
  <c r="R80" i="5" s="1"/>
  <c r="AB80" i="5"/>
  <c r="O80" i="5" s="1"/>
  <c r="AC22" i="5"/>
  <c r="Q22" i="5" s="1"/>
  <c r="AF22" i="5"/>
  <c r="R22" i="5" s="1"/>
  <c r="AB22" i="5"/>
  <c r="O22" i="5" s="1"/>
  <c r="AD51" i="5"/>
  <c r="P51" i="5" s="1"/>
  <c r="AC51" i="5"/>
  <c r="Q51" i="5" s="1"/>
  <c r="AD57" i="5"/>
  <c r="P57" i="5" s="1"/>
  <c r="AD53" i="5"/>
  <c r="P53" i="5" s="1"/>
  <c r="AD35" i="5"/>
  <c r="P35" i="5" s="1"/>
  <c r="AD82" i="5"/>
  <c r="P82" i="5" s="1"/>
  <c r="AD107" i="5"/>
  <c r="P107" i="5" s="1"/>
  <c r="AD48" i="5"/>
  <c r="P48" i="5" s="1"/>
  <c r="AD100" i="5"/>
  <c r="P100" i="5" s="1"/>
  <c r="AD61" i="5"/>
  <c r="P61" i="5" s="1"/>
  <c r="AD105" i="5"/>
  <c r="P105" i="5" s="1"/>
  <c r="AD22" i="5"/>
  <c r="P22" i="5" s="1"/>
  <c r="AD50" i="5"/>
  <c r="P50" i="5" s="1"/>
  <c r="AD56" i="5"/>
  <c r="P56" i="5" s="1"/>
  <c r="AD80" i="5"/>
  <c r="P80" i="5" s="1"/>
  <c r="AD60" i="5"/>
  <c r="P60" i="5" s="1"/>
  <c r="AD65" i="5"/>
  <c r="P65" i="5" s="1"/>
  <c r="AD47" i="5"/>
  <c r="P47" i="5" s="1"/>
  <c r="AD79" i="5"/>
  <c r="P79" i="5" s="1"/>
  <c r="AD88" i="5"/>
  <c r="P88" i="5" s="1"/>
  <c r="AD93" i="5"/>
  <c r="P93" i="5" s="1"/>
  <c r="AD25" i="5"/>
  <c r="P25" i="5" s="1"/>
  <c r="AD23" i="5"/>
  <c r="P23" i="5" s="1"/>
  <c r="AD98" i="5"/>
  <c r="P98" i="5" s="1"/>
  <c r="AD38" i="5"/>
  <c r="P38" i="5" s="1"/>
  <c r="AD74" i="5"/>
  <c r="P74" i="5" s="1"/>
  <c r="AD104" i="5"/>
  <c r="P104" i="5" s="1"/>
  <c r="AD54" i="5"/>
  <c r="P54" i="5" s="1"/>
  <c r="AD34" i="5"/>
  <c r="P34" i="5" s="1"/>
  <c r="AD46" i="5"/>
  <c r="P46" i="5" s="1"/>
  <c r="AD110" i="5"/>
  <c r="P110" i="5" s="1"/>
  <c r="AD26" i="5"/>
  <c r="P26" i="5" s="1"/>
  <c r="AD69" i="5"/>
  <c r="P69" i="5" s="1"/>
  <c r="AD101" i="5"/>
  <c r="P101" i="5" s="1"/>
  <c r="AD76" i="5"/>
  <c r="P76" i="5" s="1"/>
  <c r="AD44" i="5"/>
  <c r="P44" i="5" s="1"/>
  <c r="AD24" i="5"/>
  <c r="P24" i="5" s="1"/>
  <c r="AD58" i="5"/>
  <c r="P58" i="5" s="1"/>
  <c r="AD20" i="5"/>
  <c r="P20" i="5" s="1"/>
  <c r="AD40" i="5"/>
  <c r="P40" i="5" s="1"/>
  <c r="AO13" i="5"/>
  <c r="AD19" i="5"/>
  <c r="P19" i="5" s="1"/>
  <c r="AD84" i="5"/>
  <c r="P84" i="5" s="1"/>
  <c r="AD91" i="5"/>
  <c r="P91" i="5" s="1"/>
  <c r="AD68" i="5"/>
  <c r="P68" i="5" s="1"/>
  <c r="AD52" i="5"/>
  <c r="P52" i="5" s="1"/>
  <c r="AD49" i="5"/>
  <c r="P49" i="5" s="1"/>
  <c r="AD71" i="5"/>
  <c r="P71" i="5" s="1"/>
  <c r="AD87" i="5"/>
  <c r="P87" i="5" s="1"/>
  <c r="AD21" i="5"/>
  <c r="P21" i="5" s="1"/>
  <c r="AD59" i="5"/>
  <c r="P59" i="5" s="1"/>
  <c r="AD27" i="5"/>
  <c r="P27" i="5" s="1"/>
  <c r="AD37" i="5"/>
  <c r="P37" i="5" s="1"/>
  <c r="AD97" i="5"/>
  <c r="P97" i="5" s="1"/>
  <c r="AD89" i="5"/>
  <c r="P89" i="5" s="1"/>
  <c r="AD73" i="5"/>
  <c r="P73" i="5" s="1"/>
  <c r="AD83" i="5"/>
  <c r="P83" i="5" s="1"/>
  <c r="AD103" i="5"/>
  <c r="P103" i="5" s="1"/>
  <c r="AD32" i="5"/>
  <c r="P32" i="5" s="1"/>
  <c r="AD39" i="5"/>
  <c r="P39" i="5" s="1"/>
  <c r="AD102" i="5"/>
  <c r="P102" i="5" s="1"/>
  <c r="AD92" i="5"/>
  <c r="P92" i="5" s="1"/>
  <c r="AD86" i="5"/>
  <c r="P86" i="5" s="1"/>
  <c r="AD72" i="5"/>
  <c r="P72" i="5" s="1"/>
  <c r="AD55" i="5"/>
  <c r="P55" i="5" s="1"/>
  <c r="T18" i="5" l="1"/>
  <c r="AF13" i="5"/>
  <c r="R13" i="5" s="1"/>
  <c r="AF17" i="5"/>
  <c r="R17" i="5" s="1"/>
  <c r="AF15" i="5"/>
  <c r="R15" i="5" s="1"/>
  <c r="AD14" i="5"/>
  <c r="P14" i="5" s="1"/>
  <c r="AD16" i="5"/>
  <c r="T15" i="5" l="1"/>
  <c r="T13" i="5"/>
  <c r="T17" i="5"/>
  <c r="AF16" i="5"/>
  <c r="R16" i="5" s="1"/>
  <c r="P16" i="5"/>
  <c r="AF14" i="5"/>
  <c r="R14" i="5" s="1"/>
  <c r="W8" i="4"/>
  <c r="T14" i="5" l="1"/>
  <c r="T16" i="5"/>
  <c r="N12" i="5"/>
  <c r="AK12" i="5"/>
  <c r="AK4" i="5" s="1"/>
  <c r="S12" i="5" l="1"/>
  <c r="N8" i="5"/>
  <c r="AC12" i="5"/>
  <c r="Q12" i="5" s="1"/>
  <c r="Q8" i="5" s="1"/>
  <c r="AB12" i="5"/>
  <c r="O12" i="5" s="1"/>
  <c r="AO12" i="5"/>
  <c r="AO4" i="5" s="1"/>
  <c r="AD12" i="5"/>
  <c r="P12" i="5" s="1"/>
  <c r="AF12" i="5" l="1"/>
  <c r="AF4" i="5" s="1"/>
  <c r="O8" i="5"/>
  <c r="R12" i="5" l="1"/>
  <c r="R8" i="5" s="1"/>
  <c r="T12" i="5"/>
  <c r="AF5" i="5"/>
  <c r="T5" i="5" s="1"/>
  <c r="AH4" i="5" l="1"/>
  <c r="AF6" i="5"/>
  <c r="C6" i="5" l="1"/>
  <c r="T6" i="5"/>
</calcChain>
</file>

<file path=xl/sharedStrings.xml><?xml version="1.0" encoding="utf-8"?>
<sst xmlns="http://schemas.openxmlformats.org/spreadsheetml/2006/main" count="691" uniqueCount="514">
  <si>
    <t>Schlechtwetter</t>
  </si>
  <si>
    <t>V1.62(09.2019)</t>
  </si>
  <si>
    <t>Zellen-Hilfetexte auf Blatt 1. Hier damit nicht Macro angepasst werden muss, wenn auf Hilfetexte verschoben</t>
  </si>
  <si>
    <t>In diese Kolonne nicht übersetzen</t>
  </si>
  <si>
    <t>deutsch</t>
  </si>
  <si>
    <t>französisch</t>
  </si>
  <si>
    <t>italienisch</t>
  </si>
  <si>
    <t>Wählen Sprache</t>
  </si>
  <si>
    <t>Sprache</t>
  </si>
  <si>
    <t>Blattnamen maximal 31 Zeichen</t>
  </si>
  <si>
    <t>Stammdaten Betrieb</t>
  </si>
  <si>
    <t>Stammdaten Mitarbeiter</t>
  </si>
  <si>
    <t>Abrech. wetterbed. Arbeitsausf.</t>
  </si>
  <si>
    <t>Übersetzungstexte</t>
  </si>
  <si>
    <t>Hilfsdaten</t>
  </si>
  <si>
    <t>Header &amp; Footer (Left, Center, Right)</t>
  </si>
  <si>
    <t>Header &amp; Footer Blatt 1</t>
  </si>
  <si>
    <t>&amp;"Arial"&amp;8</t>
  </si>
  <si>
    <t>Arbeitslosenversicherung</t>
  </si>
  <si>
    <t>&amp;"Arial"&amp;10&amp;B</t>
  </si>
  <si>
    <t>Für Fragen dieses Arbeitsblatt betreffend wenden Sie sich bitte an Ihre Arbeitslosenkasse.</t>
  </si>
  <si>
    <t>&amp;"Arial"&amp;8&amp;D</t>
  </si>
  <si>
    <t>Header &amp; Footer Blatt 2</t>
  </si>
  <si>
    <t>Seite &amp;P</t>
  </si>
  <si>
    <t>Header &amp; Footer Blatt 3</t>
  </si>
  <si>
    <t>&amp;B&amp;"Arial"&amp;8</t>
  </si>
  <si>
    <t>Abrechnung über die wetterbedingten Arbeitsausfälle</t>
  </si>
  <si>
    <t xml:space="preserve"> &amp;P</t>
  </si>
  <si>
    <t>Seite</t>
  </si>
  <si>
    <t>(Formular 716.503)</t>
  </si>
  <si>
    <t>Header &amp; Footer TCRD Blatt 1</t>
  </si>
  <si>
    <t>&amp;"Arial"&amp;10</t>
  </si>
  <si>
    <t>Korrigierte Abrechnung des SECO</t>
  </si>
  <si>
    <t xml:space="preserve">Beilage </t>
  </si>
  <si>
    <t xml:space="preserve"> zu Revisionsverfügung AGK </t>
  </si>
  <si>
    <t>SECO/TCRD/</t>
  </si>
  <si>
    <t>&amp;D</t>
  </si>
  <si>
    <t>Seite &amp;P von &amp;N</t>
  </si>
  <si>
    <t>Header &amp; Footer TCRD Blatt 2</t>
  </si>
  <si>
    <t>Header &amp; Footer TCRD Blatt 3</t>
  </si>
  <si>
    <t>Konstanten Blatt 1</t>
  </si>
  <si>
    <t>BUR-Nr.</t>
  </si>
  <si>
    <t>Firmenname</t>
  </si>
  <si>
    <t>Strasse/Nr.</t>
  </si>
  <si>
    <t>PLZ</t>
  </si>
  <si>
    <t>Ort</t>
  </si>
  <si>
    <t>Sachbearbeiter</t>
  </si>
  <si>
    <t>Telefon</t>
  </si>
  <si>
    <t>Telefax</t>
  </si>
  <si>
    <t>e-Mail</t>
  </si>
  <si>
    <t>Zahlungsverbindung</t>
  </si>
  <si>
    <t>Betrieb/Betriebsabteilung</t>
  </si>
  <si>
    <t>Abrechnungsperiode</t>
  </si>
  <si>
    <t>Eingabefrist</t>
  </si>
  <si>
    <t>Betriebsgrösse</t>
  </si>
  <si>
    <t>Anzahl Arbeitstage/Jahr</t>
  </si>
  <si>
    <t>Jahresd. wöchentl. Normalarbeitsz.</t>
  </si>
  <si>
    <t>Max. massgeb. Verdienst</t>
  </si>
  <si>
    <t>Karenztage</t>
  </si>
  <si>
    <t>Beitragssatz AHV/IV/EO/ALV%</t>
  </si>
  <si>
    <t>TCRD Beilage-Nr.</t>
  </si>
  <si>
    <t>TCRD Verfügungs-Nr.</t>
  </si>
  <si>
    <t>TCRD Kurzzeichen Inspektor</t>
  </si>
  <si>
    <t>Farbcode Ein-/Ausgabefelder</t>
  </si>
  <si>
    <t>Eingabe erforderlich</t>
  </si>
  <si>
    <t>Wert fehlerhaft</t>
  </si>
  <si>
    <t>Ausgabefeld</t>
  </si>
  <si>
    <t>Mehr Mitarbeiter erfasst als maximale Betriebsgrösse</t>
  </si>
  <si>
    <t>Wählen Sie die  Betriebsgrösse</t>
  </si>
  <si>
    <t>Dieser Wert wird automatisch bestimmt, kann aber überschrieben werden</t>
  </si>
  <si>
    <t>Konstanten Blatt 2</t>
  </si>
  <si>
    <t>Versicherten-Nr.</t>
  </si>
  <si>
    <t>Name</t>
  </si>
  <si>
    <t>Vorname</t>
  </si>
  <si>
    <t>Geburts-</t>
  </si>
  <si>
    <t>datum</t>
  </si>
  <si>
    <t>Monats-</t>
  </si>
  <si>
    <t>lohn</t>
  </si>
  <si>
    <t>Stunden-</t>
  </si>
  <si>
    <t>Anzahl bez.</t>
  </si>
  <si>
    <t xml:space="preserve">Monate </t>
  </si>
  <si>
    <t>pro Jahr</t>
  </si>
  <si>
    <t>(12/13)</t>
  </si>
  <si>
    <t>Weitere</t>
  </si>
  <si>
    <t>Lohn-</t>
  </si>
  <si>
    <t>bestand-</t>
  </si>
  <si>
    <t>teile p. Jahr</t>
  </si>
  <si>
    <t>Jahres-</t>
  </si>
  <si>
    <t>durchschn.</t>
  </si>
  <si>
    <t>wöchentl.</t>
  </si>
  <si>
    <t>Arbeitszeit</t>
  </si>
  <si>
    <t>Anzahl</t>
  </si>
  <si>
    <t>Ferientage</t>
  </si>
  <si>
    <t>Feiertage</t>
  </si>
  <si>
    <t>Anrechen-</t>
  </si>
  <si>
    <t>barer</t>
  </si>
  <si>
    <t>Verdienst</t>
  </si>
  <si>
    <t>wurde gekürzt</t>
  </si>
  <si>
    <t>Konstanten Blatt 3</t>
  </si>
  <si>
    <t>Name,Vorname</t>
  </si>
  <si>
    <t>anrechen-</t>
  </si>
  <si>
    <t>barer Std.-</t>
  </si>
  <si>
    <t>Wöchentl.</t>
  </si>
  <si>
    <t>in der AP</t>
  </si>
  <si>
    <t>Sollstd. Abr.-</t>
  </si>
  <si>
    <t>Periode Inkl.</t>
  </si>
  <si>
    <t>Vorholzeit</t>
  </si>
  <si>
    <t>Istzeit</t>
  </si>
  <si>
    <t>Bezahlte/</t>
  </si>
  <si>
    <t>Unbezahlte</t>
  </si>
  <si>
    <t>Absenzen</t>
  </si>
  <si>
    <t>Saldo Ende Per.</t>
  </si>
  <si>
    <t>vorherg.</t>
  </si>
  <si>
    <t>(nur für Gleitzeit)</t>
  </si>
  <si>
    <t>laufend</t>
  </si>
  <si>
    <t>Diff.</t>
  </si>
  <si>
    <t>Ausfall-</t>
  </si>
  <si>
    <t>stunden</t>
  </si>
  <si>
    <t>total</t>
  </si>
  <si>
    <t>Saldo</t>
  </si>
  <si>
    <t>Mehrstd.</t>
  </si>
  <si>
    <t>Vormonate</t>
  </si>
  <si>
    <t>bare Aus-</t>
  </si>
  <si>
    <t>fall-Std.</t>
  </si>
  <si>
    <t>Verdienst-</t>
  </si>
  <si>
    <t>ausfall</t>
  </si>
  <si>
    <t>100%</t>
  </si>
  <si>
    <t>80%</t>
  </si>
  <si>
    <t>Zwischen-</t>
  </si>
  <si>
    <t>Beschäftigung</t>
  </si>
  <si>
    <t>Abzug</t>
  </si>
  <si>
    <t>Beantragte</t>
  </si>
  <si>
    <t>Vergütung</t>
  </si>
  <si>
    <t>Seitentotal</t>
  </si>
  <si>
    <t>Anzahl bezugsberechtigter Mitarbeiter:</t>
  </si>
  <si>
    <t>Anzahl betroffener Mitarbeiter:</t>
  </si>
  <si>
    <t>Arbeitsausfall in Prozent:</t>
  </si>
  <si>
    <t>Anspruch: 80%</t>
  </si>
  <si>
    <t>Max. VV:</t>
  </si>
  <si>
    <t>AHV/IV/EO/ALV:</t>
  </si>
  <si>
    <t>Karenzzeit:</t>
  </si>
  <si>
    <t>Tag(e)</t>
  </si>
  <si>
    <t>Total:</t>
  </si>
  <si>
    <t>Schlechtwetterentschädigung:</t>
  </si>
  <si>
    <t>Konstanten Blatt 5</t>
  </si>
  <si>
    <t>Datum</t>
  </si>
  <si>
    <t>Gültig ab</t>
  </si>
  <si>
    <t>Arbeitstage</t>
  </si>
  <si>
    <t>pro jahr</t>
  </si>
  <si>
    <t>Max. massgeb.</t>
  </si>
  <si>
    <t>Beitragssatz</t>
  </si>
  <si>
    <t>Mitarbeiter</t>
  </si>
  <si>
    <t>a1: bis 18 Mitarbeiter</t>
  </si>
  <si>
    <t>a2: bis 39 Mitarbeiter</t>
  </si>
  <si>
    <t>a3: bis 60 Mitarbeiter</t>
  </si>
  <si>
    <t>a4: bis 81 Mitarbeiter</t>
  </si>
  <si>
    <t>a5: bis 102 Mitarbeiter</t>
  </si>
  <si>
    <t>b1: bis 144 Mitarbeiter</t>
  </si>
  <si>
    <t>b2: bis 186 Mitarbeiter</t>
  </si>
  <si>
    <t>b3: bis 207 Mitarbeiter</t>
  </si>
  <si>
    <t>b4: bis 249 Mitarbeiter</t>
  </si>
  <si>
    <t>b5: bis 291 Mitarbeiter</t>
  </si>
  <si>
    <t>c1: bis 333 Mitarbeiter</t>
  </si>
  <si>
    <t>c2: bis 375 Mitarbeiter</t>
  </si>
  <si>
    <t>c3: bis 417 Mitarbeiter</t>
  </si>
  <si>
    <t>c4: bis 459 Mitarbeiter</t>
  </si>
  <si>
    <t>c5: bis 501 Mitarbeiter</t>
  </si>
  <si>
    <t>d1: bis 564 Mitarbeiter</t>
  </si>
  <si>
    <t>d2: bis 627 Mitarbeiter</t>
  </si>
  <si>
    <t>d3: bis 690 Mitarbeiter</t>
  </si>
  <si>
    <t>d4: bis 753 Mitarbeiter</t>
  </si>
  <si>
    <t>e1: bis 816 Mitarbeiter</t>
  </si>
  <si>
    <t>e2: bis 879 Mitarbeiter</t>
  </si>
  <si>
    <t>e3: bis 942 Mitarbeiter</t>
  </si>
  <si>
    <t>e4: bis 1005 Mitarbeiter</t>
  </si>
  <si>
    <t>Sichtbar</t>
  </si>
  <si>
    <t>Anfang</t>
  </si>
  <si>
    <t>Erfasst</t>
  </si>
  <si>
    <t>Erste Zeile:</t>
  </si>
  <si>
    <t>Letzte Zeile:</t>
  </si>
  <si>
    <t>Schutzwort:</t>
  </si>
  <si>
    <t>AHV-Pflicht ab:</t>
  </si>
  <si>
    <t>Version:</t>
  </si>
  <si>
    <t>TCRD (0=nein, 1=ja):</t>
  </si>
  <si>
    <t>TCRD erste Zeile:</t>
  </si>
  <si>
    <t>TCRD letzte Zeile:</t>
  </si>
  <si>
    <t>Hilfetexte für die Abrechnung von wetterbedingten Arbeitsausfällen</t>
  </si>
  <si>
    <t>Hilfetexttitel</t>
  </si>
  <si>
    <t>Hilfetext</t>
  </si>
  <si>
    <t>Allgemeine Erläuterungen</t>
  </si>
  <si>
    <t>Erläuterungen bekommen Sie, indem Sie den Cursor in die betreffende Spalte positionieren und gleichzeitig die Tasten "STRG" und "h" drücken. Auf englischen Tastaturen drücken Sie "CTRL" und "h".</t>
  </si>
  <si>
    <t>Kol. 1: Name/Vorname</t>
  </si>
  <si>
    <t>Auf der Abrechnung ist pro Abrechnungsperiode jede arbeitnehmende Person des Betriebes aufzuführen, ungeachtet, ob er wetterbedingte Arbeitsausfälle erlitten hat oder nicht. Für die Nichtbetroffenen genügen die Angaben unter Kol. 1, Kol. 4 und Kol. 6.</t>
  </si>
  <si>
    <t>Kol. 2: Anrechenbarer Stundenverdienst</t>
  </si>
  <si>
    <t>Massgebend ist der vertraglich vereinbarte Lohn in der letzten Zahltagsperiode vor Beginn der Arbeitsausfälle</t>
  </si>
  <si>
    <t>(max.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t>
  </si>
  <si>
    <t>Ermittlung des anrechenbaren Stundenverdienstes siehe Broschüre „Info-Service Schlechtwetterentschädigung“.</t>
  </si>
  <si>
    <t>Kol. 3: Wöchentliche Arbeitszeit in der AP</t>
  </si>
  <si>
    <t>Einzutragen ist die individuelle, vertraglich vereinbarte Arbeitszeit je arbeitnehmende Person, ohne allfällige Vorholzeit. Bei unterschiedlich langen Arbeitszeiten innerhalb eines Jahres ist die für die betreffende Abrechnungsperiode gültige Arbeitszeit einzutragen.</t>
  </si>
  <si>
    <t>Kol. 4: Sollstunden der Abrechnungsperiode inklusive Vorholzeit</t>
  </si>
  <si>
    <t>Umfasst die Zahltagsperiode eine, zwei oder vier Wochen, so beträgt die Abrechnungsperiode vier Wochen. In allen übrigen Fällen beträgt die Abrechnungsperiode einen Monat.</t>
  </si>
  <si>
    <t>Kol. 5: Istzeit</t>
  </si>
  <si>
    <t>Die tatsächlich gearbeiteten Stunden inkl. allfällige in dieser Abrechnungsperiode geleisteten Mehrstunden.</t>
  </si>
  <si>
    <t>Kol. 6: Bezahlte/unbezahlte Absenzen</t>
  </si>
  <si>
    <t>Sämtliche bezahlten und unbezahlten Absenzen (Ferien, Feiertage, freiwilliges Fernbleiben von der Arbeit, Krankheit, Unfall, Militärdienst usw.) in Stunden.</t>
  </si>
  <si>
    <t>Kol. 7: Gleitzeit. Saldo Ende vorhergehende Abrechnungsperiode</t>
  </si>
  <si>
    <t>Zulässiger Plus-Stundensaldo gemäss betrieblicher Gleitzeitregelung, max. 20 Arbeitsstunden; darüber liegende Stunden gelten als Mehrstunden.</t>
  </si>
  <si>
    <t>Kol. 7: Gleitzeit. Saldo Ende laufende Abrechnungsperiode</t>
  </si>
  <si>
    <t>Kol. 7: Gleitzeit. Differenz mit umgekehrten Vorzeichen</t>
  </si>
  <si>
    <t>Berechnung: Saldo Ende der vorhergehenden Periode abzüglich Saldo Ende der laufenden Periode.</t>
  </si>
  <si>
    <t>Ausfallstunden total</t>
  </si>
  <si>
    <t>Die tatsächlich ausgefallenen wetterbedingten Ausfallstunden der ganzen und halben Tage, für welche eine Zustimmung der kantonalen Amtsstelle vorliegt, höchstens jedoch die Anzahl Stunden, die sich aus folgender Berechnung ergeben: Kol. 4 abzüglich des Totals von Kol. 5, 6, 7 (Differenz).</t>
  </si>
  <si>
    <t>Kol. 8: Saldo der ausbezahlten und noch nicht ausbezahlten Mehrstunden aus den Vormonaten</t>
  </si>
  <si>
    <t>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Mehrstundensaldi, die nicht vollständig durch die anrechenbaren Ausfallstunden ausgeglichen werden können, sind auf die nächste Abrechnungsperiode vorzutragen.</t>
  </si>
  <si>
    <t>Kol. 9: Anrechenbare Ausfallstunden</t>
  </si>
  <si>
    <t>Die anrechenbaren Ausfallstunden reduzieren sich um die Mehrstundensaldi (Kol. 8)</t>
  </si>
  <si>
    <t>Kol. 10: Verdienstausfall 100 %</t>
  </si>
  <si>
    <t>Multiplikation der Kol. 9 mit Kol. 2. Das Total dieser Kolonne wird um das Total des Verdienstes aus Zwischenbeschäftigung reduziert und diese Differenz mit 6,05% multipliziert, was die Vergütung der Arbeitgeberbeiträge an die AHV/IV/EO/ALV ergibt. Diese Vergütung wird zum Total der Kol. 13 hinzugezählt.</t>
  </si>
  <si>
    <t>Kol. 11: Verdienstausfall 80 %</t>
  </si>
  <si>
    <t>Die Schlechtwetterentschädigung beträgt für jede arbeitnehmende Person 80% des Verdienstausfalles.</t>
  </si>
  <si>
    <t>Verdienst Zwischenbeschäftigung</t>
  </si>
  <si>
    <t>Als Einkommen aus Zwischenbeschäftigung gilt jeder Verdienst aus unselbständiger oder selbständiger Tätigkeit, den ein Abeitnehmer während seines Arbeitsausfalles zusätzlich erzielt.</t>
  </si>
  <si>
    <t>Der Arbeitgeber der Zwischenbeschäftigung hat dem ursprünglichen Arbeitgeber monatlich das Einkommen aus Zwischenbeschäftigung mitzuteilen (Art. 41 AVIG).</t>
  </si>
  <si>
    <t>Anrechenbarer Verdienstausfall 80% (Kol. 11 der Abrechnung)</t>
  </si>
  <si>
    <t>'+ Verdienst aus Zwischenbeschäftigung (brutto)</t>
  </si>
  <si>
    <t>-  Verdienstausfall 100% (Kol. 10 der Abrechnung)</t>
  </si>
  <si>
    <t>= Kürzung von Kol. 13 der Abrechnung.</t>
  </si>
  <si>
    <t>Kol. 12: Abzug Karenztage 80 %</t>
  </si>
  <si>
    <t>Karenzzeit zulasten des Arbeitgebers.</t>
  </si>
  <si>
    <t>Kol. 13: Beantragte Vergütung</t>
  </si>
  <si>
    <t>Sofern alle Voraussetzungen erfüllt sind, vergütet die Kasse den Betrag der sich aus der Subtraktion der Kol. 12 und des Abzugs aus Zwischenbeschäftigung von der Kol. 11 ergibt. Zum Total dieser Kolonne wird die Vergütung der Arbeitgeberbeiträge an AHV/IV/EO/ALV hinzugezählt.</t>
  </si>
  <si>
    <t>Regel 7</t>
  </si>
  <si>
    <t>Regel 12</t>
  </si>
  <si>
    <t>Regel 13</t>
  </si>
  <si>
    <t>Regel 14</t>
  </si>
  <si>
    <t>S13 / 12</t>
  </si>
  <si>
    <t>Regel 8</t>
  </si>
  <si>
    <t>Regel 15</t>
  </si>
  <si>
    <t>Regel 17</t>
  </si>
  <si>
    <t>Regel 19/20</t>
  </si>
  <si>
    <t>AHV-pflichtiger</t>
  </si>
  <si>
    <t>AHV-pflichtige</t>
  </si>
  <si>
    <t>*</t>
  </si>
  <si>
    <t>Art der Ansprechperson</t>
  </si>
  <si>
    <t>Geben Sie eine Periode im Format MM.JJJJ ein. Beispiel: 02.2020</t>
  </si>
  <si>
    <t>Verdienst-
ausfall
80%</t>
  </si>
  <si>
    <t>Abzug
Karenztage
80%</t>
  </si>
  <si>
    <t>Beantragte
Vergütung</t>
  </si>
  <si>
    <t>Verdienst-
ausfall
100%</t>
  </si>
  <si>
    <t>Gleitzeit c</t>
  </si>
  <si>
    <t>Ausfall-
stunden
Total</t>
  </si>
  <si>
    <t>Anrechen-
bare
Ausfall-Std.</t>
  </si>
  <si>
    <t>Abzug
Zwischen-
beschäftigung</t>
  </si>
  <si>
    <t>Verdienst
Zwischen-
beschäftigung</t>
  </si>
  <si>
    <t>Anzahl
betroffene
Mitarbeiter</t>
  </si>
  <si>
    <t>Sollstd.
Bezugsber.
Mitarbeiter</t>
  </si>
  <si>
    <t>Absenzen
bezugsber.
Mitarbeiter</t>
  </si>
  <si>
    <t>Sollstd.
Inkl.
Vorholzeit</t>
  </si>
  <si>
    <t>AHV-pflichtiger
Verdienst
Zwischen-
beschäftigung</t>
  </si>
  <si>
    <t>AHV-pflichtiger
Verdienst-
ausfall
100%</t>
  </si>
  <si>
    <t>bezahlte /
unbezahlte
Absenzen</t>
  </si>
  <si>
    <t>AHV-pflichtige
Abzugsbasis</t>
  </si>
  <si>
    <t>AHV-pflichtig</t>
  </si>
  <si>
    <t>Anzahl
bezugs-
berechtige
Mitarbeiter</t>
  </si>
  <si>
    <t>Regel 7
FF12</t>
  </si>
  <si>
    <t>Regel 9
deApM</t>
  </si>
  <si>
    <t>Regel 10
Std.-Lohn ohne
Prämie</t>
  </si>
  <si>
    <t>Regel 11
Std.-Lohn
mit
Prämie</t>
  </si>
  <si>
    <t>Regel 12
Monatslohn
ohne
Prämie</t>
  </si>
  <si>
    <t xml:space="preserve">
Regel 13
Monatslohn
mit
Prämie</t>
  </si>
  <si>
    <t>Regel 14
Vergleichs-
wert</t>
  </si>
  <si>
    <t>Regel 10 - 14
Anrechenb.
Std.-Verd.
aSV</t>
  </si>
  <si>
    <t>Regel 14
Anrechenb.
Stunden-
verdienst</t>
  </si>
  <si>
    <t>Anrechen-
barer
Verdienst</t>
  </si>
  <si>
    <t>Wöchentl.
Arbeitszeit
in der AP</t>
  </si>
  <si>
    <t>#Antrag</t>
  </si>
  <si>
    <t xml:space="preserve">#Stammdaten MA / </t>
  </si>
  <si>
    <t>Veränderungen gegenüber Vormonat</t>
  </si>
  <si>
    <t>Demande de l'indemnité en cas d'intempéries</t>
  </si>
  <si>
    <t>Nom de l'entreprise</t>
  </si>
  <si>
    <t>Rue</t>
  </si>
  <si>
    <t>Numéro</t>
  </si>
  <si>
    <t>NPA</t>
  </si>
  <si>
    <t>Lieu</t>
  </si>
  <si>
    <t>Période de décompte</t>
  </si>
  <si>
    <t>E-mail</t>
  </si>
  <si>
    <t>Jours d'attente</t>
  </si>
  <si>
    <t>Remarques :</t>
  </si>
  <si>
    <t>L’employeur est tenu de fournir des renseignements dignes de foi (art. 88 LACI et art. 28 LPGA).</t>
  </si>
  <si>
    <t>Lieu :</t>
  </si>
  <si>
    <t>Date :</t>
  </si>
  <si>
    <t>Signature :</t>
  </si>
  <si>
    <t>Données du personnel</t>
  </si>
  <si>
    <t>N° AVS</t>
  </si>
  <si>
    <t>Nom</t>
  </si>
  <si>
    <t>Prénom</t>
  </si>
  <si>
    <t>Date de naissance</t>
  </si>
  <si>
    <t>Données salariales</t>
  </si>
  <si>
    <t>Salaire mensuel</t>
  </si>
  <si>
    <t>Salaire horaire</t>
  </si>
  <si>
    <t>Solde horaire mobile</t>
  </si>
  <si>
    <t>Solde heures
en plus mois 
précédents</t>
  </si>
  <si>
    <t>hebdomad.</t>
  </si>
  <si>
    <t>fin période 
précédente</t>
  </si>
  <si>
    <t>N° du chantier :</t>
  </si>
  <si>
    <t>Nom :</t>
  </si>
  <si>
    <t>NPA :</t>
  </si>
  <si>
    <t>Canton :</t>
  </si>
  <si>
    <t>Jour
1</t>
  </si>
  <si>
    <t>Jour
2</t>
  </si>
  <si>
    <t>Jour
3</t>
  </si>
  <si>
    <t>Jour
4</t>
  </si>
  <si>
    <t>Jour
5</t>
  </si>
  <si>
    <t>Jour
6</t>
  </si>
  <si>
    <t>Jour
7</t>
  </si>
  <si>
    <t>Jour
8</t>
  </si>
  <si>
    <t>Jour
9</t>
  </si>
  <si>
    <t>Jour
10</t>
  </si>
  <si>
    <t>Jour
11</t>
  </si>
  <si>
    <t>Jour
12</t>
  </si>
  <si>
    <t>Jour
13</t>
  </si>
  <si>
    <t>Jour
14</t>
  </si>
  <si>
    <t>Jour
15</t>
  </si>
  <si>
    <t>Jour
16</t>
  </si>
  <si>
    <t>Jour
17</t>
  </si>
  <si>
    <t>Jour
18</t>
  </si>
  <si>
    <t>Jour
19</t>
  </si>
  <si>
    <t>Jour
20</t>
  </si>
  <si>
    <t>Jour
21</t>
  </si>
  <si>
    <t>Jour
22</t>
  </si>
  <si>
    <t>Jour
23</t>
  </si>
  <si>
    <t>Jour
24</t>
  </si>
  <si>
    <t>Jour
25</t>
  </si>
  <si>
    <t>Jour
26</t>
  </si>
  <si>
    <t>Jour
27</t>
  </si>
  <si>
    <t>Jour
28</t>
  </si>
  <si>
    <t>Jour
29</t>
  </si>
  <si>
    <t>Jour
30</t>
  </si>
  <si>
    <t>Jour
31</t>
  </si>
  <si>
    <t>Signature</t>
  </si>
  <si>
    <t>Temps de travail pertinent dans la période comptable</t>
  </si>
  <si>
    <t>Période</t>
  </si>
  <si>
    <t>Temps de travail</t>
  </si>
  <si>
    <t>Heures matin</t>
  </si>
  <si>
    <t>Heures après-midi</t>
  </si>
  <si>
    <t>Du (JJ.MM.AAAA):</t>
  </si>
  <si>
    <t>Au (JJ.MM.AAAA):</t>
  </si>
  <si>
    <t>Résumé</t>
  </si>
  <si>
    <t>Gain horaire
à prendre
en cons.</t>
  </si>
  <si>
    <t>Heures
perdues
total</t>
  </si>
  <si>
    <t>Heures
perdues
à pdr. en
cons.</t>
  </si>
  <si>
    <t>Perte de gain</t>
  </si>
  <si>
    <t>Déduction
delai d'att.
80%</t>
  </si>
  <si>
    <t>Nombre de travailleurs concernés :</t>
  </si>
  <si>
    <t>Nombre de travailleurs ayant droit :</t>
  </si>
  <si>
    <t>Bonification revendiquée brute :</t>
  </si>
  <si>
    <t>Bonification
revendiquée
nette</t>
  </si>
  <si>
    <t>Bonification
revendiquée
brute</t>
  </si>
  <si>
    <t>Pas d'approbation pour la RHT</t>
  </si>
  <si>
    <t>Modification du congé</t>
  </si>
  <si>
    <t>Transfert vers un autre secteur</t>
  </si>
  <si>
    <t>Passage du statut apprenti -&gt; salarié</t>
  </si>
  <si>
    <t>Retraite</t>
  </si>
  <si>
    <t>Nouveau dans position d'employeur</t>
  </si>
  <si>
    <t>Nouvel employé</t>
  </si>
  <si>
    <t>Décès</t>
  </si>
  <si>
    <t>Période de décompte :</t>
  </si>
  <si>
    <t>Date du dernier paiement des salaires</t>
  </si>
  <si>
    <t>Convention collective de travail valide</t>
  </si>
  <si>
    <t>Heures journalières perdues au cours de la période de décompte</t>
  </si>
  <si>
    <t>Type de personne de contact</t>
  </si>
  <si>
    <t>Nom de la personne de contact</t>
  </si>
  <si>
    <t>Prénom de la personne de contact</t>
  </si>
  <si>
    <t>Téléphone</t>
  </si>
  <si>
    <t>Données de paiement (IBAN)</t>
  </si>
  <si>
    <t>Montant maximal des revenus pertinents</t>
  </si>
  <si>
    <t>Informations générales</t>
  </si>
  <si>
    <t>Champs d'entrée / de sortie du code couleur</t>
  </si>
  <si>
    <t>Entrée</t>
  </si>
  <si>
    <t>Valeur incorrecte</t>
  </si>
  <si>
    <t>Champ de sortie / Calcul / Information</t>
  </si>
  <si>
    <t>Numéro REE</t>
  </si>
  <si>
    <t>Rue, numéro, NPA, lieu</t>
  </si>
  <si>
    <t xml:space="preserve">Les heures de travail hebdomadaires peuvent fluctuer selon les saisons. Veuillez saisir la durée de travail prévue applicable dans la période de décompte. </t>
  </si>
  <si>
    <t>Lieu, date, signature</t>
  </si>
  <si>
    <t>N'oubliez pas de dater et de signer la demande.</t>
  </si>
  <si>
    <t>Pour toute question, nous vous remercions de bien vouloir nous communiquer les coordonnées exactes et complètes de la personne de contact.</t>
  </si>
  <si>
    <t>Ont droit à l'indemnité :</t>
  </si>
  <si>
    <t>(voir la brochure  "Indemnité en cas d' intempéries")</t>
  </si>
  <si>
    <t>Les employés dont la perte d'heures de travail ne peut être déterminée ou dont les heures de travail ne peuvent être contrôlées de manière adéquate. Le respect de cette disposition légale nécessite un contrôle du temps de travail ;</t>
  </si>
  <si>
    <t>Les employés qui n'acceptent pas la réduction du temps de travail (rémunération selon le contrat de travail) ;</t>
  </si>
  <si>
    <t>Les employés qui ont été embauchés par une entreprise tierce.</t>
  </si>
  <si>
    <t>L'indemnité calculée est approximative et peut différer du montant réel payé.</t>
  </si>
  <si>
    <t>Début du délai de congé</t>
  </si>
  <si>
    <t>1 - Personne interne</t>
  </si>
  <si>
    <t>2 - Tiers (procuration jointe)</t>
  </si>
  <si>
    <t>Données pour le calcul des indemnités pour intempéries pour la période de décompte</t>
  </si>
  <si>
    <t>Attention : Le montant du paiement  final peut être différent du résultat calculé ici. Le calcul est effectué à titre indicatif et sans garantie.</t>
  </si>
  <si>
    <t>Salaire mensuel / salaire horaire</t>
  </si>
  <si>
    <t>Nombre de jours de vacances par an</t>
  </si>
  <si>
    <t>Veuillez indiquer les jours de congés annuels convenus par contrat.</t>
  </si>
  <si>
    <t>Nombre de jours fériés par an</t>
  </si>
  <si>
    <t>La durée de travail hebdomadaire moyenne due convenue par contrat. Cela peut varier selon les saisons, par exemple 44 h / semaine au semestre d'été, mais seulement 40 h / semaine au semestre d'hiver. Dans ce cas, le chiffre requis est de 42 h / semaine.</t>
  </si>
  <si>
    <t>756.0987.6543.21</t>
  </si>
  <si>
    <t>Dupont</t>
  </si>
  <si>
    <t>Marie</t>
  </si>
  <si>
    <t>Taux de cotisation AVS / AI / APG / AC :</t>
  </si>
  <si>
    <t>Perte de travail :</t>
  </si>
  <si>
    <t>759.0987.6543.21</t>
  </si>
  <si>
    <t>Numéro IDE</t>
  </si>
  <si>
    <t>Nom, prénom, adresse, NPA et lieu (Titulaire du compte si différent des données de l'entreprise)</t>
  </si>
  <si>
    <t>Les heures effectives dues dans la période de décompte déclarée doivent être saisies ici.</t>
  </si>
  <si>
    <t>Toute l’entreprise / secteur d’exploitation</t>
  </si>
  <si>
    <t>Horaire hebdomadaire à accomplir durant la période de décompte</t>
  </si>
  <si>
    <t>Délai de remis</t>
  </si>
  <si>
    <t>Nombre jours ouvrables dans l’année</t>
  </si>
  <si>
    <t>Taux de cotisation AVS / AI / APG / AC en pourcent</t>
  </si>
  <si>
    <t>Nombre de jours de vacances
par an</t>
  </si>
  <si>
    <t>Nombre de jours fériés
par  an</t>
  </si>
  <si>
    <t>fin période
concernée</t>
  </si>
  <si>
    <t>Entreprise/Sect. d’expl. :</t>
  </si>
  <si>
    <t>Différence</t>
  </si>
  <si>
    <t>Le numéro d'identification de votre entreprise. Vous pouvez le trouver sur la décision de l’autorité cantonale.</t>
  </si>
  <si>
    <t>Le nom officiel de l'entreprise tel qu'il est enregistré dans les registres REE et IDE.</t>
  </si>
  <si>
    <t>Le nom de la partie de l'entreprise pour laquelle l'indemnité en cas d’intempéries est demandée. Si vous demandez l'indemnité pour l'ensemble de l'entreprise, indiquez "toute l'entreprise".</t>
  </si>
  <si>
    <t xml:space="preserve">L'adresse de l'entreprise ou du secteur d'exploitation pour laquelle ou lequel la demande a été effectuée. </t>
  </si>
  <si>
    <t xml:space="preserve">Veuillez indiquer si la personne de contact est une personne interne à l’entreprise ou un tiers autorisé. </t>
  </si>
  <si>
    <t>Nom, prénom, téléphone, e-mail de la personne de contact</t>
  </si>
  <si>
    <t>Les indemnités en cas d’intempéries seront versées sur ce compte.</t>
  </si>
  <si>
    <t xml:space="preserve">Indiquez la convention collective de travail (CCT) valable pour l’entreprise ou le secteur d’exploitation. </t>
  </si>
  <si>
    <t xml:space="preserve">Horaire hebdomadaire à accomplir durant la période de décompte </t>
  </si>
  <si>
    <t xml:space="preserve">Délai de remise </t>
  </si>
  <si>
    <t>Nombre de jours ouvrables dans l’année</t>
  </si>
  <si>
    <t>Ce nombre est calculé automatiquement.</t>
  </si>
  <si>
    <t xml:space="preserve">Calculé automatiquement. La demande doit être déposée au plus tard trois mois après la fin de la période de décompte. Exemple : pour mars, le délai se termine le 30 juin.        </t>
  </si>
  <si>
    <t>Montant maximal du salaire déterminant</t>
  </si>
  <si>
    <t xml:space="preserve">Ce montant est calculé automatiquement dès qu'une période de décompte est saisie. </t>
  </si>
  <si>
    <t>Le taux est calculé automatiquement dès qu'une période de décompte est saisie.</t>
  </si>
  <si>
    <t xml:space="preserve">Les employés ayant terminé leur scolarité obligatoire mais qui n’ont pas encore atteint l’âge minimum pour cotiser à l’AVS. </t>
  </si>
  <si>
    <t>Le conjoint ou partenaire enregistré de l’employeur occupé dans l’entreprise de celui-ci ;</t>
  </si>
  <si>
    <t>Les personnes qui, en qualité d’associés, de détenteur d’une participation financière ou de membre d’un organe de décision de l’entreprise, peuvent déterminer ou influencer de manière significative les décisions de l’employeur, ainsi que leur conjoint ou leur partenaire enregistré. Les personnes qui exercent une influence significative comprennent généralement les personnes avec signature individuelle et ceux qui ont un intérêt financier important dans l’entreprise ;</t>
  </si>
  <si>
    <t>Les employés qui sont sont engagés par l’intermédiaire d’une entreprise de travail temporaire. Ni l'agence de travail temporaire ni l'entreprise qui fournit le travail ne peuvent demander d'indemnité réduction de l'horaire de travail pour ces employés ;</t>
  </si>
  <si>
    <t>Avez-vous convenu d'un 13e mois de salaire avec l'employé concerné ? Si oui, saisissez 13, si non, 12.</t>
  </si>
  <si>
    <t>Veuillez indiquer toutes les autres composantes du salaire soumises à l'AVS, telles que les primes de nuit et de dimanche ou les primes et gratifications, si elles ne sont pas versées pendant la période de paie.</t>
  </si>
  <si>
    <t>Veuillez indiquer le nombre de jours fériés accordés. 
Important : pour les salariés à temps partiel, seuls les jours fériés tombant sur des jours de travail effectif peuvent être saisis. Exemple : si une personne travaille à 60 % du lundi au mercredi, le Vendredi saint et le jour de l'Ascension ne doivent pas être comptés. Si, en revanche, quelqu'un travaille 5 jours par semaine avec un temps de travail cible réduit, alors tous les jours fériés sont comptés, à condition qu'ils ne tombent pas un jour non ouvrable (par exemple, le dimanche).</t>
  </si>
  <si>
    <t>Les heures travaillées effectives durant la période de décompte.</t>
  </si>
  <si>
    <r>
      <rPr>
        <b/>
        <sz val="10"/>
        <color theme="1"/>
        <rFont val="Arial"/>
        <family val="2"/>
      </rPr>
      <t xml:space="preserve">- Fin période précédente : </t>
    </r>
    <r>
      <rPr>
        <sz val="10"/>
        <color theme="1"/>
        <rFont val="Arial"/>
        <family val="2"/>
      </rPr>
      <t>Solde au début de la période de décompte.</t>
    </r>
  </si>
  <si>
    <r>
      <t>- Fin période concernée :</t>
    </r>
    <r>
      <rPr>
        <sz val="10"/>
        <color theme="1"/>
        <rFont val="Arial"/>
        <family val="2"/>
      </rPr>
      <t xml:space="preserve"> Solde à la fin de la période de décompte.</t>
    </r>
  </si>
  <si>
    <t>Toutes les absences  en heures sont saisies ici : jours fériés (attention : voir explication de la colonne "Nombre de jours fériés par an"), vacances, maladie / accident, congés non payés, etc.</t>
  </si>
  <si>
    <t>Si les employés travaillent pour un autre employeur pendant la période de décompte, les revenus doivent être déclarés.</t>
  </si>
  <si>
    <t>À remplir si les données du compte ne correspondent pas aux données de l'entreprise indiquées ci-dessus.</t>
  </si>
  <si>
    <r>
      <rPr>
        <b/>
        <sz val="10"/>
        <color theme="1"/>
        <rFont val="Arial"/>
        <family val="2"/>
      </rPr>
      <t>- Hebdomad.</t>
    </r>
    <r>
      <rPr>
        <sz val="10"/>
        <color theme="1"/>
        <rFont val="Arial"/>
        <family val="2"/>
      </rPr>
      <t xml:space="preserve"> </t>
    </r>
    <r>
      <rPr>
        <b/>
        <sz val="10"/>
        <color theme="1"/>
        <rFont val="Arial"/>
        <family val="2"/>
      </rPr>
      <t>:</t>
    </r>
    <r>
      <rPr>
        <sz val="10"/>
        <color theme="1"/>
        <rFont val="Arial"/>
        <family val="2"/>
      </rPr>
      <t xml:space="preserve"> le temps de travail hebdomadaire dû, sans les heures accomplies d’avance ou de rattrapages. Ce nombre peut différer de la moyenne annuelle des heures dues hebdomadaires, voir ci-dessus.</t>
    </r>
  </si>
  <si>
    <r>
      <rPr>
        <b/>
        <sz val="10"/>
        <color theme="1"/>
        <rFont val="Arial"/>
        <family val="2"/>
      </rPr>
      <t>- Total y. c. hres acc. d’av. :</t>
    </r>
    <r>
      <rPr>
        <sz val="10"/>
        <color theme="1"/>
        <rFont val="Arial"/>
        <family val="2"/>
      </rPr>
      <t xml:space="preserve"> total de toutes les heures à effectuer, y compris les heures de préparation, rattrapages, fériés, vacances, autres congés.</t>
    </r>
  </si>
  <si>
    <t xml:space="preserve">Indiquez toutes les heures supplémentaires effectuées au cours des 6 mois précédant le début du délai-cadre de 2 ans qui n'ont pas été compensées en temps de travail. Après le début du délai-cadre, toutes les heures supplémentaires effectuées au cours du délai-cadre et non compensées en temps doivent être saisies, à condition qu'elles ne remontent pas à plus de 12 mois. Ces heures supplémentaires sont d’abord compensées par les éventuelles heures perdues imputables à des facteurs saisonniers puis avec les heures perdues à prendre en considération. Le solde des heures en plus qui n’aura pas pu être compensé est à reporter sur la période de décompte suivante. </t>
  </si>
  <si>
    <t>Le nombre de jours d'attente doit être calculé sur la base de la brochure "L’indemnité en cas d’intempéries" sur www.arbeit.swiss. Les valeurs autorisées sont de 2 à 3. Sélectionnez la valeur correcte dans le menu déroulant.</t>
  </si>
  <si>
    <t>N'ont pas droit à l'indemnité en cas d'intempéries :</t>
  </si>
  <si>
    <r>
      <rPr>
        <b/>
        <sz val="12"/>
        <color theme="1"/>
        <rFont val="Arial"/>
        <family val="2"/>
      </rPr>
      <t>Titulaire du compte si différent des données de l'entreprise</t>
    </r>
    <r>
      <rPr>
        <sz val="12"/>
        <color theme="1"/>
        <rFont val="Arial"/>
        <family val="2"/>
      </rPr>
      <t xml:space="preserve">
Nom, prénom, adresse, NPA et lieu</t>
    </r>
  </si>
  <si>
    <t>Instructions pour remplir</t>
  </si>
  <si>
    <t>Instructions pour l’onglet « 1045Af Demande »</t>
  </si>
  <si>
    <t>Instructions pour l’onglet « 1045Bf Données de base trav. »</t>
  </si>
  <si>
    <t>Instructions pour l’onglet « 1045Df Rapport »</t>
  </si>
  <si>
    <t>Instruction pour l’onglet « 1045Ef Décompte »</t>
  </si>
  <si>
    <t>Pour toute information et précision concernant l’indemnité en cas d’intempéries, nous vous invitons à prendre connaissance de la brochure Info-Service «L'indemnité pour cause d‘intempéries » sur www.travail.swiss.</t>
  </si>
  <si>
    <t>Nous vous invitons à lire la brochure « Indemnité en cas d' intempéries » sur www.travail.swiss dans son intégralité. Cette brochure vous explique tout ce que vous devez savoir sur l'indemnité en cas d’intempéries. Les instructions données ici visent uniquement à faciliter le remplissage de ce formulaire. 
Le droit à l'indemnité doit être exercé auprès de la caisse de chômage choisie dans les 3 mois qui suivent chaque période de décompte, même si l'autorité cantonale n’a pas encore rendu sa décision concernant l’approbation de l’indemnité en cas d’intempéries. Une procédure d'opposition ou de recours n'interrompt pas ce délai. Le droit s’éteint s’il n’a pas été exercé dans le délai.</t>
  </si>
  <si>
    <t>Confirmation :
Je confirme avoir répondu à toutes les questions conformément à la vérité et de manière complète. Je prends acte que, conformément aux articles 105 et 106 LACI, des indications fausses ou incorrectes ayant entrainé un paiement erroné de prestations constitue une infraction pénale. Dans tous les cas, les prestations touchées indûment devront être restituées.</t>
  </si>
  <si>
    <t>Saisissez le mois pour lequel vous souhaitez décompter l’indemnité dans le format MM.AAAA.
Exemple : 09.2023</t>
  </si>
  <si>
    <t>Une seule rubrique peut être saisie. Montant brut, sans les suppléments vacances, jours fériés, 13e salaire etc.</t>
  </si>
  <si>
    <t>En outre, je confirme :
- Les employés ont été informés de l'arrêt de travail et de l'obligation de contrôle. Les employés qui n'ont pas accepté l'arrêt de travail seront rémunérés conformément à leur contrat de travail.
- Les employés concernés ont reçu l’indemnité de réduction de l’horaire de travail à l’avance et le jour de paie habituel pour la période concernée. 
- Le délai d’attente relatif à la réduction de l’horaire de travail a été pris en charge par l’employeur.
- Les cotisations légales et contractuelles des assurances sociales  seront payées conformément aux heures de travail normales.
- L’entreprise effectue un contrôle du temps de travail (par ex. cartes de timbrage, rapports sur les heures, systèmes électroniques de saisie du temps de travail) afin de pouvoir rendre compte quotidiennement des heures de travail fournies, y compris des éventuelles heures en plus, de la perte de travail due aux conditions météorologiques, ainsi que de tout autre type d’absences telles que, par ex., les vacances, les absences en cas de maladie, d’accident ou pour le service militaire.</t>
  </si>
  <si>
    <t xml:space="preserve">Entrez les heures perdues par jour par rapport aux heures dues. Imprimez-le et faites-le signer par les employés. Ce faisant, ils acceptent l’indemnité en cas d’intempéries revendiquée et peuvent en bénéficier (voir le point «N’ont pas droit à une l'Indemnité en cas d'intempéries» des instructions sur l’onglet «1045Bf Données de base trav.»).
Les heures perdues ne doivent pas dépasser le nombre d’heures théorique de travail pour la période de décompte. </t>
  </si>
  <si>
    <t>Important : 
Les pages remplies de ce formulaire doivent être imprimées et signées par les employés.</t>
  </si>
  <si>
    <t>Remplissez un formulaire distincte pour chaque chantier concerné. 
Copiez un formulaire vierge si plus de deux chantiers sont concernés.</t>
  </si>
  <si>
    <t>Nombre de
mois payés
par an
(12/13)</t>
  </si>
  <si>
    <t>Autres composantes du salaire par an</t>
  </si>
  <si>
    <t>Temps de travail hebd. en moyenne par an</t>
  </si>
  <si>
    <t>Temps de travail à effectuer 
durant la période décompte</t>
  </si>
  <si>
    <t>total y c.hres
acc. d'av.</t>
  </si>
  <si>
    <t>Temps de travail effectif</t>
  </si>
  <si>
    <t>Gain 
occupation
provisoire</t>
  </si>
  <si>
    <t>Heures perdues total</t>
  </si>
  <si>
    <t>Temps d.tr. à
eff. durant la
PD y c. hres 
acc. d'av.</t>
  </si>
  <si>
    <t>Solde heures
en plus mois
précédents</t>
  </si>
  <si>
    <t>Nombre de mois payés par an (12/13)</t>
  </si>
  <si>
    <t>Temps de travail à effecuter durant la période décompte</t>
  </si>
  <si>
    <t>Solde heures en plus mois précédents</t>
  </si>
  <si>
    <t>Gain occupation provisoire</t>
  </si>
  <si>
    <t>Cette feuille ne nécessite aucune saisie.
Les différents paramètres calculés sont énumérés ici.</t>
  </si>
  <si>
    <t>Important : 
La demande doit être signée de manière manuscrite.</t>
  </si>
  <si>
    <t>Votre numéro de registre des entreprises et des établissements, en abrégé numéro REE. Vous pouvez le trouver à l'Office fédéral de la statistique : https://www.bfs.admin.ch/bfs/fr/home/registres/registre-entreprises/registre-entreprises-etablissements.html.</t>
  </si>
  <si>
    <t>Quand avez-vous versé pour la dernière fois le salaire dans son intégralité, conformément aux obligations contractuelles ? Veuillez indiquer la date au format jj.mm.aaaa. Exemple : 25.09.2023.</t>
  </si>
  <si>
    <t>Les employés qui sont soumis à l’obligation de cotiser à l’AC.</t>
  </si>
  <si>
    <t xml:space="preserve">Absences payées / non payées </t>
  </si>
  <si>
    <t>Absences payées / 
non payées</t>
  </si>
  <si>
    <t>Montant maximum du gain déterminant :</t>
  </si>
  <si>
    <t>Nombre de jours d'attente :</t>
  </si>
  <si>
    <t>Cotisations AVS / AI / APG / AC :</t>
  </si>
  <si>
    <t>Données de base</t>
  </si>
  <si>
    <t>Somme</t>
  </si>
  <si>
    <t>Déduction part gain occupation
provisoire</t>
  </si>
  <si>
    <t>Cotisations AVS / AI / APG / AC revendiqu.</t>
  </si>
  <si>
    <t>Anzahl
anspruchsberechtigte
Mitarbeiter</t>
  </si>
  <si>
    <t xml:space="preserve">Le solde de l’horaire mobile ne doit être rempli que si l’entreprise disposait déjà d’un règlement sur l’horaire mobile avant l’introduction de la réduction de l’horaire de travail. </t>
  </si>
  <si>
    <t>Type d'emploi</t>
  </si>
  <si>
    <t xml:space="preserve">Veuillez indiquer le type de rapport de travail contractuel. Pour cela, sélectionnez une entrée dans le menu déroulant. </t>
  </si>
  <si>
    <t>Temps complet</t>
  </si>
  <si>
    <t>Temps partiel</t>
  </si>
  <si>
    <t xml:space="preserve">Sur appel </t>
  </si>
  <si>
    <t>Temporaire</t>
  </si>
  <si>
    <t>Apprentissage</t>
  </si>
  <si>
    <t>Travail à domicile</t>
  </si>
  <si>
    <t>Contrat à durée déterminée</t>
  </si>
  <si>
    <t>Temps partiel sur appel</t>
  </si>
  <si>
    <t>Tous les travailleurs de l’entreprise touchés par une interruption de travail pour cause d’intempéries doivent être saisis.
Les travailleurs qui n’ont pas droit à l’indemnité, comme ceux pouvant influencer considérablement les décisions de l’employeur, ne doivent pas être reportés.</t>
  </si>
  <si>
    <t>Veuillez énumérer tous les travailleurs qui sont touchés par des interruptions de travail dues aux conditions météorologiques et qui ont droit à l’indemnité en cas d’intempéries.</t>
  </si>
  <si>
    <t>N° AVS, nom, prénom, date de naissance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</si>
</sst>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SFr.-807]\ #,##0.00"/>
    <numFmt numFmtId="166" formatCode="0.000%"/>
    <numFmt numFmtId="167" formatCode="mm/yyyy"/>
    <numFmt numFmtId="168" formatCode="[$-407]mmmm\ yy;@"/>
    <numFmt numFmtId="169" formatCode="000\.0000\.0000\.00"/>
    <numFmt numFmtId="170" formatCode="\7\5\6\.0000\.0000\.00"/>
    <numFmt numFmtId="171" formatCode="dd/mm/yyyy;@"/>
    <numFmt numFmtId="172" formatCode="000\ 000\ 00\ 00"/>
  </numFmts>
  <fonts count="35">
    <font>
      <sz val="11"/>
      <color theme="1"/>
      <name val="Calibri"/>
      <family val="2"/>
      <scheme val="minor"/>
    </font>
    <font>
      <sz val="11"/>
      <color theme="1"/>
      <name val="Arial"/>
      <family val="2"/>
    </font>
    <font>
      <sz val="8"/>
      <name val="Arial"/>
      <family val="2"/>
    </font>
    <font>
      <sz val="10"/>
      <name val="Arial"/>
      <family val="2"/>
    </font>
    <font>
      <sz val="10"/>
      <name val="Arial"/>
      <family val="2"/>
    </font>
    <font>
      <sz val="10"/>
      <color indexed="8"/>
      <name val="Arial"/>
      <family val="2"/>
    </font>
    <font>
      <b/>
      <sz val="10"/>
      <name val="Arial"/>
      <family val="2"/>
    </font>
    <font>
      <b/>
      <sz val="12"/>
      <color theme="0"/>
      <name val="Arial"/>
      <family val="2"/>
    </font>
    <font>
      <b/>
      <sz val="11"/>
      <color theme="1"/>
      <name val="Arial"/>
      <family val="2"/>
    </font>
    <font>
      <sz val="10"/>
      <color theme="1"/>
      <name val="Arial"/>
      <family val="2"/>
    </font>
    <font>
      <b/>
      <sz val="10"/>
      <color theme="1"/>
      <name val="Arial"/>
      <family val="2"/>
    </font>
    <font>
      <sz val="11"/>
      <color theme="1"/>
      <name val="Calibri"/>
      <family val="2"/>
      <scheme val="minor"/>
    </font>
    <font>
      <sz val="10"/>
      <name val="Calibri"/>
      <family val="2"/>
      <scheme val="minor"/>
    </font>
    <font>
      <sz val="11"/>
      <name val="Calibri"/>
      <family val="2"/>
      <scheme val="minor"/>
    </font>
    <font>
      <b/>
      <sz val="10"/>
      <color theme="1" tint="4.9989318521683403E-2"/>
      <name val="Arial"/>
      <family val="2"/>
    </font>
    <font>
      <sz val="10"/>
      <color theme="1" tint="4.9989318521683403E-2"/>
      <name val="Arial"/>
      <family val="2"/>
    </font>
    <font>
      <b/>
      <sz val="12"/>
      <color theme="1"/>
      <name val="Arial"/>
      <family val="2"/>
    </font>
    <font>
      <sz val="12"/>
      <color theme="1"/>
      <name val="Arial"/>
      <family val="2"/>
    </font>
    <font>
      <b/>
      <sz val="11"/>
      <color theme="1"/>
      <name val="Calibri"/>
      <family val="2"/>
      <scheme val="minor"/>
    </font>
    <font>
      <sz val="8"/>
      <name val="Calibri"/>
      <family val="2"/>
      <scheme val="minor"/>
    </font>
    <font>
      <sz val="12"/>
      <name val="Arial"/>
      <family val="2"/>
    </font>
    <font>
      <b/>
      <sz val="10"/>
      <color rgb="FFFF0000"/>
      <name val="Arial"/>
      <family val="2"/>
    </font>
    <font>
      <sz val="10"/>
      <color theme="1"/>
      <name val="Calibri"/>
      <family val="2"/>
      <scheme val="minor"/>
    </font>
    <font>
      <b/>
      <sz val="14"/>
      <color theme="1"/>
      <name val="Arial"/>
      <family val="2"/>
    </font>
    <font>
      <sz val="12"/>
      <color theme="1"/>
      <name val="Source Code Pro"/>
      <family val="3"/>
    </font>
    <font>
      <b/>
      <sz val="12"/>
      <color theme="1"/>
      <name val="Source Code Pro"/>
      <family val="3"/>
    </font>
    <font>
      <sz val="10"/>
      <color rgb="FFFF0000"/>
      <name val="Arial"/>
      <family val="2"/>
    </font>
    <font>
      <sz val="12"/>
      <color theme="1"/>
      <name val="Calibri"/>
      <family val="2"/>
      <scheme val="minor"/>
    </font>
    <font>
      <b/>
      <sz val="10"/>
      <name val="Calibri"/>
      <family val="2"/>
      <scheme val="minor"/>
    </font>
    <font>
      <b/>
      <sz val="12"/>
      <name val="Arial"/>
      <family val="2"/>
    </font>
    <font>
      <i/>
      <sz val="10"/>
      <color theme="0" tint="-0.499984740745262"/>
      <name val="Arial"/>
      <family val="2"/>
    </font>
    <font>
      <i/>
      <sz val="10"/>
      <color theme="0" tint="-0.499984740745262"/>
      <name val="Calibri"/>
      <family val="2"/>
      <scheme val="minor"/>
    </font>
    <font>
      <i/>
      <sz val="12"/>
      <color theme="0" tint="-0.499984740745262"/>
      <name val="Arial"/>
      <family val="2"/>
    </font>
    <font>
      <i/>
      <sz val="11"/>
      <color theme="0" tint="-0.499984740745262"/>
      <name val="Arial"/>
      <family val="2"/>
    </font>
    <font>
      <b/>
      <i/>
      <sz val="10"/>
      <color theme="0" tint="-0.499984740745262"/>
      <name val="Arial"/>
      <family val="2"/>
    </font>
  </fonts>
  <fills count="11">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rgb="FFFFC000"/>
        <bgColor indexed="64"/>
      </patternFill>
    </fill>
    <fill>
      <patternFill patternType="solid">
        <fgColor rgb="FFCCFFCC"/>
        <bgColor indexed="64"/>
      </patternFill>
    </fill>
    <fill>
      <patternFill patternType="solid">
        <fgColor rgb="FFFFFF99"/>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bgColor indexed="64"/>
      </patternFill>
    </fill>
  </fills>
  <borders count="104">
    <border>
      <left/>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hair">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bottom style="hair">
        <color auto="1"/>
      </bottom>
      <diagonal/>
    </border>
    <border>
      <left/>
      <right style="medium">
        <color auto="1"/>
      </right>
      <top/>
      <bottom style="hair">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medium">
        <color indexed="64"/>
      </top>
      <bottom/>
      <diagonal/>
    </border>
    <border>
      <left/>
      <right/>
      <top style="thin">
        <color indexed="64"/>
      </top>
      <bottom style="hair">
        <color indexed="64"/>
      </bottom>
      <diagonal/>
    </border>
    <border>
      <left/>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medium">
        <color indexed="64"/>
      </top>
      <bottom/>
      <diagonal/>
    </border>
  </borders>
  <cellStyleXfs count="3">
    <xf numFmtId="0" fontId="0" fillId="0" borderId="0"/>
    <xf numFmtId="9" fontId="11" fillId="0" borderId="0" applyFont="0" applyFill="0" applyBorder="0" applyAlignment="0" applyProtection="0"/>
    <xf numFmtId="0" fontId="11" fillId="0" borderId="0"/>
  </cellStyleXfs>
  <cellXfs count="512">
    <xf numFmtId="0" fontId="0" fillId="0" borderId="0" xfId="0"/>
    <xf numFmtId="0" fontId="0" fillId="0" borderId="0" xfId="0" applyAlignment="1" applyProtection="1">
      <alignment horizontal="left"/>
      <protection hidden="1"/>
    </xf>
    <xf numFmtId="0" fontId="0" fillId="0" borderId="0" xfId="0" applyProtection="1">
      <protection hidden="1"/>
    </xf>
    <xf numFmtId="0" fontId="2" fillId="0" borderId="0" xfId="0" applyFont="1" applyProtection="1">
      <protection hidden="1"/>
    </xf>
    <xf numFmtId="14" fontId="0" fillId="0" borderId="0" xfId="0" applyNumberFormat="1" applyProtection="1">
      <protection hidden="1"/>
    </xf>
    <xf numFmtId="164" fontId="0" fillId="0" borderId="0" xfId="0" applyNumberFormat="1" applyProtection="1">
      <protection hidden="1"/>
    </xf>
    <xf numFmtId="165" fontId="0" fillId="0" borderId="0" xfId="0" applyNumberFormat="1" applyProtection="1">
      <protection hidden="1"/>
    </xf>
    <xf numFmtId="166" fontId="0" fillId="0" borderId="0" xfId="0" applyNumberFormat="1" applyProtection="1">
      <protection hidden="1"/>
    </xf>
    <xf numFmtId="2" fontId="0" fillId="0" borderId="0" xfId="0" applyNumberFormat="1" applyProtection="1">
      <protection hidden="1"/>
    </xf>
    <xf numFmtId="14" fontId="0" fillId="0" borderId="0" xfId="0" applyNumberFormat="1" applyAlignment="1" applyProtection="1">
      <alignment horizontal="left"/>
      <protection hidden="1"/>
    </xf>
    <xf numFmtId="0" fontId="2" fillId="0" borderId="0" xfId="0" applyFont="1" applyAlignment="1">
      <alignment horizontal="justify"/>
    </xf>
    <xf numFmtId="0" fontId="2" fillId="0" borderId="0" xfId="0" applyFont="1"/>
    <xf numFmtId="0" fontId="3"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lignment horizontal="left"/>
    </xf>
    <xf numFmtId="0" fontId="2" fillId="0" borderId="0" xfId="0" quotePrefix="1" applyFont="1"/>
    <xf numFmtId="10" fontId="0" fillId="0" borderId="0" xfId="0" applyNumberFormat="1" applyProtection="1">
      <protection hidden="1"/>
    </xf>
    <xf numFmtId="0" fontId="4" fillId="0" borderId="0" xfId="0" applyFont="1" applyProtection="1">
      <protection hidden="1"/>
    </xf>
    <xf numFmtId="0" fontId="4" fillId="0" borderId="0" xfId="0" applyFont="1" applyProtection="1">
      <protection locked="0"/>
    </xf>
    <xf numFmtId="0" fontId="4" fillId="0" borderId="0" xfId="0" applyFont="1"/>
    <xf numFmtId="0" fontId="4" fillId="0" borderId="0" xfId="0" applyFont="1" applyAlignment="1" applyProtection="1">
      <alignment horizontal="justify"/>
      <protection hidden="1"/>
    </xf>
    <xf numFmtId="0" fontId="5" fillId="0" borderId="0" xfId="0" applyFont="1" applyProtection="1">
      <protection locked="0"/>
    </xf>
    <xf numFmtId="0" fontId="3" fillId="0" borderId="0" xfId="0" applyFont="1" applyProtection="1">
      <protection locked="0"/>
    </xf>
    <xf numFmtId="0" fontId="0" fillId="0" borderId="0" xfId="0" applyProtection="1">
      <protection locked="0"/>
    </xf>
    <xf numFmtId="49" fontId="0" fillId="0" borderId="0" xfId="0" applyNumberFormat="1" applyProtection="1">
      <protection hidden="1"/>
    </xf>
    <xf numFmtId="49" fontId="3" fillId="0" borderId="0" xfId="0" applyNumberFormat="1" applyFont="1" applyProtection="1">
      <protection hidden="1"/>
    </xf>
    <xf numFmtId="164" fontId="3" fillId="0" borderId="0" xfId="0" applyNumberFormat="1" applyFont="1" applyProtection="1">
      <protection locked="0"/>
    </xf>
    <xf numFmtId="49" fontId="0" fillId="0" borderId="0" xfId="0" applyNumberFormat="1" applyProtection="1">
      <protection locked="0"/>
    </xf>
    <xf numFmtId="0" fontId="0" fillId="0" borderId="0" xfId="0" applyAlignment="1" applyProtection="1">
      <alignment wrapText="1"/>
      <protection locked="0"/>
    </xf>
    <xf numFmtId="0" fontId="0" fillId="0" borderId="0" xfId="0" quotePrefix="1" applyProtection="1">
      <protection locked="0"/>
    </xf>
    <xf numFmtId="2" fontId="3" fillId="0" borderId="0" xfId="0" applyNumberFormat="1" applyFont="1" applyAlignment="1">
      <alignment horizontal="left"/>
    </xf>
    <xf numFmtId="0" fontId="9" fillId="0" borderId="0" xfId="0" applyFont="1" applyProtection="1">
      <protection hidden="1"/>
    </xf>
    <xf numFmtId="0" fontId="1" fillId="0" borderId="0" xfId="0" applyFont="1" applyProtection="1">
      <protection hidden="1"/>
    </xf>
    <xf numFmtId="2" fontId="12" fillId="0" borderId="0" xfId="0" applyNumberFormat="1" applyFont="1" applyAlignment="1" applyProtection="1">
      <alignment horizontal="right"/>
      <protection hidden="1"/>
    </xf>
    <xf numFmtId="0" fontId="10" fillId="0" borderId="0" xfId="0" applyFont="1" applyProtection="1">
      <protection hidden="1"/>
    </xf>
    <xf numFmtId="0" fontId="8" fillId="0" borderId="0" xfId="0" applyFont="1" applyAlignment="1" applyProtection="1">
      <alignment vertical="center"/>
      <protection hidden="1"/>
    </xf>
    <xf numFmtId="0" fontId="1" fillId="0" borderId="0" xfId="0" applyFont="1" applyAlignment="1" applyProtection="1">
      <alignment vertical="center"/>
      <protection hidden="1"/>
    </xf>
    <xf numFmtId="4" fontId="3" fillId="0" borderId="0" xfId="0" applyNumberFormat="1" applyFont="1"/>
    <xf numFmtId="2" fontId="9" fillId="0" borderId="0" xfId="0" applyNumberFormat="1" applyFont="1" applyAlignment="1" applyProtection="1">
      <alignment horizontal="center"/>
      <protection hidden="1"/>
    </xf>
    <xf numFmtId="2" fontId="9" fillId="0" borderId="0" xfId="0" applyNumberFormat="1" applyFont="1" applyAlignment="1" applyProtection="1">
      <alignment horizontal="right"/>
      <protection hidden="1"/>
    </xf>
    <xf numFmtId="164" fontId="9" fillId="0" borderId="0" xfId="0" applyNumberFormat="1" applyFont="1" applyAlignment="1" applyProtection="1">
      <alignment horizontal="right"/>
      <protection hidden="1"/>
    </xf>
    <xf numFmtId="2" fontId="3" fillId="0" borderId="0" xfId="0" applyNumberFormat="1" applyFont="1" applyAlignment="1" applyProtection="1">
      <alignment horizontal="right"/>
      <protection hidden="1"/>
    </xf>
    <xf numFmtId="2" fontId="3" fillId="0" borderId="0" xfId="0" applyNumberFormat="1" applyFont="1" applyProtection="1">
      <protection hidden="1"/>
    </xf>
    <xf numFmtId="0" fontId="3" fillId="0" borderId="0" xfId="0" applyFont="1" applyAlignment="1" applyProtection="1">
      <alignment horizontal="left"/>
      <protection hidden="1"/>
    </xf>
    <xf numFmtId="4" fontId="3" fillId="0" borderId="0" xfId="0" applyNumberFormat="1" applyFont="1" applyAlignment="1">
      <alignment horizontal="right"/>
    </xf>
    <xf numFmtId="0" fontId="3" fillId="0" borderId="0" xfId="0" applyFont="1" applyAlignment="1" applyProtection="1">
      <alignment horizontal="center"/>
      <protection hidden="1"/>
    </xf>
    <xf numFmtId="2" fontId="3" fillId="0" borderId="0" xfId="0" applyNumberFormat="1" applyFont="1" applyAlignment="1">
      <alignment horizontal="left" wrapText="1"/>
    </xf>
    <xf numFmtId="49" fontId="3" fillId="0" borderId="0" xfId="0" applyNumberFormat="1" applyFont="1" applyAlignment="1">
      <alignment horizontal="left" wrapText="1"/>
    </xf>
    <xf numFmtId="0" fontId="3" fillId="0" borderId="0" xfId="0" applyFont="1" applyAlignment="1">
      <alignment horizontal="left" wrapText="1"/>
    </xf>
    <xf numFmtId="0" fontId="3" fillId="0" borderId="8" xfId="0" applyFont="1" applyBorder="1" applyProtection="1">
      <protection hidden="1"/>
    </xf>
    <xf numFmtId="0" fontId="6" fillId="0" borderId="0" xfId="0" applyFont="1"/>
    <xf numFmtId="4" fontId="3" fillId="0" borderId="0" xfId="0" applyNumberFormat="1" applyFont="1" applyAlignment="1">
      <alignment horizontal="center"/>
    </xf>
    <xf numFmtId="4" fontId="3" fillId="0" borderId="0" xfId="0" applyNumberFormat="1" applyFont="1" applyAlignment="1">
      <alignment horizontal="left"/>
    </xf>
    <xf numFmtId="0" fontId="9" fillId="0" borderId="0" xfId="0" applyFont="1" applyAlignment="1" applyProtection="1">
      <alignmen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vertical="center" wrapText="1"/>
      <protection hidden="1"/>
    </xf>
    <xf numFmtId="171" fontId="9" fillId="0" borderId="0" xfId="0" applyNumberFormat="1" applyFont="1" applyAlignment="1" applyProtection="1">
      <alignment horizontal="left"/>
      <protection hidden="1"/>
    </xf>
    <xf numFmtId="0" fontId="3" fillId="0" borderId="0" xfId="0" applyFont="1" applyAlignment="1" applyProtection="1">
      <alignment horizontal="left" vertical="center"/>
      <protection hidden="1"/>
    </xf>
    <xf numFmtId="168" fontId="3" fillId="0" borderId="0" xfId="0" applyNumberFormat="1" applyFont="1" applyAlignment="1" applyProtection="1">
      <alignment horizontal="right"/>
      <protection hidden="1"/>
    </xf>
    <xf numFmtId="2" fontId="9" fillId="0" borderId="0" xfId="0" applyNumberFormat="1" applyFont="1" applyAlignment="1" applyProtection="1">
      <alignment horizontal="center" vertical="center"/>
      <protection hidden="1"/>
    </xf>
    <xf numFmtId="168" fontId="3" fillId="0" borderId="0" xfId="0" applyNumberFormat="1" applyFont="1" applyAlignment="1" applyProtection="1">
      <alignment horizontal="left" vertical="center"/>
      <protection hidden="1"/>
    </xf>
    <xf numFmtId="0" fontId="14" fillId="0" borderId="0" xfId="0" applyFont="1" applyAlignment="1" applyProtection="1">
      <alignment vertical="center"/>
      <protection hidden="1"/>
    </xf>
    <xf numFmtId="4" fontId="14" fillId="0" borderId="0" xfId="0" applyNumberFormat="1" applyFont="1" applyAlignment="1" applyProtection="1">
      <alignment vertical="center"/>
      <protection hidden="1"/>
    </xf>
    <xf numFmtId="0" fontId="3" fillId="0" borderId="0" xfId="0" applyFont="1" applyAlignment="1" applyProtection="1">
      <alignment vertical="center" wrapText="1"/>
      <protection hidden="1"/>
    </xf>
    <xf numFmtId="0" fontId="15" fillId="0" borderId="0" xfId="0" applyFont="1" applyAlignment="1" applyProtection="1">
      <alignment vertical="center"/>
      <protection hidden="1"/>
    </xf>
    <xf numFmtId="0" fontId="18" fillId="0" borderId="0" xfId="0" applyFont="1" applyProtection="1">
      <protection hidden="1"/>
    </xf>
    <xf numFmtId="0" fontId="20" fillId="0" borderId="0" xfId="0" applyFont="1" applyProtection="1">
      <protection hidden="1"/>
    </xf>
    <xf numFmtId="0" fontId="20" fillId="0" borderId="0" xfId="0" applyFont="1" applyAlignment="1" applyProtection="1">
      <alignment horizontal="left"/>
      <protection hidden="1"/>
    </xf>
    <xf numFmtId="0" fontId="3" fillId="2" borderId="31" xfId="0" applyFont="1" applyFill="1" applyBorder="1" applyAlignment="1" applyProtection="1">
      <alignment horizontal="right" wrapText="1"/>
      <protection hidden="1"/>
    </xf>
    <xf numFmtId="0" fontId="3" fillId="2" borderId="59" xfId="0" applyFont="1" applyFill="1" applyBorder="1" applyAlignment="1" applyProtection="1">
      <alignment horizontal="right" wrapText="1"/>
      <protection hidden="1"/>
    </xf>
    <xf numFmtId="0" fontId="3" fillId="6" borderId="78" xfId="0" applyFont="1" applyFill="1" applyBorder="1" applyAlignment="1" applyProtection="1">
      <alignment horizontal="right" wrapText="1"/>
      <protection hidden="1"/>
    </xf>
    <xf numFmtId="168" fontId="3" fillId="0" borderId="0" xfId="0" applyNumberFormat="1" applyFont="1" applyAlignment="1" applyProtection="1">
      <alignment horizontal="right" wrapText="1"/>
      <protection hidden="1"/>
    </xf>
    <xf numFmtId="4" fontId="6" fillId="0" borderId="0" xfId="0" applyNumberFormat="1" applyFont="1" applyAlignment="1">
      <alignment horizontal="center" wrapText="1"/>
    </xf>
    <xf numFmtId="0" fontId="3" fillId="0" borderId="0" xfId="0" applyFont="1" applyAlignment="1" applyProtection="1">
      <alignment horizontal="right" wrapText="1"/>
      <protection hidden="1"/>
    </xf>
    <xf numFmtId="0" fontId="3" fillId="6" borderId="32" xfId="0" applyFont="1" applyFill="1" applyBorder="1" applyAlignment="1" applyProtection="1">
      <alignment horizontal="right" wrapText="1"/>
      <protection hidden="1"/>
    </xf>
    <xf numFmtId="0" fontId="3" fillId="6" borderId="37" xfId="0" applyFont="1" applyFill="1" applyBorder="1" applyProtection="1">
      <protection hidden="1"/>
    </xf>
    <xf numFmtId="0" fontId="3" fillId="6" borderId="38" xfId="0" applyFont="1" applyFill="1" applyBorder="1" applyProtection="1">
      <protection hidden="1"/>
    </xf>
    <xf numFmtId="0" fontId="3" fillId="6" borderId="39" xfId="0" applyFont="1" applyFill="1" applyBorder="1" applyProtection="1">
      <protection hidden="1"/>
    </xf>
    <xf numFmtId="0" fontId="3" fillId="6" borderId="85" xfId="0" applyFont="1" applyFill="1" applyBorder="1" applyProtection="1">
      <protection hidden="1"/>
    </xf>
    <xf numFmtId="0" fontId="3" fillId="6" borderId="14" xfId="0" applyFont="1" applyFill="1" applyBorder="1" applyProtection="1">
      <protection hidden="1"/>
    </xf>
    <xf numFmtId="0" fontId="3" fillId="6" borderId="7" xfId="0" applyFont="1" applyFill="1" applyBorder="1" applyProtection="1">
      <protection hidden="1"/>
    </xf>
    <xf numFmtId="0" fontId="3" fillId="6" borderId="73" xfId="0" applyFont="1" applyFill="1" applyBorder="1" applyProtection="1">
      <protection hidden="1"/>
    </xf>
    <xf numFmtId="0" fontId="12" fillId="0" borderId="0" xfId="0" applyFont="1" applyProtection="1">
      <protection hidden="1"/>
    </xf>
    <xf numFmtId="0" fontId="3" fillId="6" borderId="18" xfId="0" applyFont="1" applyFill="1" applyBorder="1" applyAlignment="1" applyProtection="1">
      <alignment horizontal="center" wrapText="1"/>
      <protection hidden="1"/>
    </xf>
    <xf numFmtId="0" fontId="3" fillId="6" borderId="2" xfId="0" applyFont="1" applyFill="1" applyBorder="1" applyAlignment="1" applyProtection="1">
      <alignment horizontal="center" wrapText="1"/>
      <protection hidden="1"/>
    </xf>
    <xf numFmtId="2" fontId="3" fillId="6" borderId="64" xfId="0" applyNumberFormat="1" applyFont="1" applyFill="1" applyBorder="1" applyAlignment="1" applyProtection="1">
      <alignment vertical="center"/>
      <protection hidden="1"/>
    </xf>
    <xf numFmtId="164" fontId="3" fillId="6" borderId="65" xfId="0" applyNumberFormat="1" applyFont="1" applyFill="1" applyBorder="1" applyAlignment="1" applyProtection="1">
      <alignment vertical="center"/>
      <protection hidden="1"/>
    </xf>
    <xf numFmtId="169" fontId="12" fillId="0" borderId="0" xfId="0" applyNumberFormat="1" applyFont="1" applyAlignment="1" applyProtection="1">
      <alignment horizontal="left"/>
      <protection hidden="1"/>
    </xf>
    <xf numFmtId="0" fontId="12" fillId="0" borderId="0" xfId="0" applyFont="1" applyAlignment="1" applyProtection="1">
      <alignment horizontal="left"/>
      <protection hidden="1"/>
    </xf>
    <xf numFmtId="2" fontId="20" fillId="0" borderId="33" xfId="0" applyNumberFormat="1" applyFont="1" applyBorder="1" applyAlignment="1" applyProtection="1">
      <alignment vertical="center"/>
      <protection locked="0"/>
    </xf>
    <xf numFmtId="2" fontId="20" fillId="0" borderId="4" xfId="0" applyNumberFormat="1" applyFont="1" applyBorder="1" applyAlignment="1" applyProtection="1">
      <alignment vertical="center"/>
      <protection locked="0"/>
    </xf>
    <xf numFmtId="2" fontId="20" fillId="6" borderId="47" xfId="0" applyNumberFormat="1" applyFont="1" applyFill="1" applyBorder="1" applyAlignment="1" applyProtection="1">
      <alignment vertical="center"/>
      <protection hidden="1"/>
    </xf>
    <xf numFmtId="49" fontId="3" fillId="0" borderId="45" xfId="0" applyNumberFormat="1" applyFont="1" applyBorder="1" applyAlignment="1" applyProtection="1">
      <alignment vertical="center"/>
      <protection hidden="1"/>
    </xf>
    <xf numFmtId="0" fontId="3" fillId="0" borderId="0" xfId="0" applyFont="1" applyAlignment="1" applyProtection="1">
      <alignment vertical="center"/>
      <protection hidden="1"/>
    </xf>
    <xf numFmtId="2" fontId="17" fillId="0" borderId="33" xfId="0" applyNumberFormat="1" applyFont="1" applyBorder="1" applyAlignment="1" applyProtection="1">
      <alignment vertical="center"/>
      <protection locked="0"/>
    </xf>
    <xf numFmtId="2" fontId="17" fillId="0" borderId="4" xfId="0" applyNumberFormat="1" applyFont="1" applyBorder="1" applyAlignment="1" applyProtection="1">
      <alignment vertical="center"/>
      <protection locked="0"/>
    </xf>
    <xf numFmtId="2" fontId="17" fillId="6" borderId="34" xfId="0" applyNumberFormat="1" applyFont="1" applyFill="1" applyBorder="1" applyAlignment="1" applyProtection="1">
      <alignment vertical="center"/>
      <protection hidden="1"/>
    </xf>
    <xf numFmtId="49" fontId="9" fillId="0" borderId="45" xfId="0" applyNumberFormat="1" applyFont="1" applyBorder="1" applyAlignment="1" applyProtection="1">
      <alignment vertical="center"/>
      <protection hidden="1"/>
    </xf>
    <xf numFmtId="2" fontId="3" fillId="0" borderId="0" xfId="0" applyNumberFormat="1" applyFont="1" applyAlignment="1" applyProtection="1">
      <alignment vertical="center"/>
      <protection hidden="1"/>
    </xf>
    <xf numFmtId="2" fontId="9" fillId="0" borderId="0" xfId="0" applyNumberFormat="1" applyFont="1" applyAlignment="1" applyProtection="1">
      <alignment vertical="center"/>
      <protection hidden="1"/>
    </xf>
    <xf numFmtId="2" fontId="17" fillId="0" borderId="35" xfId="0" applyNumberFormat="1" applyFont="1" applyBorder="1" applyAlignment="1" applyProtection="1">
      <alignment vertical="center"/>
      <protection locked="0"/>
    </xf>
    <xf numFmtId="2" fontId="17" fillId="0" borderId="16" xfId="0" applyNumberFormat="1" applyFont="1" applyBorder="1" applyAlignment="1" applyProtection="1">
      <alignment vertical="center"/>
      <protection locked="0"/>
    </xf>
    <xf numFmtId="2" fontId="17" fillId="6" borderId="36" xfId="0" applyNumberFormat="1" applyFont="1" applyFill="1" applyBorder="1" applyAlignment="1" applyProtection="1">
      <alignment vertical="center"/>
      <protection hidden="1"/>
    </xf>
    <xf numFmtId="49" fontId="9" fillId="0" borderId="46" xfId="0" applyNumberFormat="1" applyFont="1" applyBorder="1" applyAlignment="1" applyProtection="1">
      <alignment vertical="center"/>
      <protection hidden="1"/>
    </xf>
    <xf numFmtId="14" fontId="9" fillId="0" borderId="0" xfId="0" applyNumberFormat="1" applyFont="1" applyAlignment="1" applyProtection="1">
      <alignment vertical="center"/>
      <protection hidden="1"/>
    </xf>
    <xf numFmtId="164" fontId="9" fillId="0" borderId="0" xfId="0" applyNumberFormat="1" applyFont="1" applyAlignment="1" applyProtection="1">
      <alignment vertical="center"/>
      <protection hidden="1"/>
    </xf>
    <xf numFmtId="165" fontId="9" fillId="0" borderId="0" xfId="0" applyNumberFormat="1" applyFont="1" applyAlignment="1" applyProtection="1">
      <alignment vertical="center"/>
      <protection hidden="1"/>
    </xf>
    <xf numFmtId="10" fontId="9" fillId="0" borderId="0" xfId="0" applyNumberFormat="1" applyFont="1" applyAlignment="1" applyProtection="1">
      <alignment vertical="center"/>
      <protection hidden="1"/>
    </xf>
    <xf numFmtId="49" fontId="9" fillId="0" borderId="0" xfId="0" applyNumberFormat="1" applyFont="1" applyAlignment="1" applyProtection="1">
      <alignment vertical="center"/>
      <protection hidden="1"/>
    </xf>
    <xf numFmtId="0" fontId="24" fillId="0" borderId="0" xfId="0" applyFont="1" applyAlignment="1" applyProtection="1">
      <alignment vertical="center"/>
      <protection hidden="1"/>
    </xf>
    <xf numFmtId="14" fontId="9" fillId="0" borderId="0" xfId="0" applyNumberFormat="1" applyFont="1" applyAlignment="1" applyProtection="1">
      <alignment horizontal="left" vertical="center"/>
      <protection hidden="1"/>
    </xf>
    <xf numFmtId="1" fontId="9" fillId="0" borderId="0" xfId="0" applyNumberFormat="1" applyFont="1" applyAlignment="1" applyProtection="1">
      <alignment horizontal="left" vertical="center"/>
      <protection hidden="1"/>
    </xf>
    <xf numFmtId="0" fontId="25" fillId="0" borderId="0" xfId="0" applyFont="1" applyProtection="1">
      <protection hidden="1"/>
    </xf>
    <xf numFmtId="0" fontId="6" fillId="6" borderId="20" xfId="0" applyFont="1" applyFill="1" applyBorder="1" applyAlignment="1" applyProtection="1">
      <alignment horizontal="left" vertical="center"/>
      <protection hidden="1"/>
    </xf>
    <xf numFmtId="0" fontId="6" fillId="6" borderId="21" xfId="0" applyFont="1" applyFill="1" applyBorder="1" applyAlignment="1" applyProtection="1">
      <alignment vertical="center"/>
      <protection hidden="1"/>
    </xf>
    <xf numFmtId="0" fontId="6" fillId="6" borderId="21" xfId="0" applyFont="1" applyFill="1" applyBorder="1" applyAlignment="1" applyProtection="1">
      <alignment horizontal="left" vertical="center"/>
      <protection hidden="1"/>
    </xf>
    <xf numFmtId="164" fontId="6" fillId="6" borderId="20" xfId="0" applyNumberFormat="1" applyFont="1" applyFill="1" applyBorder="1" applyAlignment="1" applyProtection="1">
      <alignment horizontal="left" vertical="center"/>
      <protection hidden="1"/>
    </xf>
    <xf numFmtId="164" fontId="6" fillId="6" borderId="21" xfId="0" applyNumberFormat="1" applyFont="1" applyFill="1" applyBorder="1" applyAlignment="1" applyProtection="1">
      <alignment horizontal="right" vertical="center"/>
      <protection hidden="1"/>
    </xf>
    <xf numFmtId="0" fontId="6" fillId="6" borderId="22" xfId="0" applyFont="1" applyFill="1" applyBorder="1" applyAlignment="1" applyProtection="1">
      <alignment horizontal="left" vertical="center"/>
      <protection hidden="1"/>
    </xf>
    <xf numFmtId="164" fontId="6" fillId="6" borderId="22" xfId="0" applyNumberFormat="1" applyFont="1" applyFill="1" applyBorder="1" applyAlignment="1" applyProtection="1">
      <alignment horizontal="right" vertical="center"/>
      <protection hidden="1"/>
    </xf>
    <xf numFmtId="2" fontId="3" fillId="0" borderId="0" xfId="0" applyNumberFormat="1" applyFont="1" applyAlignment="1">
      <alignment horizontal="right" vertical="center"/>
    </xf>
    <xf numFmtId="2" fontId="3" fillId="0" borderId="0" xfId="0" applyNumberFormat="1" applyFont="1" applyAlignment="1">
      <alignment vertical="center"/>
    </xf>
    <xf numFmtId="0" fontId="3" fillId="0" borderId="0" xfId="0" applyFont="1" applyAlignment="1">
      <alignment vertical="center"/>
    </xf>
    <xf numFmtId="2" fontId="3" fillId="0" borderId="33" xfId="0" applyNumberFormat="1" applyFont="1" applyBorder="1" applyAlignment="1" applyProtection="1">
      <alignment horizontal="right" vertical="center"/>
      <protection locked="0"/>
    </xf>
    <xf numFmtId="2" fontId="3" fillId="0" borderId="4" xfId="0" applyNumberFormat="1" applyFont="1" applyBorder="1" applyAlignment="1" applyProtection="1">
      <alignment horizontal="right" vertical="center"/>
      <protection locked="0"/>
    </xf>
    <xf numFmtId="1" fontId="3" fillId="0" borderId="0" xfId="0" applyNumberFormat="1" applyFont="1" applyAlignment="1">
      <alignment horizontal="center" vertical="center"/>
    </xf>
    <xf numFmtId="4" fontId="3" fillId="0" borderId="0" xfId="0" applyNumberFormat="1" applyFont="1" applyAlignment="1">
      <alignment vertical="center"/>
    </xf>
    <xf numFmtId="170" fontId="3" fillId="0" borderId="27" xfId="0" applyNumberFormat="1" applyFont="1" applyBorder="1" applyAlignment="1" applyProtection="1">
      <alignment horizontal="left" vertical="center"/>
      <protection locked="0"/>
    </xf>
    <xf numFmtId="2" fontId="3" fillId="0" borderId="60" xfId="0" applyNumberFormat="1" applyFont="1" applyBorder="1" applyAlignment="1" applyProtection="1">
      <alignment horizontal="right" vertical="center"/>
      <protection locked="0"/>
    </xf>
    <xf numFmtId="170" fontId="3" fillId="0" borderId="29" xfId="0" applyNumberFormat="1" applyFont="1" applyBorder="1" applyAlignment="1" applyProtection="1">
      <alignment horizontal="left" vertical="center"/>
      <protection locked="0"/>
    </xf>
    <xf numFmtId="2" fontId="3" fillId="0" borderId="16" xfId="0" applyNumberFormat="1" applyFont="1" applyBorder="1" applyAlignment="1" applyProtection="1">
      <alignment horizontal="right" vertical="center"/>
      <protection locked="0"/>
    </xf>
    <xf numFmtId="1" fontId="3" fillId="0" borderId="16" xfId="0" applyNumberFormat="1" applyFont="1" applyBorder="1" applyAlignment="1" applyProtection="1">
      <alignment horizontal="right" vertical="center"/>
      <protection locked="0"/>
    </xf>
    <xf numFmtId="2" fontId="3" fillId="0" borderId="35" xfId="0" applyNumberFormat="1" applyFont="1" applyBorder="1" applyAlignment="1" applyProtection="1">
      <alignment horizontal="right" vertical="center"/>
      <protection locked="0"/>
    </xf>
    <xf numFmtId="2" fontId="3" fillId="0" borderId="61" xfId="0" applyNumberFormat="1" applyFont="1" applyBorder="1" applyAlignment="1" applyProtection="1">
      <alignment horizontal="right" vertical="center"/>
      <protection locked="0"/>
    </xf>
    <xf numFmtId="0" fontId="6" fillId="6" borderId="37" xfId="0" applyFont="1" applyFill="1" applyBorder="1" applyAlignment="1">
      <alignment vertical="center"/>
    </xf>
    <xf numFmtId="0" fontId="3" fillId="6" borderId="38" xfId="0" applyFont="1" applyFill="1" applyBorder="1" applyAlignment="1">
      <alignment horizontal="center" vertical="center"/>
    </xf>
    <xf numFmtId="169" fontId="21" fillId="6" borderId="39" xfId="0" applyNumberFormat="1" applyFont="1" applyFill="1" applyBorder="1" applyAlignment="1" applyProtection="1">
      <alignment horizontal="right" vertical="center"/>
      <protection hidden="1"/>
    </xf>
    <xf numFmtId="0" fontId="3" fillId="6" borderId="54" xfId="0" applyFont="1" applyFill="1" applyBorder="1" applyAlignment="1">
      <alignment vertical="center"/>
    </xf>
    <xf numFmtId="0" fontId="3" fillId="0" borderId="0" xfId="0" applyFont="1" applyAlignment="1">
      <alignment horizontal="center" vertical="center"/>
    </xf>
    <xf numFmtId="0" fontId="3" fillId="6" borderId="51" xfId="0" applyFont="1" applyFill="1" applyBorder="1" applyAlignment="1">
      <alignment vertical="center"/>
    </xf>
    <xf numFmtId="164" fontId="3" fillId="6" borderId="52" xfId="0" applyNumberFormat="1" applyFont="1" applyFill="1" applyBorder="1" applyAlignment="1" applyProtection="1">
      <alignment horizontal="right" vertical="center"/>
      <protection hidden="1"/>
    </xf>
    <xf numFmtId="10" fontId="3" fillId="0" borderId="0" xfId="0" applyNumberFormat="1" applyFont="1" applyAlignment="1">
      <alignment horizontal="right" vertical="center"/>
    </xf>
    <xf numFmtId="4" fontId="6" fillId="6" borderId="20" xfId="0" applyNumberFormat="1" applyFont="1" applyFill="1" applyBorder="1" applyAlignment="1">
      <alignment horizontal="left" vertical="center"/>
    </xf>
    <xf numFmtId="4" fontId="6" fillId="6" borderId="21" xfId="0" applyNumberFormat="1" applyFont="1" applyFill="1" applyBorder="1" applyAlignment="1">
      <alignment horizontal="left" vertical="center"/>
    </xf>
    <xf numFmtId="4" fontId="6" fillId="6" borderId="21" xfId="0" applyNumberFormat="1" applyFont="1" applyFill="1" applyBorder="1" applyAlignment="1">
      <alignment horizontal="center" vertical="center"/>
    </xf>
    <xf numFmtId="4" fontId="6" fillId="6" borderId="22" xfId="0" applyNumberFormat="1" applyFont="1" applyFill="1" applyBorder="1" applyAlignment="1">
      <alignment horizontal="center" vertical="center"/>
    </xf>
    <xf numFmtId="4" fontId="3" fillId="0" borderId="0" xfId="0" applyNumberFormat="1" applyFont="1" applyAlignment="1">
      <alignment horizontal="right" vertical="center"/>
    </xf>
    <xf numFmtId="4" fontId="6" fillId="0" borderId="0" xfId="0" applyNumberFormat="1" applyFont="1" applyAlignment="1">
      <alignment horizontal="center" vertical="center" wrapText="1"/>
    </xf>
    <xf numFmtId="4" fontId="3" fillId="0" borderId="0" xfId="0" applyNumberFormat="1" applyFont="1" applyAlignment="1">
      <alignment horizontal="center" vertical="center"/>
    </xf>
    <xf numFmtId="4" fontId="3" fillId="0" borderId="0" xfId="0" applyNumberFormat="1" applyFont="1" applyAlignment="1">
      <alignment horizontal="left" vertical="center"/>
    </xf>
    <xf numFmtId="0" fontId="3" fillId="6" borderId="26" xfId="0" applyFont="1" applyFill="1" applyBorder="1" applyAlignment="1" applyProtection="1">
      <alignment horizontal="left" vertical="center"/>
      <protection hidden="1"/>
    </xf>
    <xf numFmtId="0" fontId="3" fillId="6" borderId="24" xfId="0" applyFont="1" applyFill="1" applyBorder="1" applyAlignment="1">
      <alignment vertical="center"/>
    </xf>
    <xf numFmtId="0" fontId="3" fillId="6" borderId="92" xfId="0" applyFont="1" applyFill="1" applyBorder="1" applyAlignment="1">
      <alignment vertical="center"/>
    </xf>
    <xf numFmtId="4" fontId="3" fillId="0" borderId="0" xfId="0" applyNumberFormat="1" applyFont="1" applyAlignment="1">
      <alignment horizontal="right" vertical="center" wrapText="1"/>
    </xf>
    <xf numFmtId="0" fontId="3" fillId="6" borderId="27" xfId="0" applyFont="1" applyFill="1" applyBorder="1" applyAlignment="1" applyProtection="1">
      <alignment horizontal="left" vertical="center"/>
      <protection hidden="1"/>
    </xf>
    <xf numFmtId="0" fontId="3" fillId="6" borderId="11" xfId="0" applyFont="1" applyFill="1" applyBorder="1" applyAlignment="1">
      <alignment vertical="center"/>
    </xf>
    <xf numFmtId="0" fontId="3" fillId="6" borderId="89" xfId="0" applyFont="1" applyFill="1" applyBorder="1" applyAlignment="1">
      <alignment vertical="center"/>
    </xf>
    <xf numFmtId="0" fontId="3" fillId="6" borderId="29" xfId="0" applyFont="1" applyFill="1" applyBorder="1" applyAlignment="1" applyProtection="1">
      <alignment horizontal="left" vertical="center"/>
      <protection hidden="1"/>
    </xf>
    <xf numFmtId="0" fontId="3" fillId="6" borderId="23" xfId="0" applyFont="1" applyFill="1" applyBorder="1" applyAlignment="1">
      <alignment vertical="center"/>
    </xf>
    <xf numFmtId="0" fontId="3" fillId="6" borderId="90" xfId="0" applyFont="1" applyFill="1" applyBorder="1" applyAlignment="1">
      <alignment vertical="center"/>
    </xf>
    <xf numFmtId="0" fontId="16" fillId="6" borderId="64" xfId="0" applyFont="1" applyFill="1" applyBorder="1" applyAlignment="1" applyProtection="1">
      <alignment horizontal="left" vertical="center" indent="1"/>
      <protection hidden="1"/>
    </xf>
    <xf numFmtId="0" fontId="16" fillId="6" borderId="41" xfId="0" applyFont="1" applyFill="1" applyBorder="1" applyAlignment="1" applyProtection="1">
      <alignment horizontal="left" vertical="center" indent="1"/>
      <protection hidden="1"/>
    </xf>
    <xf numFmtId="0" fontId="16" fillId="6" borderId="65" xfId="0" applyFont="1" applyFill="1" applyBorder="1" applyAlignment="1" applyProtection="1">
      <alignment horizontal="left" vertical="center" indent="1"/>
      <protection hidden="1"/>
    </xf>
    <xf numFmtId="0" fontId="20" fillId="6" borderId="62" xfId="0" applyFont="1" applyFill="1" applyBorder="1" applyAlignment="1" applyProtection="1">
      <alignment horizontal="left" vertical="center"/>
      <protection hidden="1"/>
    </xf>
    <xf numFmtId="0" fontId="20" fillId="6" borderId="48" xfId="0" applyFont="1" applyFill="1" applyBorder="1" applyAlignment="1" applyProtection="1">
      <alignment horizontal="left" vertical="center"/>
      <protection hidden="1"/>
    </xf>
    <xf numFmtId="0" fontId="10" fillId="6" borderId="20" xfId="0" applyFont="1" applyFill="1" applyBorder="1" applyProtection="1">
      <protection hidden="1"/>
    </xf>
    <xf numFmtId="0" fontId="10" fillId="6" borderId="21" xfId="0" applyFont="1" applyFill="1" applyBorder="1" applyProtection="1">
      <protection hidden="1"/>
    </xf>
    <xf numFmtId="2" fontId="28" fillId="6" borderId="22" xfId="0" applyNumberFormat="1" applyFont="1" applyFill="1" applyBorder="1" applyAlignment="1" applyProtection="1">
      <alignment horizontal="right"/>
      <protection hidden="1"/>
    </xf>
    <xf numFmtId="0" fontId="3" fillId="6" borderId="22" xfId="0" applyFont="1" applyFill="1" applyBorder="1" applyAlignment="1" applyProtection="1">
      <alignment horizontal="right" wrapText="1"/>
      <protection hidden="1"/>
    </xf>
    <xf numFmtId="0" fontId="9" fillId="6" borderId="40" xfId="0" applyFont="1" applyFill="1" applyBorder="1" applyAlignment="1" applyProtection="1">
      <alignment wrapText="1"/>
      <protection hidden="1"/>
    </xf>
    <xf numFmtId="0" fontId="20" fillId="6" borderId="31" xfId="0" applyFont="1" applyFill="1" applyBorder="1" applyAlignment="1" applyProtection="1">
      <alignment wrapText="1"/>
      <protection hidden="1"/>
    </xf>
    <xf numFmtId="0" fontId="20" fillId="6" borderId="32" xfId="0" applyFont="1" applyFill="1" applyBorder="1" applyAlignment="1" applyProtection="1">
      <alignment wrapText="1"/>
      <protection hidden="1"/>
    </xf>
    <xf numFmtId="14" fontId="20" fillId="2" borderId="73" xfId="0" applyNumberFormat="1" applyFont="1" applyFill="1" applyBorder="1" applyAlignment="1" applyProtection="1">
      <alignment horizontal="right" wrapText="1"/>
      <protection hidden="1"/>
    </xf>
    <xf numFmtId="0" fontId="10" fillId="6" borderId="43" xfId="0" applyFont="1" applyFill="1" applyBorder="1" applyAlignment="1" applyProtection="1">
      <alignment wrapText="1"/>
      <protection hidden="1"/>
    </xf>
    <xf numFmtId="9" fontId="3" fillId="2" borderId="82" xfId="0" applyNumberFormat="1" applyFont="1" applyFill="1" applyBorder="1" applyAlignment="1" applyProtection="1">
      <alignment wrapText="1"/>
      <protection hidden="1"/>
    </xf>
    <xf numFmtId="9" fontId="3" fillId="2" borderId="14" xfId="0" applyNumberFormat="1" applyFont="1" applyFill="1" applyBorder="1" applyAlignment="1" applyProtection="1">
      <alignment wrapText="1"/>
      <protection hidden="1"/>
    </xf>
    <xf numFmtId="164" fontId="3" fillId="6" borderId="94" xfId="0" applyNumberFormat="1" applyFont="1" applyFill="1" applyBorder="1" applyAlignment="1" applyProtection="1">
      <alignment horizontal="right" vertical="center"/>
      <protection hidden="1"/>
    </xf>
    <xf numFmtId="0" fontId="3" fillId="6" borderId="95" xfId="0" applyFont="1" applyFill="1" applyBorder="1" applyAlignment="1" applyProtection="1">
      <alignment horizontal="right" vertical="center"/>
      <protection hidden="1"/>
    </xf>
    <xf numFmtId="2" fontId="6" fillId="6" borderId="52" xfId="0" applyNumberFormat="1" applyFont="1" applyFill="1" applyBorder="1" applyAlignment="1" applyProtection="1">
      <alignment horizontal="right" vertical="center"/>
      <protection hidden="1"/>
    </xf>
    <xf numFmtId="0" fontId="9" fillId="0" borderId="0" xfId="0" applyFont="1" applyAlignment="1">
      <alignment horizontal="right" vertical="top" wrapText="1"/>
    </xf>
    <xf numFmtId="0" fontId="9" fillId="0" borderId="0" xfId="0" applyFont="1" applyAlignment="1">
      <alignment horizontal="right" vertical="top"/>
    </xf>
    <xf numFmtId="2" fontId="3" fillId="0" borderId="34" xfId="0" applyNumberFormat="1" applyFont="1" applyBorder="1" applyAlignment="1" applyProtection="1">
      <alignment horizontal="right" vertical="center"/>
      <protection locked="0"/>
    </xf>
    <xf numFmtId="2" fontId="3" fillId="0" borderId="36" xfId="0" applyNumberFormat="1" applyFont="1" applyBorder="1" applyAlignment="1" applyProtection="1">
      <alignment horizontal="right" vertical="center"/>
      <protection locked="0"/>
    </xf>
    <xf numFmtId="169" fontId="32" fillId="6" borderId="96" xfId="0" applyNumberFormat="1" applyFont="1" applyFill="1" applyBorder="1" applyAlignment="1" applyProtection="1">
      <alignment horizontal="left" vertical="center"/>
      <protection hidden="1"/>
    </xf>
    <xf numFmtId="0" fontId="32" fillId="6" borderId="97" xfId="0" applyFont="1" applyFill="1" applyBorder="1" applyAlignment="1" applyProtection="1">
      <alignment horizontal="left" vertical="center"/>
      <protection hidden="1"/>
    </xf>
    <xf numFmtId="14" fontId="32" fillId="6" borderId="97" xfId="0" applyNumberFormat="1" applyFont="1" applyFill="1" applyBorder="1" applyAlignment="1" applyProtection="1">
      <alignment horizontal="right" vertical="center"/>
      <protection hidden="1"/>
    </xf>
    <xf numFmtId="2" fontId="32" fillId="6" borderId="42" xfId="0" applyNumberFormat="1" applyFont="1" applyFill="1" applyBorder="1" applyAlignment="1" applyProtection="1">
      <alignment horizontal="right" vertical="center"/>
      <protection hidden="1"/>
    </xf>
    <xf numFmtId="49" fontId="30" fillId="0" borderId="45" xfId="0" applyNumberFormat="1" applyFont="1" applyBorder="1" applyProtection="1">
      <protection hidden="1"/>
    </xf>
    <xf numFmtId="0" fontId="30" fillId="0" borderId="0" xfId="0" applyFont="1" applyProtection="1">
      <protection hidden="1"/>
    </xf>
    <xf numFmtId="0" fontId="30" fillId="6" borderId="96" xfId="0" applyFont="1" applyFill="1" applyBorder="1" applyAlignment="1" applyProtection="1">
      <alignment horizontal="left" vertical="center"/>
      <protection hidden="1"/>
    </xf>
    <xf numFmtId="2" fontId="33" fillId="0" borderId="41" xfId="0" applyNumberFormat="1" applyFont="1" applyBorder="1" applyAlignment="1">
      <alignment vertical="center"/>
    </xf>
    <xf numFmtId="2" fontId="33" fillId="0" borderId="9" xfId="0" applyNumberFormat="1" applyFont="1" applyBorder="1" applyAlignment="1">
      <alignment vertical="center"/>
    </xf>
    <xf numFmtId="169" fontId="20" fillId="6" borderId="26" xfId="0" applyNumberFormat="1" applyFont="1" applyFill="1" applyBorder="1" applyAlignment="1">
      <alignment horizontal="left" vertical="center"/>
    </xf>
    <xf numFmtId="49" fontId="20" fillId="6" borderId="24" xfId="0" applyNumberFormat="1" applyFont="1" applyFill="1" applyBorder="1" applyAlignment="1">
      <alignment horizontal="left" vertical="center"/>
    </xf>
    <xf numFmtId="14" fontId="20" fillId="6" borderId="44" xfId="0" applyNumberFormat="1" applyFont="1" applyFill="1" applyBorder="1" applyAlignment="1">
      <alignment vertical="center"/>
    </xf>
    <xf numFmtId="169" fontId="20" fillId="6" borderId="27" xfId="0" applyNumberFormat="1" applyFont="1" applyFill="1" applyBorder="1" applyAlignment="1">
      <alignment horizontal="left" vertical="center"/>
    </xf>
    <xf numFmtId="49" fontId="20" fillId="6" borderId="11" xfId="0" applyNumberFormat="1" applyFont="1" applyFill="1" applyBorder="1" applyAlignment="1">
      <alignment horizontal="left" vertical="center"/>
    </xf>
    <xf numFmtId="14" fontId="20" fillId="6" borderId="28" xfId="0" applyNumberFormat="1" applyFont="1" applyFill="1" applyBorder="1" applyAlignment="1">
      <alignment vertical="center"/>
    </xf>
    <xf numFmtId="169" fontId="20" fillId="6" borderId="29" xfId="0" applyNumberFormat="1" applyFont="1" applyFill="1" applyBorder="1" applyAlignment="1">
      <alignment horizontal="left" vertical="center"/>
    </xf>
    <xf numFmtId="49" fontId="20" fillId="6" borderId="23" xfId="0" applyNumberFormat="1" applyFont="1" applyFill="1" applyBorder="1" applyAlignment="1">
      <alignment horizontal="left" vertical="center"/>
    </xf>
    <xf numFmtId="14" fontId="20" fillId="6" borderId="30" xfId="0" applyNumberFormat="1" applyFont="1" applyFill="1" applyBorder="1" applyAlignment="1">
      <alignment vertical="center"/>
    </xf>
    <xf numFmtId="0" fontId="13" fillId="0" borderId="0" xfId="0" applyFont="1"/>
    <xf numFmtId="0" fontId="12" fillId="0" borderId="0" xfId="0" applyFont="1"/>
    <xf numFmtId="2" fontId="3" fillId="0" borderId="1" xfId="0" applyNumberFormat="1" applyFont="1" applyBorder="1" applyAlignment="1" applyProtection="1">
      <alignment horizontal="right" vertical="center"/>
      <protection locked="0"/>
    </xf>
    <xf numFmtId="2" fontId="3" fillId="0" borderId="57" xfId="0" applyNumberFormat="1" applyFont="1" applyBorder="1" applyAlignment="1" applyProtection="1">
      <alignment horizontal="right" vertical="center"/>
      <protection locked="0"/>
    </xf>
    <xf numFmtId="2" fontId="3" fillId="0" borderId="12" xfId="0" applyNumberFormat="1" applyFont="1" applyBorder="1" applyAlignment="1" applyProtection="1">
      <alignment horizontal="right" vertical="center"/>
      <protection locked="0"/>
    </xf>
    <xf numFmtId="2" fontId="3" fillId="0" borderId="49" xfId="0" applyNumberFormat="1" applyFont="1" applyBorder="1" applyAlignment="1" applyProtection="1">
      <alignment horizontal="right" vertical="center"/>
      <protection locked="0"/>
    </xf>
    <xf numFmtId="2" fontId="3" fillId="0" borderId="58" xfId="0" applyNumberFormat="1" applyFont="1" applyBorder="1" applyAlignment="1" applyProtection="1">
      <alignment horizontal="right" vertical="center"/>
      <protection locked="0"/>
    </xf>
    <xf numFmtId="2" fontId="3" fillId="0" borderId="17" xfId="0" applyNumberFormat="1" applyFont="1" applyBorder="1" applyAlignment="1" applyProtection="1">
      <alignment horizontal="right" vertical="center"/>
      <protection locked="0"/>
    </xf>
    <xf numFmtId="4" fontId="3" fillId="6" borderId="3" xfId="0" applyNumberFormat="1" applyFont="1" applyFill="1" applyBorder="1" applyAlignment="1">
      <alignment horizontal="right" vertical="center"/>
    </xf>
    <xf numFmtId="4" fontId="3" fillId="6" borderId="13" xfId="0" applyNumberFormat="1" applyFont="1" applyFill="1" applyBorder="1" applyAlignment="1">
      <alignment horizontal="right" vertical="center"/>
    </xf>
    <xf numFmtId="4" fontId="3" fillId="6" borderId="56" xfId="0" applyNumberFormat="1" applyFont="1" applyFill="1" applyBorder="1" applyAlignment="1">
      <alignment horizontal="right" vertical="center"/>
    </xf>
    <xf numFmtId="4" fontId="3" fillId="6" borderId="63" xfId="0" applyNumberFormat="1" applyFont="1" applyFill="1" applyBorder="1" applyAlignment="1">
      <alignment horizontal="right" vertical="center"/>
    </xf>
    <xf numFmtId="4" fontId="3" fillId="2" borderId="50" xfId="0" applyNumberFormat="1" applyFont="1" applyFill="1" applyBorder="1" applyAlignment="1">
      <alignment horizontal="right" vertical="center"/>
    </xf>
    <xf numFmtId="4" fontId="3" fillId="2" borderId="91" xfId="0" applyNumberFormat="1" applyFont="1" applyFill="1" applyBorder="1" applyAlignment="1">
      <alignment horizontal="right" vertical="center"/>
    </xf>
    <xf numFmtId="4" fontId="3" fillId="2" borderId="13" xfId="0" applyNumberFormat="1" applyFont="1" applyFill="1" applyBorder="1" applyAlignment="1">
      <alignment horizontal="right" vertical="center"/>
    </xf>
    <xf numFmtId="4" fontId="6" fillId="2" borderId="50" xfId="0" applyNumberFormat="1" applyFont="1" applyFill="1" applyBorder="1" applyAlignment="1">
      <alignment horizontal="right" vertical="center"/>
    </xf>
    <xf numFmtId="4" fontId="3" fillId="6" borderId="4" xfId="0" applyNumberFormat="1" applyFont="1" applyFill="1" applyBorder="1" applyAlignment="1">
      <alignment horizontal="right" vertical="center"/>
    </xf>
    <xf numFmtId="4" fontId="3" fillId="6" borderId="57" xfId="0" applyNumberFormat="1" applyFont="1" applyFill="1" applyBorder="1" applyAlignment="1">
      <alignment horizontal="right" vertical="center"/>
    </xf>
    <xf numFmtId="4" fontId="3" fillId="6" borderId="11" xfId="0" applyNumberFormat="1" applyFont="1" applyFill="1" applyBorder="1" applyAlignment="1">
      <alignment horizontal="right" vertical="center"/>
    </xf>
    <xf numFmtId="4" fontId="3" fillId="2" borderId="34" xfId="0" applyNumberFormat="1" applyFont="1" applyFill="1" applyBorder="1" applyAlignment="1">
      <alignment horizontal="right" vertical="center"/>
    </xf>
    <xf numFmtId="4" fontId="3" fillId="2" borderId="33" xfId="0" applyNumberFormat="1" applyFont="1" applyFill="1" applyBorder="1" applyAlignment="1">
      <alignment horizontal="right" vertical="center"/>
    </xf>
    <xf numFmtId="4" fontId="3" fillId="2" borderId="4" xfId="0" applyNumberFormat="1" applyFont="1" applyFill="1" applyBorder="1" applyAlignment="1">
      <alignment horizontal="right" vertical="center"/>
    </xf>
    <xf numFmtId="4" fontId="6" fillId="2" borderId="34" xfId="0" applyNumberFormat="1" applyFont="1" applyFill="1" applyBorder="1" applyAlignment="1">
      <alignment horizontal="right" vertical="center"/>
    </xf>
    <xf numFmtId="4" fontId="3" fillId="6" borderId="16" xfId="0" applyNumberFormat="1" applyFont="1" applyFill="1" applyBorder="1" applyAlignment="1">
      <alignment horizontal="right" vertical="center"/>
    </xf>
    <xf numFmtId="4" fontId="3" fillId="6" borderId="58" xfId="0" applyNumberFormat="1" applyFont="1" applyFill="1" applyBorder="1" applyAlignment="1">
      <alignment horizontal="right" vertical="center"/>
    </xf>
    <xf numFmtId="4" fontId="3" fillId="6" borderId="23" xfId="0" applyNumberFormat="1" applyFont="1" applyFill="1" applyBorder="1" applyAlignment="1">
      <alignment horizontal="right" vertical="center"/>
    </xf>
    <xf numFmtId="4" fontId="3" fillId="2" borderId="36" xfId="0" applyNumberFormat="1" applyFont="1" applyFill="1" applyBorder="1" applyAlignment="1">
      <alignment horizontal="right" vertical="center"/>
    </xf>
    <xf numFmtId="4" fontId="3" fillId="2" borderId="35" xfId="0" applyNumberFormat="1" applyFont="1" applyFill="1" applyBorder="1" applyAlignment="1">
      <alignment horizontal="right" vertical="center"/>
    </xf>
    <xf numFmtId="4" fontId="3" fillId="2" borderId="16" xfId="0" applyNumberFormat="1" applyFont="1" applyFill="1" applyBorder="1" applyAlignment="1">
      <alignment horizontal="right" vertical="center"/>
    </xf>
    <xf numFmtId="4" fontId="6" fillId="2" borderId="36" xfId="0" applyNumberFormat="1" applyFont="1" applyFill="1" applyBorder="1" applyAlignment="1">
      <alignment horizontal="right" vertical="center"/>
    </xf>
    <xf numFmtId="1" fontId="3" fillId="0" borderId="13" xfId="0" applyNumberFormat="1" applyFont="1" applyBorder="1" applyAlignment="1" applyProtection="1">
      <alignment horizontal="right" vertical="center"/>
      <protection locked="0"/>
    </xf>
    <xf numFmtId="2" fontId="3" fillId="0" borderId="27" xfId="0" applyNumberFormat="1" applyFont="1" applyBorder="1" applyAlignment="1" applyProtection="1">
      <alignment horizontal="right" vertical="center"/>
      <protection locked="0"/>
    </xf>
    <xf numFmtId="2" fontId="3" fillId="0" borderId="29" xfId="0" applyNumberFormat="1" applyFont="1" applyBorder="1" applyAlignment="1" applyProtection="1">
      <alignment horizontal="right" vertical="center"/>
      <protection locked="0"/>
    </xf>
    <xf numFmtId="0" fontId="9" fillId="0" borderId="0" xfId="0" applyFont="1" applyAlignment="1" applyProtection="1">
      <alignment horizontal="left"/>
      <protection hidden="1"/>
    </xf>
    <xf numFmtId="0" fontId="3" fillId="6" borderId="14" xfId="0" applyFont="1" applyFill="1" applyBorder="1" applyAlignment="1" applyProtection="1">
      <alignment horizontal="right" wrapText="1"/>
      <protection hidden="1"/>
    </xf>
    <xf numFmtId="0" fontId="3" fillId="6" borderId="25" xfId="0" applyFont="1" applyFill="1" applyBorder="1" applyAlignment="1" applyProtection="1">
      <alignment horizontal="right" wrapText="1"/>
      <protection hidden="1"/>
    </xf>
    <xf numFmtId="0" fontId="9" fillId="0" borderId="0" xfId="0" applyFont="1"/>
    <xf numFmtId="0" fontId="22" fillId="0" borderId="0" xfId="0" applyFont="1" applyAlignment="1">
      <alignment vertical="center"/>
    </xf>
    <xf numFmtId="164" fontId="9" fillId="0" borderId="0" xfId="0" applyNumberFormat="1" applyFont="1" applyAlignment="1">
      <alignment horizontal="center" vertical="center"/>
    </xf>
    <xf numFmtId="164" fontId="9" fillId="0" borderId="0" xfId="0" applyNumberFormat="1" applyFont="1" applyAlignment="1">
      <alignment horizontal="right" vertical="center"/>
    </xf>
    <xf numFmtId="164" fontId="3" fillId="0" borderId="0" xfId="0" applyNumberFormat="1" applyFont="1" applyAlignment="1">
      <alignment horizontal="right" vertical="center"/>
    </xf>
    <xf numFmtId="0" fontId="3" fillId="0" borderId="0" xfId="0" applyFont="1" applyAlignment="1">
      <alignment horizontal="right" vertical="center"/>
    </xf>
    <xf numFmtId="2" fontId="3" fillId="0" borderId="0" xfId="0" applyNumberFormat="1" applyFont="1" applyAlignment="1">
      <alignment horizontal="left" vertical="center"/>
    </xf>
    <xf numFmtId="164" fontId="3" fillId="0" borderId="0" xfId="0" applyNumberFormat="1" applyFont="1" applyAlignment="1">
      <alignment horizontal="center" vertical="center"/>
    </xf>
    <xf numFmtId="0" fontId="9" fillId="0" borderId="0" xfId="0" applyFont="1" applyAlignment="1">
      <alignment vertical="center"/>
    </xf>
    <xf numFmtId="0" fontId="22" fillId="0" borderId="0" xfId="0" applyFont="1"/>
    <xf numFmtId="164" fontId="9" fillId="0" borderId="0" xfId="0" applyNumberFormat="1" applyFont="1" applyAlignment="1">
      <alignment horizontal="center"/>
    </xf>
    <xf numFmtId="164" fontId="9" fillId="0" borderId="0" xfId="0" applyNumberFormat="1" applyFont="1" applyAlignment="1">
      <alignment horizontal="right"/>
    </xf>
    <xf numFmtId="164" fontId="3" fillId="0" borderId="0" xfId="0" applyNumberFormat="1" applyFont="1" applyAlignment="1">
      <alignment horizontal="right"/>
    </xf>
    <xf numFmtId="2" fontId="3" fillId="0" borderId="0" xfId="0" applyNumberFormat="1" applyFont="1" applyAlignment="1">
      <alignment horizontal="right"/>
    </xf>
    <xf numFmtId="0" fontId="3" fillId="0" borderId="0" xfId="0" applyFont="1" applyAlignment="1">
      <alignment horizontal="right"/>
    </xf>
    <xf numFmtId="164" fontId="3" fillId="0" borderId="0" xfId="0" applyNumberFormat="1" applyFont="1" applyAlignment="1">
      <alignment horizontal="center"/>
    </xf>
    <xf numFmtId="2" fontId="3" fillId="0" borderId="0" xfId="0" applyNumberFormat="1" applyFont="1"/>
    <xf numFmtId="0" fontId="3" fillId="0" borderId="0" xfId="0" applyFont="1"/>
    <xf numFmtId="0" fontId="9" fillId="0" borderId="0" xfId="0" applyFont="1" applyAlignment="1">
      <alignment horizontal="left" wrapText="1"/>
    </xf>
    <xf numFmtId="2" fontId="3" fillId="0" borderId="0" xfId="0" applyNumberFormat="1" applyFont="1" applyAlignment="1">
      <alignment horizontal="center" wrapText="1"/>
    </xf>
    <xf numFmtId="164" fontId="3" fillId="0" borderId="0" xfId="0" applyNumberFormat="1" applyFont="1" applyAlignment="1">
      <alignment horizontal="left" wrapText="1"/>
    </xf>
    <xf numFmtId="170" fontId="30" fillId="0" borderId="96" xfId="0" applyNumberFormat="1" applyFont="1" applyBorder="1" applyAlignment="1">
      <alignment horizontal="left" vertical="center"/>
    </xf>
    <xf numFmtId="2" fontId="30" fillId="0" borderId="96" xfId="0" applyNumberFormat="1" applyFont="1" applyBorder="1" applyAlignment="1">
      <alignment horizontal="right" vertical="center"/>
    </xf>
    <xf numFmtId="2" fontId="30" fillId="0" borderId="99" xfId="0" applyNumberFormat="1" applyFont="1" applyBorder="1" applyAlignment="1">
      <alignment horizontal="right" vertical="center"/>
    </xf>
    <xf numFmtId="1" fontId="30" fillId="0" borderId="9" xfId="0" applyNumberFormat="1" applyFont="1" applyBorder="1" applyAlignment="1">
      <alignment horizontal="right" vertical="center"/>
    </xf>
    <xf numFmtId="2" fontId="30" fillId="0" borderId="9" xfId="0" applyNumberFormat="1" applyFont="1" applyBorder="1" applyAlignment="1">
      <alignment horizontal="right" vertical="center"/>
    </xf>
    <xf numFmtId="2" fontId="30" fillId="0" borderId="100" xfId="0" applyNumberFormat="1" applyFont="1" applyBorder="1" applyAlignment="1">
      <alignment horizontal="right" vertical="center"/>
    </xf>
    <xf numFmtId="2" fontId="30" fillId="0" borderId="42" xfId="0" applyNumberFormat="1" applyFont="1" applyBorder="1" applyAlignment="1">
      <alignment horizontal="right" vertical="center"/>
    </xf>
    <xf numFmtId="2" fontId="30" fillId="0" borderId="41" xfId="0" applyNumberFormat="1" applyFont="1" applyBorder="1" applyAlignment="1">
      <alignment horizontal="right" vertical="center"/>
    </xf>
    <xf numFmtId="2" fontId="30" fillId="0" borderId="101" xfId="0" applyNumberFormat="1" applyFont="1" applyBorder="1" applyAlignment="1">
      <alignment horizontal="right" vertical="center"/>
    </xf>
    <xf numFmtId="2" fontId="30" fillId="0" borderId="102" xfId="0" applyNumberFormat="1" applyFont="1" applyBorder="1" applyAlignment="1">
      <alignment horizontal="right" vertical="center"/>
    </xf>
    <xf numFmtId="0" fontId="31" fillId="0" borderId="0" xfId="0" applyFont="1" applyAlignment="1">
      <alignment vertical="center"/>
    </xf>
    <xf numFmtId="1" fontId="30" fillId="0" borderId="0" xfId="0" applyNumberFormat="1" applyFont="1" applyAlignment="1">
      <alignment horizontal="center" vertical="center"/>
    </xf>
    <xf numFmtId="2" fontId="30" fillId="0" borderId="0" xfId="0" applyNumberFormat="1" applyFont="1" applyAlignment="1">
      <alignment horizontal="right" vertical="center"/>
    </xf>
    <xf numFmtId="164" fontId="30" fillId="0" borderId="0" xfId="0" applyNumberFormat="1" applyFont="1" applyAlignment="1">
      <alignment horizontal="right" vertical="center"/>
    </xf>
    <xf numFmtId="4" fontId="30" fillId="0" borderId="0" xfId="0" applyNumberFormat="1" applyFont="1" applyAlignment="1">
      <alignment vertical="center"/>
    </xf>
    <xf numFmtId="0" fontId="30" fillId="0" borderId="0" xfId="0" applyFont="1" applyAlignment="1">
      <alignment vertical="center"/>
    </xf>
    <xf numFmtId="0" fontId="30" fillId="0" borderId="0" xfId="0" applyFont="1" applyAlignment="1">
      <alignment vertical="center" wrapText="1"/>
    </xf>
    <xf numFmtId="0" fontId="3" fillId="0" borderId="0" xfId="0" applyFont="1" applyAlignment="1">
      <alignment vertical="center" wrapText="1"/>
    </xf>
    <xf numFmtId="2" fontId="9" fillId="0" borderId="0" xfId="0" applyNumberFormat="1" applyFont="1" applyAlignment="1">
      <alignment horizontal="center"/>
    </xf>
    <xf numFmtId="164" fontId="3" fillId="0" borderId="0" xfId="0" applyNumberFormat="1" applyFont="1"/>
    <xf numFmtId="14" fontId="20" fillId="0" borderId="86" xfId="0" applyNumberFormat="1" applyFont="1" applyBorder="1" applyProtection="1">
      <protection locked="0"/>
    </xf>
    <xf numFmtId="14" fontId="20" fillId="0" borderId="10" xfId="0" applyNumberFormat="1" applyFont="1" applyBorder="1" applyProtection="1">
      <protection locked="0"/>
    </xf>
    <xf numFmtId="2" fontId="20" fillId="0" borderId="15" xfId="0" applyNumberFormat="1" applyFont="1" applyBorder="1" applyProtection="1">
      <protection locked="0"/>
    </xf>
    <xf numFmtId="2" fontId="20" fillId="0" borderId="87" xfId="0" applyNumberFormat="1" applyFont="1" applyBorder="1" applyProtection="1">
      <protection locked="0"/>
    </xf>
    <xf numFmtId="14" fontId="20" fillId="0" borderId="29" xfId="0" applyNumberFormat="1" applyFont="1" applyBorder="1" applyProtection="1">
      <protection locked="0"/>
    </xf>
    <xf numFmtId="14" fontId="20" fillId="0" borderId="88" xfId="0" applyNumberFormat="1" applyFont="1" applyBorder="1" applyProtection="1">
      <protection locked="0"/>
    </xf>
    <xf numFmtId="2" fontId="20" fillId="0" borderId="58" xfId="0" applyNumberFormat="1" applyFont="1" applyBorder="1" applyProtection="1">
      <protection locked="0"/>
    </xf>
    <xf numFmtId="2" fontId="20" fillId="0" borderId="30" xfId="0" applyNumberFormat="1" applyFont="1" applyBorder="1" applyProtection="1">
      <protection locked="0"/>
    </xf>
    <xf numFmtId="0" fontId="3" fillId="6" borderId="38" xfId="0" applyFont="1" applyFill="1" applyBorder="1" applyAlignment="1">
      <alignment vertical="center"/>
    </xf>
    <xf numFmtId="0" fontId="3" fillId="6" borderId="38" xfId="0" applyFont="1" applyFill="1" applyBorder="1" applyAlignment="1">
      <alignment horizontal="left" vertical="center"/>
    </xf>
    <xf numFmtId="0" fontId="3" fillId="6" borderId="38" xfId="0" applyFont="1" applyFill="1" applyBorder="1" applyAlignment="1">
      <alignment horizontal="right" vertical="center"/>
    </xf>
    <xf numFmtId="0" fontId="3" fillId="0" borderId="0" xfId="0" applyFont="1" applyAlignment="1">
      <alignment horizontal="center" vertical="center" wrapText="1"/>
    </xf>
    <xf numFmtId="0" fontId="3" fillId="6" borderId="19" xfId="0" applyFont="1" applyFill="1" applyBorder="1" applyAlignment="1">
      <alignment horizontal="right" vertical="center"/>
    </xf>
    <xf numFmtId="0" fontId="3" fillId="6" borderId="19" xfId="0" applyFont="1" applyFill="1" applyBorder="1" applyAlignment="1">
      <alignment horizontal="center" vertical="center"/>
    </xf>
    <xf numFmtId="166" fontId="3" fillId="6" borderId="19" xfId="1" applyNumberFormat="1" applyFont="1" applyFill="1" applyBorder="1" applyAlignment="1" applyProtection="1">
      <alignment horizontal="left" vertical="center"/>
    </xf>
    <xf numFmtId="10" fontId="3" fillId="6" borderId="19" xfId="0" applyNumberFormat="1" applyFont="1" applyFill="1" applyBorder="1" applyAlignment="1">
      <alignment horizontal="left" vertical="center"/>
    </xf>
    <xf numFmtId="4" fontId="3" fillId="6" borderId="55" xfId="0" applyNumberFormat="1" applyFont="1" applyFill="1" applyBorder="1" applyAlignment="1">
      <alignment horizontal="right" vertical="center"/>
    </xf>
    <xf numFmtId="0" fontId="3" fillId="6" borderId="52" xfId="0" applyFont="1" applyFill="1" applyBorder="1" applyAlignment="1">
      <alignment horizontal="right" vertical="center"/>
    </xf>
    <xf numFmtId="0" fontId="3" fillId="6" borderId="52" xfId="0" applyFont="1" applyFill="1" applyBorder="1" applyAlignment="1">
      <alignment horizontal="left" vertical="center"/>
    </xf>
    <xf numFmtId="0" fontId="3" fillId="6" borderId="52" xfId="0" applyFont="1" applyFill="1" applyBorder="1" applyAlignment="1">
      <alignment horizontal="center" vertical="center"/>
    </xf>
    <xf numFmtId="4" fontId="3" fillId="6" borderId="52" xfId="0" applyNumberFormat="1" applyFont="1" applyFill="1" applyBorder="1" applyAlignment="1">
      <alignment horizontal="left" vertical="center"/>
    </xf>
    <xf numFmtId="1" fontId="3" fillId="6" borderId="52" xfId="0" applyNumberFormat="1" applyFont="1" applyFill="1" applyBorder="1" applyAlignment="1">
      <alignment horizontal="left" vertical="center"/>
    </xf>
    <xf numFmtId="4" fontId="6" fillId="6" borderId="53" xfId="0" applyNumberFormat="1" applyFont="1" applyFill="1" applyBorder="1" applyAlignment="1">
      <alignment horizontal="right" vertical="center"/>
    </xf>
    <xf numFmtId="169" fontId="3" fillId="0" borderId="0" xfId="0" applyNumberFormat="1" applyFont="1" applyAlignment="1">
      <alignment horizontal="left" vertical="center"/>
    </xf>
    <xf numFmtId="2" fontId="3" fillId="0" borderId="0" xfId="0" applyNumberFormat="1" applyFont="1" applyAlignment="1">
      <alignment horizontal="center" vertical="center"/>
    </xf>
    <xf numFmtId="2" fontId="3" fillId="0" borderId="0" xfId="0" applyNumberFormat="1" applyFont="1" applyAlignment="1">
      <alignment horizontal="center" vertical="center" wrapText="1"/>
    </xf>
    <xf numFmtId="0" fontId="30" fillId="6" borderId="97" xfId="0" applyFont="1" applyFill="1" applyBorder="1" applyAlignment="1">
      <alignment vertical="center"/>
    </xf>
    <xf numFmtId="0" fontId="30" fillId="6" borderId="98" xfId="0" applyFont="1" applyFill="1" applyBorder="1" applyAlignment="1">
      <alignment vertical="center"/>
    </xf>
    <xf numFmtId="4" fontId="30" fillId="2" borderId="41" xfId="0" applyNumberFormat="1" applyFont="1" applyFill="1" applyBorder="1" applyAlignment="1">
      <alignment horizontal="right" vertical="center"/>
    </xf>
    <xf numFmtId="4" fontId="30" fillId="2" borderId="9" xfId="0" applyNumberFormat="1" applyFont="1" applyFill="1" applyBorder="1" applyAlignment="1">
      <alignment horizontal="right" vertical="center"/>
    </xf>
    <xf numFmtId="4" fontId="30" fillId="6" borderId="9" xfId="0" applyNumberFormat="1" applyFont="1" applyFill="1" applyBorder="1" applyAlignment="1">
      <alignment horizontal="right" vertical="center"/>
    </xf>
    <xf numFmtId="4" fontId="30" fillId="6" borderId="102" xfId="0" applyNumberFormat="1" applyFont="1" applyFill="1" applyBorder="1" applyAlignment="1">
      <alignment horizontal="right" vertical="center"/>
    </xf>
    <xf numFmtId="4" fontId="30" fillId="6" borderId="97" xfId="0" applyNumberFormat="1" applyFont="1" applyFill="1" applyBorder="1" applyAlignment="1">
      <alignment horizontal="right" vertical="center"/>
    </xf>
    <xf numFmtId="4" fontId="30" fillId="2" borderId="99" xfId="0" applyNumberFormat="1" applyFont="1" applyFill="1" applyBorder="1" applyAlignment="1">
      <alignment horizontal="right" vertical="center"/>
    </xf>
    <xf numFmtId="4" fontId="30" fillId="2" borderId="42" xfId="0" applyNumberFormat="1" applyFont="1" applyFill="1" applyBorder="1" applyAlignment="1">
      <alignment horizontal="right" vertical="center"/>
    </xf>
    <xf numFmtId="4" fontId="30" fillId="2" borderId="102" xfId="0" applyNumberFormat="1" applyFont="1" applyFill="1" applyBorder="1" applyAlignment="1">
      <alignment horizontal="right" vertical="center"/>
    </xf>
    <xf numFmtId="4" fontId="34" fillId="2" borderId="42" xfId="0" applyNumberFormat="1" applyFont="1" applyFill="1" applyBorder="1" applyAlignment="1">
      <alignment horizontal="right" vertical="center"/>
    </xf>
    <xf numFmtId="4" fontId="30" fillId="0" borderId="0" xfId="0" applyNumberFormat="1" applyFont="1" applyAlignment="1">
      <alignment horizontal="right" vertical="center"/>
    </xf>
    <xf numFmtId="4" fontId="30" fillId="0" borderId="0" xfId="0" applyNumberFormat="1" applyFont="1" applyAlignment="1">
      <alignment horizontal="right" vertical="center" wrapText="1"/>
    </xf>
    <xf numFmtId="2" fontId="30" fillId="0" borderId="0" xfId="0" applyNumberFormat="1" applyFont="1" applyAlignment="1">
      <alignment vertical="center"/>
    </xf>
    <xf numFmtId="0" fontId="30" fillId="0" borderId="0" xfId="0" applyFont="1" applyAlignment="1">
      <alignment horizontal="center" vertical="center"/>
    </xf>
    <xf numFmtId="4" fontId="3" fillId="2" borderId="10" xfId="0" applyNumberFormat="1" applyFont="1" applyFill="1" applyBorder="1" applyAlignment="1">
      <alignment horizontal="right" vertical="center"/>
    </xf>
    <xf numFmtId="4" fontId="3" fillId="2" borderId="47" xfId="0" applyNumberFormat="1" applyFont="1" applyFill="1" applyBorder="1" applyAlignment="1">
      <alignment horizontal="right" vertical="center"/>
    </xf>
    <xf numFmtId="4" fontId="3" fillId="2" borderId="56" xfId="0" applyNumberFormat="1" applyFont="1" applyFill="1" applyBorder="1" applyAlignment="1">
      <alignment horizontal="right" vertical="center"/>
    </xf>
    <xf numFmtId="4" fontId="3" fillId="2" borderId="3" xfId="0" applyNumberFormat="1" applyFont="1" applyFill="1" applyBorder="1" applyAlignment="1">
      <alignment horizontal="right" vertical="center"/>
    </xf>
    <xf numFmtId="4" fontId="3" fillId="2" borderId="12" xfId="0" applyNumberFormat="1" applyFont="1" applyFill="1" applyBorder="1" applyAlignment="1">
      <alignment horizontal="right" vertical="center"/>
    </xf>
    <xf numFmtId="4" fontId="3" fillId="2" borderId="57" xfId="0" applyNumberFormat="1" applyFont="1" applyFill="1" applyBorder="1" applyAlignment="1">
      <alignment horizontal="right" vertical="center"/>
    </xf>
    <xf numFmtId="4" fontId="3" fillId="2" borderId="17" xfId="0" applyNumberFormat="1" applyFont="1" applyFill="1" applyBorder="1" applyAlignment="1">
      <alignment horizontal="right" vertical="center"/>
    </xf>
    <xf numFmtId="4" fontId="3" fillId="2" borderId="58" xfId="0" applyNumberFormat="1" applyFont="1" applyFill="1" applyBorder="1" applyAlignment="1">
      <alignment horizontal="right" vertical="center"/>
    </xf>
    <xf numFmtId="169" fontId="3" fillId="0" borderId="0" xfId="0" applyNumberFormat="1" applyFont="1" applyAlignment="1">
      <alignment horizontal="left"/>
    </xf>
    <xf numFmtId="2" fontId="3" fillId="0" borderId="0" xfId="0" applyNumberFormat="1" applyFont="1" applyAlignment="1">
      <alignment horizontal="center"/>
    </xf>
    <xf numFmtId="0" fontId="3" fillId="0" borderId="0" xfId="0" applyFont="1" applyAlignment="1">
      <alignment horizontal="center"/>
    </xf>
    <xf numFmtId="0" fontId="9" fillId="0" borderId="0" xfId="0" applyFont="1" applyAlignment="1">
      <alignment vertical="top"/>
    </xf>
    <xf numFmtId="0" fontId="9" fillId="0" borderId="0" xfId="0" applyFont="1" applyAlignment="1" applyProtection="1">
      <alignment horizontal="left" vertical="top" wrapText="1"/>
      <protection hidden="1"/>
    </xf>
    <xf numFmtId="0" fontId="9" fillId="0" borderId="0" xfId="0" applyFont="1" applyAlignment="1" applyProtection="1">
      <alignment vertical="top" wrapText="1"/>
      <protection hidden="1"/>
    </xf>
    <xf numFmtId="0" fontId="9" fillId="0" borderId="0" xfId="0" applyFont="1" applyAlignment="1" applyProtection="1">
      <alignment horizontal="left" vertical="top"/>
      <protection hidden="1"/>
    </xf>
    <xf numFmtId="0" fontId="9" fillId="4" borderId="0" xfId="0" applyFont="1" applyFill="1" applyAlignment="1">
      <alignment horizontal="left" vertical="top" wrapText="1"/>
    </xf>
    <xf numFmtId="0" fontId="6" fillId="0" borderId="0" xfId="0" applyFont="1" applyAlignment="1" applyProtection="1">
      <alignment horizontal="left" vertical="top"/>
      <protection hidden="1"/>
    </xf>
    <xf numFmtId="0" fontId="9" fillId="4" borderId="0" xfId="0" applyFont="1" applyFill="1" applyAlignment="1">
      <alignment horizontal="left" vertical="top"/>
    </xf>
    <xf numFmtId="0" fontId="3" fillId="9" borderId="0" xfId="0" applyFont="1" applyFill="1" applyAlignment="1" applyProtection="1">
      <alignment vertical="top"/>
      <protection hidden="1"/>
    </xf>
    <xf numFmtId="0" fontId="9" fillId="0" borderId="0" xfId="0" applyFont="1" applyAlignment="1" applyProtection="1">
      <alignment horizontal="right" vertical="top"/>
      <protection hidden="1"/>
    </xf>
    <xf numFmtId="0" fontId="9" fillId="0" borderId="0" xfId="0" applyFont="1" applyAlignment="1" applyProtection="1">
      <alignment vertical="top"/>
      <protection hidden="1"/>
    </xf>
    <xf numFmtId="0" fontId="3" fillId="9" borderId="0" xfId="0" applyFont="1" applyFill="1" applyAlignment="1" applyProtection="1">
      <alignment vertical="top" wrapText="1"/>
      <protection hidden="1"/>
    </xf>
    <xf numFmtId="0" fontId="3" fillId="9" borderId="0" xfId="0" applyFont="1" applyFill="1" applyAlignment="1">
      <alignment horizontal="left" vertical="top"/>
    </xf>
    <xf numFmtId="0" fontId="9" fillId="7" borderId="0" xfId="0" applyFont="1" applyFill="1" applyAlignment="1">
      <alignment horizontal="left" vertical="top"/>
    </xf>
    <xf numFmtId="0" fontId="9" fillId="7" borderId="0" xfId="0" applyFont="1" applyFill="1" applyAlignment="1">
      <alignment horizontal="left" vertical="top" wrapText="1"/>
    </xf>
    <xf numFmtId="0" fontId="10" fillId="0" borderId="0" xfId="0" applyFont="1" applyAlignment="1">
      <alignment horizontal="right" vertical="top" wrapText="1"/>
    </xf>
    <xf numFmtId="0" fontId="26" fillId="0" borderId="0" xfId="0" applyFont="1" applyAlignment="1">
      <alignment horizontal="left" vertical="top"/>
    </xf>
    <xf numFmtId="0" fontId="10"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horizontal="left" vertical="top" wrapText="1"/>
    </xf>
    <xf numFmtId="0" fontId="9" fillId="0" borderId="0" xfId="0" applyFont="1" applyAlignment="1">
      <alignment horizontal="center" vertical="top"/>
    </xf>
    <xf numFmtId="0" fontId="10" fillId="0" borderId="0" xfId="0" applyFont="1" applyAlignment="1">
      <alignment vertical="top"/>
    </xf>
    <xf numFmtId="0" fontId="26" fillId="7" borderId="0" xfId="0" applyFont="1" applyFill="1" applyAlignment="1">
      <alignment horizontal="left" vertical="top"/>
    </xf>
    <xf numFmtId="0" fontId="9" fillId="0" borderId="0" xfId="0" quotePrefix="1" applyFont="1" applyAlignment="1">
      <alignment horizontal="left" vertical="top" wrapText="1"/>
    </xf>
    <xf numFmtId="0" fontId="9" fillId="8" borderId="0" xfId="0" applyFont="1" applyFill="1" applyAlignment="1">
      <alignment horizontal="left" vertical="top"/>
    </xf>
    <xf numFmtId="0" fontId="9" fillId="10" borderId="0" xfId="0" applyFont="1" applyFill="1" applyAlignment="1">
      <alignment horizontal="left" vertical="top"/>
    </xf>
    <xf numFmtId="0" fontId="0" fillId="0" borderId="0" xfId="0" applyAlignment="1">
      <alignment vertical="top"/>
    </xf>
    <xf numFmtId="0" fontId="0" fillId="0" borderId="0" xfId="0" applyAlignment="1">
      <alignment horizontal="right" vertical="top"/>
    </xf>
    <xf numFmtId="0" fontId="9" fillId="4" borderId="0" xfId="0" applyFont="1" applyFill="1" applyAlignment="1">
      <alignment horizontal="left"/>
    </xf>
    <xf numFmtId="0" fontId="9" fillId="0" borderId="0" xfId="0" applyFont="1" applyAlignment="1">
      <alignment horizontal="left"/>
    </xf>
    <xf numFmtId="0" fontId="17" fillId="0" borderId="9" xfId="0" applyFont="1" applyBorder="1" applyAlignment="1" applyProtection="1">
      <alignment vertical="center"/>
      <protection hidden="1"/>
    </xf>
    <xf numFmtId="0" fontId="17" fillId="0" borderId="0" xfId="0" applyFont="1" applyAlignment="1" applyProtection="1">
      <alignment horizontal="center" vertical="center"/>
      <protection hidden="1"/>
    </xf>
    <xf numFmtId="0" fontId="17" fillId="0" borderId="9" xfId="0" applyFont="1" applyBorder="1" applyAlignment="1" applyProtection="1">
      <alignment vertical="center" wrapText="1"/>
      <protection hidden="1"/>
    </xf>
    <xf numFmtId="0" fontId="17" fillId="0" borderId="0" xfId="0" applyFont="1" applyAlignment="1" applyProtection="1">
      <alignment vertical="center"/>
      <protection hidden="1"/>
    </xf>
    <xf numFmtId="0" fontId="29" fillId="0" borderId="9" xfId="0" applyFont="1" applyBorder="1" applyAlignment="1" applyProtection="1">
      <alignment vertical="center"/>
      <protection hidden="1"/>
    </xf>
    <xf numFmtId="1" fontId="16" fillId="0" borderId="9" xfId="0" applyNumberFormat="1" applyFont="1" applyBorder="1" applyAlignment="1" applyProtection="1">
      <alignment horizontal="left" vertical="center"/>
      <protection locked="0"/>
    </xf>
    <xf numFmtId="49" fontId="29" fillId="0" borderId="9" xfId="0" applyNumberFormat="1" applyFont="1" applyBorder="1" applyAlignment="1" applyProtection="1">
      <alignment horizontal="left" vertical="center"/>
      <protection locked="0"/>
    </xf>
    <xf numFmtId="49" fontId="16" fillId="0" borderId="9" xfId="0" applyNumberFormat="1" applyFont="1" applyBorder="1" applyAlignment="1" applyProtection="1">
      <alignment horizontal="left" vertical="center"/>
      <protection locked="0"/>
    </xf>
    <xf numFmtId="0" fontId="16" fillId="0" borderId="9" xfId="0" applyFont="1" applyBorder="1" applyAlignment="1" applyProtection="1">
      <alignment horizontal="left" vertical="center"/>
      <protection locked="0"/>
    </xf>
    <xf numFmtId="0" fontId="16" fillId="0" borderId="0" xfId="0" applyFont="1" applyAlignment="1" applyProtection="1">
      <alignment horizontal="center" vertical="center"/>
      <protection hidden="1"/>
    </xf>
    <xf numFmtId="172" fontId="16" fillId="0" borderId="9" xfId="0" applyNumberFormat="1" applyFont="1" applyBorder="1" applyAlignment="1" applyProtection="1">
      <alignment horizontal="left" vertical="center"/>
      <protection locked="0"/>
    </xf>
    <xf numFmtId="0" fontId="16" fillId="0" borderId="9" xfId="0" applyFont="1" applyBorder="1" applyAlignment="1" applyProtection="1">
      <alignment horizontal="left" vertical="center" wrapText="1"/>
      <protection locked="0"/>
    </xf>
    <xf numFmtId="0" fontId="16" fillId="0" borderId="0" xfId="0" applyFont="1" applyAlignment="1" applyProtection="1">
      <alignment vertical="center"/>
      <protection hidden="1"/>
    </xf>
    <xf numFmtId="171" fontId="29" fillId="0" borderId="9" xfId="0" applyNumberFormat="1" applyFont="1" applyBorder="1" applyAlignment="1" applyProtection="1">
      <alignment horizontal="left" vertical="center"/>
      <protection locked="0"/>
    </xf>
    <xf numFmtId="2" fontId="16" fillId="0" borderId="9" xfId="0" applyNumberFormat="1" applyFont="1" applyBorder="1" applyAlignment="1" applyProtection="1">
      <alignment horizontal="left" vertical="center"/>
      <protection locked="0"/>
    </xf>
    <xf numFmtId="167" fontId="29" fillId="0" borderId="9" xfId="0" applyNumberFormat="1" applyFont="1" applyBorder="1" applyAlignment="1" applyProtection="1">
      <alignment horizontal="left" vertical="center"/>
      <protection locked="0"/>
    </xf>
    <xf numFmtId="14" fontId="29" fillId="6" borderId="9" xfId="0" applyNumberFormat="1" applyFont="1" applyFill="1" applyBorder="1" applyAlignment="1" applyProtection="1">
      <alignment horizontal="left" vertical="center"/>
      <protection hidden="1"/>
    </xf>
    <xf numFmtId="0" fontId="10" fillId="0" borderId="0" xfId="0" applyFont="1" applyAlignment="1" applyProtection="1">
      <alignment vertical="center"/>
      <protection hidden="1"/>
    </xf>
    <xf numFmtId="1" fontId="16" fillId="6" borderId="9" xfId="0" applyNumberFormat="1" applyFont="1" applyFill="1" applyBorder="1" applyAlignment="1">
      <alignment horizontal="left" vertical="center"/>
    </xf>
    <xf numFmtId="4" fontId="16" fillId="6" borderId="9" xfId="0" applyNumberFormat="1" applyFont="1" applyFill="1" applyBorder="1" applyAlignment="1">
      <alignment horizontal="left" vertical="center"/>
    </xf>
    <xf numFmtId="1" fontId="16" fillId="0" borderId="9" xfId="0" applyNumberFormat="1" applyFont="1" applyBorder="1" applyAlignment="1" applyProtection="1">
      <alignment horizontal="left" vertical="center"/>
      <protection locked="0" hidden="1"/>
    </xf>
    <xf numFmtId="166" fontId="16" fillId="6" borderId="9" xfId="1" applyNumberFormat="1" applyFont="1" applyFill="1" applyBorder="1" applyAlignment="1" applyProtection="1">
      <alignment horizontal="left" vertical="center"/>
    </xf>
    <xf numFmtId="0" fontId="16" fillId="0" borderId="9" xfId="0" applyFont="1" applyBorder="1" applyAlignment="1" applyProtection="1">
      <alignment vertical="center"/>
      <protection locked="0"/>
    </xf>
    <xf numFmtId="14" fontId="16" fillId="0" borderId="9" xfId="0" applyNumberFormat="1" applyFont="1" applyBorder="1" applyAlignment="1" applyProtection="1">
      <alignment horizontal="left" vertical="top"/>
      <protection locked="0"/>
    </xf>
    <xf numFmtId="1" fontId="3" fillId="6" borderId="19" xfId="0" applyNumberFormat="1" applyFont="1" applyFill="1" applyBorder="1" applyAlignment="1">
      <alignment horizontal="left" vertical="center"/>
    </xf>
    <xf numFmtId="0" fontId="6" fillId="0" borderId="9" xfId="0" applyFont="1" applyBorder="1" applyAlignment="1" applyProtection="1">
      <alignment horizontal="center" vertical="center"/>
      <protection hidden="1"/>
    </xf>
    <xf numFmtId="0" fontId="9" fillId="5" borderId="9" xfId="0" applyFont="1" applyFill="1" applyBorder="1" applyAlignment="1" applyProtection="1">
      <alignment horizontal="center" vertical="center"/>
      <protection hidden="1"/>
    </xf>
    <xf numFmtId="0" fontId="9" fillId="3" borderId="9" xfId="0" applyFont="1" applyFill="1" applyBorder="1" applyAlignment="1" applyProtection="1">
      <alignment horizontal="center" vertical="center"/>
      <protection hidden="1"/>
    </xf>
    <xf numFmtId="0" fontId="9" fillId="6" borderId="9" xfId="0" applyFont="1" applyFill="1" applyBorder="1" applyAlignment="1" applyProtection="1">
      <alignment horizontal="center" vertical="center"/>
      <protection hidden="1"/>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pplyProtection="1">
      <alignment horizontal="right" vertical="center"/>
      <protection hidden="1"/>
    </xf>
    <xf numFmtId="0" fontId="9" fillId="0" borderId="0" xfId="0" applyFont="1" applyAlignment="1" applyProtection="1">
      <alignment horizontal="right"/>
      <protection hidden="1"/>
    </xf>
    <xf numFmtId="164" fontId="30" fillId="0" borderId="97" xfId="0" applyNumberFormat="1" applyFont="1" applyBorder="1" applyAlignment="1">
      <alignment horizontal="left" vertical="center"/>
    </xf>
    <xf numFmtId="164" fontId="30" fillId="0" borderId="98" xfId="0" applyNumberFormat="1" applyFont="1" applyBorder="1" applyAlignment="1">
      <alignment horizontal="left" vertical="center"/>
    </xf>
    <xf numFmtId="14" fontId="30" fillId="0" borderId="99" xfId="0" applyNumberFormat="1" applyFont="1" applyBorder="1" applyAlignment="1">
      <alignment horizontal="left" vertical="center"/>
    </xf>
    <xf numFmtId="2" fontId="30" fillId="0" borderId="42" xfId="0" applyNumberFormat="1" applyFont="1" applyBorder="1" applyAlignment="1">
      <alignment horizontal="left" vertical="center"/>
    </xf>
    <xf numFmtId="164" fontId="3" fillId="0" borderId="24" xfId="0" applyNumberFormat="1" applyFont="1" applyBorder="1" applyAlignment="1" applyProtection="1">
      <alignment horizontal="left" vertical="center"/>
      <protection locked="0"/>
    </xf>
    <xf numFmtId="164" fontId="3" fillId="0" borderId="92" xfId="0" applyNumberFormat="1" applyFont="1" applyBorder="1" applyAlignment="1" applyProtection="1">
      <alignment horizontal="left" vertical="center"/>
      <protection locked="0"/>
    </xf>
    <xf numFmtId="14" fontId="3" fillId="0" borderId="92" xfId="0" applyNumberFormat="1" applyFont="1" applyBorder="1" applyAlignment="1" applyProtection="1">
      <alignment horizontal="left" vertical="center"/>
      <protection locked="0"/>
    </xf>
    <xf numFmtId="2" fontId="3" fillId="0" borderId="87" xfId="0" applyNumberFormat="1" applyFont="1" applyBorder="1" applyAlignment="1" applyProtection="1">
      <alignment horizontal="left" vertical="center"/>
      <protection locked="0"/>
    </xf>
    <xf numFmtId="164" fontId="3" fillId="0" borderId="11" xfId="0" applyNumberFormat="1" applyFont="1" applyBorder="1" applyAlignment="1" applyProtection="1">
      <alignment horizontal="left" vertical="center"/>
      <protection locked="0"/>
    </xf>
    <xf numFmtId="164" fontId="3" fillId="0" borderId="89" xfId="0" applyNumberFormat="1" applyFont="1" applyBorder="1" applyAlignment="1" applyProtection="1">
      <alignment horizontal="left" vertical="center"/>
      <protection locked="0"/>
    </xf>
    <xf numFmtId="14" fontId="3" fillId="0" borderId="89" xfId="0" applyNumberFormat="1" applyFont="1" applyBorder="1" applyAlignment="1" applyProtection="1">
      <alignment horizontal="left" vertical="center"/>
      <protection locked="0"/>
    </xf>
    <xf numFmtId="2" fontId="3" fillId="0" borderId="44" xfId="0" applyNumberFormat="1" applyFont="1" applyBorder="1" applyAlignment="1" applyProtection="1">
      <alignment horizontal="left" vertical="center"/>
      <protection locked="0"/>
    </xf>
    <xf numFmtId="2" fontId="3" fillId="0" borderId="28" xfId="0" applyNumberFormat="1" applyFont="1" applyBorder="1" applyAlignment="1" applyProtection="1">
      <alignment horizontal="left" vertical="center"/>
      <protection locked="0"/>
    </xf>
    <xf numFmtId="164" fontId="3" fillId="0" borderId="23" xfId="0" applyNumberFormat="1" applyFont="1" applyBorder="1" applyAlignment="1" applyProtection="1">
      <alignment horizontal="left" vertical="center"/>
      <protection locked="0"/>
    </xf>
    <xf numFmtId="164" fontId="3" fillId="0" borderId="90" xfId="0" applyNumberFormat="1" applyFont="1" applyBorder="1" applyAlignment="1" applyProtection="1">
      <alignment horizontal="left" vertical="center"/>
      <protection locked="0"/>
    </xf>
    <xf numFmtId="14" fontId="3" fillId="0" borderId="90" xfId="0" applyNumberFormat="1" applyFont="1" applyBorder="1" applyAlignment="1" applyProtection="1">
      <alignment horizontal="left" vertical="center"/>
      <protection locked="0"/>
    </xf>
    <xf numFmtId="2" fontId="3" fillId="0" borderId="30" xfId="0" applyNumberFormat="1" applyFont="1" applyBorder="1" applyAlignment="1" applyProtection="1">
      <alignment horizontal="left" vertical="center"/>
      <protection locked="0"/>
    </xf>
    <xf numFmtId="0" fontId="1" fillId="0" borderId="0" xfId="0" applyFont="1" applyAlignment="1" applyProtection="1">
      <alignment vertical="top"/>
      <protection hidden="1"/>
    </xf>
    <xf numFmtId="0" fontId="23" fillId="0" borderId="0" xfId="0" applyFont="1" applyAlignment="1" applyProtection="1">
      <alignment horizontal="center" vertical="center"/>
      <protection hidden="1"/>
    </xf>
    <xf numFmtId="0" fontId="7" fillId="10" borderId="0" xfId="0" applyFont="1" applyFill="1" applyAlignment="1">
      <alignment horizontal="left" vertical="top"/>
    </xf>
    <xf numFmtId="0" fontId="10" fillId="0" borderId="0" xfId="0" applyFont="1" applyAlignment="1">
      <alignment horizontal="center" vertical="top" wrapText="1"/>
    </xf>
    <xf numFmtId="0" fontId="10" fillId="0" borderId="0" xfId="0" applyFont="1" applyAlignment="1">
      <alignment horizontal="center" vertical="top"/>
    </xf>
    <xf numFmtId="0" fontId="9" fillId="0" borderId="0" xfId="0" applyFont="1" applyAlignment="1">
      <alignment horizontal="center" vertical="top" wrapText="1"/>
    </xf>
    <xf numFmtId="0" fontId="9" fillId="0" borderId="0" xfId="0" applyFont="1" applyAlignment="1">
      <alignment horizontal="left" wrapText="1"/>
    </xf>
    <xf numFmtId="0" fontId="29" fillId="8" borderId="0" xfId="0" applyFont="1" applyFill="1" applyAlignment="1" applyProtection="1">
      <alignment horizontal="left" vertical="top"/>
      <protection hidden="1"/>
    </xf>
    <xf numFmtId="0" fontId="21" fillId="0" borderId="0" xfId="0" applyFont="1" applyAlignment="1">
      <alignment horizontal="center" vertical="top" wrapText="1"/>
    </xf>
    <xf numFmtId="0" fontId="21" fillId="0" borderId="0" xfId="0" applyFont="1" applyAlignment="1">
      <alignment horizontal="center" vertical="top"/>
    </xf>
    <xf numFmtId="0" fontId="9" fillId="0" borderId="0" xfId="0" applyFont="1" applyAlignment="1">
      <alignment horizontal="left" vertical="top" wrapText="1"/>
    </xf>
    <xf numFmtId="0" fontId="10" fillId="0" borderId="0" xfId="0" applyFont="1" applyAlignment="1">
      <alignment horizontal="left" vertical="top"/>
    </xf>
    <xf numFmtId="0" fontId="9" fillId="0" borderId="0" xfId="0" quotePrefix="1" applyFont="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left" vertical="top"/>
    </xf>
    <xf numFmtId="0" fontId="10" fillId="0" borderId="0" xfId="0" quotePrefix="1" applyFont="1" applyAlignment="1">
      <alignment horizontal="left" vertical="top" wrapText="1"/>
    </xf>
    <xf numFmtId="0" fontId="10" fillId="0" borderId="0" xfId="0" applyFont="1" applyAlignment="1">
      <alignment horizontal="left"/>
    </xf>
    <xf numFmtId="0" fontId="9" fillId="0" borderId="0" xfId="0" applyFont="1" applyAlignment="1">
      <alignment vertical="top" wrapText="1"/>
    </xf>
    <xf numFmtId="0" fontId="9" fillId="0" borderId="0" xfId="0" applyFont="1" applyAlignment="1">
      <alignment vertical="top"/>
    </xf>
    <xf numFmtId="0" fontId="10" fillId="0" borderId="0" xfId="0" applyFont="1" applyAlignment="1">
      <alignment vertical="top"/>
    </xf>
    <xf numFmtId="0" fontId="7" fillId="4" borderId="0" xfId="0" applyFont="1" applyFill="1" applyAlignment="1" applyProtection="1">
      <alignment vertical="top"/>
      <protection hidden="1"/>
    </xf>
    <xf numFmtId="0" fontId="10" fillId="0" borderId="0" xfId="0" applyFont="1" applyAlignment="1">
      <alignment vertical="top" wrapText="1"/>
    </xf>
    <xf numFmtId="0" fontId="16" fillId="9" borderId="0" xfId="0" applyFont="1" applyFill="1" applyAlignment="1" applyProtection="1">
      <alignment horizontal="left" vertical="top"/>
      <protection hidden="1"/>
    </xf>
    <xf numFmtId="0" fontId="7" fillId="7" borderId="0" xfId="0" applyFont="1" applyFill="1" applyAlignment="1" applyProtection="1">
      <alignment vertical="top"/>
      <protection hidden="1"/>
    </xf>
    <xf numFmtId="0" fontId="9" fillId="0" borderId="0" xfId="0" applyFont="1" applyAlignment="1">
      <alignment horizontal="center" vertical="top"/>
    </xf>
    <xf numFmtId="0" fontId="6" fillId="0" borderId="0" xfId="0" applyFont="1" applyAlignment="1">
      <alignment horizontal="left" vertical="top"/>
    </xf>
    <xf numFmtId="0" fontId="17" fillId="0" borderId="101" xfId="0" applyFont="1" applyBorder="1" applyAlignment="1" applyProtection="1">
      <alignment horizontal="left" vertical="top"/>
      <protection hidden="1"/>
    </xf>
    <xf numFmtId="0" fontId="17" fillId="0" borderId="100" xfId="0" applyFont="1" applyBorder="1" applyAlignment="1" applyProtection="1">
      <alignment horizontal="left" vertical="top"/>
      <protection hidden="1"/>
    </xf>
    <xf numFmtId="0" fontId="9" fillId="0" borderId="0" xfId="0" applyFont="1" applyAlignment="1" applyProtection="1">
      <alignment horizontal="left" wrapText="1"/>
      <protection hidden="1"/>
    </xf>
    <xf numFmtId="0" fontId="10" fillId="0" borderId="0" xfId="0" applyFont="1" applyAlignment="1" applyProtection="1">
      <alignment horizontal="left" wrapText="1"/>
      <protection hidden="1"/>
    </xf>
    <xf numFmtId="0" fontId="10" fillId="0" borderId="0" xfId="0" applyFont="1" applyAlignment="1" applyProtection="1">
      <alignment horizontal="left"/>
      <protection hidden="1"/>
    </xf>
    <xf numFmtId="0" fontId="9" fillId="0" borderId="0" xfId="0" applyFont="1" applyAlignment="1" applyProtection="1">
      <alignment horizontal="left" vertical="top" wrapText="1"/>
      <protection hidden="1"/>
    </xf>
    <xf numFmtId="0" fontId="10" fillId="0" borderId="0" xfId="0" applyFont="1" applyAlignment="1" applyProtection="1">
      <alignment horizontal="left" vertical="top" wrapText="1"/>
      <protection hidden="1"/>
    </xf>
    <xf numFmtId="0" fontId="3" fillId="6" borderId="93" xfId="0" applyFont="1" applyFill="1" applyBorder="1" applyAlignment="1" applyProtection="1">
      <alignment horizontal="right" wrapText="1"/>
      <protection hidden="1"/>
    </xf>
    <xf numFmtId="0" fontId="3" fillId="6" borderId="14" xfId="0" applyFont="1" applyFill="1" applyBorder="1" applyAlignment="1" applyProtection="1">
      <alignment horizontal="right" wrapText="1"/>
      <protection hidden="1"/>
    </xf>
    <xf numFmtId="0" fontId="3" fillId="6" borderId="62" xfId="0" applyFont="1" applyFill="1" applyBorder="1" applyAlignment="1" applyProtection="1">
      <alignment horizontal="left" vertical="center"/>
      <protection hidden="1"/>
    </xf>
    <xf numFmtId="0" fontId="3" fillId="6" borderId="48" xfId="0" applyFont="1" applyFill="1" applyBorder="1" applyAlignment="1" applyProtection="1">
      <alignment horizontal="left" vertical="center"/>
      <protection hidden="1"/>
    </xf>
    <xf numFmtId="168" fontId="3" fillId="6" borderId="66" xfId="0" applyNumberFormat="1" applyFont="1" applyFill="1" applyBorder="1" applyAlignment="1" applyProtection="1">
      <alignment horizontal="left" vertical="center"/>
      <protection hidden="1"/>
    </xf>
    <xf numFmtId="168" fontId="3" fillId="6" borderId="67" xfId="0" applyNumberFormat="1" applyFont="1" applyFill="1" applyBorder="1" applyAlignment="1" applyProtection="1">
      <alignment horizontal="left" vertical="center"/>
      <protection hidden="1"/>
    </xf>
    <xf numFmtId="0" fontId="3" fillId="2" borderId="70" xfId="0" applyFont="1" applyFill="1" applyBorder="1" applyAlignment="1" applyProtection="1">
      <protection hidden="1"/>
    </xf>
    <xf numFmtId="0" fontId="3" fillId="2" borderId="31" xfId="0" applyFont="1" applyFill="1" applyBorder="1" applyAlignment="1" applyProtection="1">
      <protection hidden="1"/>
    </xf>
    <xf numFmtId="0" fontId="3" fillId="2" borderId="71" xfId="0" applyFont="1" applyFill="1" applyBorder="1" applyAlignment="1" applyProtection="1">
      <protection hidden="1"/>
    </xf>
    <xf numFmtId="0" fontId="3" fillId="2" borderId="32" xfId="0" applyFont="1" applyFill="1" applyBorder="1" applyAlignment="1" applyProtection="1">
      <protection hidden="1"/>
    </xf>
    <xf numFmtId="0" fontId="3" fillId="2" borderId="103" xfId="0" applyFont="1" applyFill="1" applyBorder="1" applyAlignment="1" applyProtection="1">
      <alignment wrapText="1"/>
      <protection hidden="1"/>
    </xf>
    <xf numFmtId="0" fontId="3" fillId="2" borderId="59" xfId="0" applyFont="1" applyFill="1" applyBorder="1" applyAlignment="1" applyProtection="1">
      <protection hidden="1"/>
    </xf>
    <xf numFmtId="0" fontId="3" fillId="6" borderId="70" xfId="0" applyFont="1" applyFill="1" applyBorder="1" applyAlignment="1" applyProtection="1">
      <alignment horizontal="right" wrapText="1"/>
      <protection hidden="1"/>
    </xf>
    <xf numFmtId="0" fontId="3" fillId="6" borderId="31" xfId="0" applyFont="1" applyFill="1" applyBorder="1" applyAlignment="1" applyProtection="1">
      <alignment horizontal="right" wrapText="1"/>
      <protection hidden="1"/>
    </xf>
    <xf numFmtId="0" fontId="3" fillId="2" borderId="72" xfId="0" applyFont="1" applyFill="1" applyBorder="1" applyAlignment="1" applyProtection="1">
      <alignment wrapText="1"/>
      <protection hidden="1"/>
    </xf>
    <xf numFmtId="0" fontId="3" fillId="2" borderId="73" xfId="0" applyFont="1" applyFill="1" applyBorder="1" applyAlignment="1" applyProtection="1">
      <alignment wrapText="1"/>
      <protection hidden="1"/>
    </xf>
    <xf numFmtId="49" fontId="3" fillId="6" borderId="80" xfId="0" applyNumberFormat="1" applyFont="1" applyFill="1" applyBorder="1" applyAlignment="1" applyProtection="1">
      <alignment horizontal="right" wrapText="1"/>
      <protection hidden="1"/>
    </xf>
    <xf numFmtId="49" fontId="3" fillId="6" borderId="2" xfId="0" applyNumberFormat="1" applyFont="1" applyFill="1" applyBorder="1" applyAlignment="1" applyProtection="1">
      <alignment horizontal="right" wrapText="1"/>
      <protection hidden="1"/>
    </xf>
    <xf numFmtId="0" fontId="3" fillId="6" borderId="80" xfId="0" applyFont="1" applyFill="1" applyBorder="1" applyAlignment="1" applyProtection="1">
      <alignment horizontal="right" wrapText="1"/>
      <protection hidden="1"/>
    </xf>
    <xf numFmtId="0" fontId="3" fillId="6" borderId="2" xfId="0" applyFont="1" applyFill="1" applyBorder="1" applyAlignment="1" applyProtection="1">
      <alignment horizontal="right" wrapText="1"/>
      <protection hidden="1"/>
    </xf>
    <xf numFmtId="0" fontId="3" fillId="6" borderId="80" xfId="0" applyFont="1" applyFill="1" applyBorder="1" applyAlignment="1">
      <alignment horizontal="right" wrapText="1"/>
    </xf>
    <xf numFmtId="0" fontId="3" fillId="6" borderId="2" xfId="0" applyFont="1" applyFill="1" applyBorder="1" applyAlignment="1">
      <alignment horizontal="right" wrapText="1"/>
    </xf>
    <xf numFmtId="0" fontId="3" fillId="2" borderId="81" xfId="0" applyFont="1" applyFill="1" applyBorder="1" applyAlignment="1" applyProtection="1">
      <alignment horizontal="right" wrapText="1"/>
      <protection hidden="1"/>
    </xf>
    <xf numFmtId="0" fontId="3" fillId="2" borderId="25" xfId="0" applyFont="1" applyFill="1" applyBorder="1" applyAlignment="1" applyProtection="1">
      <alignment horizontal="right" wrapText="1"/>
      <protection hidden="1"/>
    </xf>
    <xf numFmtId="0" fontId="3" fillId="2" borderId="68" xfId="0" applyFont="1" applyFill="1" applyBorder="1" applyAlignment="1" applyProtection="1">
      <alignment horizontal="center" wrapText="1"/>
      <protection hidden="1"/>
    </xf>
    <xf numFmtId="0" fontId="3" fillId="2" borderId="69" xfId="0" applyFont="1" applyFill="1" applyBorder="1" applyAlignment="1" applyProtection="1">
      <alignment horizontal="center" wrapText="1"/>
      <protection hidden="1"/>
    </xf>
    <xf numFmtId="0" fontId="3" fillId="6" borderId="76" xfId="0" applyFont="1" applyFill="1" applyBorder="1" applyAlignment="1" applyProtection="1">
      <alignment horizontal="center"/>
      <protection hidden="1"/>
    </xf>
    <xf numFmtId="0" fontId="3" fillId="6" borderId="77" xfId="0" applyFont="1" applyFill="1" applyBorder="1" applyAlignment="1" applyProtection="1">
      <alignment horizontal="center"/>
      <protection hidden="1"/>
    </xf>
    <xf numFmtId="2" fontId="3" fillId="2" borderId="80" xfId="0" applyNumberFormat="1" applyFont="1" applyFill="1" applyBorder="1" applyAlignment="1">
      <alignment horizontal="right" wrapText="1"/>
    </xf>
    <xf numFmtId="2" fontId="3" fillId="2" borderId="2" xfId="0" applyNumberFormat="1" applyFont="1" applyFill="1" applyBorder="1" applyAlignment="1">
      <alignment horizontal="right" wrapText="1"/>
    </xf>
    <xf numFmtId="164" fontId="3" fillId="2" borderId="80" xfId="0" applyNumberFormat="1" applyFont="1" applyFill="1" applyBorder="1" applyAlignment="1">
      <alignment horizontal="right" wrapText="1"/>
    </xf>
    <xf numFmtId="164" fontId="3" fillId="2" borderId="2" xfId="0" applyNumberFormat="1" applyFont="1" applyFill="1" applyBorder="1" applyAlignment="1">
      <alignment horizontal="right" wrapText="1"/>
    </xf>
    <xf numFmtId="0" fontId="17" fillId="0" borderId="66" xfId="0" applyFont="1" applyBorder="1" applyAlignment="1" applyProtection="1">
      <alignment horizontal="left" vertical="center"/>
      <protection locked="0" hidden="1"/>
    </xf>
    <xf numFmtId="0" fontId="27" fillId="0" borderId="67" xfId="0" applyFont="1" applyBorder="1" applyAlignment="1" applyProtection="1">
      <alignment horizontal="left" vertical="center"/>
      <protection locked="0"/>
    </xf>
    <xf numFmtId="0" fontId="3" fillId="6" borderId="83" xfId="0" applyFont="1" applyFill="1" applyBorder="1" applyAlignment="1" applyProtection="1">
      <alignment horizontal="center"/>
      <protection hidden="1"/>
    </xf>
    <xf numFmtId="0" fontId="3" fillId="6" borderId="6" xfId="0" applyFont="1" applyFill="1" applyBorder="1" applyAlignment="1" applyProtection="1">
      <alignment horizontal="center"/>
      <protection hidden="1"/>
    </xf>
    <xf numFmtId="0" fontId="3" fillId="6" borderId="5" xfId="0" applyFont="1" applyFill="1" applyBorder="1" applyAlignment="1" applyProtection="1">
      <alignment horizontal="center"/>
      <protection hidden="1"/>
    </xf>
    <xf numFmtId="0" fontId="3" fillId="6" borderId="84" xfId="0" applyFont="1" applyFill="1" applyBorder="1" applyAlignment="1" applyProtection="1">
      <alignment horizontal="center"/>
      <protection hidden="1"/>
    </xf>
    <xf numFmtId="168" fontId="20" fillId="6" borderId="74" xfId="0" applyNumberFormat="1" applyFont="1" applyFill="1" applyBorder="1" applyAlignment="1" applyProtection="1">
      <alignment horizontal="left" vertical="center"/>
      <protection hidden="1"/>
    </xf>
    <xf numFmtId="168" fontId="20" fillId="6" borderId="75" xfId="0" applyNumberFormat="1" applyFont="1" applyFill="1" applyBorder="1" applyAlignment="1" applyProtection="1">
      <alignment horizontal="left" vertical="center"/>
      <protection hidden="1"/>
    </xf>
    <xf numFmtId="0" fontId="17" fillId="0" borderId="62" xfId="0" applyFont="1" applyBorder="1" applyAlignment="1" applyProtection="1">
      <alignment horizontal="left" vertical="center"/>
      <protection locked="0" hidden="1"/>
    </xf>
    <xf numFmtId="0" fontId="17" fillId="0" borderId="48" xfId="0" applyFont="1" applyBorder="1" applyAlignment="1" applyProtection="1">
      <alignment horizontal="left" vertical="center"/>
      <protection locked="0" hidden="1"/>
    </xf>
    <xf numFmtId="0" fontId="17" fillId="0" borderId="9" xfId="0" applyFont="1" applyBorder="1" applyAlignment="1" applyProtection="1">
      <alignment horizontal="left" vertical="center"/>
      <protection locked="0" hidden="1"/>
    </xf>
    <xf numFmtId="0" fontId="27" fillId="0" borderId="42" xfId="0" applyFont="1" applyBorder="1" applyAlignment="1" applyProtection="1">
      <alignment horizontal="left" vertical="center"/>
      <protection locked="0"/>
    </xf>
    <xf numFmtId="0" fontId="3" fillId="2" borderId="70" xfId="0" applyFont="1" applyFill="1" applyBorder="1" applyAlignment="1">
      <alignment horizontal="left"/>
    </xf>
    <xf numFmtId="0" fontId="3" fillId="2" borderId="31" xfId="0" applyFont="1" applyFill="1" applyBorder="1" applyAlignment="1">
      <alignment horizontal="left"/>
    </xf>
    <xf numFmtId="0" fontId="3" fillId="2" borderId="71" xfId="0" applyFont="1" applyFill="1" applyBorder="1" applyAlignment="1">
      <alignment horizontal="left"/>
    </xf>
    <xf numFmtId="0" fontId="3" fillId="2" borderId="32" xfId="0" applyFont="1" applyFill="1" applyBorder="1" applyAlignment="1">
      <alignment horizontal="left"/>
    </xf>
    <xf numFmtId="0" fontId="3" fillId="2" borderId="72" xfId="0" applyFont="1" applyFill="1" applyBorder="1" applyAlignment="1">
      <alignment horizontal="left"/>
    </xf>
    <xf numFmtId="0" fontId="3" fillId="2" borderId="73" xfId="0" applyFont="1" applyFill="1" applyBorder="1" applyAlignment="1">
      <alignment horizontal="left"/>
    </xf>
    <xf numFmtId="2" fontId="3" fillId="2" borderId="79" xfId="0" applyNumberFormat="1" applyFont="1" applyFill="1" applyBorder="1" applyAlignment="1" applyProtection="1">
      <alignment horizontal="right" wrapText="1"/>
      <protection hidden="1"/>
    </xf>
    <xf numFmtId="2" fontId="3" fillId="2" borderId="18" xfId="0" applyNumberFormat="1" applyFont="1" applyFill="1" applyBorder="1" applyAlignment="1" applyProtection="1">
      <alignment horizontal="right" wrapText="1"/>
      <protection hidden="1"/>
    </xf>
    <xf numFmtId="164" fontId="3" fillId="2" borderId="80" xfId="0" applyNumberFormat="1" applyFont="1" applyFill="1" applyBorder="1" applyAlignment="1" applyProtection="1">
      <alignment horizontal="right" wrapText="1"/>
      <protection hidden="1"/>
    </xf>
    <xf numFmtId="164" fontId="3" fillId="2" borderId="2" xfId="0" applyNumberFormat="1" applyFont="1" applyFill="1" applyBorder="1" applyAlignment="1" applyProtection="1">
      <alignment horizontal="right" wrapText="1"/>
      <protection hidden="1"/>
    </xf>
    <xf numFmtId="0" fontId="3" fillId="2" borderId="76" xfId="0" applyFont="1" applyFill="1" applyBorder="1" applyAlignment="1" applyProtection="1">
      <alignment horizontal="center" wrapText="1"/>
      <protection hidden="1"/>
    </xf>
    <xf numFmtId="0" fontId="3" fillId="2" borderId="77" xfId="0" applyFont="1" applyFill="1" applyBorder="1" applyAlignment="1" applyProtection="1">
      <alignment horizontal="center" wrapText="1"/>
      <protection hidden="1"/>
    </xf>
    <xf numFmtId="2" fontId="3" fillId="2" borderId="80" xfId="0" applyNumberFormat="1" applyFont="1" applyFill="1" applyBorder="1" applyAlignment="1" applyProtection="1">
      <alignment horizontal="right" wrapText="1"/>
      <protection hidden="1"/>
    </xf>
    <xf numFmtId="2" fontId="3" fillId="2" borderId="2" xfId="0" applyNumberFormat="1" applyFont="1" applyFill="1" applyBorder="1" applyAlignment="1" applyProtection="1">
      <alignment horizontal="right" wrapText="1"/>
      <protection hidden="1"/>
    </xf>
    <xf numFmtId="1" fontId="3" fillId="6" borderId="76" xfId="0" applyNumberFormat="1" applyFont="1" applyFill="1" applyBorder="1" applyAlignment="1" applyProtection="1">
      <alignment horizontal="center"/>
      <protection hidden="1"/>
    </xf>
    <xf numFmtId="1" fontId="3" fillId="6" borderId="69" xfId="0" applyNumberFormat="1" applyFont="1" applyFill="1" applyBorder="1" applyAlignment="1" applyProtection="1">
      <alignment horizontal="center"/>
      <protection hidden="1"/>
    </xf>
    <xf numFmtId="1" fontId="3" fillId="6" borderId="77" xfId="0" applyNumberFormat="1" applyFont="1" applyFill="1" applyBorder="1" applyAlignment="1" applyProtection="1">
      <alignment horizontal="center"/>
      <protection hidden="1"/>
    </xf>
    <xf numFmtId="0" fontId="3" fillId="2" borderId="79" xfId="0" applyFont="1" applyFill="1" applyBorder="1" applyAlignment="1" applyProtection="1">
      <alignment horizontal="right" wrapText="1"/>
      <protection hidden="1"/>
    </xf>
    <xf numFmtId="0" fontId="3" fillId="2" borderId="18" xfId="0" applyFont="1" applyFill="1" applyBorder="1" applyAlignment="1" applyProtection="1">
      <alignment horizontal="right" wrapText="1"/>
      <protection hidden="1"/>
    </xf>
    <xf numFmtId="0" fontId="3" fillId="6" borderId="81" xfId="0" applyFont="1" applyFill="1" applyBorder="1" applyAlignment="1" applyProtection="1">
      <alignment horizontal="right" wrapText="1"/>
      <protection hidden="1"/>
    </xf>
    <xf numFmtId="0" fontId="3" fillId="6" borderId="25" xfId="0" applyFont="1" applyFill="1" applyBorder="1" applyAlignment="1" applyProtection="1">
      <alignment horizontal="right" wrapText="1"/>
      <protection hidden="1"/>
    </xf>
    <xf numFmtId="0" fontId="3" fillId="2" borderId="80" xfId="0" applyFont="1" applyFill="1" applyBorder="1" applyAlignment="1" applyProtection="1">
      <alignment horizontal="right" wrapText="1"/>
      <protection hidden="1"/>
    </xf>
    <xf numFmtId="0" fontId="3" fillId="2" borderId="2" xfId="0" applyFont="1" applyFill="1" applyBorder="1" applyAlignment="1" applyProtection="1">
      <alignment horizontal="right" wrapText="1"/>
      <protection hidden="1"/>
    </xf>
    <xf numFmtId="0" fontId="3" fillId="6" borderId="79" xfId="0" applyFont="1" applyFill="1" applyBorder="1" applyAlignment="1" applyProtection="1">
      <alignment horizontal="right" wrapText="1"/>
      <protection hidden="1"/>
    </xf>
    <xf numFmtId="0" fontId="3" fillId="6" borderId="18" xfId="0" applyFont="1" applyFill="1" applyBorder="1" applyAlignment="1" applyProtection="1">
      <alignment horizontal="right" wrapText="1"/>
      <protection hidden="1"/>
    </xf>
  </cellXfs>
  <cellStyles count="3">
    <cellStyle name="Prozent" xfId="1" builtinId="5"/>
    <cellStyle name="Standard" xfId="0" builtinId="0"/>
    <cellStyle name="Standard 8" xfId="2" xr:uid="{00000000-0005-0000-0000-000003000000}"/>
  </cellStyles>
  <dxfs count="70">
    <dxf>
      <numFmt numFmtId="169" formatCode="000\.0000\.0000\.00"/>
    </dxf>
    <dxf>
      <numFmt numFmtId="170" formatCode="\7\5\6\.0000\.0000\.00"/>
    </dxf>
    <dxf>
      <font>
        <color theme="0"/>
      </font>
    </dxf>
    <dxf>
      <font>
        <condense val="0"/>
        <extend val="0"/>
        <color indexed="45"/>
      </font>
      <fill>
        <patternFill patternType="solid">
          <bgColor rgb="FFFFFF99"/>
        </patternFill>
      </fill>
    </dxf>
    <dxf>
      <numFmt numFmtId="169" formatCode="000\.0000\.0000\.00"/>
    </dxf>
    <dxf>
      <numFmt numFmtId="170" formatCode="\7\5\6\.0000\.0000\.00"/>
    </dxf>
    <dxf>
      <font>
        <color theme="0"/>
      </font>
    </dxf>
    <dxf>
      <font>
        <condense val="0"/>
        <extend val="0"/>
        <color indexed="45"/>
      </font>
      <fill>
        <patternFill patternType="solid">
          <bgColor rgb="FFFFFF99"/>
        </patternFill>
      </fill>
    </dxf>
    <dxf>
      <font>
        <condense val="0"/>
        <extend val="0"/>
        <color indexed="45"/>
      </font>
      <fill>
        <patternFill patternType="solid">
          <bgColor rgb="FFFFFF99"/>
        </patternFill>
      </fill>
    </dxf>
    <dxf>
      <font>
        <condense val="0"/>
        <extend val="0"/>
        <color indexed="45"/>
      </font>
      <fill>
        <patternFill patternType="solid">
          <bgColor rgb="FFFFFF99"/>
        </patternFill>
      </fill>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fill>
        <patternFill>
          <bgColor rgb="FFCCFFCC"/>
        </patternFill>
      </fill>
    </dxf>
    <dxf>
      <fill>
        <patternFill>
          <bgColor rgb="FFCCFFCC"/>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10"/>
        </patternFill>
      </fill>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fill>
        <patternFill>
          <bgColor rgb="FFCCFFCC"/>
        </patternFill>
      </fill>
    </dxf>
    <dxf>
      <fill>
        <patternFill>
          <bgColor rgb="FFCCFFCC"/>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1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color rgb="FFFFFF99"/>
      <color rgb="FFE69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361976</xdr:colOff>
      <xdr:row>0</xdr:row>
      <xdr:rowOff>853200</xdr:rowOff>
    </xdr:to>
    <xdr:pic>
      <xdr:nvPicPr>
        <xdr:cNvPr id="4" name="Grafik 3">
          <a:extLst>
            <a:ext uri="{FF2B5EF4-FFF2-40B4-BE49-F238E27FC236}">
              <a16:creationId xmlns:a16="http://schemas.microsoft.com/office/drawing/2014/main" id="{D811D392-2043-4CD9-B5AC-2DA3F42C3DB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4000" cy="853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900000</xdr:colOff>
      <xdr:row>2</xdr:row>
      <xdr:rowOff>451835</xdr:rowOff>
    </xdr:to>
    <xdr:pic>
      <xdr:nvPicPr>
        <xdr:cNvPr id="3" name="Grafik 2">
          <a:extLst>
            <a:ext uri="{FF2B5EF4-FFF2-40B4-BE49-F238E27FC236}">
              <a16:creationId xmlns:a16="http://schemas.microsoft.com/office/drawing/2014/main" id="{569D2922-186E-4316-9EA5-1C370F21190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0000" cy="918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1026000</xdr:colOff>
      <xdr:row>2</xdr:row>
      <xdr:rowOff>683576</xdr:rowOff>
    </xdr:to>
    <xdr:pic>
      <xdr:nvPicPr>
        <xdr:cNvPr id="4" name="Grafik 3">
          <a:extLst>
            <a:ext uri="{FF2B5EF4-FFF2-40B4-BE49-F238E27FC236}">
              <a16:creationId xmlns:a16="http://schemas.microsoft.com/office/drawing/2014/main" id="{8926DCD2-CE88-4933-872B-6BA675031C4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6000" cy="10332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1018800</xdr:colOff>
      <xdr:row>4</xdr:row>
      <xdr:rowOff>165388</xdr:rowOff>
    </xdr:to>
    <xdr:pic>
      <xdr:nvPicPr>
        <xdr:cNvPr id="4" name="Grafik 3">
          <a:extLst>
            <a:ext uri="{FF2B5EF4-FFF2-40B4-BE49-F238E27FC236}">
              <a16:creationId xmlns:a16="http://schemas.microsoft.com/office/drawing/2014/main" id="{CDCDFDA6-59DC-4C9A-941F-77D7485B704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8800" cy="1026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1018800</xdr:colOff>
      <xdr:row>4</xdr:row>
      <xdr:rowOff>165388</xdr:rowOff>
    </xdr:to>
    <xdr:pic>
      <xdr:nvPicPr>
        <xdr:cNvPr id="3" name="Grafik 2">
          <a:extLst>
            <a:ext uri="{FF2B5EF4-FFF2-40B4-BE49-F238E27FC236}">
              <a16:creationId xmlns:a16="http://schemas.microsoft.com/office/drawing/2014/main" id="{FC556A89-C56B-4B40-81E6-A846BE52590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8800" cy="1026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3312</xdr:colOff>
      <xdr:row>0</xdr:row>
      <xdr:rowOff>0</xdr:rowOff>
    </xdr:from>
    <xdr:to>
      <xdr:col>0</xdr:col>
      <xdr:colOff>1018512</xdr:colOff>
      <xdr:row>2</xdr:row>
      <xdr:rowOff>594730</xdr:rowOff>
    </xdr:to>
    <xdr:pic>
      <xdr:nvPicPr>
        <xdr:cNvPr id="4" name="Grafik 3">
          <a:extLst>
            <a:ext uri="{FF2B5EF4-FFF2-40B4-BE49-F238E27FC236}">
              <a16:creationId xmlns:a16="http://schemas.microsoft.com/office/drawing/2014/main" id="{D18744BF-A500-4B8B-BFCA-E2A774562E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2" y="0"/>
          <a:ext cx="1015200" cy="1018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eelance\think%20beyonde\Excels\SWE\SWE-716%20503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calhost\C$\_________ASAL_SP\ASALfutur_Planung_Detailspezifikation_2020_07_und_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hinkbeyondgmbh-my.sharepoint.com/_________ASAL_SP/ASALfutur_Planung_Detailspezifikation_2020_07_und_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tavardians.sharepoint.com/sites/I_2019_SECO-ASALfutur/Shared%20Documents/General/Work%20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hinkbeyondgmbh-my.sharepoint.com/Users/X60014420/ASALfutur/Berichte/Excel-Formulare/KAE/TMP/10403d_KAE-Abrechnung_10151d-10148d-10155d-10046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Betrieb"/>
      <sheetName val="Stammdaten Mitarbeiter"/>
      <sheetName val="Abrech. wetterbed. Arbeitsausf."/>
      <sheetName val="Übersetzungstexte"/>
      <sheetName val="Hilfsdaten"/>
    </sheetNames>
    <sheetDataSet>
      <sheetData sheetId="0"/>
      <sheetData sheetId="1"/>
      <sheetData sheetId="2"/>
      <sheetData sheetId="3"/>
      <sheetData sheetId="4">
        <row r="3">
          <cell r="F3" t="str">
            <v>a1: bis 18 Mitarbeiter</v>
          </cell>
        </row>
        <row r="4">
          <cell r="F4" t="str">
            <v>a2: bis 39 Mitarbeiter</v>
          </cell>
        </row>
        <row r="5">
          <cell r="F5" t="str">
            <v>a3: bis 60 Mitarbeiter</v>
          </cell>
        </row>
        <row r="6">
          <cell r="F6" t="str">
            <v>a4: bis 81 Mitarbeiter</v>
          </cell>
        </row>
        <row r="7">
          <cell r="F7" t="str">
            <v>a5: bis 102 Mitarbeiter</v>
          </cell>
        </row>
        <row r="8">
          <cell r="F8" t="str">
            <v>b1: bis 144 Mitarbeiter</v>
          </cell>
        </row>
        <row r="9">
          <cell r="F9" t="str">
            <v>b2: bis 186 Mitarbeiter</v>
          </cell>
        </row>
        <row r="10">
          <cell r="F10" t="str">
            <v>b3: bis 207 Mitarbeiter</v>
          </cell>
        </row>
        <row r="11">
          <cell r="F11" t="str">
            <v>b4: bis 249 Mitarbeiter</v>
          </cell>
        </row>
        <row r="12">
          <cell r="F12" t="str">
            <v>b5: bis 291 Mitarbeiter</v>
          </cell>
        </row>
        <row r="13">
          <cell r="F13" t="str">
            <v>c1: bis 333 Mitarbeiter</v>
          </cell>
        </row>
        <row r="14">
          <cell r="F14" t="str">
            <v>c2: bis 375 Mitarbeiter</v>
          </cell>
        </row>
        <row r="15">
          <cell r="F15" t="str">
            <v>c3: bis 417 Mitarbeiter</v>
          </cell>
        </row>
        <row r="16">
          <cell r="F16" t="str">
            <v>c4: bis 459 Mitarbeiter</v>
          </cell>
        </row>
        <row r="17">
          <cell r="F17" t="str">
            <v>c5: bis 501 Mitarbeiter</v>
          </cell>
        </row>
        <row r="18">
          <cell r="F18" t="str">
            <v>d1: bis 564 Mitarbeiter</v>
          </cell>
        </row>
        <row r="19">
          <cell r="F19" t="str">
            <v>d2: bis 627 Mitarbeiter</v>
          </cell>
        </row>
        <row r="20">
          <cell r="F20" t="str">
            <v>d3: bis 690 Mitarbeiter</v>
          </cell>
        </row>
        <row r="21">
          <cell r="F21" t="str">
            <v>d4: bis 753 Mitarbeiter</v>
          </cell>
        </row>
        <row r="22">
          <cell r="F22" t="str">
            <v>e1: bis 816 Mitarbeiter</v>
          </cell>
        </row>
        <row r="23">
          <cell r="F23" t="str">
            <v>e2: bis 879 Mitarbeiter</v>
          </cell>
        </row>
        <row r="24">
          <cell r="F24" t="str">
            <v>e3: bis 942 Mitarbeiter</v>
          </cell>
        </row>
        <row r="25">
          <cell r="F25" t="str">
            <v>e4: bis 1005 Mitarbeiter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ocumentation Tracker"/>
      <sheetName val="Software Tracker"/>
      <sheetName val="WP IT"/>
      <sheetName val="Removed from Object List"/>
      <sheetName val="JIRA Tracker"/>
      <sheetName val="Sheet1"/>
      <sheetName val="Historical"/>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10042d10043d Antrag"/>
      <sheetName val="10148d Stammdaten Mitarbeitende"/>
      <sheetName val="10155d Saisonale Ausfallstunden"/>
      <sheetName val="10046d Abrechnung"/>
      <sheetName val="10159d Rapport"/>
      <sheetName val="Hilfsdaten"/>
      <sheetName val="Übersetzungstexte"/>
    </sheetNames>
    <sheetDataSet>
      <sheetData sheetId="0"/>
      <sheetData sheetId="1">
        <row r="23">
          <cell r="I23" t="str">
            <v xml:space="preserve"> </v>
          </cell>
        </row>
        <row r="28">
          <cell r="I28" t="str">
            <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54"/>
  <sheetViews>
    <sheetView showGridLines="0" tabSelected="1" zoomScale="85" zoomScaleNormal="85" zoomScaleSheetLayoutView="85" zoomScalePageLayoutView="85" workbookViewId="0">
      <selection sqref="A1:D1"/>
    </sheetView>
  </sheetViews>
  <sheetFormatPr baseColWidth="10" defaultColWidth="0" defaultRowHeight="15" zeroHeight="1"/>
  <cols>
    <col min="1" max="1" width="4.7109375" style="356" customWidth="1"/>
    <col min="2" max="2" width="2.7109375" style="357" customWidth="1"/>
    <col min="3" max="3" width="11.42578125" style="356" customWidth="1"/>
    <col min="4" max="4" width="90.7109375" style="356" customWidth="1"/>
    <col min="5" max="5" width="5.7109375" style="356" customWidth="1"/>
    <col min="6" max="16383" width="0" style="356" hidden="1"/>
    <col min="16384" max="16384" width="11.42578125" style="356" hidden="1"/>
  </cols>
  <sheetData>
    <row r="1" spans="1:5" s="347" customFormat="1" ht="109.9" customHeight="1">
      <c r="A1" s="411" t="s">
        <v>457</v>
      </c>
      <c r="B1" s="411"/>
      <c r="C1" s="411"/>
      <c r="D1" s="411"/>
    </row>
    <row r="2" spans="1:5" s="339" customFormat="1" ht="17.100000000000001" customHeight="1">
      <c r="A2" s="337"/>
      <c r="B2" s="432" t="s">
        <v>376</v>
      </c>
      <c r="C2" s="432"/>
      <c r="D2" s="432"/>
      <c r="E2" s="333"/>
    </row>
    <row r="3" spans="1:5" s="339" customFormat="1" ht="13.35" customHeight="1">
      <c r="A3" s="337"/>
      <c r="B3" s="338"/>
      <c r="E3" s="333"/>
    </row>
    <row r="4" spans="1:5" s="332" customFormat="1" ht="105.6" customHeight="1">
      <c r="A4" s="340"/>
      <c r="B4" s="420" t="s">
        <v>463</v>
      </c>
      <c r="C4" s="420"/>
      <c r="D4" s="420"/>
      <c r="E4" s="331"/>
    </row>
    <row r="5" spans="1:5" s="339" customFormat="1" ht="13.35" customHeight="1">
      <c r="A5" s="337"/>
      <c r="B5" s="338"/>
      <c r="E5" s="333"/>
    </row>
    <row r="6" spans="1:5" s="339" customFormat="1" ht="13.35" customHeight="1">
      <c r="A6" s="337"/>
      <c r="B6" s="338"/>
      <c r="D6" s="385" t="s">
        <v>377</v>
      </c>
    </row>
    <row r="7" spans="1:5" s="339" customFormat="1" ht="13.35" customHeight="1">
      <c r="A7" s="337"/>
      <c r="B7" s="338"/>
      <c r="D7" s="386" t="s">
        <v>378</v>
      </c>
    </row>
    <row r="8" spans="1:5" s="339" customFormat="1" ht="13.35" customHeight="1">
      <c r="A8" s="337"/>
      <c r="B8" s="338"/>
      <c r="D8" s="387" t="s">
        <v>379</v>
      </c>
    </row>
    <row r="9" spans="1:5" s="347" customFormat="1" ht="13.35" customHeight="1">
      <c r="A9" s="341"/>
      <c r="B9" s="179"/>
      <c r="D9" s="388" t="s">
        <v>380</v>
      </c>
    </row>
    <row r="10" spans="1:5" s="347" customFormat="1" ht="13.35" customHeight="1">
      <c r="A10" s="341"/>
      <c r="B10" s="179"/>
    </row>
    <row r="11" spans="1:5" s="347" customFormat="1" ht="13.35" customHeight="1">
      <c r="B11" s="179"/>
    </row>
    <row r="12" spans="1:5" s="347" customFormat="1" ht="17.100000000000001" customHeight="1">
      <c r="A12" s="342"/>
      <c r="B12" s="433" t="s">
        <v>458</v>
      </c>
      <c r="C12" s="433"/>
      <c r="D12" s="433"/>
    </row>
    <row r="13" spans="1:5" s="347" customFormat="1" ht="13.35" customHeight="1">
      <c r="A13" s="342"/>
      <c r="B13" s="434"/>
      <c r="C13" s="434"/>
      <c r="D13" s="434"/>
    </row>
    <row r="14" spans="1:5" s="345" customFormat="1" ht="26.25" customHeight="1">
      <c r="A14" s="352"/>
      <c r="B14" s="418" t="s">
        <v>486</v>
      </c>
      <c r="C14" s="419"/>
      <c r="D14" s="419"/>
    </row>
    <row r="15" spans="1:5" s="347" customFormat="1" ht="13.35" customHeight="1">
      <c r="A15" s="342"/>
      <c r="B15" s="180"/>
      <c r="C15" s="330"/>
      <c r="D15" s="330"/>
    </row>
    <row r="16" spans="1:5" s="347" customFormat="1" ht="13.35" customHeight="1">
      <c r="A16" s="342"/>
      <c r="B16" s="421" t="s">
        <v>409</v>
      </c>
      <c r="C16" s="421"/>
      <c r="D16" s="421"/>
    </row>
    <row r="17" spans="1:4" s="347" customFormat="1" ht="13.35" customHeight="1">
      <c r="A17" s="342"/>
      <c r="B17" s="424" t="s">
        <v>422</v>
      </c>
      <c r="C17" s="424"/>
      <c r="D17" s="424"/>
    </row>
    <row r="18" spans="1:4" s="347" customFormat="1" ht="13.35" customHeight="1">
      <c r="A18" s="342"/>
      <c r="B18" s="180"/>
      <c r="C18" s="330"/>
      <c r="D18" s="330"/>
    </row>
    <row r="19" spans="1:4" s="347" customFormat="1" ht="13.35" customHeight="1">
      <c r="A19" s="342"/>
      <c r="B19" s="421" t="s">
        <v>381</v>
      </c>
      <c r="C19" s="421"/>
      <c r="D19" s="421"/>
    </row>
    <row r="20" spans="1:4" s="347" customFormat="1" ht="39" customHeight="1">
      <c r="A20" s="342"/>
      <c r="B20" s="420" t="s">
        <v>487</v>
      </c>
      <c r="C20" s="420"/>
      <c r="D20" s="420"/>
    </row>
    <row r="21" spans="1:4" s="347" customFormat="1" ht="13.35" customHeight="1">
      <c r="A21" s="342"/>
      <c r="B21" s="434"/>
      <c r="C21" s="434"/>
      <c r="D21" s="434"/>
    </row>
    <row r="22" spans="1:4" s="347" customFormat="1" ht="13.35" customHeight="1">
      <c r="A22" s="342"/>
      <c r="B22" s="421" t="s">
        <v>279</v>
      </c>
      <c r="C22" s="421"/>
      <c r="D22" s="421"/>
    </row>
    <row r="23" spans="1:4" s="347" customFormat="1" ht="13.35" customHeight="1">
      <c r="A23" s="342"/>
      <c r="B23" s="424" t="s">
        <v>423</v>
      </c>
      <c r="C23" s="424"/>
      <c r="D23" s="424"/>
    </row>
    <row r="24" spans="1:4" s="347" customFormat="1" ht="13.35" customHeight="1">
      <c r="A24" s="342"/>
      <c r="B24" s="180"/>
      <c r="C24" s="350"/>
      <c r="D24" s="350"/>
    </row>
    <row r="25" spans="1:4" s="347" customFormat="1" ht="13.35" customHeight="1">
      <c r="A25" s="342"/>
      <c r="B25" s="421" t="s">
        <v>412</v>
      </c>
      <c r="C25" s="421"/>
      <c r="D25" s="421"/>
    </row>
    <row r="26" spans="1:4" s="347" customFormat="1" ht="26.45" customHeight="1">
      <c r="A26" s="342"/>
      <c r="B26" s="420" t="s">
        <v>424</v>
      </c>
      <c r="C26" s="420"/>
      <c r="D26" s="420"/>
    </row>
    <row r="27" spans="1:4" s="347" customFormat="1" ht="13.35" customHeight="1">
      <c r="A27" s="342"/>
      <c r="B27" s="180"/>
      <c r="C27" s="350"/>
      <c r="D27" s="350"/>
    </row>
    <row r="28" spans="1:4" s="347" customFormat="1" ht="13.35" customHeight="1">
      <c r="A28" s="342"/>
      <c r="B28" s="421" t="s">
        <v>382</v>
      </c>
      <c r="C28" s="421"/>
      <c r="D28" s="421"/>
    </row>
    <row r="29" spans="1:4" s="347" customFormat="1" ht="13.35" customHeight="1">
      <c r="A29" s="342"/>
      <c r="B29" s="424" t="s">
        <v>425</v>
      </c>
      <c r="C29" s="424"/>
      <c r="D29" s="424"/>
    </row>
    <row r="30" spans="1:4" s="347" customFormat="1" ht="13.35" customHeight="1">
      <c r="A30" s="342"/>
      <c r="B30" s="180"/>
      <c r="C30" s="350"/>
      <c r="D30" s="350"/>
    </row>
    <row r="31" spans="1:4" s="347" customFormat="1" ht="13.35" customHeight="1">
      <c r="A31" s="342"/>
      <c r="B31" s="435" t="s">
        <v>370</v>
      </c>
      <c r="C31" s="435"/>
      <c r="D31" s="435"/>
    </row>
    <row r="32" spans="1:4" s="347" customFormat="1" ht="13.35" customHeight="1">
      <c r="A32" s="342"/>
      <c r="B32" s="427" t="s">
        <v>426</v>
      </c>
      <c r="C32" s="427"/>
      <c r="D32" s="427"/>
    </row>
    <row r="33" spans="1:4" s="347" customFormat="1" ht="13.35" customHeight="1">
      <c r="A33" s="342"/>
      <c r="B33" s="434"/>
      <c r="C33" s="434"/>
      <c r="D33" s="434"/>
    </row>
    <row r="34" spans="1:4" s="347" customFormat="1" ht="13.35" customHeight="1">
      <c r="A34" s="342"/>
      <c r="B34" s="421" t="s">
        <v>427</v>
      </c>
      <c r="C34" s="421"/>
      <c r="D34" s="421"/>
    </row>
    <row r="35" spans="1:4" s="347" customFormat="1" ht="26.45" customHeight="1">
      <c r="A35" s="342"/>
      <c r="B35" s="420" t="s">
        <v>386</v>
      </c>
      <c r="C35" s="420"/>
      <c r="D35" s="420"/>
    </row>
    <row r="36" spans="1:4" s="347" customFormat="1" ht="13.35" customHeight="1">
      <c r="A36" s="342"/>
      <c r="B36" s="180"/>
      <c r="C36" s="350"/>
      <c r="D36" s="350"/>
    </row>
    <row r="37" spans="1:4" s="347" customFormat="1" ht="13.35" customHeight="1">
      <c r="A37" s="342"/>
      <c r="B37" s="421" t="s">
        <v>374</v>
      </c>
      <c r="C37" s="421"/>
      <c r="D37" s="421"/>
    </row>
    <row r="38" spans="1:4" s="347" customFormat="1" ht="13.35" customHeight="1">
      <c r="A38" s="342"/>
      <c r="B38" s="428" t="s">
        <v>428</v>
      </c>
      <c r="C38" s="428"/>
      <c r="D38" s="428"/>
    </row>
    <row r="39" spans="1:4" s="347" customFormat="1" ht="13.35" customHeight="1">
      <c r="A39" s="342"/>
      <c r="B39" s="330"/>
      <c r="C39" s="330"/>
      <c r="D39" s="330"/>
    </row>
    <row r="40" spans="1:4" s="347" customFormat="1" ht="13.35" customHeight="1">
      <c r="A40" s="342"/>
      <c r="B40" s="351" t="s">
        <v>410</v>
      </c>
      <c r="C40" s="330"/>
      <c r="D40" s="330"/>
    </row>
    <row r="41" spans="1:4" s="347" customFormat="1" ht="13.35" customHeight="1">
      <c r="A41" s="342"/>
      <c r="B41" s="330" t="s">
        <v>450</v>
      </c>
      <c r="C41" s="330"/>
      <c r="D41" s="330"/>
    </row>
    <row r="42" spans="1:4" s="347" customFormat="1" ht="13.35" customHeight="1">
      <c r="A42" s="342"/>
      <c r="B42" s="428"/>
      <c r="C42" s="428"/>
      <c r="D42" s="428"/>
    </row>
    <row r="43" spans="1:4" s="347" customFormat="1" ht="13.35" customHeight="1">
      <c r="A43" s="342"/>
      <c r="B43" s="421" t="s">
        <v>368</v>
      </c>
      <c r="C43" s="421"/>
      <c r="D43" s="421"/>
    </row>
    <row r="44" spans="1:4" s="347" customFormat="1" ht="13.35" customHeight="1">
      <c r="A44" s="342"/>
      <c r="B44" s="427" t="s">
        <v>429</v>
      </c>
      <c r="C44" s="427"/>
      <c r="D44" s="427"/>
    </row>
    <row r="45" spans="1:4" s="347" customFormat="1" ht="13.35" customHeight="1">
      <c r="A45" s="342"/>
      <c r="B45" s="424"/>
      <c r="C45" s="424"/>
      <c r="D45" s="424"/>
    </row>
    <row r="46" spans="1:4" s="347" customFormat="1" ht="13.35" customHeight="1">
      <c r="A46" s="342"/>
      <c r="B46" s="421" t="s">
        <v>367</v>
      </c>
      <c r="C46" s="421"/>
      <c r="D46" s="421"/>
    </row>
    <row r="47" spans="1:4" s="347" customFormat="1" ht="26.45" customHeight="1">
      <c r="A47" s="342"/>
      <c r="B47" s="427" t="s">
        <v>488</v>
      </c>
      <c r="C47" s="427"/>
      <c r="D47" s="427"/>
    </row>
    <row r="48" spans="1:4" s="347" customFormat="1" ht="13.35" customHeight="1">
      <c r="A48" s="342"/>
      <c r="B48" s="424"/>
      <c r="C48" s="424"/>
      <c r="D48" s="424"/>
    </row>
    <row r="49" spans="1:4" s="347" customFormat="1" ht="13.35" customHeight="1">
      <c r="A49" s="342"/>
      <c r="B49" s="421" t="s">
        <v>430</v>
      </c>
      <c r="C49" s="421"/>
      <c r="D49" s="421"/>
    </row>
    <row r="50" spans="1:4" s="349" customFormat="1" ht="26.45" customHeight="1">
      <c r="A50" s="343"/>
      <c r="B50" s="427" t="s">
        <v>383</v>
      </c>
      <c r="C50" s="427"/>
      <c r="D50" s="427"/>
    </row>
    <row r="51" spans="1:4" s="347" customFormat="1" ht="13.35" customHeight="1">
      <c r="A51" s="342"/>
      <c r="B51" s="424"/>
      <c r="C51" s="424"/>
      <c r="D51" s="424"/>
    </row>
    <row r="52" spans="1:4" s="347" customFormat="1" ht="13.35" customHeight="1">
      <c r="A52" s="342"/>
      <c r="B52" s="421" t="s">
        <v>284</v>
      </c>
      <c r="C52" s="421"/>
      <c r="D52" s="421"/>
    </row>
    <row r="53" spans="1:4" s="349" customFormat="1" ht="26.45" customHeight="1">
      <c r="A53" s="343"/>
      <c r="B53" s="420" t="s">
        <v>465</v>
      </c>
      <c r="C53" s="420"/>
      <c r="D53" s="420"/>
    </row>
    <row r="54" spans="1:4" s="347" customFormat="1" ht="13.35" customHeight="1">
      <c r="A54" s="342"/>
      <c r="B54" s="424"/>
      <c r="C54" s="424"/>
      <c r="D54" s="424"/>
    </row>
    <row r="55" spans="1:4" s="347" customFormat="1" ht="13.35" customHeight="1">
      <c r="A55" s="342"/>
      <c r="B55" s="421" t="s">
        <v>431</v>
      </c>
      <c r="C55" s="421"/>
      <c r="D55" s="421"/>
    </row>
    <row r="56" spans="1:4" s="347" customFormat="1" ht="26.45" customHeight="1">
      <c r="A56" s="342"/>
      <c r="B56" s="427" t="s">
        <v>434</v>
      </c>
      <c r="C56" s="427"/>
      <c r="D56" s="427"/>
    </row>
    <row r="57" spans="1:4" s="347" customFormat="1" ht="13.35" customHeight="1">
      <c r="A57" s="342"/>
      <c r="B57" s="180"/>
    </row>
    <row r="58" spans="1:4" s="347" customFormat="1" ht="13.35" customHeight="1">
      <c r="A58" s="342"/>
      <c r="B58" s="421" t="s">
        <v>432</v>
      </c>
      <c r="C58" s="421"/>
      <c r="D58" s="421"/>
    </row>
    <row r="59" spans="1:4" s="347" customFormat="1" ht="13.35" customHeight="1">
      <c r="A59" s="342"/>
      <c r="B59" s="427" t="s">
        <v>433</v>
      </c>
      <c r="C59" s="427"/>
      <c r="D59" s="427"/>
    </row>
    <row r="60" spans="1:4" s="347" customFormat="1" ht="13.35" customHeight="1">
      <c r="A60" s="342"/>
      <c r="B60" s="424"/>
      <c r="C60" s="424"/>
      <c r="D60" s="424"/>
    </row>
    <row r="61" spans="1:4" s="347" customFormat="1" ht="13.35" customHeight="1">
      <c r="A61" s="342"/>
      <c r="B61" s="423" t="s">
        <v>435</v>
      </c>
      <c r="C61" s="423"/>
      <c r="D61" s="423"/>
    </row>
    <row r="62" spans="1:4" s="347" customFormat="1" ht="13.35" customHeight="1">
      <c r="A62" s="342"/>
      <c r="B62" s="427" t="s">
        <v>436</v>
      </c>
      <c r="C62" s="427"/>
      <c r="D62" s="427"/>
    </row>
    <row r="63" spans="1:4" s="347" customFormat="1" ht="13.35" customHeight="1">
      <c r="A63" s="342"/>
      <c r="B63" s="344"/>
      <c r="C63" s="349"/>
      <c r="D63" s="349"/>
    </row>
    <row r="64" spans="1:4" s="347" customFormat="1" ht="13.35" customHeight="1">
      <c r="A64" s="342"/>
      <c r="B64" s="421" t="s">
        <v>286</v>
      </c>
      <c r="C64" s="421"/>
      <c r="D64" s="421"/>
    </row>
    <row r="65" spans="1:4" s="349" customFormat="1" ht="26.45" customHeight="1">
      <c r="A65" s="343"/>
      <c r="B65" s="427" t="s">
        <v>454</v>
      </c>
      <c r="C65" s="427"/>
      <c r="D65" s="427"/>
    </row>
    <row r="66" spans="1:4" s="347" customFormat="1" ht="13.35" customHeight="1">
      <c r="A66" s="342"/>
      <c r="B66" s="344"/>
      <c r="C66" s="349"/>
      <c r="D66" s="349"/>
    </row>
    <row r="67" spans="1:4" s="347" customFormat="1" ht="13.35" customHeight="1">
      <c r="A67" s="342"/>
      <c r="B67" s="421" t="s">
        <v>416</v>
      </c>
      <c r="C67" s="421"/>
      <c r="D67" s="421"/>
    </row>
    <row r="68" spans="1:4" s="347" customFormat="1" ht="13.35" customHeight="1">
      <c r="A68" s="342"/>
      <c r="B68" s="427" t="s">
        <v>437</v>
      </c>
      <c r="C68" s="427"/>
      <c r="D68" s="427"/>
    </row>
    <row r="69" spans="1:4" s="347" customFormat="1" ht="13.35" customHeight="1">
      <c r="A69" s="342"/>
      <c r="B69" s="179"/>
      <c r="C69" s="348"/>
      <c r="D69" s="348"/>
    </row>
    <row r="70" spans="1:4" s="347" customFormat="1" ht="13.35" customHeight="1">
      <c r="A70" s="342"/>
      <c r="B70" s="431" t="s">
        <v>384</v>
      </c>
      <c r="C70" s="431"/>
      <c r="D70" s="431"/>
    </row>
    <row r="71" spans="1:4" s="347" customFormat="1" ht="13.35" customHeight="1">
      <c r="A71" s="342"/>
      <c r="B71" s="427" t="s">
        <v>385</v>
      </c>
      <c r="C71" s="427"/>
      <c r="D71" s="427"/>
    </row>
    <row r="72" spans="1:4" s="347" customFormat="1" ht="13.35" customHeight="1">
      <c r="A72" s="342"/>
      <c r="B72" s="180"/>
    </row>
    <row r="73" spans="1:4" s="347" customFormat="1" ht="13.35" customHeight="1">
      <c r="B73" s="180"/>
    </row>
    <row r="74" spans="1:4" s="347" customFormat="1" ht="17.100000000000001" customHeight="1">
      <c r="A74" s="336"/>
      <c r="B74" s="430" t="s">
        <v>459</v>
      </c>
      <c r="C74" s="430"/>
      <c r="D74" s="430"/>
    </row>
    <row r="75" spans="1:4" s="347" customFormat="1" ht="13.35" customHeight="1">
      <c r="A75" s="336"/>
      <c r="B75" s="180"/>
    </row>
    <row r="76" spans="1:4" s="345" customFormat="1" ht="29.25" customHeight="1">
      <c r="A76" s="336"/>
      <c r="B76" s="418" t="s">
        <v>512</v>
      </c>
      <c r="C76" s="419"/>
      <c r="D76" s="419"/>
    </row>
    <row r="77" spans="1:4" s="347" customFormat="1" ht="13.35" customHeight="1">
      <c r="A77" s="336"/>
      <c r="B77" s="179"/>
      <c r="C77" s="349"/>
      <c r="D77" s="349"/>
    </row>
    <row r="78" spans="1:4" s="347" customFormat="1" ht="13.35" customHeight="1">
      <c r="A78" s="336"/>
      <c r="B78" s="423" t="s">
        <v>387</v>
      </c>
      <c r="C78" s="423"/>
      <c r="D78" s="423"/>
    </row>
    <row r="79" spans="1:4" s="347" customFormat="1" ht="13.35" customHeight="1">
      <c r="A79" s="336"/>
      <c r="B79" s="179" t="s">
        <v>242</v>
      </c>
      <c r="C79" s="427" t="s">
        <v>489</v>
      </c>
      <c r="D79" s="427"/>
    </row>
    <row r="80" spans="1:4" s="347" customFormat="1" ht="13.35" customHeight="1">
      <c r="A80" s="336"/>
      <c r="B80" s="179" t="s">
        <v>242</v>
      </c>
      <c r="C80" s="420" t="s">
        <v>438</v>
      </c>
      <c r="D80" s="420"/>
    </row>
    <row r="81" spans="1:4 16383:16383" s="347" customFormat="1" ht="13.35" customHeight="1">
      <c r="A81" s="336"/>
      <c r="B81" s="179"/>
      <c r="C81" s="349"/>
      <c r="D81" s="349"/>
    </row>
    <row r="82" spans="1:4 16383:16383" s="347" customFormat="1" ht="13.35" customHeight="1">
      <c r="A82" s="336"/>
      <c r="B82" s="431" t="s">
        <v>455</v>
      </c>
      <c r="C82" s="431"/>
      <c r="D82" s="431"/>
      <c r="XFC82" s="347">
        <v>0</v>
      </c>
    </row>
    <row r="83" spans="1:4 16383:16383" s="347" customFormat="1" ht="13.35" customHeight="1">
      <c r="A83" s="336"/>
      <c r="B83" s="427" t="s">
        <v>388</v>
      </c>
      <c r="C83" s="427"/>
      <c r="D83" s="427"/>
    </row>
    <row r="84" spans="1:4 16383:16383" s="347" customFormat="1" ht="26.45" customHeight="1">
      <c r="A84" s="336"/>
      <c r="B84" s="180" t="s">
        <v>242</v>
      </c>
      <c r="C84" s="427" t="s">
        <v>389</v>
      </c>
      <c r="D84" s="427"/>
    </row>
    <row r="85" spans="1:4 16383:16383" s="347" customFormat="1" ht="13.35" customHeight="1">
      <c r="A85" s="336"/>
      <c r="B85" s="180" t="s">
        <v>242</v>
      </c>
      <c r="C85" s="427" t="s">
        <v>439</v>
      </c>
      <c r="D85" s="427"/>
    </row>
    <row r="86" spans="1:4 16383:16383" s="349" customFormat="1" ht="53.1" customHeight="1">
      <c r="A86" s="334"/>
      <c r="B86" s="179" t="s">
        <v>242</v>
      </c>
      <c r="C86" s="427" t="s">
        <v>440</v>
      </c>
      <c r="D86" s="427"/>
    </row>
    <row r="87" spans="1:4 16383:16383" s="347" customFormat="1" ht="13.35" customHeight="1">
      <c r="A87" s="336"/>
      <c r="B87" s="180" t="s">
        <v>242</v>
      </c>
      <c r="C87" s="428" t="s">
        <v>390</v>
      </c>
      <c r="D87" s="428"/>
    </row>
    <row r="88" spans="1:4 16383:16383" s="349" customFormat="1" ht="37.5" customHeight="1">
      <c r="A88" s="334"/>
      <c r="B88" s="179" t="s">
        <v>242</v>
      </c>
      <c r="C88" s="427" t="s">
        <v>441</v>
      </c>
      <c r="D88" s="427"/>
    </row>
    <row r="89" spans="1:4 16383:16383" s="347" customFormat="1" ht="13.35" customHeight="1">
      <c r="A89" s="336"/>
      <c r="B89" s="180" t="s">
        <v>242</v>
      </c>
      <c r="C89" s="428" t="s">
        <v>391</v>
      </c>
      <c r="D89" s="428"/>
    </row>
    <row r="90" spans="1:4 16383:16383" s="347" customFormat="1" ht="13.35" customHeight="1">
      <c r="A90" s="336"/>
      <c r="B90" s="180"/>
      <c r="C90" s="349"/>
      <c r="D90" s="349"/>
    </row>
    <row r="91" spans="1:4 16383:16383" s="347" customFormat="1" ht="13.35" customHeight="1">
      <c r="A91" s="336"/>
      <c r="B91" s="429" t="s">
        <v>513</v>
      </c>
      <c r="C91" s="429"/>
      <c r="D91" s="429"/>
    </row>
    <row r="92" spans="1:4 16383:16383" s="347" customFormat="1" ht="38.25" customHeight="1">
      <c r="A92" s="336"/>
      <c r="B92" s="420" t="s">
        <v>511</v>
      </c>
      <c r="C92" s="420"/>
      <c r="D92" s="420"/>
    </row>
    <row r="93" spans="1:4 16383:16383" s="390" customFormat="1" ht="12.75">
      <c r="A93" s="336"/>
      <c r="B93" s="389"/>
      <c r="C93" s="389"/>
      <c r="D93" s="389"/>
    </row>
    <row r="94" spans="1:4 16383:16383" s="390" customFormat="1" ht="13.35" customHeight="1">
      <c r="A94" s="336"/>
      <c r="B94" s="429" t="s">
        <v>501</v>
      </c>
      <c r="C94" s="429"/>
      <c r="D94" s="429"/>
    </row>
    <row r="95" spans="1:4 16383:16383" s="390" customFormat="1" ht="12.75">
      <c r="A95" s="336"/>
      <c r="B95" s="420" t="s">
        <v>502</v>
      </c>
      <c r="C95" s="420"/>
      <c r="D95" s="420"/>
    </row>
    <row r="96" spans="1:4 16383:16383" s="347" customFormat="1" ht="13.35" customHeight="1">
      <c r="A96" s="336"/>
      <c r="B96" s="180"/>
      <c r="C96" s="330"/>
      <c r="D96" s="330"/>
    </row>
    <row r="97" spans="1:4" s="347" customFormat="1" ht="13.35" customHeight="1">
      <c r="A97" s="336"/>
      <c r="B97" s="421" t="s">
        <v>398</v>
      </c>
      <c r="C97" s="421"/>
      <c r="D97" s="421"/>
    </row>
    <row r="98" spans="1:4" s="347" customFormat="1" ht="13.5" customHeight="1">
      <c r="A98" s="336"/>
      <c r="B98" s="420" t="s">
        <v>466</v>
      </c>
      <c r="C98" s="420"/>
      <c r="D98" s="420"/>
    </row>
    <row r="99" spans="1:4" s="347" customFormat="1" ht="13.35" customHeight="1">
      <c r="A99" s="336"/>
      <c r="B99" s="349"/>
      <c r="C99" s="349"/>
      <c r="D99" s="349"/>
    </row>
    <row r="100" spans="1:4" s="347" customFormat="1" ht="13.35" customHeight="1">
      <c r="A100" s="336"/>
      <c r="B100" s="421" t="s">
        <v>481</v>
      </c>
      <c r="C100" s="421"/>
      <c r="D100" s="421"/>
    </row>
    <row r="101" spans="1:4" s="347" customFormat="1" ht="13.35" customHeight="1">
      <c r="A101" s="336"/>
      <c r="B101" s="420" t="s">
        <v>442</v>
      </c>
      <c r="C101" s="420"/>
      <c r="D101" s="420"/>
    </row>
    <row r="102" spans="1:4" s="347" customFormat="1" ht="13.35" customHeight="1">
      <c r="A102" s="336"/>
      <c r="B102" s="180"/>
      <c r="C102" s="330"/>
      <c r="D102" s="330"/>
    </row>
    <row r="103" spans="1:4" s="347" customFormat="1" ht="13.35" customHeight="1">
      <c r="A103" s="336"/>
      <c r="B103" s="421" t="s">
        <v>472</v>
      </c>
      <c r="C103" s="421"/>
      <c r="D103" s="421"/>
    </row>
    <row r="104" spans="1:4" s="347" customFormat="1" ht="26.45" customHeight="1">
      <c r="A104" s="336"/>
      <c r="B104" s="420" t="s">
        <v>443</v>
      </c>
      <c r="C104" s="420"/>
      <c r="D104" s="420"/>
    </row>
    <row r="105" spans="1:4" s="347" customFormat="1" ht="13.35" customHeight="1">
      <c r="A105" s="336"/>
      <c r="B105" s="180"/>
      <c r="C105" s="330"/>
      <c r="D105" s="330"/>
    </row>
    <row r="106" spans="1:4" s="347" customFormat="1" ht="13.35" customHeight="1">
      <c r="A106" s="336"/>
      <c r="B106" s="421" t="s">
        <v>399</v>
      </c>
      <c r="C106" s="421"/>
      <c r="D106" s="421"/>
    </row>
    <row r="107" spans="1:4" s="347" customFormat="1" ht="13.35" customHeight="1">
      <c r="A107" s="336"/>
      <c r="B107" s="424" t="s">
        <v>400</v>
      </c>
      <c r="C107" s="424"/>
      <c r="D107" s="424"/>
    </row>
    <row r="108" spans="1:4" s="347" customFormat="1" ht="13.35" customHeight="1">
      <c r="A108" s="336"/>
      <c r="B108" s="180"/>
      <c r="C108" s="330"/>
      <c r="D108" s="330"/>
    </row>
    <row r="109" spans="1:4" s="347" customFormat="1" ht="13.35" customHeight="1">
      <c r="A109" s="336"/>
      <c r="B109" s="421" t="s">
        <v>401</v>
      </c>
      <c r="C109" s="421"/>
      <c r="D109" s="421"/>
    </row>
    <row r="110" spans="1:4" s="347" customFormat="1" ht="66.2" customHeight="1">
      <c r="A110" s="336"/>
      <c r="B110" s="420" t="s">
        <v>444</v>
      </c>
      <c r="C110" s="420"/>
      <c r="D110" s="420"/>
    </row>
    <row r="111" spans="1:4" s="347" customFormat="1" ht="13.35" customHeight="1">
      <c r="A111" s="336"/>
      <c r="B111" s="180"/>
      <c r="C111" s="330"/>
      <c r="D111" s="330"/>
    </row>
    <row r="112" spans="1:4" s="347" customFormat="1" ht="13.35" customHeight="1">
      <c r="A112" s="336"/>
      <c r="B112" s="421" t="s">
        <v>473</v>
      </c>
      <c r="C112" s="421"/>
      <c r="D112" s="421"/>
    </row>
    <row r="113" spans="1:4" s="347" customFormat="1" ht="39.75" customHeight="1">
      <c r="A113" s="336"/>
      <c r="B113" s="420" t="s">
        <v>402</v>
      </c>
      <c r="C113" s="420"/>
      <c r="D113" s="420"/>
    </row>
    <row r="114" spans="1:4" s="347" customFormat="1" ht="13.35" customHeight="1">
      <c r="A114" s="336"/>
      <c r="B114" s="180"/>
      <c r="C114" s="330"/>
      <c r="D114" s="330"/>
    </row>
    <row r="115" spans="1:4" s="347" customFormat="1" ht="13.35" customHeight="1">
      <c r="A115" s="336"/>
      <c r="B115" s="421" t="s">
        <v>482</v>
      </c>
      <c r="C115" s="421"/>
      <c r="D115" s="421"/>
    </row>
    <row r="116" spans="1:4" s="347" customFormat="1" ht="13.35" customHeight="1">
      <c r="A116" s="336"/>
      <c r="B116" s="420" t="s">
        <v>411</v>
      </c>
      <c r="C116" s="420"/>
      <c r="D116" s="420"/>
    </row>
    <row r="117" spans="1:4" s="347" customFormat="1" ht="26.45" customHeight="1">
      <c r="A117" s="336"/>
      <c r="B117" s="422" t="s">
        <v>451</v>
      </c>
      <c r="C117" s="420"/>
      <c r="D117" s="420"/>
    </row>
    <row r="118" spans="1:4" s="347" customFormat="1" ht="26.45" customHeight="1">
      <c r="A118" s="336"/>
      <c r="B118" s="422" t="s">
        <v>452</v>
      </c>
      <c r="C118" s="420"/>
      <c r="D118" s="420"/>
    </row>
    <row r="119" spans="1:4" s="347" customFormat="1" ht="13.35" customHeight="1">
      <c r="A119" s="336"/>
      <c r="B119" s="353"/>
      <c r="C119" s="349"/>
      <c r="D119" s="349"/>
    </row>
    <row r="120" spans="1:4" s="347" customFormat="1" ht="13.35" customHeight="1">
      <c r="A120" s="336"/>
      <c r="B120" s="423" t="s">
        <v>476</v>
      </c>
      <c r="C120" s="423"/>
      <c r="D120" s="423"/>
    </row>
    <row r="121" spans="1:4" s="347" customFormat="1" ht="13.35" customHeight="1">
      <c r="A121" s="336"/>
      <c r="B121" s="424" t="s">
        <v>445</v>
      </c>
      <c r="C121" s="424"/>
      <c r="D121" s="424"/>
    </row>
    <row r="122" spans="1:4" s="347" customFormat="1" ht="13.35" customHeight="1">
      <c r="A122" s="336"/>
      <c r="B122" s="180"/>
      <c r="C122" s="330"/>
      <c r="D122" s="330"/>
    </row>
    <row r="123" spans="1:4" s="347" customFormat="1" ht="13.35" customHeight="1">
      <c r="A123" s="336"/>
      <c r="B123" s="421" t="s">
        <v>490</v>
      </c>
      <c r="C123" s="421"/>
      <c r="D123" s="421"/>
    </row>
    <row r="124" spans="1:4" s="347" customFormat="1" ht="26.45" customHeight="1">
      <c r="A124" s="336"/>
      <c r="B124" s="420" t="s">
        <v>448</v>
      </c>
      <c r="C124" s="420"/>
      <c r="D124" s="420"/>
    </row>
    <row r="125" spans="1:4" s="347" customFormat="1" ht="13.35" customHeight="1">
      <c r="A125" s="336"/>
      <c r="B125" s="180"/>
      <c r="C125" s="330"/>
      <c r="D125" s="330"/>
    </row>
    <row r="126" spans="1:4" s="347" customFormat="1" ht="13.35" customHeight="1">
      <c r="A126" s="336"/>
      <c r="B126" s="421" t="s">
        <v>300</v>
      </c>
      <c r="C126" s="421"/>
      <c r="D126" s="421"/>
    </row>
    <row r="127" spans="1:4" s="347" customFormat="1" ht="39.75" customHeight="1">
      <c r="A127" s="336"/>
      <c r="B127" s="420" t="s">
        <v>500</v>
      </c>
      <c r="C127" s="424"/>
      <c r="D127" s="424"/>
    </row>
    <row r="128" spans="1:4" s="347" customFormat="1" ht="13.35" customHeight="1">
      <c r="A128" s="336"/>
      <c r="B128" s="422" t="s">
        <v>446</v>
      </c>
      <c r="C128" s="420"/>
      <c r="D128" s="420"/>
    </row>
    <row r="129" spans="1:4" s="347" customFormat="1" ht="13.35" customHeight="1">
      <c r="A129" s="336"/>
      <c r="B129" s="425" t="s">
        <v>447</v>
      </c>
      <c r="C129" s="420"/>
      <c r="D129" s="420"/>
    </row>
    <row r="130" spans="1:4" s="347" customFormat="1" ht="13.35" customHeight="1">
      <c r="A130" s="336"/>
      <c r="B130" s="180"/>
      <c r="C130" s="330"/>
      <c r="D130" s="330"/>
    </row>
    <row r="131" spans="1:4" s="347" customFormat="1" ht="13.35" customHeight="1">
      <c r="A131" s="336"/>
      <c r="B131" s="421" t="s">
        <v>483</v>
      </c>
      <c r="C131" s="421"/>
      <c r="D131" s="421"/>
    </row>
    <row r="132" spans="1:4" s="347" customFormat="1" ht="79.5" customHeight="1">
      <c r="A132" s="336"/>
      <c r="B132" s="420" t="s">
        <v>453</v>
      </c>
      <c r="C132" s="420"/>
      <c r="D132" s="420"/>
    </row>
    <row r="133" spans="1:4" s="347" customFormat="1" ht="13.35" customHeight="1">
      <c r="A133" s="336"/>
      <c r="B133" s="180"/>
      <c r="C133" s="330"/>
      <c r="D133" s="330"/>
    </row>
    <row r="134" spans="1:4" s="359" customFormat="1" ht="13.35" customHeight="1">
      <c r="A134" s="358"/>
      <c r="B134" s="426" t="s">
        <v>484</v>
      </c>
      <c r="C134" s="426"/>
      <c r="D134" s="426"/>
    </row>
    <row r="135" spans="1:4" s="359" customFormat="1" ht="13.35" customHeight="1">
      <c r="A135" s="358"/>
      <c r="B135" s="416" t="s">
        <v>449</v>
      </c>
      <c r="C135" s="416"/>
      <c r="D135" s="416"/>
    </row>
    <row r="136" spans="1:4" s="347" customFormat="1" ht="13.35" customHeight="1">
      <c r="A136" s="336"/>
      <c r="B136" s="180"/>
      <c r="C136" s="330"/>
      <c r="D136" s="330"/>
    </row>
    <row r="137" spans="1:4" s="347" customFormat="1" ht="13.35" customHeight="1">
      <c r="B137" s="180"/>
    </row>
    <row r="138" spans="1:4" s="347" customFormat="1" ht="17.100000000000001" customHeight="1">
      <c r="A138" s="354"/>
      <c r="B138" s="417" t="s">
        <v>460</v>
      </c>
      <c r="C138" s="417"/>
      <c r="D138" s="417"/>
    </row>
    <row r="139" spans="1:4" s="347" customFormat="1" ht="13.35" customHeight="1">
      <c r="A139" s="354"/>
      <c r="B139" s="180"/>
      <c r="C139" s="335"/>
    </row>
    <row r="140" spans="1:4" s="345" customFormat="1" ht="26.45" customHeight="1">
      <c r="A140" s="354"/>
      <c r="B140" s="418" t="s">
        <v>469</v>
      </c>
      <c r="C140" s="419"/>
      <c r="D140" s="419"/>
    </row>
    <row r="141" spans="1:4" s="345" customFormat="1" ht="26.45" customHeight="1">
      <c r="A141" s="354"/>
      <c r="B141" s="418" t="s">
        <v>470</v>
      </c>
      <c r="C141" s="419"/>
      <c r="D141" s="419"/>
    </row>
    <row r="142" spans="1:4" s="347" customFormat="1" ht="13.35" customHeight="1">
      <c r="A142" s="354"/>
      <c r="B142" s="180"/>
      <c r="C142" s="330"/>
      <c r="D142" s="330"/>
    </row>
    <row r="143" spans="1:4" s="349" customFormat="1" ht="53.1" customHeight="1">
      <c r="A143" s="354"/>
      <c r="B143" s="420" t="s">
        <v>468</v>
      </c>
      <c r="C143" s="420"/>
      <c r="D143" s="420"/>
    </row>
    <row r="144" spans="1:4" s="347" customFormat="1" ht="13.35" customHeight="1">
      <c r="A144" s="354"/>
      <c r="B144" s="180"/>
      <c r="C144" s="335"/>
    </row>
    <row r="145" spans="1:4" s="347" customFormat="1" ht="13.35" customHeight="1">
      <c r="B145" s="180"/>
      <c r="C145" s="335"/>
    </row>
    <row r="146" spans="1:4" s="347" customFormat="1" ht="17.100000000000001" customHeight="1">
      <c r="A146" s="355"/>
      <c r="B146" s="412" t="s">
        <v>461</v>
      </c>
      <c r="C146" s="412"/>
      <c r="D146" s="412"/>
    </row>
    <row r="147" spans="1:4" s="347" customFormat="1" ht="13.35" customHeight="1">
      <c r="A147" s="355"/>
      <c r="B147" s="346"/>
      <c r="C147" s="335"/>
    </row>
    <row r="148" spans="1:4" s="347" customFormat="1" ht="26.45" customHeight="1">
      <c r="A148" s="355"/>
      <c r="B148" s="413" t="s">
        <v>485</v>
      </c>
      <c r="C148" s="414"/>
      <c r="D148" s="414"/>
    </row>
    <row r="149" spans="1:4" s="347" customFormat="1" ht="13.35" customHeight="1">
      <c r="A149" s="355"/>
      <c r="B149" s="346"/>
      <c r="C149" s="335"/>
    </row>
    <row r="150" spans="1:4" s="347" customFormat="1" ht="13.35" customHeight="1">
      <c r="A150" s="355"/>
      <c r="B150" s="415" t="s">
        <v>392</v>
      </c>
      <c r="C150" s="415"/>
      <c r="D150" s="415"/>
    </row>
    <row r="151" spans="1:4" s="347" customFormat="1" ht="13.35" customHeight="1">
      <c r="A151" s="355"/>
      <c r="B151" s="346"/>
      <c r="C151" s="335"/>
    </row>
    <row r="152" spans="1:4" ht="13.35" customHeight="1"/>
    <row r="153" spans="1:4" ht="13.35" customHeight="1"/>
    <row r="154" spans="1:4"/>
  </sheetData>
  <sheetProtection algorithmName="SHA-512" hashValue="+VGkhp/ySATyqBYRvQZHRzCRDvmqKtvH5BW6QjuUfGNX2RwVdoOcvV2htkjDVjr5i2F2rA4VuJpILemizUrtDQ==" saltValue="4QT+wHWWH4dRIhDK8bUqJg==" spinCount="100000" sheet="1" selectLockedCells="1" selectUnlockedCells="1"/>
  <mergeCells count="102">
    <mergeCell ref="B141:D141"/>
    <mergeCell ref="B23:D23"/>
    <mergeCell ref="B2:D2"/>
    <mergeCell ref="B4:D4"/>
    <mergeCell ref="B12:D12"/>
    <mergeCell ref="B13:D13"/>
    <mergeCell ref="B14:D14"/>
    <mergeCell ref="B16:D16"/>
    <mergeCell ref="B17:D17"/>
    <mergeCell ref="B19:D19"/>
    <mergeCell ref="B20:D20"/>
    <mergeCell ref="B21:D21"/>
    <mergeCell ref="B22:D22"/>
    <mergeCell ref="B42:D42"/>
    <mergeCell ref="B25:D25"/>
    <mergeCell ref="B26:D26"/>
    <mergeCell ref="B34:D34"/>
    <mergeCell ref="B35:D35"/>
    <mergeCell ref="B37:D37"/>
    <mergeCell ref="B28:D28"/>
    <mergeCell ref="B29:D29"/>
    <mergeCell ref="B31:D31"/>
    <mergeCell ref="B32:D32"/>
    <mergeCell ref="B33:D33"/>
    <mergeCell ref="B38:D38"/>
    <mergeCell ref="B54:D54"/>
    <mergeCell ref="B43:D43"/>
    <mergeCell ref="B44:D44"/>
    <mergeCell ref="B45:D45"/>
    <mergeCell ref="B46:D46"/>
    <mergeCell ref="B47:D47"/>
    <mergeCell ref="B48:D48"/>
    <mergeCell ref="B49:D49"/>
    <mergeCell ref="B50:D50"/>
    <mergeCell ref="B51:D51"/>
    <mergeCell ref="B52:D52"/>
    <mergeCell ref="B53:D53"/>
    <mergeCell ref="B70:D70"/>
    <mergeCell ref="B55:D55"/>
    <mergeCell ref="B56:D56"/>
    <mergeCell ref="B58:D58"/>
    <mergeCell ref="B59:D59"/>
    <mergeCell ref="B60:D60"/>
    <mergeCell ref="B61:D61"/>
    <mergeCell ref="B62:D62"/>
    <mergeCell ref="B64:D64"/>
    <mergeCell ref="B65:D65"/>
    <mergeCell ref="B67:D67"/>
    <mergeCell ref="B68:D68"/>
    <mergeCell ref="C87:D87"/>
    <mergeCell ref="B71:D71"/>
    <mergeCell ref="B74:D74"/>
    <mergeCell ref="B76:D76"/>
    <mergeCell ref="B78:D78"/>
    <mergeCell ref="C79:D79"/>
    <mergeCell ref="B82:D82"/>
    <mergeCell ref="B83:D83"/>
    <mergeCell ref="C84:D84"/>
    <mergeCell ref="C86:D86"/>
    <mergeCell ref="C85:D85"/>
    <mergeCell ref="C80:D80"/>
    <mergeCell ref="B134:D134"/>
    <mergeCell ref="C88:D88"/>
    <mergeCell ref="C89:D89"/>
    <mergeCell ref="B91:D91"/>
    <mergeCell ref="B92:D92"/>
    <mergeCell ref="B97:D97"/>
    <mergeCell ref="B115:D115"/>
    <mergeCell ref="B106:D106"/>
    <mergeCell ref="B107:D107"/>
    <mergeCell ref="B109:D109"/>
    <mergeCell ref="B112:D112"/>
    <mergeCell ref="B113:D113"/>
    <mergeCell ref="B128:D128"/>
    <mergeCell ref="B123:D123"/>
    <mergeCell ref="B124:D124"/>
    <mergeCell ref="B94:D94"/>
    <mergeCell ref="B95:D95"/>
    <mergeCell ref="A1:D1"/>
    <mergeCell ref="B146:D146"/>
    <mergeCell ref="B148:D148"/>
    <mergeCell ref="B150:D150"/>
    <mergeCell ref="B135:D135"/>
    <mergeCell ref="B138:D138"/>
    <mergeCell ref="B140:D140"/>
    <mergeCell ref="B143:D143"/>
    <mergeCell ref="B131:D131"/>
    <mergeCell ref="B116:D116"/>
    <mergeCell ref="B117:D117"/>
    <mergeCell ref="B118:D118"/>
    <mergeCell ref="B120:D120"/>
    <mergeCell ref="B121:D121"/>
    <mergeCell ref="B98:D98"/>
    <mergeCell ref="B100:D100"/>
    <mergeCell ref="B126:D126"/>
    <mergeCell ref="B129:D129"/>
    <mergeCell ref="B101:D101"/>
    <mergeCell ref="B103:D103"/>
    <mergeCell ref="B104:D104"/>
    <mergeCell ref="B110:D110"/>
    <mergeCell ref="B127:D127"/>
    <mergeCell ref="B132:D132"/>
  </mergeCells>
  <pageMargins left="0.39370078740157483" right="0.39370078740157483" top="0.78740157480314965" bottom="0.59055118110236227" header="0.31496062992125984" footer="0.31496062992125984"/>
  <pageSetup paperSize="9" scale="87" fitToHeight="0" orientation="portrait" horizontalDpi="1200" verticalDpi="1200" r:id="rId1"/>
  <headerFooter>
    <oddFooter>&amp;L&amp;F / &amp;A&amp;RPage &amp;P / &amp;N</oddFooter>
  </headerFooter>
  <rowBreaks count="3" manualBreakCount="3">
    <brk id="42" max="3" man="1"/>
    <brk id="90" max="3" man="1"/>
    <brk id="133"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O1455"/>
  <sheetViews>
    <sheetView showGridLines="0" defaultGridColor="0" colorId="9" zoomScale="85" zoomScaleNormal="85" zoomScaleSheetLayoutView="85" zoomScalePageLayoutView="85" workbookViewId="0">
      <selection activeCell="B4" sqref="B4"/>
    </sheetView>
  </sheetViews>
  <sheetFormatPr baseColWidth="10" defaultColWidth="0" defaultRowHeight="0" customHeight="1" zeroHeight="1"/>
  <cols>
    <col min="1" max="2" width="58.7109375" style="237" customWidth="1"/>
    <col min="3" max="3" width="0.7109375" style="237" customWidth="1"/>
    <col min="4" max="4" width="19.42578125" style="31" hidden="1" customWidth="1"/>
    <col min="5" max="5" width="9.140625" style="237" hidden="1" customWidth="1"/>
    <col min="6" max="6" width="11.28515625" style="237" hidden="1" customWidth="1"/>
    <col min="7" max="7" width="10.7109375" style="237" hidden="1" customWidth="1"/>
    <col min="8" max="8" width="13.5703125" style="237" hidden="1" customWidth="1"/>
    <col min="9" max="9" width="11.28515625" style="237" hidden="1" customWidth="1"/>
    <col min="10" max="12" width="11.5703125" style="237" hidden="1" customWidth="1"/>
    <col min="13" max="16384" width="9.140625" style="237" hidden="1"/>
  </cols>
  <sheetData>
    <row r="1" spans="1:15" s="53" customFormat="1" ht="18" customHeight="1">
      <c r="A1" s="411" t="s">
        <v>278</v>
      </c>
      <c r="B1" s="411"/>
      <c r="C1" s="57"/>
      <c r="D1" s="56"/>
      <c r="E1" s="58"/>
      <c r="F1" s="58"/>
      <c r="G1" s="58"/>
      <c r="I1" s="57"/>
      <c r="J1" s="57"/>
      <c r="L1" s="57"/>
      <c r="O1" s="59"/>
    </row>
    <row r="2" spans="1:15" s="53" customFormat="1" ht="18" customHeight="1">
      <c r="A2" s="411"/>
      <c r="B2" s="411"/>
      <c r="C2" s="60"/>
      <c r="D2" s="56"/>
      <c r="E2" s="58"/>
      <c r="F2" s="58"/>
      <c r="G2" s="58"/>
      <c r="J2" s="61"/>
      <c r="O2" s="62"/>
    </row>
    <row r="3" spans="1:15" s="31" customFormat="1" ht="51.75" customHeight="1">
      <c r="A3" s="411"/>
      <c r="B3" s="411"/>
      <c r="D3" s="56"/>
      <c r="E3" s="63"/>
      <c r="F3" s="63"/>
      <c r="G3" s="63"/>
      <c r="H3" s="53"/>
      <c r="I3" s="61"/>
      <c r="J3" s="61"/>
      <c r="L3" s="53"/>
      <c r="M3" s="64"/>
      <c r="O3" s="62"/>
    </row>
    <row r="4" spans="1:15" s="53" customFormat="1" ht="18" customHeight="1">
      <c r="A4" s="360" t="s">
        <v>409</v>
      </c>
      <c r="B4" s="365"/>
      <c r="D4" s="54"/>
      <c r="F4" s="104"/>
      <c r="G4" s="105"/>
      <c r="H4" s="106"/>
      <c r="I4" s="107"/>
    </row>
    <row r="5" spans="1:15" s="53" customFormat="1" ht="18" customHeight="1">
      <c r="A5" s="360" t="s">
        <v>381</v>
      </c>
      <c r="B5" s="365"/>
      <c r="D5" s="54"/>
    </row>
    <row r="6" spans="1:15" s="53" customFormat="1" ht="18" customHeight="1">
      <c r="A6" s="360" t="s">
        <v>279</v>
      </c>
      <c r="B6" s="366"/>
      <c r="D6" s="54" t="str">
        <f>CONCATENATE(B6," / ",B7)</f>
        <v xml:space="preserve"> / </v>
      </c>
      <c r="F6" s="54"/>
      <c r="G6" s="54"/>
      <c r="H6" s="54"/>
      <c r="I6" s="54"/>
    </row>
    <row r="7" spans="1:15" s="53" customFormat="1" ht="18" customHeight="1">
      <c r="A7" s="360" t="s">
        <v>412</v>
      </c>
      <c r="B7" s="366"/>
      <c r="D7" s="54"/>
      <c r="G7" s="54"/>
      <c r="H7" s="54"/>
      <c r="I7" s="54"/>
    </row>
    <row r="8" spans="1:15" s="53" customFormat="1" ht="18" customHeight="1">
      <c r="A8" s="360" t="s">
        <v>280</v>
      </c>
      <c r="B8" s="367"/>
      <c r="D8" s="54"/>
      <c r="F8" s="54"/>
      <c r="G8" s="54"/>
      <c r="H8" s="54"/>
      <c r="I8" s="54"/>
    </row>
    <row r="9" spans="1:15" s="53" customFormat="1" ht="18" customHeight="1">
      <c r="A9" s="360" t="s">
        <v>281</v>
      </c>
      <c r="B9" s="368"/>
      <c r="D9" s="54"/>
      <c r="F9" s="54"/>
      <c r="G9" s="54"/>
      <c r="H9" s="54"/>
      <c r="I9" s="54"/>
    </row>
    <row r="10" spans="1:15" s="53" customFormat="1" ht="18" customHeight="1">
      <c r="A10" s="360" t="s">
        <v>282</v>
      </c>
      <c r="B10" s="365"/>
      <c r="D10" s="54"/>
      <c r="F10" s="104"/>
      <c r="G10" s="105"/>
      <c r="H10" s="106"/>
      <c r="I10" s="107"/>
    </row>
    <row r="11" spans="1:15" s="53" customFormat="1" ht="18" customHeight="1">
      <c r="A11" s="360" t="s">
        <v>283</v>
      </c>
      <c r="B11" s="367"/>
      <c r="D11" s="54"/>
      <c r="E11" s="108"/>
      <c r="F11" s="104"/>
      <c r="G11" s="105"/>
      <c r="H11" s="106"/>
      <c r="I11" s="107"/>
    </row>
    <row r="12" spans="1:15" s="53" customFormat="1" ht="9.6" customHeight="1">
      <c r="A12" s="361"/>
      <c r="B12" s="369"/>
      <c r="D12" s="54"/>
      <c r="F12" s="104"/>
      <c r="G12" s="105"/>
      <c r="H12" s="106"/>
      <c r="I12" s="107"/>
    </row>
    <row r="13" spans="1:15" s="53" customFormat="1" ht="18" customHeight="1">
      <c r="A13" s="360" t="s">
        <v>370</v>
      </c>
      <c r="B13" s="368"/>
      <c r="F13" s="104"/>
      <c r="G13" s="105"/>
      <c r="H13" s="106"/>
      <c r="I13" s="107"/>
    </row>
    <row r="14" spans="1:15" s="53" customFormat="1" ht="18" customHeight="1">
      <c r="A14" s="360" t="s">
        <v>371</v>
      </c>
      <c r="B14" s="368"/>
      <c r="F14" s="104"/>
      <c r="G14" s="105"/>
      <c r="H14" s="106"/>
      <c r="I14" s="107"/>
    </row>
    <row r="15" spans="1:15" s="53" customFormat="1" ht="18" customHeight="1">
      <c r="A15" s="360" t="s">
        <v>372</v>
      </c>
      <c r="B15" s="368"/>
      <c r="D15" s="54"/>
      <c r="F15" s="104"/>
      <c r="G15" s="105"/>
      <c r="H15" s="106"/>
      <c r="I15" s="107"/>
    </row>
    <row r="16" spans="1:15" s="53" customFormat="1" ht="18" customHeight="1">
      <c r="A16" s="360" t="s">
        <v>373</v>
      </c>
      <c r="B16" s="370"/>
      <c r="D16" s="54"/>
      <c r="F16" s="104"/>
      <c r="G16" s="105"/>
      <c r="H16" s="106"/>
      <c r="I16" s="107"/>
    </row>
    <row r="17" spans="1:11" s="53" customFormat="1" ht="18" customHeight="1">
      <c r="A17" s="360" t="s">
        <v>285</v>
      </c>
      <c r="B17" s="368"/>
      <c r="D17" s="54"/>
      <c r="F17" s="104"/>
      <c r="G17" s="105"/>
      <c r="H17" s="106"/>
      <c r="I17" s="107"/>
    </row>
    <row r="18" spans="1:11" s="53" customFormat="1" ht="18" customHeight="1">
      <c r="A18" s="360" t="s">
        <v>374</v>
      </c>
      <c r="B18" s="368"/>
      <c r="D18" s="54"/>
      <c r="F18" s="104"/>
      <c r="G18" s="105"/>
      <c r="H18" s="106"/>
      <c r="I18" s="107"/>
    </row>
    <row r="19" spans="1:11" s="53" customFormat="1" ht="51.95" customHeight="1">
      <c r="A19" s="362" t="s">
        <v>456</v>
      </c>
      <c r="B19" s="371"/>
      <c r="D19" s="54"/>
      <c r="F19" s="104"/>
      <c r="G19" s="105"/>
      <c r="H19" s="106"/>
      <c r="I19" s="107"/>
    </row>
    <row r="20" spans="1:11" s="53" customFormat="1" ht="9.6" customHeight="1">
      <c r="A20" s="363"/>
      <c r="B20" s="372"/>
      <c r="D20" s="54" t="e">
        <f>YEAR(B25)</f>
        <v>#VALUE!</v>
      </c>
      <c r="F20" s="104"/>
      <c r="G20" s="105"/>
      <c r="H20" s="106"/>
      <c r="I20" s="107"/>
    </row>
    <row r="21" spans="1:11" s="53" customFormat="1" ht="18" customHeight="1">
      <c r="A21" s="360" t="s">
        <v>368</v>
      </c>
      <c r="B21" s="367"/>
      <c r="D21" s="54"/>
      <c r="E21" s="108"/>
      <c r="F21" s="104"/>
      <c r="G21" s="105"/>
      <c r="H21" s="106"/>
      <c r="I21" s="107"/>
    </row>
    <row r="22" spans="1:11" s="53" customFormat="1" ht="18" customHeight="1">
      <c r="A22" s="360" t="s">
        <v>367</v>
      </c>
      <c r="B22" s="373"/>
      <c r="F22" s="54"/>
      <c r="H22" s="104"/>
      <c r="I22" s="105"/>
      <c r="J22" s="106"/>
      <c r="K22" s="107"/>
    </row>
    <row r="23" spans="1:11" s="53" customFormat="1" ht="34.5" customHeight="1">
      <c r="A23" s="362" t="s">
        <v>413</v>
      </c>
      <c r="B23" s="374"/>
      <c r="G23" s="104"/>
      <c r="H23" s="104"/>
      <c r="I23" s="105"/>
      <c r="J23" s="106"/>
      <c r="K23" s="107"/>
    </row>
    <row r="24" spans="1:11" s="53" customFormat="1" ht="18" customHeight="1">
      <c r="A24" s="360" t="s">
        <v>284</v>
      </c>
      <c r="B24" s="375"/>
      <c r="D24" s="110" t="str">
        <f>IF(B24="","",CONCATENATE(TEXT(MONTH(B24),"00"),".",YEAR(B24)))</f>
        <v/>
      </c>
      <c r="E24" s="111"/>
      <c r="F24" s="54"/>
    </row>
    <row r="25" spans="1:11" s="53" customFormat="1" ht="18" customHeight="1">
      <c r="A25" s="364" t="s">
        <v>414</v>
      </c>
      <c r="B25" s="376" t="str">
        <f>IF(D25="","",IF(D25+4&gt;12,DATE(YEAR(B24)+1,D25-8,1)-1,DATE(YEAR(B24),D25+4,1)-1))</f>
        <v/>
      </c>
      <c r="D25" s="54" t="str">
        <f>IF(B24="","",MONTH(B24))</f>
        <v/>
      </c>
      <c r="F25" s="110"/>
      <c r="G25" s="104"/>
      <c r="H25" s="104"/>
      <c r="I25" s="105"/>
      <c r="J25" s="106"/>
      <c r="K25" s="107"/>
    </row>
    <row r="26" spans="1:11" s="53" customFormat="1" ht="9.6" customHeight="1">
      <c r="A26" s="363"/>
      <c r="B26" s="377"/>
      <c r="D26" s="54"/>
    </row>
    <row r="27" spans="1:11" s="53" customFormat="1" ht="18" customHeight="1">
      <c r="A27" s="360" t="s">
        <v>415</v>
      </c>
      <c r="B27" s="378" t="str">
        <f>IF(NOT(B24=""),VLOOKUP($B$24,Hilfsdaten!$A$3:'Hilfsdaten'!$D$40,2,TRUE),"")</f>
        <v/>
      </c>
    </row>
    <row r="28" spans="1:11" s="53" customFormat="1" ht="18" customHeight="1">
      <c r="A28" s="360" t="s">
        <v>375</v>
      </c>
      <c r="B28" s="379" t="str">
        <f>IF(NOT($B$24=""),VLOOKUP($B$24,Hilfsdaten!$A$3:'Hilfsdaten'!$D$40,3,TRUE),"")</f>
        <v/>
      </c>
      <c r="F28" s="54"/>
    </row>
    <row r="29" spans="1:11" s="53" customFormat="1" ht="18" customHeight="1">
      <c r="A29" s="360" t="s">
        <v>286</v>
      </c>
      <c r="B29" s="380"/>
      <c r="F29" s="54"/>
    </row>
    <row r="30" spans="1:11" s="53" customFormat="1" ht="18" customHeight="1">
      <c r="A30" s="360" t="s">
        <v>416</v>
      </c>
      <c r="B30" s="381" t="str">
        <f>IF(NOT(B24=""),VLOOKUP($B$24,Hilfsdaten!$A$3:'Hilfsdaten'!$D$40,4,TRUE),"")</f>
        <v/>
      </c>
      <c r="F30" s="54"/>
    </row>
    <row r="31" spans="1:11" s="53" customFormat="1" ht="9.6" customHeight="1">
      <c r="D31" s="54"/>
    </row>
    <row r="32" spans="1:11" s="53" customFormat="1" ht="16.899999999999999" customHeight="1">
      <c r="A32" s="55" t="s">
        <v>287</v>
      </c>
      <c r="B32" s="109"/>
    </row>
    <row r="33" spans="1:3" s="31" customFormat="1" ht="27.75" customHeight="1">
      <c r="A33" s="438" t="s">
        <v>462</v>
      </c>
      <c r="B33" s="438"/>
    </row>
    <row r="34" spans="1:3" s="32" customFormat="1" ht="19.149999999999999" customHeight="1">
      <c r="A34" s="438" t="s">
        <v>288</v>
      </c>
      <c r="B34" s="438"/>
    </row>
    <row r="35" spans="1:3" s="32" customFormat="1" ht="56.25" customHeight="1">
      <c r="A35" s="439" t="s">
        <v>464</v>
      </c>
      <c r="B35" s="440"/>
    </row>
    <row r="36" spans="1:3" s="410" customFormat="1" ht="149.44999999999999" customHeight="1">
      <c r="A36" s="441" t="s">
        <v>467</v>
      </c>
      <c r="B36" s="442"/>
    </row>
    <row r="37" spans="1:3" s="32" customFormat="1" ht="9.6" customHeight="1">
      <c r="A37" s="34"/>
      <c r="B37" s="112"/>
    </row>
    <row r="38" spans="1:3" s="32" customFormat="1" ht="18" customHeight="1">
      <c r="A38" s="360" t="s">
        <v>289</v>
      </c>
      <c r="B38" s="382"/>
    </row>
    <row r="39" spans="1:3" s="31" customFormat="1" ht="18" customHeight="1">
      <c r="A39" s="360" t="s">
        <v>290</v>
      </c>
      <c r="B39" s="383"/>
    </row>
    <row r="40" spans="1:3" s="36" customFormat="1" ht="79.150000000000006" customHeight="1">
      <c r="A40" s="436" t="s">
        <v>291</v>
      </c>
      <c r="B40" s="437"/>
      <c r="C40" s="35"/>
    </row>
    <row r="41" spans="1:3" ht="3.75" customHeight="1"/>
    <row r="42" spans="1:3" ht="12.75" hidden="1"/>
    <row r="43" spans="1:3" ht="12.75" hidden="1"/>
    <row r="44" spans="1:3" ht="12.75" hidden="1"/>
    <row r="45" spans="1:3" ht="12.75" hidden="1"/>
    <row r="46" spans="1:3" ht="12.75" hidden="1"/>
    <row r="47" spans="1:3" ht="12.75" hidden="1"/>
    <row r="48" spans="1:3"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4.45" hidden="1" customHeight="1"/>
    <row r="1454" ht="14.45" hidden="1" customHeight="1"/>
    <row r="1455" ht="14.45" hidden="1" customHeight="1"/>
  </sheetData>
  <sheetProtection algorithmName="SHA-512" hashValue="RQrok5y15W9dH4PAln9obcbWLhPwSaq19G+Y72BYFJFLNjl2i1vj545h5smPLKaZG1zWjgUpkmDwoWxSeV0kEg==" saltValue="dxJjUNVxW0br7BTmoSf0fA==" spinCount="100000" sheet="1" selectLockedCells="1"/>
  <mergeCells count="6">
    <mergeCell ref="A1:B3"/>
    <mergeCell ref="A40:B40"/>
    <mergeCell ref="A33:B33"/>
    <mergeCell ref="A34:B34"/>
    <mergeCell ref="A35:B35"/>
    <mergeCell ref="A36:B36"/>
  </mergeCells>
  <phoneticPr fontId="19" type="noConversion"/>
  <conditionalFormatting sqref="B29">
    <cfRule type="expression" dxfId="69" priority="14">
      <formula>B29=""</formula>
    </cfRule>
  </conditionalFormatting>
  <conditionalFormatting sqref="B19">
    <cfRule type="expression" dxfId="68" priority="12">
      <formula>OR(B19="")</formula>
    </cfRule>
  </conditionalFormatting>
  <conditionalFormatting sqref="B6:B11">
    <cfRule type="expression" dxfId="67" priority="8" stopIfTrue="1">
      <formula>B6=""</formula>
    </cfRule>
  </conditionalFormatting>
  <conditionalFormatting sqref="B10">
    <cfRule type="cellIs" dxfId="66" priority="10" operator="notBetween">
      <formula>1000</formula>
      <formula>9658</formula>
    </cfRule>
  </conditionalFormatting>
  <conditionalFormatting sqref="B4:B5">
    <cfRule type="expression" dxfId="65" priority="2" stopIfTrue="1">
      <formula>B4=""</formula>
    </cfRule>
  </conditionalFormatting>
  <conditionalFormatting sqref="B13:B16">
    <cfRule type="expression" dxfId="64" priority="6">
      <formula>OR(B13="")</formula>
    </cfRule>
  </conditionalFormatting>
  <conditionalFormatting sqref="B18">
    <cfRule type="expression" dxfId="63" priority="5">
      <formula>OR(B18="")</formula>
    </cfRule>
  </conditionalFormatting>
  <conditionalFormatting sqref="B21:B24">
    <cfRule type="expression" dxfId="62" priority="4">
      <formula>B21=""</formula>
    </cfRule>
  </conditionalFormatting>
  <conditionalFormatting sqref="B38:B39">
    <cfRule type="cellIs" dxfId="61" priority="3" operator="equal">
      <formula>""</formula>
    </cfRule>
  </conditionalFormatting>
  <conditionalFormatting sqref="B5">
    <cfRule type="cellIs" dxfId="60" priority="7" operator="notBetween">
      <formula>10000000</formula>
      <formula>999999999</formula>
    </cfRule>
  </conditionalFormatting>
  <conditionalFormatting sqref="B17">
    <cfRule type="expression" dxfId="59" priority="1">
      <formula>OR(B17="")</formula>
    </cfRule>
  </conditionalFormatting>
  <dataValidations xWindow="504" yWindow="702" count="6">
    <dataValidation allowBlank="1" showErrorMessage="1" prompt="Dieser Wert wird automatisch bestimmt, kann aber überschrieben werden." sqref="B27:B28" xr:uid="{00000000-0002-0000-0100-000000000000}"/>
    <dataValidation allowBlank="1" showInputMessage="1" showErrorMessage="1" prompt="Veuillez saisir l'IDE à 9 chiffres dans le format suivant : _x000a_CHE-xxx.xxx.xx_x000a_" sqref="B4" xr:uid="{00000000-0002-0000-0100-000001000000}"/>
    <dataValidation allowBlank="1" showInputMessage="1" showErrorMessage="1" prompt="Heures de travail hebdomadaires normales contractuelles dans la période indiquée ci-dessous en heures et minutes (centièmes) de la branche d'activité." sqref="B23" xr:uid="{00000000-0002-0000-0100-000002000000}"/>
    <dataValidation allowBlank="1" showInputMessage="1" showErrorMessage="1" prompt="Veuillez saisir une date au format JJ.MM.AAAA" sqref="B22" xr:uid="{00000000-0002-0000-0100-000003000000}"/>
    <dataValidation allowBlank="1" showInputMessage="1" showErrorMessage="1" prompt="Saisissez une période au format MM.YYYY. _x000a_Exemple : 09.2025" sqref="B24" xr:uid="{00000000-0002-0000-0100-000004000000}"/>
    <dataValidation allowBlank="1" showInputMessage="1" showErrorMessage="1" prompt="Veuillez saisir le numéro REE à 8 ou 9 chiffres. _x000a_(REE = Registre des entreprises et établissements)" sqref="B5" xr:uid="{00000000-0002-0000-0100-000005000000}"/>
  </dataValidations>
  <pageMargins left="0.78740157480314965" right="0.78740157480314965" top="0.39370078740157483" bottom="0.39370078740157483" header="0.31496062992125984" footer="0.31496062992125984"/>
  <pageSetup paperSize="9" scale="72" fitToHeight="0" orientation="portrait" r:id="rId1"/>
  <headerFooter>
    <oddFooter>&amp;L&amp;F / &amp;A / 02.2024&amp;RPage &amp;P / &amp;N</oddFooter>
  </headerFooter>
  <drawing r:id="rId2"/>
  <extLst>
    <ext xmlns:x14="http://schemas.microsoft.com/office/spreadsheetml/2009/9/main" uri="{CCE6A557-97BC-4b89-ADB6-D9C93CAAB3DF}">
      <x14:dataValidations xmlns:xm="http://schemas.microsoft.com/office/excel/2006/main" xWindow="504" yWindow="702" count="2">
        <x14:dataValidation type="list" allowBlank="1" showInputMessage="1" showErrorMessage="1" error="Seuls les chiffres 2 ou 3 sont autorisés" prompt="La valeur doit être calculée selon la brochure d'information &quot;Indemnité en cas d’intempérie&quot;" xr:uid="{00000000-0002-0000-0100-000006000000}">
          <x14:formula1>
            <xm:f>Hilfsdaten!$F$21:$F$22</xm:f>
          </x14:formula1>
          <xm:sqref>B29</xm:sqref>
        </x14:dataValidation>
        <x14:dataValidation type="list" allowBlank="1" showInputMessage="1" showErrorMessage="1" xr:uid="{00000000-0002-0000-0100-000007000000}">
          <x14:formula1>
            <xm:f>Hilfsdaten!$F$3:$F$4</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JD208"/>
  <sheetViews>
    <sheetView showGridLines="0" zoomScale="85" zoomScaleNormal="85" zoomScaleSheetLayoutView="85" zoomScalePageLayoutView="85" workbookViewId="0">
      <pane ySplit="7" topLeftCell="A8" activePane="bottomLeft" state="frozen"/>
      <selection activeCell="B1" sqref="B1"/>
      <selection pane="bottomLeft" activeCell="A8" sqref="A8"/>
    </sheetView>
  </sheetViews>
  <sheetFormatPr baseColWidth="10" defaultColWidth="0" defaultRowHeight="12.75" zeroHeight="1"/>
  <cols>
    <col min="1" max="1" width="16.7109375" style="87" customWidth="1"/>
    <col min="2" max="3" width="20.7109375" style="82" customWidth="1"/>
    <col min="4" max="4" width="11.7109375" style="88" customWidth="1"/>
    <col min="5" max="5" width="14.5703125" style="41" customWidth="1"/>
    <col min="6" max="9" width="11.7109375" style="33" customWidth="1"/>
    <col min="10" max="10" width="11.7109375" style="276" customWidth="1"/>
    <col min="11" max="13" width="11.7109375" style="247" customWidth="1"/>
    <col min="14" max="15" width="11.7109375" style="249" customWidth="1"/>
    <col min="16" max="16" width="11.7109375" style="277" customWidth="1"/>
    <col min="17" max="18" width="11.7109375" style="250" customWidth="1"/>
    <col min="19" max="19" width="11.7109375" style="249" customWidth="1"/>
    <col min="20" max="20" width="11.7109375" style="41" customWidth="1"/>
    <col min="21" max="21" width="4.28515625" style="246" customWidth="1"/>
    <col min="22" max="22" width="13.7109375" style="38" hidden="1" customWidth="1"/>
    <col min="23" max="25" width="13.7109375" style="39" hidden="1" customWidth="1"/>
    <col min="26" max="26" width="13.7109375" style="40" hidden="1" customWidth="1"/>
    <col min="27" max="29" width="13.7109375" style="39" hidden="1" customWidth="1"/>
    <col min="30" max="32" width="13.7109375" style="31" hidden="1" customWidth="1"/>
    <col min="33" max="33" width="13.7109375" style="237" hidden="1" customWidth="1"/>
    <col min="34" max="34" width="10.85546875" style="237" hidden="1" customWidth="1"/>
    <col min="35" max="36" width="19.7109375" style="237" hidden="1" customWidth="1"/>
    <col min="37" max="263" width="10.85546875" style="237" hidden="1" customWidth="1"/>
    <col min="264" max="264" width="0.28515625" style="237" hidden="1" customWidth="1"/>
    <col min="265" max="16384" width="11.5703125" style="237" hidden="1"/>
  </cols>
  <sheetData>
    <row r="1" spans="1:36" s="53" customFormat="1">
      <c r="A1" s="54"/>
      <c r="B1" s="85" t="s">
        <v>420</v>
      </c>
      <c r="C1" s="445" t="str">
        <f>'1045Af Demande'!D6</f>
        <v xml:space="preserve"> / </v>
      </c>
      <c r="D1" s="446"/>
      <c r="E1" s="391"/>
      <c r="F1" s="53" t="str">
        <f>Übersetzungstexte!A$112</f>
        <v/>
      </c>
      <c r="K1" s="59"/>
      <c r="L1" s="59"/>
      <c r="N1" s="57"/>
      <c r="O1" s="57"/>
      <c r="P1" s="57"/>
      <c r="Q1" s="57"/>
    </row>
    <row r="2" spans="1:36" s="53" customFormat="1" ht="13.5" thickBot="1">
      <c r="A2" s="54"/>
      <c r="B2" s="86" t="s">
        <v>366</v>
      </c>
      <c r="C2" s="447" t="str">
        <f>'1045Af Demande'!D24</f>
        <v/>
      </c>
      <c r="D2" s="448"/>
      <c r="E2" s="391"/>
      <c r="K2" s="62"/>
      <c r="L2" s="62"/>
      <c r="Q2" s="61"/>
      <c r="V2" s="53">
        <f>YEAR('1045Af Demande'!$B$24)</f>
        <v>1900</v>
      </c>
    </row>
    <row r="3" spans="1:36" s="31" customFormat="1" ht="57" customHeight="1" thickBot="1">
      <c r="A3" s="234"/>
      <c r="D3" s="56"/>
      <c r="E3" s="392"/>
      <c r="F3" s="31" t="str">
        <f>Übersetzungstexte!A$114</f>
        <v/>
      </c>
      <c r="K3" s="62"/>
      <c r="L3" s="62"/>
      <c r="M3" s="53"/>
      <c r="N3" s="61"/>
      <c r="O3" s="61"/>
      <c r="P3" s="53"/>
      <c r="Q3" s="61"/>
      <c r="S3" s="64"/>
      <c r="V3" s="31">
        <f>Hilfsdaten!K9</f>
        <v>18</v>
      </c>
    </row>
    <row r="4" spans="1:36" s="245" customFormat="1" ht="13.5" thickBot="1">
      <c r="A4" s="113" t="s">
        <v>292</v>
      </c>
      <c r="B4" s="114"/>
      <c r="C4" s="114"/>
      <c r="D4" s="115"/>
      <c r="E4" s="117"/>
      <c r="F4" s="116" t="s">
        <v>297</v>
      </c>
      <c r="G4" s="117"/>
      <c r="H4" s="117"/>
      <c r="I4" s="117"/>
      <c r="J4" s="115"/>
      <c r="K4" s="115"/>
      <c r="L4" s="118"/>
      <c r="M4" s="113" t="s">
        <v>396</v>
      </c>
      <c r="N4" s="115"/>
      <c r="O4" s="115"/>
      <c r="P4" s="115"/>
      <c r="Q4" s="115"/>
      <c r="R4" s="115"/>
      <c r="S4" s="115"/>
      <c r="T4" s="119"/>
      <c r="U4" s="238"/>
      <c r="V4" s="239" t="str">
        <f>'1045Af Demande'!$B$27</f>
        <v/>
      </c>
      <c r="W4" s="240"/>
      <c r="X4" s="241"/>
      <c r="Y4" s="241"/>
      <c r="Z4" s="120"/>
      <c r="AA4" s="242"/>
      <c r="AB4" s="120"/>
      <c r="AC4" s="120"/>
      <c r="AD4" s="120"/>
      <c r="AE4" s="243" t="e">
        <f>'1045Af Demande'!B28-1</f>
        <v>#VALUE!</v>
      </c>
      <c r="AF4" s="244"/>
      <c r="AG4" s="121"/>
      <c r="AI4" s="122"/>
    </row>
    <row r="5" spans="1:36" ht="26.85" customHeight="1">
      <c r="A5" s="449" t="s">
        <v>293</v>
      </c>
      <c r="B5" s="451" t="s">
        <v>294</v>
      </c>
      <c r="C5" s="451" t="s">
        <v>295</v>
      </c>
      <c r="D5" s="453" t="s">
        <v>296</v>
      </c>
      <c r="E5" s="457" t="s">
        <v>501</v>
      </c>
      <c r="F5" s="455" t="s">
        <v>298</v>
      </c>
      <c r="G5" s="443" t="s">
        <v>299</v>
      </c>
      <c r="H5" s="459" t="s">
        <v>471</v>
      </c>
      <c r="I5" s="461" t="s">
        <v>472</v>
      </c>
      <c r="J5" s="463" t="s">
        <v>417</v>
      </c>
      <c r="K5" s="463" t="s">
        <v>418</v>
      </c>
      <c r="L5" s="465" t="s">
        <v>473</v>
      </c>
      <c r="M5" s="467" t="s">
        <v>474</v>
      </c>
      <c r="N5" s="468"/>
      <c r="O5" s="471" t="s">
        <v>476</v>
      </c>
      <c r="P5" s="473" t="s">
        <v>491</v>
      </c>
      <c r="Q5" s="469" t="s">
        <v>300</v>
      </c>
      <c r="R5" s="470"/>
      <c r="S5" s="473" t="s">
        <v>301</v>
      </c>
      <c r="T5" s="465" t="s">
        <v>477</v>
      </c>
      <c r="V5" s="247"/>
      <c r="W5" s="248"/>
      <c r="X5" s="249"/>
      <c r="Y5" s="249"/>
      <c r="Z5" s="250"/>
      <c r="AA5" s="251"/>
      <c r="AB5" s="250"/>
      <c r="AC5" s="250"/>
      <c r="AD5" s="250"/>
      <c r="AE5" s="30"/>
      <c r="AF5" s="252"/>
      <c r="AG5" s="253"/>
      <c r="AI5" s="254"/>
    </row>
    <row r="6" spans="1:36" s="255" customFormat="1" ht="26.85" customHeight="1">
      <c r="A6" s="450"/>
      <c r="B6" s="452"/>
      <c r="C6" s="452"/>
      <c r="D6" s="454"/>
      <c r="E6" s="458"/>
      <c r="F6" s="456"/>
      <c r="G6" s="444"/>
      <c r="H6" s="460"/>
      <c r="I6" s="462"/>
      <c r="J6" s="464"/>
      <c r="K6" s="464"/>
      <c r="L6" s="466"/>
      <c r="M6" s="68" t="s">
        <v>302</v>
      </c>
      <c r="N6" s="69" t="s">
        <v>475</v>
      </c>
      <c r="O6" s="472"/>
      <c r="P6" s="474"/>
      <c r="Q6" s="70" t="s">
        <v>303</v>
      </c>
      <c r="R6" s="235" t="s">
        <v>419</v>
      </c>
      <c r="S6" s="474"/>
      <c r="T6" s="466"/>
      <c r="V6" s="256" t="s">
        <v>262</v>
      </c>
      <c r="W6" s="46" t="s">
        <v>263</v>
      </c>
      <c r="X6" s="46" t="s">
        <v>264</v>
      </c>
      <c r="Y6" s="46" t="s">
        <v>235</v>
      </c>
      <c r="Z6" s="257" t="s">
        <v>265</v>
      </c>
      <c r="AA6" s="48" t="s">
        <v>266</v>
      </c>
      <c r="AB6" s="48" t="s">
        <v>267</v>
      </c>
      <c r="AC6" s="48" t="s">
        <v>268</v>
      </c>
      <c r="AD6" s="48" t="s">
        <v>269</v>
      </c>
      <c r="AE6" s="46" t="s">
        <v>270</v>
      </c>
      <c r="AF6" s="48" t="s">
        <v>271</v>
      </c>
      <c r="AG6" s="48" t="s">
        <v>272</v>
      </c>
      <c r="AH6" s="48"/>
      <c r="AI6" s="48"/>
      <c r="AJ6" s="48"/>
    </row>
    <row r="7" spans="1:36" s="273" customFormat="1" ht="16.899999999999999" customHeight="1">
      <c r="A7" s="258" t="s">
        <v>408</v>
      </c>
      <c r="B7" s="393" t="s">
        <v>404</v>
      </c>
      <c r="C7" s="394" t="s">
        <v>405</v>
      </c>
      <c r="D7" s="395">
        <v>31079</v>
      </c>
      <c r="E7" s="396" t="s">
        <v>503</v>
      </c>
      <c r="F7" s="259"/>
      <c r="G7" s="260">
        <v>22.5</v>
      </c>
      <c r="H7" s="261">
        <v>12</v>
      </c>
      <c r="I7" s="262">
        <v>5000</v>
      </c>
      <c r="J7" s="263">
        <v>25</v>
      </c>
      <c r="K7" s="262">
        <v>6</v>
      </c>
      <c r="L7" s="264">
        <v>42.5</v>
      </c>
      <c r="M7" s="265">
        <v>40</v>
      </c>
      <c r="N7" s="262">
        <v>176</v>
      </c>
      <c r="O7" s="266">
        <v>91</v>
      </c>
      <c r="P7" s="262">
        <v>8</v>
      </c>
      <c r="Q7" s="267">
        <v>12</v>
      </c>
      <c r="R7" s="260">
        <v>1</v>
      </c>
      <c r="S7" s="262">
        <v>5</v>
      </c>
      <c r="T7" s="264">
        <v>0</v>
      </c>
      <c r="U7" s="268"/>
      <c r="V7" s="269"/>
      <c r="W7" s="269"/>
      <c r="X7" s="270"/>
      <c r="Y7" s="270"/>
      <c r="Z7" s="271"/>
      <c r="AA7" s="270"/>
      <c r="AB7" s="270"/>
      <c r="AC7" s="270"/>
      <c r="AD7" s="270"/>
      <c r="AE7" s="272"/>
      <c r="AG7" s="272"/>
      <c r="AH7" s="272"/>
      <c r="AJ7" s="274"/>
    </row>
    <row r="8" spans="1:36" s="122" customFormat="1" ht="16.899999999999999" customHeight="1">
      <c r="A8" s="127"/>
      <c r="B8" s="397"/>
      <c r="C8" s="398"/>
      <c r="D8" s="399"/>
      <c r="E8" s="400"/>
      <c r="F8" s="232"/>
      <c r="G8" s="205"/>
      <c r="H8" s="231"/>
      <c r="I8" s="124"/>
      <c r="J8" s="203"/>
      <c r="K8" s="124"/>
      <c r="L8" s="181"/>
      <c r="M8" s="123"/>
      <c r="N8" s="124"/>
      <c r="O8" s="128"/>
      <c r="P8" s="124"/>
      <c r="Q8" s="204"/>
      <c r="R8" s="205"/>
      <c r="S8" s="124"/>
      <c r="T8" s="181"/>
      <c r="V8" s="125">
        <f t="shared" ref="V8:V39" si="0">IF(V$2-YEAR(D8)&lt;V$3,0,1)</f>
        <v>0</v>
      </c>
      <c r="W8" s="125">
        <f>IF('1045Ef Décompte'!D12="",0,1)</f>
        <v>0</v>
      </c>
      <c r="X8" s="120" t="str">
        <f t="shared" ref="X8:X39" si="1">IF(AND(A8="",B8="",C8=""),"",ROUND((K8+J8)/(V$4-(K8+J8))*100,2))</f>
        <v/>
      </c>
      <c r="Y8" s="120">
        <f t="shared" ref="Y8:Y39" si="2">ROUND(H8,0)/12</f>
        <v>0</v>
      </c>
      <c r="Z8" s="241" t="str">
        <f t="shared" ref="Z8:Z39" si="3">IF(AND(A8="",B8="",C8=""),"",ROUND((V$4-(K8+J8))*L8/60,1))</f>
        <v/>
      </c>
      <c r="AA8" s="120" t="str">
        <f>IF(OR(AND(A8="",B8="",C8=""),G8=0,G8=""),"",ROUND((1+X8/100)*Y8*G8,2))</f>
        <v/>
      </c>
      <c r="AB8" s="120" t="str">
        <f>IF(OR(AND(A8="",B8="",C8=""),G8=0,G8="",L8=0,L8=""),"",ROUND((1+X8/100)*(I8/(V$4*L8/5)+Y8*G8),2))</f>
        <v/>
      </c>
      <c r="AC8" s="120" t="str">
        <f t="shared" ref="AC8:AC39" si="4">IF(OR(AND(A8="",B8="",C8=""),F8=0,F8="",Z8=0,Z8=""),"",ROUND((Y8*F8/Z8),2))</f>
        <v/>
      </c>
      <c r="AD8" s="120" t="str">
        <f t="shared" ref="AD8:AD39" si="5">IF(OR(AND(A8="",B8="",C8=""),F8=0,F8="",Z8=0,Z8=""),"",ROUND((I8/(12*Y8*F8)+1)*Y8*F8/Z8,2))</f>
        <v/>
      </c>
      <c r="AE8" s="126" t="str">
        <f t="shared" ref="AE8:AE39" si="6">IF(OR(AND(A8="",B8="",C8=""),Z8=0,Z8=""),"",ROUND((AE$4) / Z8,1))</f>
        <v/>
      </c>
      <c r="AF8" s="122" t="str">
        <f t="shared" ref="AF8:AF39" si="7">IF(OR(AND(A8="",B8="",C8=""),V$4=""),"",IF(AND(G8&gt;0,I8&gt;0),AB8, IF(G8&gt;0,AA8, IF(AND(F8&gt;0,I8&gt;0),AD8,AC8))))</f>
        <v/>
      </c>
      <c r="AG8" s="126" t="str">
        <f>IF(AE8&lt;AF8,AE8,AF8)</f>
        <v/>
      </c>
      <c r="AH8" s="126"/>
      <c r="AJ8" s="275"/>
    </row>
    <row r="9" spans="1:36" s="245" customFormat="1" ht="16.899999999999999" customHeight="1">
      <c r="A9" s="127"/>
      <c r="B9" s="401"/>
      <c r="C9" s="402"/>
      <c r="D9" s="403"/>
      <c r="E9" s="404"/>
      <c r="F9" s="232"/>
      <c r="G9" s="205"/>
      <c r="H9" s="231"/>
      <c r="I9" s="124"/>
      <c r="J9" s="203"/>
      <c r="K9" s="124"/>
      <c r="L9" s="181"/>
      <c r="M9" s="123"/>
      <c r="N9" s="124"/>
      <c r="O9" s="128"/>
      <c r="P9" s="124"/>
      <c r="Q9" s="204"/>
      <c r="R9" s="205"/>
      <c r="S9" s="124"/>
      <c r="T9" s="181"/>
      <c r="U9" s="238"/>
      <c r="V9" s="125">
        <f t="shared" si="0"/>
        <v>0</v>
      </c>
      <c r="W9" s="125">
        <f>IF('1045Ef Décompte'!D13="",0,1)</f>
        <v>0</v>
      </c>
      <c r="X9" s="120" t="str">
        <f t="shared" si="1"/>
        <v/>
      </c>
      <c r="Y9" s="120">
        <f t="shared" si="2"/>
        <v>0</v>
      </c>
      <c r="Z9" s="241" t="str">
        <f t="shared" si="3"/>
        <v/>
      </c>
      <c r="AA9" s="120" t="str">
        <f t="shared" ref="AA9:AA72" si="8">IF(OR(AND(A9="",B9="",C9=""),G9=0,G9=""),"",ROUND((1+X9/100)*Y9*G9,2))</f>
        <v/>
      </c>
      <c r="AB9" s="120" t="str">
        <f t="shared" ref="AB9:AB72" si="9">IF(OR(AND(A9="",B9="",C9=""),G9=0,G9="",L9=0,L9=""),"",ROUND((1+X9/100)*(I9/(V$4*L9/5)+Y9*G9),2))</f>
        <v/>
      </c>
      <c r="AC9" s="120" t="str">
        <f t="shared" si="4"/>
        <v/>
      </c>
      <c r="AD9" s="120" t="str">
        <f t="shared" si="5"/>
        <v/>
      </c>
      <c r="AE9" s="126" t="str">
        <f t="shared" si="6"/>
        <v/>
      </c>
      <c r="AF9" s="122" t="str">
        <f t="shared" si="7"/>
        <v/>
      </c>
      <c r="AG9" s="126" t="str">
        <f>IF(AE9&lt;AF9,AE9,AF9)</f>
        <v/>
      </c>
      <c r="AH9" s="126"/>
      <c r="AI9" s="122"/>
      <c r="AJ9" s="275"/>
    </row>
    <row r="10" spans="1:36" s="245" customFormat="1" ht="16.899999999999999" customHeight="1">
      <c r="A10" s="127"/>
      <c r="B10" s="401"/>
      <c r="C10" s="402"/>
      <c r="D10" s="403"/>
      <c r="E10" s="405"/>
      <c r="F10" s="232"/>
      <c r="G10" s="205"/>
      <c r="H10" s="231"/>
      <c r="I10" s="124"/>
      <c r="J10" s="203"/>
      <c r="K10" s="124"/>
      <c r="L10" s="181"/>
      <c r="M10" s="123"/>
      <c r="N10" s="124"/>
      <c r="O10" s="128"/>
      <c r="P10" s="124"/>
      <c r="Q10" s="204"/>
      <c r="R10" s="205"/>
      <c r="S10" s="124"/>
      <c r="T10" s="181"/>
      <c r="U10" s="238"/>
      <c r="V10" s="125">
        <f t="shared" si="0"/>
        <v>0</v>
      </c>
      <c r="W10" s="125">
        <f>IF('1045Ef Décompte'!D14="",0,1)</f>
        <v>0</v>
      </c>
      <c r="X10" s="120" t="str">
        <f t="shared" si="1"/>
        <v/>
      </c>
      <c r="Y10" s="120">
        <f t="shared" si="2"/>
        <v>0</v>
      </c>
      <c r="Z10" s="241" t="str">
        <f t="shared" si="3"/>
        <v/>
      </c>
      <c r="AA10" s="120" t="str">
        <f t="shared" si="8"/>
        <v/>
      </c>
      <c r="AB10" s="120" t="str">
        <f t="shared" si="9"/>
        <v/>
      </c>
      <c r="AC10" s="120" t="str">
        <f t="shared" si="4"/>
        <v/>
      </c>
      <c r="AD10" s="120" t="str">
        <f t="shared" si="5"/>
        <v/>
      </c>
      <c r="AE10" s="126" t="str">
        <f t="shared" si="6"/>
        <v/>
      </c>
      <c r="AF10" s="122" t="str">
        <f t="shared" si="7"/>
        <v/>
      </c>
      <c r="AG10" s="126" t="str">
        <f t="shared" ref="AG10:AG73" si="10">IF(AE10&lt;AF10,AE10,AF10)</f>
        <v/>
      </c>
      <c r="AH10" s="126"/>
      <c r="AI10" s="122"/>
      <c r="AJ10" s="275"/>
    </row>
    <row r="11" spans="1:36" s="245" customFormat="1" ht="16.899999999999999" customHeight="1">
      <c r="A11" s="127"/>
      <c r="B11" s="401"/>
      <c r="C11" s="402"/>
      <c r="D11" s="403"/>
      <c r="E11" s="405"/>
      <c r="F11" s="232"/>
      <c r="G11" s="205"/>
      <c r="H11" s="231"/>
      <c r="I11" s="124"/>
      <c r="J11" s="203"/>
      <c r="K11" s="124"/>
      <c r="L11" s="181"/>
      <c r="M11" s="123"/>
      <c r="N11" s="124"/>
      <c r="O11" s="128"/>
      <c r="P11" s="124"/>
      <c r="Q11" s="204"/>
      <c r="R11" s="205"/>
      <c r="S11" s="124"/>
      <c r="T11" s="181"/>
      <c r="U11" s="238"/>
      <c r="V11" s="125">
        <f t="shared" si="0"/>
        <v>0</v>
      </c>
      <c r="W11" s="125">
        <f>IF('1045Ef Décompte'!D15="",0,1)</f>
        <v>0</v>
      </c>
      <c r="X11" s="120" t="str">
        <f t="shared" si="1"/>
        <v/>
      </c>
      <c r="Y11" s="120">
        <f t="shared" si="2"/>
        <v>0</v>
      </c>
      <c r="Z11" s="241" t="str">
        <f t="shared" si="3"/>
        <v/>
      </c>
      <c r="AA11" s="120" t="str">
        <f t="shared" si="8"/>
        <v/>
      </c>
      <c r="AB11" s="120" t="str">
        <f t="shared" si="9"/>
        <v/>
      </c>
      <c r="AC11" s="120" t="str">
        <f t="shared" si="4"/>
        <v/>
      </c>
      <c r="AD11" s="120" t="str">
        <f t="shared" si="5"/>
        <v/>
      </c>
      <c r="AE11" s="126" t="str">
        <f t="shared" si="6"/>
        <v/>
      </c>
      <c r="AF11" s="122" t="str">
        <f t="shared" si="7"/>
        <v/>
      </c>
      <c r="AG11" s="126" t="str">
        <f t="shared" si="10"/>
        <v/>
      </c>
      <c r="AH11" s="126"/>
      <c r="AI11" s="122"/>
      <c r="AJ11" s="275"/>
    </row>
    <row r="12" spans="1:36" s="245" customFormat="1" ht="16.899999999999999" customHeight="1">
      <c r="A12" s="127"/>
      <c r="B12" s="401"/>
      <c r="C12" s="402"/>
      <c r="D12" s="403"/>
      <c r="E12" s="405"/>
      <c r="F12" s="232"/>
      <c r="G12" s="205"/>
      <c r="H12" s="231"/>
      <c r="I12" s="124"/>
      <c r="J12" s="203"/>
      <c r="K12" s="124"/>
      <c r="L12" s="181"/>
      <c r="M12" s="123"/>
      <c r="N12" s="124"/>
      <c r="O12" s="128"/>
      <c r="P12" s="124"/>
      <c r="Q12" s="204"/>
      <c r="R12" s="205"/>
      <c r="S12" s="124"/>
      <c r="T12" s="181"/>
      <c r="U12" s="238"/>
      <c r="V12" s="125">
        <f t="shared" si="0"/>
        <v>0</v>
      </c>
      <c r="W12" s="125">
        <f>IF('1045Ef Décompte'!D16="",0,1)</f>
        <v>0</v>
      </c>
      <c r="X12" s="120" t="str">
        <f t="shared" si="1"/>
        <v/>
      </c>
      <c r="Y12" s="120">
        <f t="shared" si="2"/>
        <v>0</v>
      </c>
      <c r="Z12" s="241" t="str">
        <f t="shared" si="3"/>
        <v/>
      </c>
      <c r="AA12" s="120" t="str">
        <f t="shared" si="8"/>
        <v/>
      </c>
      <c r="AB12" s="120" t="str">
        <f t="shared" si="9"/>
        <v/>
      </c>
      <c r="AC12" s="120" t="str">
        <f t="shared" si="4"/>
        <v/>
      </c>
      <c r="AD12" s="120" t="str">
        <f t="shared" si="5"/>
        <v/>
      </c>
      <c r="AE12" s="126" t="str">
        <f t="shared" si="6"/>
        <v/>
      </c>
      <c r="AF12" s="122" t="str">
        <f t="shared" si="7"/>
        <v/>
      </c>
      <c r="AG12" s="126" t="str">
        <f t="shared" si="10"/>
        <v/>
      </c>
      <c r="AH12" s="126"/>
      <c r="AI12" s="122"/>
      <c r="AJ12" s="275"/>
    </row>
    <row r="13" spans="1:36" s="245" customFormat="1" ht="16.899999999999999" customHeight="1">
      <c r="A13" s="127"/>
      <c r="B13" s="401"/>
      <c r="C13" s="402"/>
      <c r="D13" s="403"/>
      <c r="E13" s="405"/>
      <c r="F13" s="232"/>
      <c r="G13" s="205"/>
      <c r="H13" s="231"/>
      <c r="I13" s="124"/>
      <c r="J13" s="203"/>
      <c r="K13" s="124"/>
      <c r="L13" s="181"/>
      <c r="M13" s="123"/>
      <c r="N13" s="124"/>
      <c r="O13" s="128"/>
      <c r="P13" s="124"/>
      <c r="Q13" s="204"/>
      <c r="R13" s="205"/>
      <c r="S13" s="124"/>
      <c r="T13" s="181"/>
      <c r="U13" s="238"/>
      <c r="V13" s="125">
        <f t="shared" si="0"/>
        <v>0</v>
      </c>
      <c r="W13" s="125">
        <f>IF('1045Ef Décompte'!D17="",0,1)</f>
        <v>0</v>
      </c>
      <c r="X13" s="120" t="str">
        <f t="shared" si="1"/>
        <v/>
      </c>
      <c r="Y13" s="120">
        <f t="shared" si="2"/>
        <v>0</v>
      </c>
      <c r="Z13" s="241" t="str">
        <f t="shared" si="3"/>
        <v/>
      </c>
      <c r="AA13" s="120" t="str">
        <f t="shared" si="8"/>
        <v/>
      </c>
      <c r="AB13" s="120" t="str">
        <f t="shared" si="9"/>
        <v/>
      </c>
      <c r="AC13" s="120" t="str">
        <f t="shared" si="4"/>
        <v/>
      </c>
      <c r="AD13" s="120" t="str">
        <f t="shared" si="5"/>
        <v/>
      </c>
      <c r="AE13" s="126" t="str">
        <f t="shared" si="6"/>
        <v/>
      </c>
      <c r="AF13" s="122" t="str">
        <f t="shared" si="7"/>
        <v/>
      </c>
      <c r="AG13" s="126" t="str">
        <f t="shared" si="10"/>
        <v/>
      </c>
      <c r="AH13" s="126"/>
      <c r="AI13" s="122"/>
      <c r="AJ13" s="275"/>
    </row>
    <row r="14" spans="1:36" s="245" customFormat="1" ht="16.899999999999999" customHeight="1">
      <c r="A14" s="127"/>
      <c r="B14" s="401"/>
      <c r="C14" s="402"/>
      <c r="D14" s="403"/>
      <c r="E14" s="405"/>
      <c r="F14" s="232"/>
      <c r="G14" s="205"/>
      <c r="H14" s="231"/>
      <c r="I14" s="124"/>
      <c r="J14" s="203"/>
      <c r="K14" s="124"/>
      <c r="L14" s="181"/>
      <c r="M14" s="123"/>
      <c r="N14" s="124"/>
      <c r="O14" s="128"/>
      <c r="P14" s="124"/>
      <c r="Q14" s="204"/>
      <c r="R14" s="205"/>
      <c r="S14" s="124"/>
      <c r="T14" s="181"/>
      <c r="U14" s="238"/>
      <c r="V14" s="125">
        <f t="shared" si="0"/>
        <v>0</v>
      </c>
      <c r="W14" s="125">
        <f>IF('1045Ef Décompte'!D18="",0,1)</f>
        <v>0</v>
      </c>
      <c r="X14" s="120" t="str">
        <f t="shared" si="1"/>
        <v/>
      </c>
      <c r="Y14" s="120">
        <f t="shared" si="2"/>
        <v>0</v>
      </c>
      <c r="Z14" s="241" t="str">
        <f t="shared" si="3"/>
        <v/>
      </c>
      <c r="AA14" s="120" t="str">
        <f t="shared" si="8"/>
        <v/>
      </c>
      <c r="AB14" s="120" t="str">
        <f t="shared" si="9"/>
        <v/>
      </c>
      <c r="AC14" s="120" t="str">
        <f t="shared" si="4"/>
        <v/>
      </c>
      <c r="AD14" s="120" t="str">
        <f t="shared" si="5"/>
        <v/>
      </c>
      <c r="AE14" s="126" t="str">
        <f t="shared" si="6"/>
        <v/>
      </c>
      <c r="AF14" s="122" t="str">
        <f t="shared" si="7"/>
        <v/>
      </c>
      <c r="AG14" s="126" t="str">
        <f t="shared" si="10"/>
        <v/>
      </c>
      <c r="AH14" s="126"/>
      <c r="AI14" s="122"/>
      <c r="AJ14" s="275"/>
    </row>
    <row r="15" spans="1:36" s="245" customFormat="1" ht="16.899999999999999" customHeight="1">
      <c r="A15" s="127"/>
      <c r="B15" s="401"/>
      <c r="C15" s="402"/>
      <c r="D15" s="403"/>
      <c r="E15" s="405"/>
      <c r="F15" s="232"/>
      <c r="G15" s="205"/>
      <c r="H15" s="231"/>
      <c r="I15" s="124"/>
      <c r="J15" s="203"/>
      <c r="K15" s="124"/>
      <c r="L15" s="181"/>
      <c r="M15" s="123"/>
      <c r="N15" s="124"/>
      <c r="O15" s="128"/>
      <c r="P15" s="124"/>
      <c r="Q15" s="204"/>
      <c r="R15" s="205"/>
      <c r="S15" s="124"/>
      <c r="T15" s="181"/>
      <c r="U15" s="238"/>
      <c r="V15" s="125">
        <f t="shared" si="0"/>
        <v>0</v>
      </c>
      <c r="W15" s="125">
        <f>IF('1045Ef Décompte'!D19="",0,1)</f>
        <v>0</v>
      </c>
      <c r="X15" s="120" t="str">
        <f t="shared" si="1"/>
        <v/>
      </c>
      <c r="Y15" s="120">
        <f t="shared" si="2"/>
        <v>0</v>
      </c>
      <c r="Z15" s="241" t="str">
        <f t="shared" si="3"/>
        <v/>
      </c>
      <c r="AA15" s="120" t="str">
        <f t="shared" si="8"/>
        <v/>
      </c>
      <c r="AB15" s="120" t="str">
        <f t="shared" si="9"/>
        <v/>
      </c>
      <c r="AC15" s="120" t="str">
        <f t="shared" si="4"/>
        <v/>
      </c>
      <c r="AD15" s="120" t="str">
        <f t="shared" si="5"/>
        <v/>
      </c>
      <c r="AE15" s="126" t="str">
        <f t="shared" si="6"/>
        <v/>
      </c>
      <c r="AF15" s="122" t="str">
        <f t="shared" si="7"/>
        <v/>
      </c>
      <c r="AG15" s="126" t="str">
        <f t="shared" si="10"/>
        <v/>
      </c>
      <c r="AH15" s="126"/>
      <c r="AI15" s="122"/>
      <c r="AJ15" s="275"/>
    </row>
    <row r="16" spans="1:36" s="245" customFormat="1" ht="16.899999999999999" customHeight="1">
      <c r="A16" s="127"/>
      <c r="B16" s="401"/>
      <c r="C16" s="402"/>
      <c r="D16" s="403"/>
      <c r="E16" s="405"/>
      <c r="F16" s="232"/>
      <c r="G16" s="205"/>
      <c r="H16" s="231"/>
      <c r="I16" s="124"/>
      <c r="J16" s="203"/>
      <c r="K16" s="124"/>
      <c r="L16" s="181"/>
      <c r="M16" s="123"/>
      <c r="N16" s="124"/>
      <c r="O16" s="128"/>
      <c r="P16" s="124"/>
      <c r="Q16" s="204"/>
      <c r="R16" s="205"/>
      <c r="S16" s="124"/>
      <c r="T16" s="181"/>
      <c r="U16" s="238"/>
      <c r="V16" s="125">
        <f t="shared" si="0"/>
        <v>0</v>
      </c>
      <c r="W16" s="125">
        <f>IF('1045Ef Décompte'!D20="",0,1)</f>
        <v>0</v>
      </c>
      <c r="X16" s="120" t="str">
        <f t="shared" si="1"/>
        <v/>
      </c>
      <c r="Y16" s="120">
        <f t="shared" si="2"/>
        <v>0</v>
      </c>
      <c r="Z16" s="241" t="str">
        <f t="shared" si="3"/>
        <v/>
      </c>
      <c r="AA16" s="120" t="str">
        <f t="shared" si="8"/>
        <v/>
      </c>
      <c r="AB16" s="120" t="str">
        <f t="shared" si="9"/>
        <v/>
      </c>
      <c r="AC16" s="120" t="str">
        <f t="shared" si="4"/>
        <v/>
      </c>
      <c r="AD16" s="120" t="str">
        <f t="shared" si="5"/>
        <v/>
      </c>
      <c r="AE16" s="126" t="str">
        <f t="shared" si="6"/>
        <v/>
      </c>
      <c r="AF16" s="122" t="str">
        <f t="shared" si="7"/>
        <v/>
      </c>
      <c r="AG16" s="126" t="str">
        <f t="shared" si="10"/>
        <v/>
      </c>
      <c r="AH16" s="126"/>
      <c r="AI16" s="122"/>
      <c r="AJ16" s="275"/>
    </row>
    <row r="17" spans="1:36" s="245" customFormat="1" ht="16.899999999999999" customHeight="1">
      <c r="A17" s="127"/>
      <c r="B17" s="401"/>
      <c r="C17" s="402"/>
      <c r="D17" s="403"/>
      <c r="E17" s="405"/>
      <c r="F17" s="232"/>
      <c r="G17" s="205"/>
      <c r="H17" s="231"/>
      <c r="I17" s="124"/>
      <c r="J17" s="203"/>
      <c r="K17" s="124"/>
      <c r="L17" s="181"/>
      <c r="M17" s="123"/>
      <c r="N17" s="124"/>
      <c r="O17" s="128"/>
      <c r="P17" s="124"/>
      <c r="Q17" s="204"/>
      <c r="R17" s="205"/>
      <c r="S17" s="124"/>
      <c r="T17" s="181"/>
      <c r="U17" s="238"/>
      <c r="V17" s="125">
        <f t="shared" si="0"/>
        <v>0</v>
      </c>
      <c r="W17" s="125">
        <f>IF('1045Ef Décompte'!D21="",0,1)</f>
        <v>0</v>
      </c>
      <c r="X17" s="120" t="str">
        <f t="shared" si="1"/>
        <v/>
      </c>
      <c r="Y17" s="120">
        <f t="shared" si="2"/>
        <v>0</v>
      </c>
      <c r="Z17" s="241" t="str">
        <f t="shared" si="3"/>
        <v/>
      </c>
      <c r="AA17" s="120" t="str">
        <f t="shared" si="8"/>
        <v/>
      </c>
      <c r="AB17" s="120" t="str">
        <f t="shared" si="9"/>
        <v/>
      </c>
      <c r="AC17" s="120" t="str">
        <f t="shared" si="4"/>
        <v/>
      </c>
      <c r="AD17" s="120" t="str">
        <f t="shared" si="5"/>
        <v/>
      </c>
      <c r="AE17" s="126" t="str">
        <f t="shared" si="6"/>
        <v/>
      </c>
      <c r="AF17" s="122" t="str">
        <f t="shared" si="7"/>
        <v/>
      </c>
      <c r="AG17" s="126" t="str">
        <f t="shared" si="10"/>
        <v/>
      </c>
      <c r="AH17" s="126"/>
      <c r="AI17" s="122"/>
      <c r="AJ17" s="275"/>
    </row>
    <row r="18" spans="1:36" s="245" customFormat="1" ht="16.899999999999999" customHeight="1">
      <c r="A18" s="127"/>
      <c r="B18" s="401"/>
      <c r="C18" s="402"/>
      <c r="D18" s="403"/>
      <c r="E18" s="405"/>
      <c r="F18" s="232"/>
      <c r="G18" s="205"/>
      <c r="H18" s="231"/>
      <c r="I18" s="124"/>
      <c r="J18" s="203"/>
      <c r="K18" s="124"/>
      <c r="L18" s="181"/>
      <c r="M18" s="123"/>
      <c r="N18" s="124"/>
      <c r="O18" s="128"/>
      <c r="P18" s="124"/>
      <c r="Q18" s="204"/>
      <c r="R18" s="205"/>
      <c r="S18" s="124"/>
      <c r="T18" s="181"/>
      <c r="U18" s="238"/>
      <c r="V18" s="125">
        <f t="shared" si="0"/>
        <v>0</v>
      </c>
      <c r="W18" s="125">
        <f>IF('1045Ef Décompte'!D22="",0,1)</f>
        <v>0</v>
      </c>
      <c r="X18" s="120" t="str">
        <f t="shared" si="1"/>
        <v/>
      </c>
      <c r="Y18" s="120">
        <f t="shared" si="2"/>
        <v>0</v>
      </c>
      <c r="Z18" s="241" t="str">
        <f t="shared" si="3"/>
        <v/>
      </c>
      <c r="AA18" s="120" t="str">
        <f t="shared" si="8"/>
        <v/>
      </c>
      <c r="AB18" s="120" t="str">
        <f t="shared" si="9"/>
        <v/>
      </c>
      <c r="AC18" s="120" t="str">
        <f t="shared" si="4"/>
        <v/>
      </c>
      <c r="AD18" s="120" t="str">
        <f t="shared" si="5"/>
        <v/>
      </c>
      <c r="AE18" s="126" t="str">
        <f t="shared" si="6"/>
        <v/>
      </c>
      <c r="AF18" s="122" t="str">
        <f t="shared" si="7"/>
        <v/>
      </c>
      <c r="AG18" s="126" t="str">
        <f t="shared" si="10"/>
        <v/>
      </c>
      <c r="AH18" s="126"/>
      <c r="AI18" s="122"/>
      <c r="AJ18" s="275"/>
    </row>
    <row r="19" spans="1:36" s="245" customFormat="1" ht="16.899999999999999" customHeight="1">
      <c r="A19" s="127"/>
      <c r="B19" s="401"/>
      <c r="C19" s="402"/>
      <c r="D19" s="403"/>
      <c r="E19" s="405"/>
      <c r="F19" s="232"/>
      <c r="G19" s="205"/>
      <c r="H19" s="231"/>
      <c r="I19" s="124"/>
      <c r="J19" s="203"/>
      <c r="K19" s="124"/>
      <c r="L19" s="181"/>
      <c r="M19" s="123"/>
      <c r="N19" s="124"/>
      <c r="O19" s="128"/>
      <c r="P19" s="124"/>
      <c r="Q19" s="204"/>
      <c r="R19" s="205"/>
      <c r="S19" s="124"/>
      <c r="T19" s="181"/>
      <c r="U19" s="238"/>
      <c r="V19" s="125">
        <f t="shared" si="0"/>
        <v>0</v>
      </c>
      <c r="W19" s="125">
        <f>IF('1045Ef Décompte'!D23="",0,1)</f>
        <v>0</v>
      </c>
      <c r="X19" s="120" t="str">
        <f t="shared" si="1"/>
        <v/>
      </c>
      <c r="Y19" s="120">
        <f t="shared" si="2"/>
        <v>0</v>
      </c>
      <c r="Z19" s="241" t="str">
        <f t="shared" si="3"/>
        <v/>
      </c>
      <c r="AA19" s="120" t="str">
        <f t="shared" si="8"/>
        <v/>
      </c>
      <c r="AB19" s="120" t="str">
        <f t="shared" si="9"/>
        <v/>
      </c>
      <c r="AC19" s="120" t="str">
        <f t="shared" si="4"/>
        <v/>
      </c>
      <c r="AD19" s="120" t="str">
        <f t="shared" si="5"/>
        <v/>
      </c>
      <c r="AE19" s="126" t="str">
        <f t="shared" si="6"/>
        <v/>
      </c>
      <c r="AF19" s="122" t="str">
        <f t="shared" si="7"/>
        <v/>
      </c>
      <c r="AG19" s="126" t="str">
        <f t="shared" si="10"/>
        <v/>
      </c>
      <c r="AH19" s="126"/>
      <c r="AI19" s="122"/>
      <c r="AJ19" s="275"/>
    </row>
    <row r="20" spans="1:36" s="245" customFormat="1" ht="16.899999999999999" customHeight="1">
      <c r="A20" s="127"/>
      <c r="B20" s="401"/>
      <c r="C20" s="402"/>
      <c r="D20" s="403"/>
      <c r="E20" s="405"/>
      <c r="F20" s="232"/>
      <c r="G20" s="205"/>
      <c r="H20" s="231"/>
      <c r="I20" s="124"/>
      <c r="J20" s="203"/>
      <c r="K20" s="124"/>
      <c r="L20" s="181"/>
      <c r="M20" s="123"/>
      <c r="N20" s="124"/>
      <c r="O20" s="128"/>
      <c r="P20" s="124"/>
      <c r="Q20" s="204"/>
      <c r="R20" s="205"/>
      <c r="S20" s="124"/>
      <c r="T20" s="181"/>
      <c r="U20" s="238"/>
      <c r="V20" s="125">
        <f t="shared" si="0"/>
        <v>0</v>
      </c>
      <c r="W20" s="125">
        <f>IF('1045Ef Décompte'!D24="",0,1)</f>
        <v>0</v>
      </c>
      <c r="X20" s="120" t="str">
        <f t="shared" si="1"/>
        <v/>
      </c>
      <c r="Y20" s="120">
        <f t="shared" si="2"/>
        <v>0</v>
      </c>
      <c r="Z20" s="241" t="str">
        <f t="shared" si="3"/>
        <v/>
      </c>
      <c r="AA20" s="120" t="str">
        <f t="shared" si="8"/>
        <v/>
      </c>
      <c r="AB20" s="120" t="str">
        <f t="shared" si="9"/>
        <v/>
      </c>
      <c r="AC20" s="120" t="str">
        <f t="shared" si="4"/>
        <v/>
      </c>
      <c r="AD20" s="120" t="str">
        <f t="shared" si="5"/>
        <v/>
      </c>
      <c r="AE20" s="126" t="str">
        <f t="shared" si="6"/>
        <v/>
      </c>
      <c r="AF20" s="122" t="str">
        <f t="shared" si="7"/>
        <v/>
      </c>
      <c r="AG20" s="126" t="str">
        <f t="shared" si="10"/>
        <v/>
      </c>
      <c r="AH20" s="126"/>
      <c r="AI20" s="122"/>
      <c r="AJ20" s="275"/>
    </row>
    <row r="21" spans="1:36" s="245" customFormat="1" ht="16.899999999999999" customHeight="1">
      <c r="A21" s="127"/>
      <c r="B21" s="401"/>
      <c r="C21" s="402"/>
      <c r="D21" s="403"/>
      <c r="E21" s="405"/>
      <c r="F21" s="232"/>
      <c r="G21" s="205"/>
      <c r="H21" s="231"/>
      <c r="I21" s="124"/>
      <c r="J21" s="203"/>
      <c r="K21" s="124"/>
      <c r="L21" s="181"/>
      <c r="M21" s="123"/>
      <c r="N21" s="124"/>
      <c r="O21" s="128"/>
      <c r="P21" s="124"/>
      <c r="Q21" s="204"/>
      <c r="R21" s="205"/>
      <c r="S21" s="124"/>
      <c r="T21" s="181"/>
      <c r="U21" s="238"/>
      <c r="V21" s="125">
        <f t="shared" si="0"/>
        <v>0</v>
      </c>
      <c r="W21" s="125">
        <f>IF('1045Ef Décompte'!D25="",0,1)</f>
        <v>0</v>
      </c>
      <c r="X21" s="120" t="str">
        <f t="shared" si="1"/>
        <v/>
      </c>
      <c r="Y21" s="120">
        <f t="shared" si="2"/>
        <v>0</v>
      </c>
      <c r="Z21" s="241" t="str">
        <f t="shared" si="3"/>
        <v/>
      </c>
      <c r="AA21" s="120" t="str">
        <f t="shared" si="8"/>
        <v/>
      </c>
      <c r="AB21" s="120" t="str">
        <f t="shared" si="9"/>
        <v/>
      </c>
      <c r="AC21" s="120" t="str">
        <f t="shared" si="4"/>
        <v/>
      </c>
      <c r="AD21" s="120" t="str">
        <f t="shared" si="5"/>
        <v/>
      </c>
      <c r="AE21" s="126" t="str">
        <f t="shared" si="6"/>
        <v/>
      </c>
      <c r="AF21" s="122" t="str">
        <f t="shared" si="7"/>
        <v/>
      </c>
      <c r="AG21" s="126" t="str">
        <f t="shared" si="10"/>
        <v/>
      </c>
      <c r="AH21" s="126"/>
      <c r="AI21" s="122"/>
      <c r="AJ21" s="275"/>
    </row>
    <row r="22" spans="1:36" s="245" customFormat="1" ht="16.899999999999999" customHeight="1">
      <c r="A22" s="127"/>
      <c r="B22" s="401"/>
      <c r="C22" s="402"/>
      <c r="D22" s="403"/>
      <c r="E22" s="405"/>
      <c r="F22" s="232"/>
      <c r="G22" s="205"/>
      <c r="H22" s="231"/>
      <c r="I22" s="124"/>
      <c r="J22" s="203"/>
      <c r="K22" s="124"/>
      <c r="L22" s="181"/>
      <c r="M22" s="123"/>
      <c r="N22" s="124"/>
      <c r="O22" s="128"/>
      <c r="P22" s="124"/>
      <c r="Q22" s="204"/>
      <c r="R22" s="205"/>
      <c r="S22" s="124"/>
      <c r="T22" s="181"/>
      <c r="U22" s="238"/>
      <c r="V22" s="125">
        <f t="shared" si="0"/>
        <v>0</v>
      </c>
      <c r="W22" s="125">
        <f>IF('1045Ef Décompte'!D26="",0,1)</f>
        <v>0</v>
      </c>
      <c r="X22" s="120" t="str">
        <f t="shared" si="1"/>
        <v/>
      </c>
      <c r="Y22" s="120">
        <f t="shared" si="2"/>
        <v>0</v>
      </c>
      <c r="Z22" s="241" t="str">
        <f t="shared" si="3"/>
        <v/>
      </c>
      <c r="AA22" s="120" t="str">
        <f t="shared" si="8"/>
        <v/>
      </c>
      <c r="AB22" s="120" t="str">
        <f t="shared" si="9"/>
        <v/>
      </c>
      <c r="AC22" s="120" t="str">
        <f t="shared" si="4"/>
        <v/>
      </c>
      <c r="AD22" s="120" t="str">
        <f t="shared" si="5"/>
        <v/>
      </c>
      <c r="AE22" s="126" t="str">
        <f t="shared" si="6"/>
        <v/>
      </c>
      <c r="AF22" s="122" t="str">
        <f t="shared" si="7"/>
        <v/>
      </c>
      <c r="AG22" s="126" t="str">
        <f t="shared" si="10"/>
        <v/>
      </c>
      <c r="AH22" s="126"/>
      <c r="AI22" s="122"/>
      <c r="AJ22" s="275"/>
    </row>
    <row r="23" spans="1:36" s="245" customFormat="1" ht="16.899999999999999" customHeight="1">
      <c r="A23" s="127"/>
      <c r="B23" s="401"/>
      <c r="C23" s="402"/>
      <c r="D23" s="403"/>
      <c r="E23" s="405"/>
      <c r="F23" s="232"/>
      <c r="G23" s="205"/>
      <c r="H23" s="231"/>
      <c r="I23" s="124"/>
      <c r="J23" s="203"/>
      <c r="K23" s="124"/>
      <c r="L23" s="181"/>
      <c r="M23" s="123"/>
      <c r="N23" s="124"/>
      <c r="O23" s="128"/>
      <c r="P23" s="124"/>
      <c r="Q23" s="204"/>
      <c r="R23" s="205"/>
      <c r="S23" s="124"/>
      <c r="T23" s="181"/>
      <c r="U23" s="238"/>
      <c r="V23" s="125">
        <f t="shared" si="0"/>
        <v>0</v>
      </c>
      <c r="W23" s="125">
        <f>IF('1045Ef Décompte'!D27="",0,1)</f>
        <v>0</v>
      </c>
      <c r="X23" s="120" t="str">
        <f t="shared" si="1"/>
        <v/>
      </c>
      <c r="Y23" s="120">
        <f t="shared" si="2"/>
        <v>0</v>
      </c>
      <c r="Z23" s="241" t="str">
        <f t="shared" si="3"/>
        <v/>
      </c>
      <c r="AA23" s="120" t="str">
        <f t="shared" si="8"/>
        <v/>
      </c>
      <c r="AB23" s="120" t="str">
        <f t="shared" si="9"/>
        <v/>
      </c>
      <c r="AC23" s="120" t="str">
        <f t="shared" si="4"/>
        <v/>
      </c>
      <c r="AD23" s="120" t="str">
        <f t="shared" si="5"/>
        <v/>
      </c>
      <c r="AE23" s="126" t="str">
        <f t="shared" si="6"/>
        <v/>
      </c>
      <c r="AF23" s="122" t="str">
        <f t="shared" si="7"/>
        <v/>
      </c>
      <c r="AG23" s="126" t="str">
        <f t="shared" si="10"/>
        <v/>
      </c>
      <c r="AH23" s="126"/>
      <c r="AI23" s="122"/>
      <c r="AJ23" s="275"/>
    </row>
    <row r="24" spans="1:36" s="245" customFormat="1" ht="16.899999999999999" customHeight="1">
      <c r="A24" s="127"/>
      <c r="B24" s="401"/>
      <c r="C24" s="402"/>
      <c r="D24" s="403"/>
      <c r="E24" s="405"/>
      <c r="F24" s="232"/>
      <c r="G24" s="205"/>
      <c r="H24" s="231"/>
      <c r="I24" s="124"/>
      <c r="J24" s="203"/>
      <c r="K24" s="124"/>
      <c r="L24" s="181"/>
      <c r="M24" s="123"/>
      <c r="N24" s="124"/>
      <c r="O24" s="128"/>
      <c r="P24" s="124"/>
      <c r="Q24" s="204"/>
      <c r="R24" s="205"/>
      <c r="S24" s="124"/>
      <c r="T24" s="181"/>
      <c r="U24" s="238"/>
      <c r="V24" s="125">
        <f t="shared" si="0"/>
        <v>0</v>
      </c>
      <c r="W24" s="125">
        <f>IF('1045Ef Décompte'!D28="",0,1)</f>
        <v>0</v>
      </c>
      <c r="X24" s="120" t="str">
        <f t="shared" si="1"/>
        <v/>
      </c>
      <c r="Y24" s="120">
        <f t="shared" si="2"/>
        <v>0</v>
      </c>
      <c r="Z24" s="241" t="str">
        <f t="shared" si="3"/>
        <v/>
      </c>
      <c r="AA24" s="120" t="str">
        <f t="shared" si="8"/>
        <v/>
      </c>
      <c r="AB24" s="120" t="str">
        <f t="shared" si="9"/>
        <v/>
      </c>
      <c r="AC24" s="120" t="str">
        <f t="shared" si="4"/>
        <v/>
      </c>
      <c r="AD24" s="120" t="str">
        <f t="shared" si="5"/>
        <v/>
      </c>
      <c r="AE24" s="126" t="str">
        <f t="shared" si="6"/>
        <v/>
      </c>
      <c r="AF24" s="122" t="str">
        <f t="shared" si="7"/>
        <v/>
      </c>
      <c r="AG24" s="126" t="str">
        <f t="shared" si="10"/>
        <v/>
      </c>
      <c r="AH24" s="126"/>
      <c r="AI24" s="122"/>
      <c r="AJ24" s="275"/>
    </row>
    <row r="25" spans="1:36" s="245" customFormat="1" ht="16.899999999999999" customHeight="1">
      <c r="A25" s="127"/>
      <c r="B25" s="401"/>
      <c r="C25" s="402"/>
      <c r="D25" s="403"/>
      <c r="E25" s="405"/>
      <c r="F25" s="232"/>
      <c r="G25" s="205"/>
      <c r="H25" s="231"/>
      <c r="I25" s="124"/>
      <c r="J25" s="203"/>
      <c r="K25" s="124"/>
      <c r="L25" s="181"/>
      <c r="M25" s="123"/>
      <c r="N25" s="124"/>
      <c r="O25" s="128"/>
      <c r="P25" s="124"/>
      <c r="Q25" s="204"/>
      <c r="R25" s="205"/>
      <c r="S25" s="124"/>
      <c r="T25" s="181"/>
      <c r="U25" s="238"/>
      <c r="V25" s="125">
        <f t="shared" si="0"/>
        <v>0</v>
      </c>
      <c r="W25" s="125">
        <f>IF('1045Ef Décompte'!D29="",0,1)</f>
        <v>0</v>
      </c>
      <c r="X25" s="120" t="str">
        <f t="shared" si="1"/>
        <v/>
      </c>
      <c r="Y25" s="120">
        <f t="shared" si="2"/>
        <v>0</v>
      </c>
      <c r="Z25" s="241" t="str">
        <f t="shared" si="3"/>
        <v/>
      </c>
      <c r="AA25" s="120" t="str">
        <f t="shared" si="8"/>
        <v/>
      </c>
      <c r="AB25" s="120" t="str">
        <f t="shared" si="9"/>
        <v/>
      </c>
      <c r="AC25" s="120" t="str">
        <f t="shared" si="4"/>
        <v/>
      </c>
      <c r="AD25" s="120" t="str">
        <f t="shared" si="5"/>
        <v/>
      </c>
      <c r="AE25" s="126" t="str">
        <f t="shared" si="6"/>
        <v/>
      </c>
      <c r="AF25" s="122" t="str">
        <f t="shared" si="7"/>
        <v/>
      </c>
      <c r="AG25" s="126" t="str">
        <f t="shared" si="10"/>
        <v/>
      </c>
      <c r="AH25" s="126"/>
      <c r="AI25" s="122"/>
      <c r="AJ25" s="275"/>
    </row>
    <row r="26" spans="1:36" s="245" customFormat="1" ht="16.899999999999999" customHeight="1">
      <c r="A26" s="127"/>
      <c r="B26" s="401"/>
      <c r="C26" s="402"/>
      <c r="D26" s="403"/>
      <c r="E26" s="405"/>
      <c r="F26" s="232"/>
      <c r="G26" s="205"/>
      <c r="H26" s="231"/>
      <c r="I26" s="124"/>
      <c r="J26" s="203"/>
      <c r="K26" s="124"/>
      <c r="L26" s="181"/>
      <c r="M26" s="123"/>
      <c r="N26" s="124"/>
      <c r="O26" s="128"/>
      <c r="P26" s="124"/>
      <c r="Q26" s="204"/>
      <c r="R26" s="205"/>
      <c r="S26" s="124"/>
      <c r="T26" s="181"/>
      <c r="U26" s="238"/>
      <c r="V26" s="125">
        <f t="shared" si="0"/>
        <v>0</v>
      </c>
      <c r="W26" s="125">
        <f>IF('1045Ef Décompte'!D30="",0,1)</f>
        <v>0</v>
      </c>
      <c r="X26" s="120" t="str">
        <f t="shared" si="1"/>
        <v/>
      </c>
      <c r="Y26" s="120">
        <f t="shared" si="2"/>
        <v>0</v>
      </c>
      <c r="Z26" s="241" t="str">
        <f t="shared" si="3"/>
        <v/>
      </c>
      <c r="AA26" s="120" t="str">
        <f t="shared" si="8"/>
        <v/>
      </c>
      <c r="AB26" s="120" t="str">
        <f t="shared" si="9"/>
        <v/>
      </c>
      <c r="AC26" s="120" t="str">
        <f t="shared" si="4"/>
        <v/>
      </c>
      <c r="AD26" s="120" t="str">
        <f t="shared" si="5"/>
        <v/>
      </c>
      <c r="AE26" s="126" t="str">
        <f t="shared" si="6"/>
        <v/>
      </c>
      <c r="AF26" s="122" t="str">
        <f t="shared" si="7"/>
        <v/>
      </c>
      <c r="AG26" s="126" t="str">
        <f t="shared" si="10"/>
        <v/>
      </c>
      <c r="AH26" s="126"/>
      <c r="AI26" s="122"/>
      <c r="AJ26" s="275"/>
    </row>
    <row r="27" spans="1:36" s="245" customFormat="1" ht="16.899999999999999" customHeight="1">
      <c r="A27" s="127"/>
      <c r="B27" s="401"/>
      <c r="C27" s="402"/>
      <c r="D27" s="403"/>
      <c r="E27" s="405"/>
      <c r="F27" s="232"/>
      <c r="G27" s="205"/>
      <c r="H27" s="231"/>
      <c r="I27" s="124"/>
      <c r="J27" s="203"/>
      <c r="K27" s="124"/>
      <c r="L27" s="181"/>
      <c r="M27" s="123"/>
      <c r="N27" s="124"/>
      <c r="O27" s="128"/>
      <c r="P27" s="124"/>
      <c r="Q27" s="204"/>
      <c r="R27" s="205"/>
      <c r="S27" s="124"/>
      <c r="T27" s="181"/>
      <c r="U27" s="238"/>
      <c r="V27" s="125">
        <f t="shared" si="0"/>
        <v>0</v>
      </c>
      <c r="W27" s="125">
        <f>IF('1045Ef Décompte'!D31="",0,1)</f>
        <v>0</v>
      </c>
      <c r="X27" s="120" t="str">
        <f t="shared" si="1"/>
        <v/>
      </c>
      <c r="Y27" s="120">
        <f t="shared" si="2"/>
        <v>0</v>
      </c>
      <c r="Z27" s="241" t="str">
        <f t="shared" si="3"/>
        <v/>
      </c>
      <c r="AA27" s="120" t="str">
        <f t="shared" si="8"/>
        <v/>
      </c>
      <c r="AB27" s="120" t="str">
        <f t="shared" si="9"/>
        <v/>
      </c>
      <c r="AC27" s="120" t="str">
        <f t="shared" si="4"/>
        <v/>
      </c>
      <c r="AD27" s="120" t="str">
        <f t="shared" si="5"/>
        <v/>
      </c>
      <c r="AE27" s="126" t="str">
        <f t="shared" si="6"/>
        <v/>
      </c>
      <c r="AF27" s="122" t="str">
        <f t="shared" si="7"/>
        <v/>
      </c>
      <c r="AG27" s="126" t="str">
        <f t="shared" si="10"/>
        <v/>
      </c>
      <c r="AH27" s="126"/>
      <c r="AI27" s="122"/>
      <c r="AJ27" s="275"/>
    </row>
    <row r="28" spans="1:36" s="245" customFormat="1" ht="16.899999999999999" customHeight="1">
      <c r="A28" s="127"/>
      <c r="B28" s="401"/>
      <c r="C28" s="402"/>
      <c r="D28" s="403"/>
      <c r="E28" s="405"/>
      <c r="F28" s="232"/>
      <c r="G28" s="205"/>
      <c r="H28" s="231"/>
      <c r="I28" s="124"/>
      <c r="J28" s="203"/>
      <c r="K28" s="124"/>
      <c r="L28" s="181"/>
      <c r="M28" s="123"/>
      <c r="N28" s="124"/>
      <c r="O28" s="128"/>
      <c r="P28" s="124"/>
      <c r="Q28" s="204"/>
      <c r="R28" s="205"/>
      <c r="S28" s="124"/>
      <c r="T28" s="181"/>
      <c r="U28" s="238"/>
      <c r="V28" s="125">
        <f t="shared" si="0"/>
        <v>0</v>
      </c>
      <c r="W28" s="125">
        <f>IF('1045Ef Décompte'!D32="",0,1)</f>
        <v>0</v>
      </c>
      <c r="X28" s="120" t="str">
        <f t="shared" si="1"/>
        <v/>
      </c>
      <c r="Y28" s="120">
        <f t="shared" si="2"/>
        <v>0</v>
      </c>
      <c r="Z28" s="241" t="str">
        <f t="shared" si="3"/>
        <v/>
      </c>
      <c r="AA28" s="120" t="str">
        <f t="shared" si="8"/>
        <v/>
      </c>
      <c r="AB28" s="120" t="str">
        <f t="shared" si="9"/>
        <v/>
      </c>
      <c r="AC28" s="120" t="str">
        <f t="shared" si="4"/>
        <v/>
      </c>
      <c r="AD28" s="120" t="str">
        <f t="shared" si="5"/>
        <v/>
      </c>
      <c r="AE28" s="126" t="str">
        <f t="shared" si="6"/>
        <v/>
      </c>
      <c r="AF28" s="122" t="str">
        <f t="shared" si="7"/>
        <v/>
      </c>
      <c r="AG28" s="126" t="str">
        <f t="shared" si="10"/>
        <v/>
      </c>
      <c r="AH28" s="126"/>
      <c r="AI28" s="122"/>
      <c r="AJ28" s="275"/>
    </row>
    <row r="29" spans="1:36" s="245" customFormat="1" ht="16.899999999999999" customHeight="1">
      <c r="A29" s="127"/>
      <c r="B29" s="401"/>
      <c r="C29" s="402"/>
      <c r="D29" s="403"/>
      <c r="E29" s="405"/>
      <c r="F29" s="232"/>
      <c r="G29" s="205"/>
      <c r="H29" s="231"/>
      <c r="I29" s="124"/>
      <c r="J29" s="203"/>
      <c r="K29" s="124"/>
      <c r="L29" s="181"/>
      <c r="M29" s="123"/>
      <c r="N29" s="124"/>
      <c r="O29" s="128"/>
      <c r="P29" s="124"/>
      <c r="Q29" s="204"/>
      <c r="R29" s="205"/>
      <c r="S29" s="124"/>
      <c r="T29" s="181"/>
      <c r="U29" s="238"/>
      <c r="V29" s="125">
        <f t="shared" si="0"/>
        <v>0</v>
      </c>
      <c r="W29" s="125">
        <f>IF('1045Ef Décompte'!D33="",0,1)</f>
        <v>0</v>
      </c>
      <c r="X29" s="120" t="str">
        <f t="shared" si="1"/>
        <v/>
      </c>
      <c r="Y29" s="120">
        <f t="shared" si="2"/>
        <v>0</v>
      </c>
      <c r="Z29" s="241" t="str">
        <f t="shared" si="3"/>
        <v/>
      </c>
      <c r="AA29" s="120" t="str">
        <f t="shared" si="8"/>
        <v/>
      </c>
      <c r="AB29" s="120" t="str">
        <f t="shared" si="9"/>
        <v/>
      </c>
      <c r="AC29" s="120" t="str">
        <f t="shared" si="4"/>
        <v/>
      </c>
      <c r="AD29" s="120" t="str">
        <f t="shared" si="5"/>
        <v/>
      </c>
      <c r="AE29" s="126" t="str">
        <f t="shared" si="6"/>
        <v/>
      </c>
      <c r="AF29" s="122" t="str">
        <f t="shared" si="7"/>
        <v/>
      </c>
      <c r="AG29" s="126" t="str">
        <f t="shared" si="10"/>
        <v/>
      </c>
      <c r="AH29" s="126"/>
      <c r="AI29" s="122"/>
      <c r="AJ29" s="275"/>
    </row>
    <row r="30" spans="1:36" s="245" customFormat="1" ht="16.899999999999999" customHeight="1">
      <c r="A30" s="127"/>
      <c r="B30" s="401"/>
      <c r="C30" s="402"/>
      <c r="D30" s="403"/>
      <c r="E30" s="405"/>
      <c r="F30" s="232"/>
      <c r="G30" s="205"/>
      <c r="H30" s="231"/>
      <c r="I30" s="124"/>
      <c r="J30" s="203"/>
      <c r="K30" s="124"/>
      <c r="L30" s="181"/>
      <c r="M30" s="123"/>
      <c r="N30" s="124"/>
      <c r="O30" s="128"/>
      <c r="P30" s="124"/>
      <c r="Q30" s="204"/>
      <c r="R30" s="205"/>
      <c r="S30" s="124"/>
      <c r="T30" s="181"/>
      <c r="U30" s="238"/>
      <c r="V30" s="125">
        <f t="shared" si="0"/>
        <v>0</v>
      </c>
      <c r="W30" s="125">
        <f>IF('1045Ef Décompte'!D34="",0,1)</f>
        <v>0</v>
      </c>
      <c r="X30" s="120" t="str">
        <f t="shared" si="1"/>
        <v/>
      </c>
      <c r="Y30" s="120">
        <f t="shared" si="2"/>
        <v>0</v>
      </c>
      <c r="Z30" s="241" t="str">
        <f t="shared" si="3"/>
        <v/>
      </c>
      <c r="AA30" s="120" t="str">
        <f t="shared" si="8"/>
        <v/>
      </c>
      <c r="AB30" s="120" t="str">
        <f t="shared" si="9"/>
        <v/>
      </c>
      <c r="AC30" s="120" t="str">
        <f t="shared" si="4"/>
        <v/>
      </c>
      <c r="AD30" s="120" t="str">
        <f t="shared" si="5"/>
        <v/>
      </c>
      <c r="AE30" s="126" t="str">
        <f t="shared" si="6"/>
        <v/>
      </c>
      <c r="AF30" s="122" t="str">
        <f t="shared" si="7"/>
        <v/>
      </c>
      <c r="AG30" s="126" t="str">
        <f t="shared" si="10"/>
        <v/>
      </c>
      <c r="AH30" s="126"/>
      <c r="AI30" s="122"/>
      <c r="AJ30" s="275"/>
    </row>
    <row r="31" spans="1:36" s="245" customFormat="1" ht="16.899999999999999" customHeight="1">
      <c r="A31" s="127"/>
      <c r="B31" s="401"/>
      <c r="C31" s="402"/>
      <c r="D31" s="403"/>
      <c r="E31" s="405"/>
      <c r="F31" s="232"/>
      <c r="G31" s="205"/>
      <c r="H31" s="231"/>
      <c r="I31" s="124"/>
      <c r="J31" s="203"/>
      <c r="K31" s="124"/>
      <c r="L31" s="181"/>
      <c r="M31" s="123"/>
      <c r="N31" s="124"/>
      <c r="O31" s="128"/>
      <c r="P31" s="124"/>
      <c r="Q31" s="204"/>
      <c r="R31" s="205"/>
      <c r="S31" s="124"/>
      <c r="T31" s="181"/>
      <c r="U31" s="238"/>
      <c r="V31" s="125">
        <f t="shared" si="0"/>
        <v>0</v>
      </c>
      <c r="W31" s="125">
        <f>IF('1045Ef Décompte'!D35="",0,1)</f>
        <v>0</v>
      </c>
      <c r="X31" s="120" t="str">
        <f t="shared" si="1"/>
        <v/>
      </c>
      <c r="Y31" s="120">
        <f t="shared" si="2"/>
        <v>0</v>
      </c>
      <c r="Z31" s="241" t="str">
        <f t="shared" si="3"/>
        <v/>
      </c>
      <c r="AA31" s="120" t="str">
        <f t="shared" si="8"/>
        <v/>
      </c>
      <c r="AB31" s="120" t="str">
        <f t="shared" si="9"/>
        <v/>
      </c>
      <c r="AC31" s="120" t="str">
        <f t="shared" si="4"/>
        <v/>
      </c>
      <c r="AD31" s="120" t="str">
        <f t="shared" si="5"/>
        <v/>
      </c>
      <c r="AE31" s="126" t="str">
        <f t="shared" si="6"/>
        <v/>
      </c>
      <c r="AF31" s="122" t="str">
        <f t="shared" si="7"/>
        <v/>
      </c>
      <c r="AG31" s="126" t="str">
        <f t="shared" si="10"/>
        <v/>
      </c>
      <c r="AH31" s="126"/>
      <c r="AI31" s="122"/>
      <c r="AJ31" s="275"/>
    </row>
    <row r="32" spans="1:36" s="245" customFormat="1" ht="16.899999999999999" customHeight="1">
      <c r="A32" s="127"/>
      <c r="B32" s="401"/>
      <c r="C32" s="402"/>
      <c r="D32" s="403"/>
      <c r="E32" s="405"/>
      <c r="F32" s="232"/>
      <c r="G32" s="205"/>
      <c r="H32" s="231"/>
      <c r="I32" s="124"/>
      <c r="J32" s="203"/>
      <c r="K32" s="124"/>
      <c r="L32" s="181"/>
      <c r="M32" s="123"/>
      <c r="N32" s="124"/>
      <c r="O32" s="128"/>
      <c r="P32" s="124"/>
      <c r="Q32" s="204"/>
      <c r="R32" s="205"/>
      <c r="S32" s="124"/>
      <c r="T32" s="181"/>
      <c r="U32" s="238"/>
      <c r="V32" s="125">
        <f t="shared" si="0"/>
        <v>0</v>
      </c>
      <c r="W32" s="125">
        <f>IF('1045Ef Décompte'!D36="",0,1)</f>
        <v>0</v>
      </c>
      <c r="X32" s="120" t="str">
        <f t="shared" si="1"/>
        <v/>
      </c>
      <c r="Y32" s="120">
        <f t="shared" si="2"/>
        <v>0</v>
      </c>
      <c r="Z32" s="241" t="str">
        <f t="shared" si="3"/>
        <v/>
      </c>
      <c r="AA32" s="120" t="str">
        <f t="shared" si="8"/>
        <v/>
      </c>
      <c r="AB32" s="120" t="str">
        <f t="shared" si="9"/>
        <v/>
      </c>
      <c r="AC32" s="120" t="str">
        <f t="shared" si="4"/>
        <v/>
      </c>
      <c r="AD32" s="120" t="str">
        <f t="shared" si="5"/>
        <v/>
      </c>
      <c r="AE32" s="126" t="str">
        <f t="shared" si="6"/>
        <v/>
      </c>
      <c r="AF32" s="122" t="str">
        <f t="shared" si="7"/>
        <v/>
      </c>
      <c r="AG32" s="126" t="str">
        <f t="shared" si="10"/>
        <v/>
      </c>
      <c r="AH32" s="126"/>
      <c r="AI32" s="122"/>
      <c r="AJ32" s="275"/>
    </row>
    <row r="33" spans="1:36" s="245" customFormat="1" ht="16.899999999999999" customHeight="1">
      <c r="A33" s="127"/>
      <c r="B33" s="401"/>
      <c r="C33" s="402"/>
      <c r="D33" s="403"/>
      <c r="E33" s="405"/>
      <c r="F33" s="232"/>
      <c r="G33" s="205"/>
      <c r="H33" s="231"/>
      <c r="I33" s="124"/>
      <c r="J33" s="203"/>
      <c r="K33" s="124"/>
      <c r="L33" s="181"/>
      <c r="M33" s="123"/>
      <c r="N33" s="124"/>
      <c r="O33" s="128"/>
      <c r="P33" s="124"/>
      <c r="Q33" s="204"/>
      <c r="R33" s="205"/>
      <c r="S33" s="124"/>
      <c r="T33" s="181"/>
      <c r="U33" s="238"/>
      <c r="V33" s="125">
        <f t="shared" si="0"/>
        <v>0</v>
      </c>
      <c r="W33" s="125">
        <f>IF('1045Ef Décompte'!D37="",0,1)</f>
        <v>0</v>
      </c>
      <c r="X33" s="120" t="str">
        <f t="shared" si="1"/>
        <v/>
      </c>
      <c r="Y33" s="120">
        <f t="shared" si="2"/>
        <v>0</v>
      </c>
      <c r="Z33" s="241" t="str">
        <f t="shared" si="3"/>
        <v/>
      </c>
      <c r="AA33" s="120" t="str">
        <f t="shared" si="8"/>
        <v/>
      </c>
      <c r="AB33" s="120" t="str">
        <f t="shared" si="9"/>
        <v/>
      </c>
      <c r="AC33" s="120" t="str">
        <f t="shared" si="4"/>
        <v/>
      </c>
      <c r="AD33" s="120" t="str">
        <f t="shared" si="5"/>
        <v/>
      </c>
      <c r="AE33" s="126" t="str">
        <f t="shared" si="6"/>
        <v/>
      </c>
      <c r="AF33" s="122" t="str">
        <f t="shared" si="7"/>
        <v/>
      </c>
      <c r="AG33" s="126" t="str">
        <f t="shared" si="10"/>
        <v/>
      </c>
      <c r="AH33" s="126"/>
      <c r="AI33" s="122"/>
      <c r="AJ33" s="275"/>
    </row>
    <row r="34" spans="1:36" s="245" customFormat="1" ht="16.899999999999999" customHeight="1">
      <c r="A34" s="127"/>
      <c r="B34" s="401"/>
      <c r="C34" s="402"/>
      <c r="D34" s="403"/>
      <c r="E34" s="405"/>
      <c r="F34" s="232"/>
      <c r="G34" s="205"/>
      <c r="H34" s="231"/>
      <c r="I34" s="124"/>
      <c r="J34" s="203"/>
      <c r="K34" s="124"/>
      <c r="L34" s="181"/>
      <c r="M34" s="123"/>
      <c r="N34" s="124"/>
      <c r="O34" s="128"/>
      <c r="P34" s="124"/>
      <c r="Q34" s="204"/>
      <c r="R34" s="205"/>
      <c r="S34" s="124"/>
      <c r="T34" s="181"/>
      <c r="U34" s="238"/>
      <c r="V34" s="125">
        <f t="shared" si="0"/>
        <v>0</v>
      </c>
      <c r="W34" s="125">
        <f>IF('1045Ef Décompte'!D38="",0,1)</f>
        <v>0</v>
      </c>
      <c r="X34" s="120" t="str">
        <f t="shared" si="1"/>
        <v/>
      </c>
      <c r="Y34" s="120">
        <f t="shared" si="2"/>
        <v>0</v>
      </c>
      <c r="Z34" s="241" t="str">
        <f t="shared" si="3"/>
        <v/>
      </c>
      <c r="AA34" s="120" t="str">
        <f t="shared" si="8"/>
        <v/>
      </c>
      <c r="AB34" s="120" t="str">
        <f t="shared" si="9"/>
        <v/>
      </c>
      <c r="AC34" s="120" t="str">
        <f t="shared" si="4"/>
        <v/>
      </c>
      <c r="AD34" s="120" t="str">
        <f t="shared" si="5"/>
        <v/>
      </c>
      <c r="AE34" s="126" t="str">
        <f t="shared" si="6"/>
        <v/>
      </c>
      <c r="AF34" s="122" t="str">
        <f t="shared" si="7"/>
        <v/>
      </c>
      <c r="AG34" s="126" t="str">
        <f t="shared" si="10"/>
        <v/>
      </c>
      <c r="AH34" s="126"/>
      <c r="AI34" s="122"/>
      <c r="AJ34" s="275"/>
    </row>
    <row r="35" spans="1:36" s="245" customFormat="1" ht="16.899999999999999" customHeight="1">
      <c r="A35" s="127"/>
      <c r="B35" s="401"/>
      <c r="C35" s="402"/>
      <c r="D35" s="403"/>
      <c r="E35" s="405"/>
      <c r="F35" s="232"/>
      <c r="G35" s="205"/>
      <c r="H35" s="231"/>
      <c r="I35" s="124"/>
      <c r="J35" s="203"/>
      <c r="K35" s="124"/>
      <c r="L35" s="181"/>
      <c r="M35" s="123"/>
      <c r="N35" s="124"/>
      <c r="O35" s="128"/>
      <c r="P35" s="124"/>
      <c r="Q35" s="204"/>
      <c r="R35" s="205"/>
      <c r="S35" s="124"/>
      <c r="T35" s="181"/>
      <c r="U35" s="238"/>
      <c r="V35" s="125">
        <f t="shared" si="0"/>
        <v>0</v>
      </c>
      <c r="W35" s="125">
        <f>IF('1045Ef Décompte'!D39="",0,1)</f>
        <v>0</v>
      </c>
      <c r="X35" s="120" t="str">
        <f t="shared" si="1"/>
        <v/>
      </c>
      <c r="Y35" s="120">
        <f t="shared" si="2"/>
        <v>0</v>
      </c>
      <c r="Z35" s="241" t="str">
        <f t="shared" si="3"/>
        <v/>
      </c>
      <c r="AA35" s="120" t="str">
        <f t="shared" si="8"/>
        <v/>
      </c>
      <c r="AB35" s="120" t="str">
        <f t="shared" si="9"/>
        <v/>
      </c>
      <c r="AC35" s="120" t="str">
        <f t="shared" si="4"/>
        <v/>
      </c>
      <c r="AD35" s="120" t="str">
        <f t="shared" si="5"/>
        <v/>
      </c>
      <c r="AE35" s="126" t="str">
        <f t="shared" si="6"/>
        <v/>
      </c>
      <c r="AF35" s="122" t="str">
        <f t="shared" si="7"/>
        <v/>
      </c>
      <c r="AG35" s="126" t="str">
        <f t="shared" si="10"/>
        <v/>
      </c>
      <c r="AH35" s="126"/>
      <c r="AI35" s="122"/>
      <c r="AJ35" s="275"/>
    </row>
    <row r="36" spans="1:36" s="245" customFormat="1" ht="16.899999999999999" customHeight="1">
      <c r="A36" s="127"/>
      <c r="B36" s="401"/>
      <c r="C36" s="402"/>
      <c r="D36" s="403"/>
      <c r="E36" s="405"/>
      <c r="F36" s="232"/>
      <c r="G36" s="205"/>
      <c r="H36" s="231"/>
      <c r="I36" s="124"/>
      <c r="J36" s="203"/>
      <c r="K36" s="124"/>
      <c r="L36" s="181"/>
      <c r="M36" s="123"/>
      <c r="N36" s="124"/>
      <c r="O36" s="128"/>
      <c r="P36" s="124"/>
      <c r="Q36" s="204"/>
      <c r="R36" s="205"/>
      <c r="S36" s="124"/>
      <c r="T36" s="181"/>
      <c r="U36" s="238"/>
      <c r="V36" s="125">
        <f t="shared" si="0"/>
        <v>0</v>
      </c>
      <c r="W36" s="125">
        <f>IF('1045Ef Décompte'!D40="",0,1)</f>
        <v>0</v>
      </c>
      <c r="X36" s="120" t="str">
        <f t="shared" si="1"/>
        <v/>
      </c>
      <c r="Y36" s="120">
        <f t="shared" si="2"/>
        <v>0</v>
      </c>
      <c r="Z36" s="241" t="str">
        <f t="shared" si="3"/>
        <v/>
      </c>
      <c r="AA36" s="120" t="str">
        <f t="shared" si="8"/>
        <v/>
      </c>
      <c r="AB36" s="120" t="str">
        <f t="shared" si="9"/>
        <v/>
      </c>
      <c r="AC36" s="120" t="str">
        <f t="shared" si="4"/>
        <v/>
      </c>
      <c r="AD36" s="120" t="str">
        <f t="shared" si="5"/>
        <v/>
      </c>
      <c r="AE36" s="126" t="str">
        <f t="shared" si="6"/>
        <v/>
      </c>
      <c r="AF36" s="122" t="str">
        <f t="shared" si="7"/>
        <v/>
      </c>
      <c r="AG36" s="126" t="str">
        <f t="shared" si="10"/>
        <v/>
      </c>
      <c r="AH36" s="126"/>
      <c r="AI36" s="122"/>
      <c r="AJ36" s="275"/>
    </row>
    <row r="37" spans="1:36" s="245" customFormat="1" ht="16.899999999999999" customHeight="1">
      <c r="A37" s="127"/>
      <c r="B37" s="401"/>
      <c r="C37" s="402"/>
      <c r="D37" s="403"/>
      <c r="E37" s="405"/>
      <c r="F37" s="232"/>
      <c r="G37" s="205"/>
      <c r="H37" s="231"/>
      <c r="I37" s="124"/>
      <c r="J37" s="203"/>
      <c r="K37" s="124"/>
      <c r="L37" s="181"/>
      <c r="M37" s="123"/>
      <c r="N37" s="124"/>
      <c r="O37" s="128"/>
      <c r="P37" s="124"/>
      <c r="Q37" s="204"/>
      <c r="R37" s="205"/>
      <c r="S37" s="124"/>
      <c r="T37" s="181"/>
      <c r="U37" s="238"/>
      <c r="V37" s="125">
        <f t="shared" si="0"/>
        <v>0</v>
      </c>
      <c r="W37" s="125">
        <f>IF('1045Ef Décompte'!D41="",0,1)</f>
        <v>0</v>
      </c>
      <c r="X37" s="120" t="str">
        <f t="shared" si="1"/>
        <v/>
      </c>
      <c r="Y37" s="120">
        <f t="shared" si="2"/>
        <v>0</v>
      </c>
      <c r="Z37" s="241" t="str">
        <f t="shared" si="3"/>
        <v/>
      </c>
      <c r="AA37" s="120" t="str">
        <f t="shared" si="8"/>
        <v/>
      </c>
      <c r="AB37" s="120" t="str">
        <f t="shared" si="9"/>
        <v/>
      </c>
      <c r="AC37" s="120" t="str">
        <f t="shared" si="4"/>
        <v/>
      </c>
      <c r="AD37" s="120" t="str">
        <f t="shared" si="5"/>
        <v/>
      </c>
      <c r="AE37" s="126" t="str">
        <f t="shared" si="6"/>
        <v/>
      </c>
      <c r="AF37" s="122" t="str">
        <f t="shared" si="7"/>
        <v/>
      </c>
      <c r="AG37" s="126" t="str">
        <f t="shared" si="10"/>
        <v/>
      </c>
      <c r="AH37" s="126"/>
      <c r="AI37" s="122"/>
      <c r="AJ37" s="275"/>
    </row>
    <row r="38" spans="1:36" s="245" customFormat="1" ht="16.899999999999999" customHeight="1">
      <c r="A38" s="127"/>
      <c r="B38" s="401"/>
      <c r="C38" s="402"/>
      <c r="D38" s="403"/>
      <c r="E38" s="405"/>
      <c r="F38" s="232"/>
      <c r="G38" s="205"/>
      <c r="H38" s="231"/>
      <c r="I38" s="124"/>
      <c r="J38" s="203"/>
      <c r="K38" s="124"/>
      <c r="L38" s="181"/>
      <c r="M38" s="123"/>
      <c r="N38" s="124"/>
      <c r="O38" s="128"/>
      <c r="P38" s="124"/>
      <c r="Q38" s="204"/>
      <c r="R38" s="205"/>
      <c r="S38" s="124"/>
      <c r="T38" s="181"/>
      <c r="U38" s="238"/>
      <c r="V38" s="125">
        <f t="shared" si="0"/>
        <v>0</v>
      </c>
      <c r="W38" s="125">
        <f>IF('1045Ef Décompte'!D42="",0,1)</f>
        <v>0</v>
      </c>
      <c r="X38" s="120" t="str">
        <f t="shared" si="1"/>
        <v/>
      </c>
      <c r="Y38" s="120">
        <f t="shared" si="2"/>
        <v>0</v>
      </c>
      <c r="Z38" s="241" t="str">
        <f t="shared" si="3"/>
        <v/>
      </c>
      <c r="AA38" s="120" t="str">
        <f t="shared" si="8"/>
        <v/>
      </c>
      <c r="AB38" s="120" t="str">
        <f t="shared" si="9"/>
        <v/>
      </c>
      <c r="AC38" s="120" t="str">
        <f t="shared" si="4"/>
        <v/>
      </c>
      <c r="AD38" s="120" t="str">
        <f t="shared" si="5"/>
        <v/>
      </c>
      <c r="AE38" s="126" t="str">
        <f t="shared" si="6"/>
        <v/>
      </c>
      <c r="AF38" s="122" t="str">
        <f t="shared" si="7"/>
        <v/>
      </c>
      <c r="AG38" s="126" t="str">
        <f t="shared" si="10"/>
        <v/>
      </c>
      <c r="AH38" s="126"/>
      <c r="AI38" s="122"/>
      <c r="AJ38" s="275"/>
    </row>
    <row r="39" spans="1:36" s="245" customFormat="1" ht="16.899999999999999" customHeight="1">
      <c r="A39" s="127"/>
      <c r="B39" s="401"/>
      <c r="C39" s="402"/>
      <c r="D39" s="403"/>
      <c r="E39" s="405"/>
      <c r="F39" s="232"/>
      <c r="G39" s="205"/>
      <c r="H39" s="231"/>
      <c r="I39" s="124"/>
      <c r="J39" s="203"/>
      <c r="K39" s="124"/>
      <c r="L39" s="181"/>
      <c r="M39" s="123"/>
      <c r="N39" s="124"/>
      <c r="O39" s="128"/>
      <c r="P39" s="124"/>
      <c r="Q39" s="204"/>
      <c r="R39" s="205"/>
      <c r="S39" s="124"/>
      <c r="T39" s="181"/>
      <c r="U39" s="238"/>
      <c r="V39" s="125">
        <f t="shared" si="0"/>
        <v>0</v>
      </c>
      <c r="W39" s="125">
        <f>IF('1045Ef Décompte'!D43="",0,1)</f>
        <v>0</v>
      </c>
      <c r="X39" s="120" t="str">
        <f t="shared" si="1"/>
        <v/>
      </c>
      <c r="Y39" s="120">
        <f t="shared" si="2"/>
        <v>0</v>
      </c>
      <c r="Z39" s="241" t="str">
        <f t="shared" si="3"/>
        <v/>
      </c>
      <c r="AA39" s="120" t="str">
        <f t="shared" si="8"/>
        <v/>
      </c>
      <c r="AB39" s="120" t="str">
        <f t="shared" si="9"/>
        <v/>
      </c>
      <c r="AC39" s="120" t="str">
        <f t="shared" si="4"/>
        <v/>
      </c>
      <c r="AD39" s="120" t="str">
        <f t="shared" si="5"/>
        <v/>
      </c>
      <c r="AE39" s="126" t="str">
        <f t="shared" si="6"/>
        <v/>
      </c>
      <c r="AF39" s="122" t="str">
        <f t="shared" si="7"/>
        <v/>
      </c>
      <c r="AG39" s="126" t="str">
        <f t="shared" si="10"/>
        <v/>
      </c>
      <c r="AH39" s="126"/>
      <c r="AI39" s="122"/>
      <c r="AJ39" s="275"/>
    </row>
    <row r="40" spans="1:36" s="245" customFormat="1" ht="16.899999999999999" customHeight="1">
      <c r="A40" s="127"/>
      <c r="B40" s="401"/>
      <c r="C40" s="402"/>
      <c r="D40" s="403"/>
      <c r="E40" s="405"/>
      <c r="F40" s="232"/>
      <c r="G40" s="205"/>
      <c r="H40" s="231"/>
      <c r="I40" s="124"/>
      <c r="J40" s="203"/>
      <c r="K40" s="124"/>
      <c r="L40" s="181"/>
      <c r="M40" s="123"/>
      <c r="N40" s="124"/>
      <c r="O40" s="128"/>
      <c r="P40" s="124"/>
      <c r="Q40" s="204"/>
      <c r="R40" s="205"/>
      <c r="S40" s="124"/>
      <c r="T40" s="181"/>
      <c r="U40" s="238"/>
      <c r="V40" s="125">
        <f t="shared" ref="V40:V71" si="11">IF(V$2-YEAR(D40)&lt;V$3,0,1)</f>
        <v>0</v>
      </c>
      <c r="W40" s="125">
        <f>IF('1045Ef Décompte'!D44="",0,1)</f>
        <v>0</v>
      </c>
      <c r="X40" s="120" t="str">
        <f t="shared" ref="X40:X71" si="12">IF(AND(A40="",B40="",C40=""),"",ROUND((K40+J40)/(V$4-(K40+J40))*100,2))</f>
        <v/>
      </c>
      <c r="Y40" s="120">
        <f t="shared" ref="Y40:Y71" si="13">ROUND(H40,0)/12</f>
        <v>0</v>
      </c>
      <c r="Z40" s="241" t="str">
        <f t="shared" ref="Z40:Z71" si="14">IF(AND(A40="",B40="",C40=""),"",ROUND((V$4-(K40+J40))*L40/60,1))</f>
        <v/>
      </c>
      <c r="AA40" s="120" t="str">
        <f t="shared" si="8"/>
        <v/>
      </c>
      <c r="AB40" s="120" t="str">
        <f t="shared" si="9"/>
        <v/>
      </c>
      <c r="AC40" s="120" t="str">
        <f t="shared" ref="AC40:AC71" si="15">IF(OR(AND(A40="",B40="",C40=""),F40=0,F40="",Z40=0,Z40=""),"",ROUND((Y40*F40/Z40),2))</f>
        <v/>
      </c>
      <c r="AD40" s="120" t="str">
        <f t="shared" ref="AD40:AD71" si="16">IF(OR(AND(A40="",B40="",C40=""),F40=0,F40="",Z40=0,Z40=""),"",ROUND((I40/(12*Y40*F40)+1)*Y40*F40/Z40,2))</f>
        <v/>
      </c>
      <c r="AE40" s="126" t="str">
        <f t="shared" ref="AE40:AE71" si="17">IF(OR(AND(A40="",B40="",C40=""),Z40=0,Z40=""),"",ROUND((AE$4) / Z40,1))</f>
        <v/>
      </c>
      <c r="AF40" s="122" t="str">
        <f t="shared" ref="AF40:AF71" si="18">IF(OR(AND(A40="",B40="",C40=""),V$4=""),"",IF(AND(G40&gt;0,I40&gt;0),AB40, IF(G40&gt;0,AA40, IF(AND(F40&gt;0,I40&gt;0),AD40,AC40))))</f>
        <v/>
      </c>
      <c r="AG40" s="126" t="str">
        <f t="shared" si="10"/>
        <v/>
      </c>
      <c r="AH40" s="126"/>
      <c r="AI40" s="122"/>
      <c r="AJ40" s="275"/>
    </row>
    <row r="41" spans="1:36" s="245" customFormat="1" ht="16.899999999999999" customHeight="1">
      <c r="A41" s="127"/>
      <c r="B41" s="401"/>
      <c r="C41" s="402"/>
      <c r="D41" s="403"/>
      <c r="E41" s="405"/>
      <c r="F41" s="232"/>
      <c r="G41" s="205"/>
      <c r="H41" s="231"/>
      <c r="I41" s="124"/>
      <c r="J41" s="203"/>
      <c r="K41" s="124"/>
      <c r="L41" s="181"/>
      <c r="M41" s="123"/>
      <c r="N41" s="124"/>
      <c r="O41" s="128"/>
      <c r="P41" s="124"/>
      <c r="Q41" s="204"/>
      <c r="R41" s="205"/>
      <c r="S41" s="124"/>
      <c r="T41" s="181"/>
      <c r="U41" s="238"/>
      <c r="V41" s="125">
        <f t="shared" si="11"/>
        <v>0</v>
      </c>
      <c r="W41" s="125">
        <f>IF('1045Ef Décompte'!D45="",0,1)</f>
        <v>0</v>
      </c>
      <c r="X41" s="120" t="str">
        <f t="shared" si="12"/>
        <v/>
      </c>
      <c r="Y41" s="120">
        <f t="shared" si="13"/>
        <v>0</v>
      </c>
      <c r="Z41" s="241" t="str">
        <f t="shared" si="14"/>
        <v/>
      </c>
      <c r="AA41" s="120" t="str">
        <f t="shared" si="8"/>
        <v/>
      </c>
      <c r="AB41" s="120" t="str">
        <f t="shared" si="9"/>
        <v/>
      </c>
      <c r="AC41" s="120" t="str">
        <f t="shared" si="15"/>
        <v/>
      </c>
      <c r="AD41" s="120" t="str">
        <f t="shared" si="16"/>
        <v/>
      </c>
      <c r="AE41" s="126" t="str">
        <f t="shared" si="17"/>
        <v/>
      </c>
      <c r="AF41" s="122" t="str">
        <f t="shared" si="18"/>
        <v/>
      </c>
      <c r="AG41" s="126" t="str">
        <f t="shared" si="10"/>
        <v/>
      </c>
      <c r="AH41" s="126"/>
      <c r="AI41" s="122"/>
      <c r="AJ41" s="275"/>
    </row>
    <row r="42" spans="1:36" s="245" customFormat="1" ht="16.899999999999999" customHeight="1">
      <c r="A42" s="127"/>
      <c r="B42" s="401"/>
      <c r="C42" s="402"/>
      <c r="D42" s="403"/>
      <c r="E42" s="405"/>
      <c r="F42" s="232"/>
      <c r="G42" s="205"/>
      <c r="H42" s="231"/>
      <c r="I42" s="124"/>
      <c r="J42" s="203"/>
      <c r="K42" s="124"/>
      <c r="L42" s="181"/>
      <c r="M42" s="123"/>
      <c r="N42" s="124"/>
      <c r="O42" s="128"/>
      <c r="P42" s="124"/>
      <c r="Q42" s="204"/>
      <c r="R42" s="205"/>
      <c r="S42" s="124"/>
      <c r="T42" s="181"/>
      <c r="U42" s="238"/>
      <c r="V42" s="125">
        <f t="shared" si="11"/>
        <v>0</v>
      </c>
      <c r="W42" s="125">
        <f>IF('1045Ef Décompte'!D46="",0,1)</f>
        <v>0</v>
      </c>
      <c r="X42" s="120" t="str">
        <f t="shared" si="12"/>
        <v/>
      </c>
      <c r="Y42" s="120">
        <f t="shared" si="13"/>
        <v>0</v>
      </c>
      <c r="Z42" s="241" t="str">
        <f t="shared" si="14"/>
        <v/>
      </c>
      <c r="AA42" s="120" t="str">
        <f t="shared" si="8"/>
        <v/>
      </c>
      <c r="AB42" s="120" t="str">
        <f t="shared" si="9"/>
        <v/>
      </c>
      <c r="AC42" s="120" t="str">
        <f t="shared" si="15"/>
        <v/>
      </c>
      <c r="AD42" s="120" t="str">
        <f t="shared" si="16"/>
        <v/>
      </c>
      <c r="AE42" s="126" t="str">
        <f t="shared" si="17"/>
        <v/>
      </c>
      <c r="AF42" s="122" t="str">
        <f t="shared" si="18"/>
        <v/>
      </c>
      <c r="AG42" s="126" t="str">
        <f t="shared" si="10"/>
        <v/>
      </c>
      <c r="AH42" s="126"/>
      <c r="AI42" s="122"/>
      <c r="AJ42" s="275"/>
    </row>
    <row r="43" spans="1:36" s="245" customFormat="1" ht="16.899999999999999" customHeight="1">
      <c r="A43" s="127"/>
      <c r="B43" s="401"/>
      <c r="C43" s="402"/>
      <c r="D43" s="403"/>
      <c r="E43" s="405"/>
      <c r="F43" s="232"/>
      <c r="G43" s="205"/>
      <c r="H43" s="231"/>
      <c r="I43" s="124"/>
      <c r="J43" s="203"/>
      <c r="K43" s="124"/>
      <c r="L43" s="181"/>
      <c r="M43" s="123"/>
      <c r="N43" s="124"/>
      <c r="O43" s="128"/>
      <c r="P43" s="124"/>
      <c r="Q43" s="204"/>
      <c r="R43" s="205"/>
      <c r="S43" s="124"/>
      <c r="T43" s="181"/>
      <c r="U43" s="238"/>
      <c r="V43" s="125">
        <f t="shared" si="11"/>
        <v>0</v>
      </c>
      <c r="W43" s="125">
        <f>IF('1045Ef Décompte'!D47="",0,1)</f>
        <v>0</v>
      </c>
      <c r="X43" s="120" t="str">
        <f t="shared" si="12"/>
        <v/>
      </c>
      <c r="Y43" s="120">
        <f t="shared" si="13"/>
        <v>0</v>
      </c>
      <c r="Z43" s="241" t="str">
        <f t="shared" si="14"/>
        <v/>
      </c>
      <c r="AA43" s="120" t="str">
        <f t="shared" si="8"/>
        <v/>
      </c>
      <c r="AB43" s="120" t="str">
        <f t="shared" si="9"/>
        <v/>
      </c>
      <c r="AC43" s="120" t="str">
        <f t="shared" si="15"/>
        <v/>
      </c>
      <c r="AD43" s="120" t="str">
        <f t="shared" si="16"/>
        <v/>
      </c>
      <c r="AE43" s="126" t="str">
        <f t="shared" si="17"/>
        <v/>
      </c>
      <c r="AF43" s="122" t="str">
        <f t="shared" si="18"/>
        <v/>
      </c>
      <c r="AG43" s="126" t="str">
        <f t="shared" si="10"/>
        <v/>
      </c>
      <c r="AH43" s="126"/>
      <c r="AI43" s="122"/>
      <c r="AJ43" s="275"/>
    </row>
    <row r="44" spans="1:36" s="245" customFormat="1" ht="16.899999999999999" customHeight="1">
      <c r="A44" s="127"/>
      <c r="B44" s="401"/>
      <c r="C44" s="402"/>
      <c r="D44" s="403"/>
      <c r="E44" s="405"/>
      <c r="F44" s="232"/>
      <c r="G44" s="205"/>
      <c r="H44" s="231"/>
      <c r="I44" s="124"/>
      <c r="J44" s="203"/>
      <c r="K44" s="124"/>
      <c r="L44" s="181"/>
      <c r="M44" s="123"/>
      <c r="N44" s="124"/>
      <c r="O44" s="128"/>
      <c r="P44" s="124"/>
      <c r="Q44" s="204"/>
      <c r="R44" s="205"/>
      <c r="S44" s="124"/>
      <c r="T44" s="181"/>
      <c r="U44" s="238"/>
      <c r="V44" s="125">
        <f t="shared" si="11"/>
        <v>0</v>
      </c>
      <c r="W44" s="125">
        <f>IF('1045Ef Décompte'!D48="",0,1)</f>
        <v>0</v>
      </c>
      <c r="X44" s="120" t="str">
        <f t="shared" si="12"/>
        <v/>
      </c>
      <c r="Y44" s="120">
        <f t="shared" si="13"/>
        <v>0</v>
      </c>
      <c r="Z44" s="241" t="str">
        <f t="shared" si="14"/>
        <v/>
      </c>
      <c r="AA44" s="120" t="str">
        <f t="shared" si="8"/>
        <v/>
      </c>
      <c r="AB44" s="120" t="str">
        <f t="shared" si="9"/>
        <v/>
      </c>
      <c r="AC44" s="120" t="str">
        <f t="shared" si="15"/>
        <v/>
      </c>
      <c r="AD44" s="120" t="str">
        <f t="shared" si="16"/>
        <v/>
      </c>
      <c r="AE44" s="126" t="str">
        <f t="shared" si="17"/>
        <v/>
      </c>
      <c r="AF44" s="122" t="str">
        <f t="shared" si="18"/>
        <v/>
      </c>
      <c r="AG44" s="126" t="str">
        <f t="shared" si="10"/>
        <v/>
      </c>
      <c r="AH44" s="126"/>
      <c r="AI44" s="122"/>
      <c r="AJ44" s="275"/>
    </row>
    <row r="45" spans="1:36" s="245" customFormat="1" ht="16.899999999999999" customHeight="1">
      <c r="A45" s="127"/>
      <c r="B45" s="401"/>
      <c r="C45" s="402"/>
      <c r="D45" s="403"/>
      <c r="E45" s="405"/>
      <c r="F45" s="232"/>
      <c r="G45" s="205"/>
      <c r="H45" s="231"/>
      <c r="I45" s="124"/>
      <c r="J45" s="203"/>
      <c r="K45" s="124"/>
      <c r="L45" s="181"/>
      <c r="M45" s="123"/>
      <c r="N45" s="124"/>
      <c r="O45" s="128"/>
      <c r="P45" s="124"/>
      <c r="Q45" s="204"/>
      <c r="R45" s="205"/>
      <c r="S45" s="124"/>
      <c r="T45" s="181"/>
      <c r="U45" s="238"/>
      <c r="V45" s="125">
        <f t="shared" si="11"/>
        <v>0</v>
      </c>
      <c r="W45" s="125">
        <f>IF('1045Ef Décompte'!D49="",0,1)</f>
        <v>0</v>
      </c>
      <c r="X45" s="120" t="str">
        <f t="shared" si="12"/>
        <v/>
      </c>
      <c r="Y45" s="120">
        <f t="shared" si="13"/>
        <v>0</v>
      </c>
      <c r="Z45" s="241" t="str">
        <f t="shared" si="14"/>
        <v/>
      </c>
      <c r="AA45" s="120" t="str">
        <f t="shared" si="8"/>
        <v/>
      </c>
      <c r="AB45" s="120" t="str">
        <f t="shared" si="9"/>
        <v/>
      </c>
      <c r="AC45" s="120" t="str">
        <f t="shared" si="15"/>
        <v/>
      </c>
      <c r="AD45" s="120" t="str">
        <f t="shared" si="16"/>
        <v/>
      </c>
      <c r="AE45" s="126" t="str">
        <f t="shared" si="17"/>
        <v/>
      </c>
      <c r="AF45" s="122" t="str">
        <f t="shared" si="18"/>
        <v/>
      </c>
      <c r="AG45" s="126" t="str">
        <f t="shared" si="10"/>
        <v/>
      </c>
      <c r="AH45" s="126"/>
      <c r="AI45" s="122"/>
      <c r="AJ45" s="275"/>
    </row>
    <row r="46" spans="1:36" s="245" customFormat="1" ht="16.899999999999999" customHeight="1">
      <c r="A46" s="127"/>
      <c r="B46" s="401"/>
      <c r="C46" s="402"/>
      <c r="D46" s="403"/>
      <c r="E46" s="405"/>
      <c r="F46" s="232"/>
      <c r="G46" s="205"/>
      <c r="H46" s="231"/>
      <c r="I46" s="124"/>
      <c r="J46" s="203"/>
      <c r="K46" s="124"/>
      <c r="L46" s="181"/>
      <c r="M46" s="123"/>
      <c r="N46" s="124"/>
      <c r="O46" s="128"/>
      <c r="P46" s="124"/>
      <c r="Q46" s="204"/>
      <c r="R46" s="205"/>
      <c r="S46" s="124"/>
      <c r="T46" s="181"/>
      <c r="U46" s="238"/>
      <c r="V46" s="125">
        <f t="shared" si="11"/>
        <v>0</v>
      </c>
      <c r="W46" s="125">
        <f>IF('1045Ef Décompte'!D50="",0,1)</f>
        <v>0</v>
      </c>
      <c r="X46" s="120" t="str">
        <f t="shared" si="12"/>
        <v/>
      </c>
      <c r="Y46" s="120">
        <f t="shared" si="13"/>
        <v>0</v>
      </c>
      <c r="Z46" s="241" t="str">
        <f t="shared" si="14"/>
        <v/>
      </c>
      <c r="AA46" s="120" t="str">
        <f t="shared" si="8"/>
        <v/>
      </c>
      <c r="AB46" s="120" t="str">
        <f t="shared" si="9"/>
        <v/>
      </c>
      <c r="AC46" s="120" t="str">
        <f t="shared" si="15"/>
        <v/>
      </c>
      <c r="AD46" s="120" t="str">
        <f t="shared" si="16"/>
        <v/>
      </c>
      <c r="AE46" s="126" t="str">
        <f t="shared" si="17"/>
        <v/>
      </c>
      <c r="AF46" s="122" t="str">
        <f t="shared" si="18"/>
        <v/>
      </c>
      <c r="AG46" s="126" t="str">
        <f t="shared" si="10"/>
        <v/>
      </c>
      <c r="AH46" s="126"/>
      <c r="AI46" s="122"/>
      <c r="AJ46" s="275"/>
    </row>
    <row r="47" spans="1:36" s="245" customFormat="1" ht="16.899999999999999" customHeight="1">
      <c r="A47" s="127"/>
      <c r="B47" s="401"/>
      <c r="C47" s="402"/>
      <c r="D47" s="403"/>
      <c r="E47" s="405"/>
      <c r="F47" s="232"/>
      <c r="G47" s="205"/>
      <c r="H47" s="231"/>
      <c r="I47" s="124"/>
      <c r="J47" s="203"/>
      <c r="K47" s="124"/>
      <c r="L47" s="181"/>
      <c r="M47" s="123"/>
      <c r="N47" s="124"/>
      <c r="O47" s="128"/>
      <c r="P47" s="124"/>
      <c r="Q47" s="204"/>
      <c r="R47" s="205"/>
      <c r="S47" s="124"/>
      <c r="T47" s="181"/>
      <c r="U47" s="238"/>
      <c r="V47" s="125">
        <f t="shared" si="11"/>
        <v>0</v>
      </c>
      <c r="W47" s="125">
        <f>IF('1045Ef Décompte'!D51="",0,1)</f>
        <v>0</v>
      </c>
      <c r="X47" s="120" t="str">
        <f t="shared" si="12"/>
        <v/>
      </c>
      <c r="Y47" s="120">
        <f t="shared" si="13"/>
        <v>0</v>
      </c>
      <c r="Z47" s="241" t="str">
        <f t="shared" si="14"/>
        <v/>
      </c>
      <c r="AA47" s="120" t="str">
        <f t="shared" si="8"/>
        <v/>
      </c>
      <c r="AB47" s="120" t="str">
        <f t="shared" si="9"/>
        <v/>
      </c>
      <c r="AC47" s="120" t="str">
        <f t="shared" si="15"/>
        <v/>
      </c>
      <c r="AD47" s="120" t="str">
        <f t="shared" si="16"/>
        <v/>
      </c>
      <c r="AE47" s="126" t="str">
        <f t="shared" si="17"/>
        <v/>
      </c>
      <c r="AF47" s="122" t="str">
        <f t="shared" si="18"/>
        <v/>
      </c>
      <c r="AG47" s="126" t="str">
        <f t="shared" si="10"/>
        <v/>
      </c>
      <c r="AH47" s="126"/>
      <c r="AI47" s="122"/>
      <c r="AJ47" s="275"/>
    </row>
    <row r="48" spans="1:36" s="245" customFormat="1" ht="16.899999999999999" customHeight="1">
      <c r="A48" s="127"/>
      <c r="B48" s="401"/>
      <c r="C48" s="402"/>
      <c r="D48" s="403"/>
      <c r="E48" s="405"/>
      <c r="F48" s="232"/>
      <c r="G48" s="205"/>
      <c r="H48" s="231"/>
      <c r="I48" s="124"/>
      <c r="J48" s="203"/>
      <c r="K48" s="124"/>
      <c r="L48" s="181"/>
      <c r="M48" s="123"/>
      <c r="N48" s="124"/>
      <c r="O48" s="128"/>
      <c r="P48" s="124"/>
      <c r="Q48" s="204"/>
      <c r="R48" s="205"/>
      <c r="S48" s="124"/>
      <c r="T48" s="181"/>
      <c r="U48" s="238"/>
      <c r="V48" s="125">
        <f t="shared" si="11"/>
        <v>0</v>
      </c>
      <c r="W48" s="125">
        <f>IF('1045Ef Décompte'!D52="",0,1)</f>
        <v>0</v>
      </c>
      <c r="X48" s="120" t="str">
        <f t="shared" si="12"/>
        <v/>
      </c>
      <c r="Y48" s="120">
        <f t="shared" si="13"/>
        <v>0</v>
      </c>
      <c r="Z48" s="241" t="str">
        <f t="shared" si="14"/>
        <v/>
      </c>
      <c r="AA48" s="120" t="str">
        <f t="shared" si="8"/>
        <v/>
      </c>
      <c r="AB48" s="120" t="str">
        <f t="shared" si="9"/>
        <v/>
      </c>
      <c r="AC48" s="120" t="str">
        <f t="shared" si="15"/>
        <v/>
      </c>
      <c r="AD48" s="120" t="str">
        <f t="shared" si="16"/>
        <v/>
      </c>
      <c r="AE48" s="126" t="str">
        <f t="shared" si="17"/>
        <v/>
      </c>
      <c r="AF48" s="122" t="str">
        <f t="shared" si="18"/>
        <v/>
      </c>
      <c r="AG48" s="126" t="str">
        <f t="shared" si="10"/>
        <v/>
      </c>
      <c r="AH48" s="126"/>
      <c r="AI48" s="122"/>
      <c r="AJ48" s="275"/>
    </row>
    <row r="49" spans="1:36" s="245" customFormat="1" ht="16.899999999999999" customHeight="1">
      <c r="A49" s="127"/>
      <c r="B49" s="401"/>
      <c r="C49" s="402"/>
      <c r="D49" s="403"/>
      <c r="E49" s="405"/>
      <c r="F49" s="232"/>
      <c r="G49" s="205"/>
      <c r="H49" s="231"/>
      <c r="I49" s="124"/>
      <c r="J49" s="203"/>
      <c r="K49" s="124"/>
      <c r="L49" s="181"/>
      <c r="M49" s="123"/>
      <c r="N49" s="124"/>
      <c r="O49" s="128"/>
      <c r="P49" s="124"/>
      <c r="Q49" s="204"/>
      <c r="R49" s="205"/>
      <c r="S49" s="124"/>
      <c r="T49" s="181"/>
      <c r="U49" s="238"/>
      <c r="V49" s="125">
        <f t="shared" si="11"/>
        <v>0</v>
      </c>
      <c r="W49" s="125">
        <f>IF('1045Ef Décompte'!D53="",0,1)</f>
        <v>0</v>
      </c>
      <c r="X49" s="120" t="str">
        <f t="shared" si="12"/>
        <v/>
      </c>
      <c r="Y49" s="120">
        <f t="shared" si="13"/>
        <v>0</v>
      </c>
      <c r="Z49" s="241" t="str">
        <f t="shared" si="14"/>
        <v/>
      </c>
      <c r="AA49" s="120" t="str">
        <f t="shared" si="8"/>
        <v/>
      </c>
      <c r="AB49" s="120" t="str">
        <f t="shared" si="9"/>
        <v/>
      </c>
      <c r="AC49" s="120" t="str">
        <f t="shared" si="15"/>
        <v/>
      </c>
      <c r="AD49" s="120" t="str">
        <f t="shared" si="16"/>
        <v/>
      </c>
      <c r="AE49" s="126" t="str">
        <f t="shared" si="17"/>
        <v/>
      </c>
      <c r="AF49" s="122" t="str">
        <f t="shared" si="18"/>
        <v/>
      </c>
      <c r="AG49" s="126" t="str">
        <f t="shared" si="10"/>
        <v/>
      </c>
      <c r="AH49" s="126"/>
      <c r="AI49" s="122"/>
      <c r="AJ49" s="275"/>
    </row>
    <row r="50" spans="1:36" s="245" customFormat="1" ht="16.899999999999999" customHeight="1">
      <c r="A50" s="127"/>
      <c r="B50" s="401"/>
      <c r="C50" s="402"/>
      <c r="D50" s="403"/>
      <c r="E50" s="405"/>
      <c r="F50" s="232"/>
      <c r="G50" s="205"/>
      <c r="H50" s="231"/>
      <c r="I50" s="124"/>
      <c r="J50" s="203"/>
      <c r="K50" s="124"/>
      <c r="L50" s="181"/>
      <c r="M50" s="123"/>
      <c r="N50" s="124"/>
      <c r="O50" s="128"/>
      <c r="P50" s="124"/>
      <c r="Q50" s="204"/>
      <c r="R50" s="205"/>
      <c r="S50" s="124"/>
      <c r="T50" s="181"/>
      <c r="U50" s="238"/>
      <c r="V50" s="125">
        <f t="shared" si="11"/>
        <v>0</v>
      </c>
      <c r="W50" s="125">
        <f>IF('1045Ef Décompte'!D54="",0,1)</f>
        <v>0</v>
      </c>
      <c r="X50" s="120" t="str">
        <f t="shared" si="12"/>
        <v/>
      </c>
      <c r="Y50" s="120">
        <f t="shared" si="13"/>
        <v>0</v>
      </c>
      <c r="Z50" s="241" t="str">
        <f t="shared" si="14"/>
        <v/>
      </c>
      <c r="AA50" s="120" t="str">
        <f t="shared" si="8"/>
        <v/>
      </c>
      <c r="AB50" s="120" t="str">
        <f t="shared" si="9"/>
        <v/>
      </c>
      <c r="AC50" s="120" t="str">
        <f t="shared" si="15"/>
        <v/>
      </c>
      <c r="AD50" s="120" t="str">
        <f t="shared" si="16"/>
        <v/>
      </c>
      <c r="AE50" s="126" t="str">
        <f t="shared" si="17"/>
        <v/>
      </c>
      <c r="AF50" s="122" t="str">
        <f t="shared" si="18"/>
        <v/>
      </c>
      <c r="AG50" s="126" t="str">
        <f t="shared" si="10"/>
        <v/>
      </c>
      <c r="AH50" s="126"/>
      <c r="AI50" s="122"/>
      <c r="AJ50" s="275"/>
    </row>
    <row r="51" spans="1:36" s="245" customFormat="1" ht="16.899999999999999" customHeight="1">
      <c r="A51" s="127"/>
      <c r="B51" s="401"/>
      <c r="C51" s="402"/>
      <c r="D51" s="403"/>
      <c r="E51" s="405"/>
      <c r="F51" s="232"/>
      <c r="G51" s="205"/>
      <c r="H51" s="231"/>
      <c r="I51" s="124"/>
      <c r="J51" s="203"/>
      <c r="K51" s="124"/>
      <c r="L51" s="181"/>
      <c r="M51" s="123"/>
      <c r="N51" s="124"/>
      <c r="O51" s="128"/>
      <c r="P51" s="124"/>
      <c r="Q51" s="204"/>
      <c r="R51" s="205"/>
      <c r="S51" s="124"/>
      <c r="T51" s="181"/>
      <c r="U51" s="238"/>
      <c r="V51" s="125">
        <f t="shared" si="11"/>
        <v>0</v>
      </c>
      <c r="W51" s="125">
        <f>IF('1045Ef Décompte'!D55="",0,1)</f>
        <v>0</v>
      </c>
      <c r="X51" s="120" t="str">
        <f t="shared" si="12"/>
        <v/>
      </c>
      <c r="Y51" s="120">
        <f t="shared" si="13"/>
        <v>0</v>
      </c>
      <c r="Z51" s="241" t="str">
        <f t="shared" si="14"/>
        <v/>
      </c>
      <c r="AA51" s="120" t="str">
        <f t="shared" si="8"/>
        <v/>
      </c>
      <c r="AB51" s="120" t="str">
        <f t="shared" si="9"/>
        <v/>
      </c>
      <c r="AC51" s="120" t="str">
        <f t="shared" si="15"/>
        <v/>
      </c>
      <c r="AD51" s="120" t="str">
        <f t="shared" si="16"/>
        <v/>
      </c>
      <c r="AE51" s="126" t="str">
        <f t="shared" si="17"/>
        <v/>
      </c>
      <c r="AF51" s="122" t="str">
        <f t="shared" si="18"/>
        <v/>
      </c>
      <c r="AG51" s="126" t="str">
        <f t="shared" si="10"/>
        <v/>
      </c>
      <c r="AH51" s="126"/>
      <c r="AI51" s="122"/>
      <c r="AJ51" s="275"/>
    </row>
    <row r="52" spans="1:36" s="245" customFormat="1" ht="16.899999999999999" customHeight="1">
      <c r="A52" s="127"/>
      <c r="B52" s="401"/>
      <c r="C52" s="402"/>
      <c r="D52" s="403"/>
      <c r="E52" s="405"/>
      <c r="F52" s="232"/>
      <c r="G52" s="205"/>
      <c r="H52" s="231"/>
      <c r="I52" s="124"/>
      <c r="J52" s="203"/>
      <c r="K52" s="124"/>
      <c r="L52" s="181"/>
      <c r="M52" s="123"/>
      <c r="N52" s="124"/>
      <c r="O52" s="128"/>
      <c r="P52" s="124"/>
      <c r="Q52" s="204"/>
      <c r="R52" s="205"/>
      <c r="S52" s="124"/>
      <c r="T52" s="181"/>
      <c r="U52" s="238"/>
      <c r="V52" s="125">
        <f t="shared" si="11"/>
        <v>0</v>
      </c>
      <c r="W52" s="125">
        <f>IF('1045Ef Décompte'!D56="",0,1)</f>
        <v>0</v>
      </c>
      <c r="X52" s="120" t="str">
        <f t="shared" si="12"/>
        <v/>
      </c>
      <c r="Y52" s="120">
        <f t="shared" si="13"/>
        <v>0</v>
      </c>
      <c r="Z52" s="241" t="str">
        <f t="shared" si="14"/>
        <v/>
      </c>
      <c r="AA52" s="120" t="str">
        <f t="shared" si="8"/>
        <v/>
      </c>
      <c r="AB52" s="120" t="str">
        <f t="shared" si="9"/>
        <v/>
      </c>
      <c r="AC52" s="120" t="str">
        <f t="shared" si="15"/>
        <v/>
      </c>
      <c r="AD52" s="120" t="str">
        <f t="shared" si="16"/>
        <v/>
      </c>
      <c r="AE52" s="126" t="str">
        <f t="shared" si="17"/>
        <v/>
      </c>
      <c r="AF52" s="122" t="str">
        <f t="shared" si="18"/>
        <v/>
      </c>
      <c r="AG52" s="126" t="str">
        <f t="shared" si="10"/>
        <v/>
      </c>
      <c r="AH52" s="126"/>
      <c r="AI52" s="122"/>
      <c r="AJ52" s="275"/>
    </row>
    <row r="53" spans="1:36" s="245" customFormat="1" ht="16.899999999999999" customHeight="1">
      <c r="A53" s="127"/>
      <c r="B53" s="401"/>
      <c r="C53" s="402"/>
      <c r="D53" s="403"/>
      <c r="E53" s="405"/>
      <c r="F53" s="232"/>
      <c r="G53" s="205"/>
      <c r="H53" s="231"/>
      <c r="I53" s="124"/>
      <c r="J53" s="203"/>
      <c r="K53" s="124"/>
      <c r="L53" s="181"/>
      <c r="M53" s="123"/>
      <c r="N53" s="124"/>
      <c r="O53" s="128"/>
      <c r="P53" s="124"/>
      <c r="Q53" s="204"/>
      <c r="R53" s="205"/>
      <c r="S53" s="124"/>
      <c r="T53" s="181"/>
      <c r="U53" s="238"/>
      <c r="V53" s="125">
        <f t="shared" si="11"/>
        <v>0</v>
      </c>
      <c r="W53" s="125">
        <f>IF('1045Ef Décompte'!D57="",0,1)</f>
        <v>0</v>
      </c>
      <c r="X53" s="120" t="str">
        <f t="shared" si="12"/>
        <v/>
      </c>
      <c r="Y53" s="120">
        <f t="shared" si="13"/>
        <v>0</v>
      </c>
      <c r="Z53" s="241" t="str">
        <f t="shared" si="14"/>
        <v/>
      </c>
      <c r="AA53" s="120" t="str">
        <f t="shared" si="8"/>
        <v/>
      </c>
      <c r="AB53" s="120" t="str">
        <f t="shared" si="9"/>
        <v/>
      </c>
      <c r="AC53" s="120" t="str">
        <f t="shared" si="15"/>
        <v/>
      </c>
      <c r="AD53" s="120" t="str">
        <f t="shared" si="16"/>
        <v/>
      </c>
      <c r="AE53" s="126" t="str">
        <f t="shared" si="17"/>
        <v/>
      </c>
      <c r="AF53" s="122" t="str">
        <f t="shared" si="18"/>
        <v/>
      </c>
      <c r="AG53" s="126" t="str">
        <f t="shared" si="10"/>
        <v/>
      </c>
      <c r="AH53" s="126"/>
      <c r="AI53" s="122"/>
      <c r="AJ53" s="275"/>
    </row>
    <row r="54" spans="1:36" s="245" customFormat="1" ht="16.899999999999999" customHeight="1">
      <c r="A54" s="127"/>
      <c r="B54" s="401"/>
      <c r="C54" s="402"/>
      <c r="D54" s="403"/>
      <c r="E54" s="405"/>
      <c r="F54" s="232"/>
      <c r="G54" s="205"/>
      <c r="H54" s="231"/>
      <c r="I54" s="124"/>
      <c r="J54" s="203"/>
      <c r="K54" s="124"/>
      <c r="L54" s="181"/>
      <c r="M54" s="123"/>
      <c r="N54" s="124"/>
      <c r="O54" s="128"/>
      <c r="P54" s="124"/>
      <c r="Q54" s="204"/>
      <c r="R54" s="205"/>
      <c r="S54" s="124"/>
      <c r="T54" s="181"/>
      <c r="U54" s="238"/>
      <c r="V54" s="125">
        <f t="shared" si="11"/>
        <v>0</v>
      </c>
      <c r="W54" s="125">
        <f>IF('1045Ef Décompte'!D58="",0,1)</f>
        <v>0</v>
      </c>
      <c r="X54" s="120" t="str">
        <f t="shared" si="12"/>
        <v/>
      </c>
      <c r="Y54" s="120">
        <f t="shared" si="13"/>
        <v>0</v>
      </c>
      <c r="Z54" s="241" t="str">
        <f t="shared" si="14"/>
        <v/>
      </c>
      <c r="AA54" s="120" t="str">
        <f t="shared" si="8"/>
        <v/>
      </c>
      <c r="AB54" s="120" t="str">
        <f t="shared" si="9"/>
        <v/>
      </c>
      <c r="AC54" s="120" t="str">
        <f t="shared" si="15"/>
        <v/>
      </c>
      <c r="AD54" s="120" t="str">
        <f t="shared" si="16"/>
        <v/>
      </c>
      <c r="AE54" s="126" t="str">
        <f t="shared" si="17"/>
        <v/>
      </c>
      <c r="AF54" s="122" t="str">
        <f t="shared" si="18"/>
        <v/>
      </c>
      <c r="AG54" s="126" t="str">
        <f t="shared" si="10"/>
        <v/>
      </c>
      <c r="AH54" s="126"/>
      <c r="AI54" s="122"/>
      <c r="AJ54" s="275"/>
    </row>
    <row r="55" spans="1:36" s="245" customFormat="1" ht="16.899999999999999" customHeight="1">
      <c r="A55" s="127"/>
      <c r="B55" s="401"/>
      <c r="C55" s="402"/>
      <c r="D55" s="403"/>
      <c r="E55" s="405"/>
      <c r="F55" s="232"/>
      <c r="G55" s="205"/>
      <c r="H55" s="231"/>
      <c r="I55" s="124"/>
      <c r="J55" s="203"/>
      <c r="K55" s="124"/>
      <c r="L55" s="181"/>
      <c r="M55" s="123"/>
      <c r="N55" s="124"/>
      <c r="O55" s="128"/>
      <c r="P55" s="124"/>
      <c r="Q55" s="204"/>
      <c r="R55" s="205"/>
      <c r="S55" s="124"/>
      <c r="T55" s="181"/>
      <c r="U55" s="238"/>
      <c r="V55" s="125">
        <f t="shared" si="11"/>
        <v>0</v>
      </c>
      <c r="W55" s="125">
        <f>IF('1045Ef Décompte'!D59="",0,1)</f>
        <v>0</v>
      </c>
      <c r="X55" s="120" t="str">
        <f t="shared" si="12"/>
        <v/>
      </c>
      <c r="Y55" s="120">
        <f t="shared" si="13"/>
        <v>0</v>
      </c>
      <c r="Z55" s="241" t="str">
        <f t="shared" si="14"/>
        <v/>
      </c>
      <c r="AA55" s="120" t="str">
        <f t="shared" si="8"/>
        <v/>
      </c>
      <c r="AB55" s="120" t="str">
        <f t="shared" si="9"/>
        <v/>
      </c>
      <c r="AC55" s="120" t="str">
        <f t="shared" si="15"/>
        <v/>
      </c>
      <c r="AD55" s="120" t="str">
        <f t="shared" si="16"/>
        <v/>
      </c>
      <c r="AE55" s="126" t="str">
        <f t="shared" si="17"/>
        <v/>
      </c>
      <c r="AF55" s="122" t="str">
        <f t="shared" si="18"/>
        <v/>
      </c>
      <c r="AG55" s="126" t="str">
        <f t="shared" si="10"/>
        <v/>
      </c>
      <c r="AH55" s="126"/>
      <c r="AI55" s="122"/>
      <c r="AJ55" s="275"/>
    </row>
    <row r="56" spans="1:36" s="245" customFormat="1" ht="16.899999999999999" customHeight="1">
      <c r="A56" s="127"/>
      <c r="B56" s="401"/>
      <c r="C56" s="402"/>
      <c r="D56" s="403"/>
      <c r="E56" s="405"/>
      <c r="F56" s="232"/>
      <c r="G56" s="205"/>
      <c r="H56" s="231"/>
      <c r="I56" s="124"/>
      <c r="J56" s="203"/>
      <c r="K56" s="124"/>
      <c r="L56" s="181"/>
      <c r="M56" s="123"/>
      <c r="N56" s="124"/>
      <c r="O56" s="128"/>
      <c r="P56" s="124"/>
      <c r="Q56" s="204"/>
      <c r="R56" s="205"/>
      <c r="S56" s="124"/>
      <c r="T56" s="181"/>
      <c r="U56" s="238"/>
      <c r="V56" s="125">
        <f t="shared" si="11"/>
        <v>0</v>
      </c>
      <c r="W56" s="125">
        <f>IF('1045Ef Décompte'!D60="",0,1)</f>
        <v>0</v>
      </c>
      <c r="X56" s="120" t="str">
        <f t="shared" si="12"/>
        <v/>
      </c>
      <c r="Y56" s="120">
        <f t="shared" si="13"/>
        <v>0</v>
      </c>
      <c r="Z56" s="241" t="str">
        <f t="shared" si="14"/>
        <v/>
      </c>
      <c r="AA56" s="120" t="str">
        <f t="shared" si="8"/>
        <v/>
      </c>
      <c r="AB56" s="120" t="str">
        <f t="shared" si="9"/>
        <v/>
      </c>
      <c r="AC56" s="120" t="str">
        <f t="shared" si="15"/>
        <v/>
      </c>
      <c r="AD56" s="120" t="str">
        <f t="shared" si="16"/>
        <v/>
      </c>
      <c r="AE56" s="126" t="str">
        <f t="shared" si="17"/>
        <v/>
      </c>
      <c r="AF56" s="122" t="str">
        <f t="shared" si="18"/>
        <v/>
      </c>
      <c r="AG56" s="126" t="str">
        <f t="shared" si="10"/>
        <v/>
      </c>
      <c r="AH56" s="126"/>
      <c r="AI56" s="122"/>
      <c r="AJ56" s="275"/>
    </row>
    <row r="57" spans="1:36" s="245" customFormat="1" ht="16.899999999999999" customHeight="1">
      <c r="A57" s="127"/>
      <c r="B57" s="401"/>
      <c r="C57" s="402"/>
      <c r="D57" s="403"/>
      <c r="E57" s="405"/>
      <c r="F57" s="232"/>
      <c r="G57" s="205"/>
      <c r="H57" s="231"/>
      <c r="I57" s="124"/>
      <c r="J57" s="203"/>
      <c r="K57" s="124"/>
      <c r="L57" s="181"/>
      <c r="M57" s="123"/>
      <c r="N57" s="124"/>
      <c r="O57" s="128"/>
      <c r="P57" s="124"/>
      <c r="Q57" s="204"/>
      <c r="R57" s="205"/>
      <c r="S57" s="124"/>
      <c r="T57" s="181"/>
      <c r="U57" s="238"/>
      <c r="V57" s="125">
        <f t="shared" si="11"/>
        <v>0</v>
      </c>
      <c r="W57" s="125">
        <f>IF('1045Ef Décompte'!D61="",0,1)</f>
        <v>0</v>
      </c>
      <c r="X57" s="120" t="str">
        <f t="shared" si="12"/>
        <v/>
      </c>
      <c r="Y57" s="120">
        <f t="shared" si="13"/>
        <v>0</v>
      </c>
      <c r="Z57" s="241" t="str">
        <f t="shared" si="14"/>
        <v/>
      </c>
      <c r="AA57" s="120" t="str">
        <f t="shared" si="8"/>
        <v/>
      </c>
      <c r="AB57" s="120" t="str">
        <f t="shared" si="9"/>
        <v/>
      </c>
      <c r="AC57" s="120" t="str">
        <f t="shared" si="15"/>
        <v/>
      </c>
      <c r="AD57" s="120" t="str">
        <f t="shared" si="16"/>
        <v/>
      </c>
      <c r="AE57" s="126" t="str">
        <f t="shared" si="17"/>
        <v/>
      </c>
      <c r="AF57" s="122" t="str">
        <f t="shared" si="18"/>
        <v/>
      </c>
      <c r="AG57" s="126" t="str">
        <f t="shared" si="10"/>
        <v/>
      </c>
      <c r="AH57" s="126"/>
      <c r="AI57" s="122"/>
      <c r="AJ57" s="275"/>
    </row>
    <row r="58" spans="1:36" s="245" customFormat="1" ht="16.899999999999999" customHeight="1">
      <c r="A58" s="127"/>
      <c r="B58" s="401"/>
      <c r="C58" s="402"/>
      <c r="D58" s="403"/>
      <c r="E58" s="405"/>
      <c r="F58" s="232"/>
      <c r="G58" s="205"/>
      <c r="H58" s="231"/>
      <c r="I58" s="124"/>
      <c r="J58" s="203"/>
      <c r="K58" s="124"/>
      <c r="L58" s="181"/>
      <c r="M58" s="123"/>
      <c r="N58" s="124"/>
      <c r="O58" s="128"/>
      <c r="P58" s="124"/>
      <c r="Q58" s="204"/>
      <c r="R58" s="205"/>
      <c r="S58" s="124"/>
      <c r="T58" s="181"/>
      <c r="U58" s="238"/>
      <c r="V58" s="125">
        <f t="shared" si="11"/>
        <v>0</v>
      </c>
      <c r="W58" s="125">
        <f>IF('1045Ef Décompte'!D62="",0,1)</f>
        <v>0</v>
      </c>
      <c r="X58" s="120" t="str">
        <f t="shared" si="12"/>
        <v/>
      </c>
      <c r="Y58" s="120">
        <f t="shared" si="13"/>
        <v>0</v>
      </c>
      <c r="Z58" s="241" t="str">
        <f t="shared" si="14"/>
        <v/>
      </c>
      <c r="AA58" s="120" t="str">
        <f t="shared" si="8"/>
        <v/>
      </c>
      <c r="AB58" s="120" t="str">
        <f t="shared" si="9"/>
        <v/>
      </c>
      <c r="AC58" s="120" t="str">
        <f t="shared" si="15"/>
        <v/>
      </c>
      <c r="AD58" s="120" t="str">
        <f t="shared" si="16"/>
        <v/>
      </c>
      <c r="AE58" s="126" t="str">
        <f t="shared" si="17"/>
        <v/>
      </c>
      <c r="AF58" s="122" t="str">
        <f t="shared" si="18"/>
        <v/>
      </c>
      <c r="AG58" s="126" t="str">
        <f t="shared" si="10"/>
        <v/>
      </c>
      <c r="AH58" s="126"/>
      <c r="AI58" s="122"/>
      <c r="AJ58" s="275"/>
    </row>
    <row r="59" spans="1:36" s="245" customFormat="1" ht="16.899999999999999" customHeight="1">
      <c r="A59" s="127"/>
      <c r="B59" s="401"/>
      <c r="C59" s="402"/>
      <c r="D59" s="403"/>
      <c r="E59" s="405"/>
      <c r="F59" s="232"/>
      <c r="G59" s="205"/>
      <c r="H59" s="231"/>
      <c r="I59" s="124"/>
      <c r="J59" s="203"/>
      <c r="K59" s="124"/>
      <c r="L59" s="181"/>
      <c r="M59" s="123"/>
      <c r="N59" s="124"/>
      <c r="O59" s="128"/>
      <c r="P59" s="124"/>
      <c r="Q59" s="204"/>
      <c r="R59" s="205"/>
      <c r="S59" s="124"/>
      <c r="T59" s="181"/>
      <c r="U59" s="238"/>
      <c r="V59" s="125">
        <f t="shared" si="11"/>
        <v>0</v>
      </c>
      <c r="W59" s="125">
        <f>IF('1045Ef Décompte'!D63="",0,1)</f>
        <v>0</v>
      </c>
      <c r="X59" s="120" t="str">
        <f t="shared" si="12"/>
        <v/>
      </c>
      <c r="Y59" s="120">
        <f t="shared" si="13"/>
        <v>0</v>
      </c>
      <c r="Z59" s="241" t="str">
        <f t="shared" si="14"/>
        <v/>
      </c>
      <c r="AA59" s="120" t="str">
        <f t="shared" si="8"/>
        <v/>
      </c>
      <c r="AB59" s="120" t="str">
        <f t="shared" si="9"/>
        <v/>
      </c>
      <c r="AC59" s="120" t="str">
        <f t="shared" si="15"/>
        <v/>
      </c>
      <c r="AD59" s="120" t="str">
        <f t="shared" si="16"/>
        <v/>
      </c>
      <c r="AE59" s="126" t="str">
        <f t="shared" si="17"/>
        <v/>
      </c>
      <c r="AF59" s="122" t="str">
        <f t="shared" si="18"/>
        <v/>
      </c>
      <c r="AG59" s="126" t="str">
        <f t="shared" si="10"/>
        <v/>
      </c>
      <c r="AH59" s="126"/>
      <c r="AI59" s="122"/>
      <c r="AJ59" s="275"/>
    </row>
    <row r="60" spans="1:36" s="245" customFormat="1" ht="16.899999999999999" customHeight="1">
      <c r="A60" s="127"/>
      <c r="B60" s="401"/>
      <c r="C60" s="402"/>
      <c r="D60" s="403"/>
      <c r="E60" s="405"/>
      <c r="F60" s="232"/>
      <c r="G60" s="205"/>
      <c r="H60" s="231"/>
      <c r="I60" s="124"/>
      <c r="J60" s="203"/>
      <c r="K60" s="124"/>
      <c r="L60" s="181"/>
      <c r="M60" s="123"/>
      <c r="N60" s="124"/>
      <c r="O60" s="128"/>
      <c r="P60" s="124"/>
      <c r="Q60" s="204"/>
      <c r="R60" s="205"/>
      <c r="S60" s="124"/>
      <c r="T60" s="181"/>
      <c r="U60" s="238"/>
      <c r="V60" s="125">
        <f t="shared" si="11"/>
        <v>0</v>
      </c>
      <c r="W60" s="125">
        <f>IF('1045Ef Décompte'!D64="",0,1)</f>
        <v>0</v>
      </c>
      <c r="X60" s="120" t="str">
        <f t="shared" si="12"/>
        <v/>
      </c>
      <c r="Y60" s="120">
        <f t="shared" si="13"/>
        <v>0</v>
      </c>
      <c r="Z60" s="241" t="str">
        <f t="shared" si="14"/>
        <v/>
      </c>
      <c r="AA60" s="120" t="str">
        <f t="shared" si="8"/>
        <v/>
      </c>
      <c r="AB60" s="120" t="str">
        <f t="shared" si="9"/>
        <v/>
      </c>
      <c r="AC60" s="120" t="str">
        <f t="shared" si="15"/>
        <v/>
      </c>
      <c r="AD60" s="120" t="str">
        <f t="shared" si="16"/>
        <v/>
      </c>
      <c r="AE60" s="126" t="str">
        <f t="shared" si="17"/>
        <v/>
      </c>
      <c r="AF60" s="122" t="str">
        <f t="shared" si="18"/>
        <v/>
      </c>
      <c r="AG60" s="126" t="str">
        <f t="shared" si="10"/>
        <v/>
      </c>
      <c r="AH60" s="126"/>
      <c r="AI60" s="122"/>
      <c r="AJ60" s="275"/>
    </row>
    <row r="61" spans="1:36" s="245" customFormat="1" ht="16.899999999999999" customHeight="1">
      <c r="A61" s="127"/>
      <c r="B61" s="401"/>
      <c r="C61" s="402"/>
      <c r="D61" s="403"/>
      <c r="E61" s="405"/>
      <c r="F61" s="232"/>
      <c r="G61" s="205"/>
      <c r="H61" s="231"/>
      <c r="I61" s="124"/>
      <c r="J61" s="203"/>
      <c r="K61" s="124"/>
      <c r="L61" s="181"/>
      <c r="M61" s="123"/>
      <c r="N61" s="124"/>
      <c r="O61" s="128"/>
      <c r="P61" s="124"/>
      <c r="Q61" s="204"/>
      <c r="R61" s="205"/>
      <c r="S61" s="124"/>
      <c r="T61" s="181"/>
      <c r="U61" s="238"/>
      <c r="V61" s="125">
        <f t="shared" si="11"/>
        <v>0</v>
      </c>
      <c r="W61" s="125">
        <f>IF('1045Ef Décompte'!D65="",0,1)</f>
        <v>0</v>
      </c>
      <c r="X61" s="120" t="str">
        <f t="shared" si="12"/>
        <v/>
      </c>
      <c r="Y61" s="120">
        <f t="shared" si="13"/>
        <v>0</v>
      </c>
      <c r="Z61" s="241" t="str">
        <f t="shared" si="14"/>
        <v/>
      </c>
      <c r="AA61" s="120" t="str">
        <f t="shared" si="8"/>
        <v/>
      </c>
      <c r="AB61" s="120" t="str">
        <f t="shared" si="9"/>
        <v/>
      </c>
      <c r="AC61" s="120" t="str">
        <f t="shared" si="15"/>
        <v/>
      </c>
      <c r="AD61" s="120" t="str">
        <f t="shared" si="16"/>
        <v/>
      </c>
      <c r="AE61" s="126" t="str">
        <f t="shared" si="17"/>
        <v/>
      </c>
      <c r="AF61" s="122" t="str">
        <f t="shared" si="18"/>
        <v/>
      </c>
      <c r="AG61" s="126" t="str">
        <f t="shared" si="10"/>
        <v/>
      </c>
      <c r="AH61" s="126"/>
      <c r="AI61" s="122"/>
      <c r="AJ61" s="275"/>
    </row>
    <row r="62" spans="1:36" s="245" customFormat="1" ht="16.899999999999999" customHeight="1">
      <c r="A62" s="127"/>
      <c r="B62" s="401"/>
      <c r="C62" s="402"/>
      <c r="D62" s="403"/>
      <c r="E62" s="405"/>
      <c r="F62" s="232"/>
      <c r="G62" s="205"/>
      <c r="H62" s="231"/>
      <c r="I62" s="124"/>
      <c r="J62" s="203"/>
      <c r="K62" s="124"/>
      <c r="L62" s="181"/>
      <c r="M62" s="123"/>
      <c r="N62" s="124"/>
      <c r="O62" s="128"/>
      <c r="P62" s="124"/>
      <c r="Q62" s="204"/>
      <c r="R62" s="205"/>
      <c r="S62" s="124"/>
      <c r="T62" s="181"/>
      <c r="U62" s="238"/>
      <c r="V62" s="125">
        <f t="shared" si="11"/>
        <v>0</v>
      </c>
      <c r="W62" s="125">
        <f>IF('1045Ef Décompte'!D66="",0,1)</f>
        <v>0</v>
      </c>
      <c r="X62" s="120" t="str">
        <f t="shared" si="12"/>
        <v/>
      </c>
      <c r="Y62" s="120">
        <f t="shared" si="13"/>
        <v>0</v>
      </c>
      <c r="Z62" s="241" t="str">
        <f t="shared" si="14"/>
        <v/>
      </c>
      <c r="AA62" s="120" t="str">
        <f t="shared" si="8"/>
        <v/>
      </c>
      <c r="AB62" s="120" t="str">
        <f t="shared" si="9"/>
        <v/>
      </c>
      <c r="AC62" s="120" t="str">
        <f t="shared" si="15"/>
        <v/>
      </c>
      <c r="AD62" s="120" t="str">
        <f t="shared" si="16"/>
        <v/>
      </c>
      <c r="AE62" s="126" t="str">
        <f t="shared" si="17"/>
        <v/>
      </c>
      <c r="AF62" s="122" t="str">
        <f t="shared" si="18"/>
        <v/>
      </c>
      <c r="AG62" s="126" t="str">
        <f t="shared" si="10"/>
        <v/>
      </c>
      <c r="AH62" s="126"/>
      <c r="AI62" s="122"/>
      <c r="AJ62" s="275"/>
    </row>
    <row r="63" spans="1:36" s="245" customFormat="1" ht="16.899999999999999" customHeight="1">
      <c r="A63" s="127"/>
      <c r="B63" s="401"/>
      <c r="C63" s="402"/>
      <c r="D63" s="403"/>
      <c r="E63" s="405"/>
      <c r="F63" s="232"/>
      <c r="G63" s="205"/>
      <c r="H63" s="231"/>
      <c r="I63" s="124"/>
      <c r="J63" s="203"/>
      <c r="K63" s="124"/>
      <c r="L63" s="181"/>
      <c r="M63" s="123"/>
      <c r="N63" s="124"/>
      <c r="O63" s="128"/>
      <c r="P63" s="124"/>
      <c r="Q63" s="204"/>
      <c r="R63" s="205"/>
      <c r="S63" s="124"/>
      <c r="T63" s="181"/>
      <c r="U63" s="238"/>
      <c r="V63" s="125">
        <f t="shared" si="11"/>
        <v>0</v>
      </c>
      <c r="W63" s="125">
        <f>IF('1045Ef Décompte'!D67="",0,1)</f>
        <v>0</v>
      </c>
      <c r="X63" s="120" t="str">
        <f t="shared" si="12"/>
        <v/>
      </c>
      <c r="Y63" s="120">
        <f t="shared" si="13"/>
        <v>0</v>
      </c>
      <c r="Z63" s="241" t="str">
        <f t="shared" si="14"/>
        <v/>
      </c>
      <c r="AA63" s="120" t="str">
        <f t="shared" si="8"/>
        <v/>
      </c>
      <c r="AB63" s="120" t="str">
        <f t="shared" si="9"/>
        <v/>
      </c>
      <c r="AC63" s="120" t="str">
        <f t="shared" si="15"/>
        <v/>
      </c>
      <c r="AD63" s="120" t="str">
        <f t="shared" si="16"/>
        <v/>
      </c>
      <c r="AE63" s="126" t="str">
        <f t="shared" si="17"/>
        <v/>
      </c>
      <c r="AF63" s="122" t="str">
        <f t="shared" si="18"/>
        <v/>
      </c>
      <c r="AG63" s="126" t="str">
        <f t="shared" si="10"/>
        <v/>
      </c>
      <c r="AH63" s="126"/>
      <c r="AI63" s="122"/>
      <c r="AJ63" s="275"/>
    </row>
    <row r="64" spans="1:36" s="245" customFormat="1" ht="16.899999999999999" customHeight="1">
      <c r="A64" s="127"/>
      <c r="B64" s="401"/>
      <c r="C64" s="402"/>
      <c r="D64" s="403"/>
      <c r="E64" s="405"/>
      <c r="F64" s="232"/>
      <c r="G64" s="205"/>
      <c r="H64" s="231"/>
      <c r="I64" s="124"/>
      <c r="J64" s="203"/>
      <c r="K64" s="124"/>
      <c r="L64" s="181"/>
      <c r="M64" s="123"/>
      <c r="N64" s="124"/>
      <c r="O64" s="128"/>
      <c r="P64" s="124"/>
      <c r="Q64" s="204"/>
      <c r="R64" s="205"/>
      <c r="S64" s="124"/>
      <c r="T64" s="181"/>
      <c r="U64" s="238"/>
      <c r="V64" s="125">
        <f t="shared" si="11"/>
        <v>0</v>
      </c>
      <c r="W64" s="125">
        <f>IF('1045Ef Décompte'!D68="",0,1)</f>
        <v>0</v>
      </c>
      <c r="X64" s="120" t="str">
        <f t="shared" si="12"/>
        <v/>
      </c>
      <c r="Y64" s="120">
        <f t="shared" si="13"/>
        <v>0</v>
      </c>
      <c r="Z64" s="241" t="str">
        <f t="shared" si="14"/>
        <v/>
      </c>
      <c r="AA64" s="120" t="str">
        <f t="shared" si="8"/>
        <v/>
      </c>
      <c r="AB64" s="120" t="str">
        <f t="shared" si="9"/>
        <v/>
      </c>
      <c r="AC64" s="120" t="str">
        <f t="shared" si="15"/>
        <v/>
      </c>
      <c r="AD64" s="120" t="str">
        <f t="shared" si="16"/>
        <v/>
      </c>
      <c r="AE64" s="126" t="str">
        <f t="shared" si="17"/>
        <v/>
      </c>
      <c r="AF64" s="122" t="str">
        <f t="shared" si="18"/>
        <v/>
      </c>
      <c r="AG64" s="126" t="str">
        <f t="shared" si="10"/>
        <v/>
      </c>
      <c r="AH64" s="126"/>
      <c r="AI64" s="122"/>
      <c r="AJ64" s="275"/>
    </row>
    <row r="65" spans="1:36" s="245" customFormat="1" ht="16.899999999999999" customHeight="1">
      <c r="A65" s="127"/>
      <c r="B65" s="401"/>
      <c r="C65" s="402"/>
      <c r="D65" s="403"/>
      <c r="E65" s="405"/>
      <c r="F65" s="232"/>
      <c r="G65" s="205"/>
      <c r="H65" s="231"/>
      <c r="I65" s="124"/>
      <c r="J65" s="203"/>
      <c r="K65" s="124"/>
      <c r="L65" s="181"/>
      <c r="M65" s="123"/>
      <c r="N65" s="124"/>
      <c r="O65" s="128"/>
      <c r="P65" s="124"/>
      <c r="Q65" s="204"/>
      <c r="R65" s="205"/>
      <c r="S65" s="124"/>
      <c r="T65" s="181"/>
      <c r="U65" s="238"/>
      <c r="V65" s="125">
        <f t="shared" si="11"/>
        <v>0</v>
      </c>
      <c r="W65" s="125">
        <f>IF('1045Ef Décompte'!D69="",0,1)</f>
        <v>0</v>
      </c>
      <c r="X65" s="120" t="str">
        <f t="shared" si="12"/>
        <v/>
      </c>
      <c r="Y65" s="120">
        <f t="shared" si="13"/>
        <v>0</v>
      </c>
      <c r="Z65" s="241" t="str">
        <f t="shared" si="14"/>
        <v/>
      </c>
      <c r="AA65" s="120" t="str">
        <f t="shared" si="8"/>
        <v/>
      </c>
      <c r="AB65" s="120" t="str">
        <f t="shared" si="9"/>
        <v/>
      </c>
      <c r="AC65" s="120" t="str">
        <f t="shared" si="15"/>
        <v/>
      </c>
      <c r="AD65" s="120" t="str">
        <f t="shared" si="16"/>
        <v/>
      </c>
      <c r="AE65" s="126" t="str">
        <f t="shared" si="17"/>
        <v/>
      </c>
      <c r="AF65" s="122" t="str">
        <f t="shared" si="18"/>
        <v/>
      </c>
      <c r="AG65" s="126" t="str">
        <f t="shared" si="10"/>
        <v/>
      </c>
      <c r="AH65" s="126"/>
      <c r="AI65" s="122"/>
      <c r="AJ65" s="275"/>
    </row>
    <row r="66" spans="1:36" s="245" customFormat="1" ht="16.899999999999999" customHeight="1">
      <c r="A66" s="127"/>
      <c r="B66" s="401"/>
      <c r="C66" s="402"/>
      <c r="D66" s="403"/>
      <c r="E66" s="405"/>
      <c r="F66" s="232"/>
      <c r="G66" s="205"/>
      <c r="H66" s="231"/>
      <c r="I66" s="124"/>
      <c r="J66" s="203"/>
      <c r="K66" s="124"/>
      <c r="L66" s="181"/>
      <c r="M66" s="123"/>
      <c r="N66" s="124"/>
      <c r="O66" s="128"/>
      <c r="P66" s="124"/>
      <c r="Q66" s="204"/>
      <c r="R66" s="205"/>
      <c r="S66" s="124"/>
      <c r="T66" s="181"/>
      <c r="U66" s="238"/>
      <c r="V66" s="125">
        <f t="shared" si="11"/>
        <v>0</v>
      </c>
      <c r="W66" s="125">
        <f>IF('1045Ef Décompte'!D70="",0,1)</f>
        <v>0</v>
      </c>
      <c r="X66" s="120" t="str">
        <f t="shared" si="12"/>
        <v/>
      </c>
      <c r="Y66" s="120">
        <f t="shared" si="13"/>
        <v>0</v>
      </c>
      <c r="Z66" s="241" t="str">
        <f t="shared" si="14"/>
        <v/>
      </c>
      <c r="AA66" s="120" t="str">
        <f t="shared" si="8"/>
        <v/>
      </c>
      <c r="AB66" s="120" t="str">
        <f t="shared" si="9"/>
        <v/>
      </c>
      <c r="AC66" s="120" t="str">
        <f t="shared" si="15"/>
        <v/>
      </c>
      <c r="AD66" s="120" t="str">
        <f t="shared" si="16"/>
        <v/>
      </c>
      <c r="AE66" s="126" t="str">
        <f t="shared" si="17"/>
        <v/>
      </c>
      <c r="AF66" s="122" t="str">
        <f t="shared" si="18"/>
        <v/>
      </c>
      <c r="AG66" s="126" t="str">
        <f t="shared" si="10"/>
        <v/>
      </c>
      <c r="AH66" s="126"/>
      <c r="AI66" s="122"/>
      <c r="AJ66" s="275"/>
    </row>
    <row r="67" spans="1:36" s="245" customFormat="1" ht="16.899999999999999" customHeight="1">
      <c r="A67" s="127"/>
      <c r="B67" s="401"/>
      <c r="C67" s="402"/>
      <c r="D67" s="403"/>
      <c r="E67" s="405"/>
      <c r="F67" s="232"/>
      <c r="G67" s="205"/>
      <c r="H67" s="231"/>
      <c r="I67" s="124"/>
      <c r="J67" s="203"/>
      <c r="K67" s="124"/>
      <c r="L67" s="181"/>
      <c r="M67" s="123"/>
      <c r="N67" s="124"/>
      <c r="O67" s="128"/>
      <c r="P67" s="124"/>
      <c r="Q67" s="204"/>
      <c r="R67" s="205"/>
      <c r="S67" s="124"/>
      <c r="T67" s="181"/>
      <c r="U67" s="238"/>
      <c r="V67" s="125">
        <f t="shared" si="11"/>
        <v>0</v>
      </c>
      <c r="W67" s="125">
        <f>IF('1045Ef Décompte'!D71="",0,1)</f>
        <v>0</v>
      </c>
      <c r="X67" s="120" t="str">
        <f t="shared" si="12"/>
        <v/>
      </c>
      <c r="Y67" s="120">
        <f t="shared" si="13"/>
        <v>0</v>
      </c>
      <c r="Z67" s="241" t="str">
        <f t="shared" si="14"/>
        <v/>
      </c>
      <c r="AA67" s="120" t="str">
        <f t="shared" si="8"/>
        <v/>
      </c>
      <c r="AB67" s="120" t="str">
        <f t="shared" si="9"/>
        <v/>
      </c>
      <c r="AC67" s="120" t="str">
        <f t="shared" si="15"/>
        <v/>
      </c>
      <c r="AD67" s="120" t="str">
        <f t="shared" si="16"/>
        <v/>
      </c>
      <c r="AE67" s="126" t="str">
        <f t="shared" si="17"/>
        <v/>
      </c>
      <c r="AF67" s="122" t="str">
        <f t="shared" si="18"/>
        <v/>
      </c>
      <c r="AG67" s="126" t="str">
        <f t="shared" si="10"/>
        <v/>
      </c>
      <c r="AH67" s="126"/>
      <c r="AI67" s="122"/>
      <c r="AJ67" s="275"/>
    </row>
    <row r="68" spans="1:36" s="245" customFormat="1" ht="16.899999999999999" customHeight="1">
      <c r="A68" s="127"/>
      <c r="B68" s="401"/>
      <c r="C68" s="402"/>
      <c r="D68" s="403"/>
      <c r="E68" s="405"/>
      <c r="F68" s="232"/>
      <c r="G68" s="205"/>
      <c r="H68" s="231"/>
      <c r="I68" s="124"/>
      <c r="J68" s="203"/>
      <c r="K68" s="124"/>
      <c r="L68" s="181"/>
      <c r="M68" s="123"/>
      <c r="N68" s="124"/>
      <c r="O68" s="128"/>
      <c r="P68" s="124"/>
      <c r="Q68" s="204"/>
      <c r="R68" s="205"/>
      <c r="S68" s="124"/>
      <c r="T68" s="181"/>
      <c r="U68" s="238"/>
      <c r="V68" s="125">
        <f t="shared" si="11"/>
        <v>0</v>
      </c>
      <c r="W68" s="125">
        <f>IF('1045Ef Décompte'!D72="",0,1)</f>
        <v>0</v>
      </c>
      <c r="X68" s="120" t="str">
        <f t="shared" si="12"/>
        <v/>
      </c>
      <c r="Y68" s="120">
        <f t="shared" si="13"/>
        <v>0</v>
      </c>
      <c r="Z68" s="241" t="str">
        <f t="shared" si="14"/>
        <v/>
      </c>
      <c r="AA68" s="120" t="str">
        <f t="shared" si="8"/>
        <v/>
      </c>
      <c r="AB68" s="120" t="str">
        <f t="shared" si="9"/>
        <v/>
      </c>
      <c r="AC68" s="120" t="str">
        <f t="shared" si="15"/>
        <v/>
      </c>
      <c r="AD68" s="120" t="str">
        <f t="shared" si="16"/>
        <v/>
      </c>
      <c r="AE68" s="126" t="str">
        <f t="shared" si="17"/>
        <v/>
      </c>
      <c r="AF68" s="122" t="str">
        <f t="shared" si="18"/>
        <v/>
      </c>
      <c r="AG68" s="126" t="str">
        <f t="shared" si="10"/>
        <v/>
      </c>
      <c r="AH68" s="126"/>
      <c r="AI68" s="122"/>
      <c r="AJ68" s="275"/>
    </row>
    <row r="69" spans="1:36" s="245" customFormat="1" ht="16.899999999999999" customHeight="1">
      <c r="A69" s="127"/>
      <c r="B69" s="401"/>
      <c r="C69" s="402"/>
      <c r="D69" s="403"/>
      <c r="E69" s="405"/>
      <c r="F69" s="232"/>
      <c r="G69" s="205"/>
      <c r="H69" s="231"/>
      <c r="I69" s="124"/>
      <c r="J69" s="203"/>
      <c r="K69" s="124"/>
      <c r="L69" s="181"/>
      <c r="M69" s="123"/>
      <c r="N69" s="124"/>
      <c r="O69" s="128"/>
      <c r="P69" s="124"/>
      <c r="Q69" s="204"/>
      <c r="R69" s="205"/>
      <c r="S69" s="124"/>
      <c r="T69" s="181"/>
      <c r="U69" s="238"/>
      <c r="V69" s="125">
        <f t="shared" si="11"/>
        <v>0</v>
      </c>
      <c r="W69" s="125">
        <f>IF('1045Ef Décompte'!D73="",0,1)</f>
        <v>0</v>
      </c>
      <c r="X69" s="120" t="str">
        <f t="shared" si="12"/>
        <v/>
      </c>
      <c r="Y69" s="120">
        <f t="shared" si="13"/>
        <v>0</v>
      </c>
      <c r="Z69" s="241" t="str">
        <f t="shared" si="14"/>
        <v/>
      </c>
      <c r="AA69" s="120" t="str">
        <f t="shared" si="8"/>
        <v/>
      </c>
      <c r="AB69" s="120" t="str">
        <f t="shared" si="9"/>
        <v/>
      </c>
      <c r="AC69" s="120" t="str">
        <f t="shared" si="15"/>
        <v/>
      </c>
      <c r="AD69" s="120" t="str">
        <f t="shared" si="16"/>
        <v/>
      </c>
      <c r="AE69" s="126" t="str">
        <f t="shared" si="17"/>
        <v/>
      </c>
      <c r="AF69" s="122" t="str">
        <f t="shared" si="18"/>
        <v/>
      </c>
      <c r="AG69" s="126" t="str">
        <f t="shared" si="10"/>
        <v/>
      </c>
      <c r="AH69" s="126"/>
      <c r="AI69" s="122"/>
      <c r="AJ69" s="275"/>
    </row>
    <row r="70" spans="1:36" s="245" customFormat="1" ht="16.899999999999999" customHeight="1">
      <c r="A70" s="127"/>
      <c r="B70" s="401"/>
      <c r="C70" s="402"/>
      <c r="D70" s="403"/>
      <c r="E70" s="405"/>
      <c r="F70" s="232"/>
      <c r="G70" s="205"/>
      <c r="H70" s="231"/>
      <c r="I70" s="124"/>
      <c r="J70" s="203"/>
      <c r="K70" s="124"/>
      <c r="L70" s="181"/>
      <c r="M70" s="123"/>
      <c r="N70" s="124"/>
      <c r="O70" s="128"/>
      <c r="P70" s="124"/>
      <c r="Q70" s="204"/>
      <c r="R70" s="205"/>
      <c r="S70" s="124"/>
      <c r="T70" s="181"/>
      <c r="U70" s="238"/>
      <c r="V70" s="125">
        <f t="shared" si="11"/>
        <v>0</v>
      </c>
      <c r="W70" s="125">
        <f>IF('1045Ef Décompte'!D74="",0,1)</f>
        <v>0</v>
      </c>
      <c r="X70" s="120" t="str">
        <f t="shared" si="12"/>
        <v/>
      </c>
      <c r="Y70" s="120">
        <f t="shared" si="13"/>
        <v>0</v>
      </c>
      <c r="Z70" s="241" t="str">
        <f t="shared" si="14"/>
        <v/>
      </c>
      <c r="AA70" s="120" t="str">
        <f t="shared" si="8"/>
        <v/>
      </c>
      <c r="AB70" s="120" t="str">
        <f t="shared" si="9"/>
        <v/>
      </c>
      <c r="AC70" s="120" t="str">
        <f t="shared" si="15"/>
        <v/>
      </c>
      <c r="AD70" s="120" t="str">
        <f t="shared" si="16"/>
        <v/>
      </c>
      <c r="AE70" s="126" t="str">
        <f t="shared" si="17"/>
        <v/>
      </c>
      <c r="AF70" s="122" t="str">
        <f t="shared" si="18"/>
        <v/>
      </c>
      <c r="AG70" s="126" t="str">
        <f t="shared" si="10"/>
        <v/>
      </c>
      <c r="AH70" s="126"/>
      <c r="AI70" s="122"/>
      <c r="AJ70" s="275"/>
    </row>
    <row r="71" spans="1:36" s="245" customFormat="1" ht="16.899999999999999" customHeight="1">
      <c r="A71" s="127"/>
      <c r="B71" s="401"/>
      <c r="C71" s="402"/>
      <c r="D71" s="403"/>
      <c r="E71" s="405"/>
      <c r="F71" s="232"/>
      <c r="G71" s="205"/>
      <c r="H71" s="231"/>
      <c r="I71" s="124"/>
      <c r="J71" s="203"/>
      <c r="K71" s="124"/>
      <c r="L71" s="181"/>
      <c r="M71" s="123"/>
      <c r="N71" s="124"/>
      <c r="O71" s="128"/>
      <c r="P71" s="124"/>
      <c r="Q71" s="204"/>
      <c r="R71" s="205"/>
      <c r="S71" s="124"/>
      <c r="T71" s="181"/>
      <c r="U71" s="238"/>
      <c r="V71" s="125">
        <f t="shared" si="11"/>
        <v>0</v>
      </c>
      <c r="W71" s="125">
        <f>IF('1045Ef Décompte'!D75="",0,1)</f>
        <v>0</v>
      </c>
      <c r="X71" s="120" t="str">
        <f t="shared" si="12"/>
        <v/>
      </c>
      <c r="Y71" s="120">
        <f t="shared" si="13"/>
        <v>0</v>
      </c>
      <c r="Z71" s="241" t="str">
        <f t="shared" si="14"/>
        <v/>
      </c>
      <c r="AA71" s="120" t="str">
        <f t="shared" si="8"/>
        <v/>
      </c>
      <c r="AB71" s="120" t="str">
        <f t="shared" si="9"/>
        <v/>
      </c>
      <c r="AC71" s="120" t="str">
        <f t="shared" si="15"/>
        <v/>
      </c>
      <c r="AD71" s="120" t="str">
        <f t="shared" si="16"/>
        <v/>
      </c>
      <c r="AE71" s="126" t="str">
        <f t="shared" si="17"/>
        <v/>
      </c>
      <c r="AF71" s="122" t="str">
        <f t="shared" si="18"/>
        <v/>
      </c>
      <c r="AG71" s="126" t="str">
        <f t="shared" si="10"/>
        <v/>
      </c>
      <c r="AH71" s="126"/>
      <c r="AI71" s="122"/>
      <c r="AJ71" s="275"/>
    </row>
    <row r="72" spans="1:36" s="245" customFormat="1" ht="16.899999999999999" customHeight="1">
      <c r="A72" s="127"/>
      <c r="B72" s="401"/>
      <c r="C72" s="402"/>
      <c r="D72" s="403"/>
      <c r="E72" s="405"/>
      <c r="F72" s="232"/>
      <c r="G72" s="205"/>
      <c r="H72" s="231"/>
      <c r="I72" s="124"/>
      <c r="J72" s="203"/>
      <c r="K72" s="124"/>
      <c r="L72" s="181"/>
      <c r="M72" s="123"/>
      <c r="N72" s="124"/>
      <c r="O72" s="128"/>
      <c r="P72" s="124"/>
      <c r="Q72" s="204"/>
      <c r="R72" s="205"/>
      <c r="S72" s="124"/>
      <c r="T72" s="181"/>
      <c r="U72" s="238"/>
      <c r="V72" s="125">
        <f t="shared" ref="V72:V135" si="19">IF(V$2-YEAR(D72)&lt;V$3,0,1)</f>
        <v>0</v>
      </c>
      <c r="W72" s="125">
        <f>IF('1045Ef Décompte'!D76="",0,1)</f>
        <v>0</v>
      </c>
      <c r="X72" s="120" t="str">
        <f t="shared" ref="X72:X135" si="20">IF(AND(A72="",B72="",C72=""),"",ROUND((K72+J72)/(V$4-(K72+J72))*100,2))</f>
        <v/>
      </c>
      <c r="Y72" s="120">
        <f t="shared" ref="Y72:Y135" si="21">ROUND(H72,0)/12</f>
        <v>0</v>
      </c>
      <c r="Z72" s="241" t="str">
        <f t="shared" ref="Z72:Z135" si="22">IF(AND(A72="",B72="",C72=""),"",ROUND((V$4-(K72+J72))*L72/60,1))</f>
        <v/>
      </c>
      <c r="AA72" s="120" t="str">
        <f t="shared" si="8"/>
        <v/>
      </c>
      <c r="AB72" s="120" t="str">
        <f t="shared" si="9"/>
        <v/>
      </c>
      <c r="AC72" s="120" t="str">
        <f t="shared" ref="AC72:AC135" si="23">IF(OR(AND(A72="",B72="",C72=""),F72=0,F72="",Z72=0,Z72=""),"",ROUND((Y72*F72/Z72),2))</f>
        <v/>
      </c>
      <c r="AD72" s="120" t="str">
        <f t="shared" ref="AD72:AD135" si="24">IF(OR(AND(A72="",B72="",C72=""),F72=0,F72="",Z72=0,Z72=""),"",ROUND((I72/(12*Y72*F72)+1)*Y72*F72/Z72,2))</f>
        <v/>
      </c>
      <c r="AE72" s="126" t="str">
        <f t="shared" ref="AE72:AE135" si="25">IF(OR(AND(A72="",B72="",C72=""),Z72=0,Z72=""),"",ROUND((AE$4) / Z72,1))</f>
        <v/>
      </c>
      <c r="AF72" s="122" t="str">
        <f t="shared" ref="AF72:AF135" si="26">IF(OR(AND(A72="",B72="",C72=""),V$4=""),"",IF(AND(G72&gt;0,I72&gt;0),AB72, IF(G72&gt;0,AA72, IF(AND(F72&gt;0,I72&gt;0),AD72,AC72))))</f>
        <v/>
      </c>
      <c r="AG72" s="126" t="str">
        <f t="shared" si="10"/>
        <v/>
      </c>
      <c r="AH72" s="126"/>
      <c r="AI72" s="122"/>
      <c r="AJ72" s="275"/>
    </row>
    <row r="73" spans="1:36" s="245" customFormat="1" ht="16.899999999999999" customHeight="1">
      <c r="A73" s="127"/>
      <c r="B73" s="401"/>
      <c r="C73" s="402"/>
      <c r="D73" s="403"/>
      <c r="E73" s="405"/>
      <c r="F73" s="232"/>
      <c r="G73" s="205"/>
      <c r="H73" s="231"/>
      <c r="I73" s="124"/>
      <c r="J73" s="203"/>
      <c r="K73" s="124"/>
      <c r="L73" s="181"/>
      <c r="M73" s="123"/>
      <c r="N73" s="124"/>
      <c r="O73" s="128"/>
      <c r="P73" s="124"/>
      <c r="Q73" s="204"/>
      <c r="R73" s="205"/>
      <c r="S73" s="124"/>
      <c r="T73" s="181"/>
      <c r="U73" s="238"/>
      <c r="V73" s="125">
        <f t="shared" si="19"/>
        <v>0</v>
      </c>
      <c r="W73" s="125">
        <f>IF('1045Ef Décompte'!D77="",0,1)</f>
        <v>0</v>
      </c>
      <c r="X73" s="120" t="str">
        <f t="shared" si="20"/>
        <v/>
      </c>
      <c r="Y73" s="120">
        <f t="shared" si="21"/>
        <v>0</v>
      </c>
      <c r="Z73" s="241" t="str">
        <f t="shared" si="22"/>
        <v/>
      </c>
      <c r="AA73" s="120" t="str">
        <f t="shared" ref="AA73:AA136" si="27">IF(OR(AND(A73="",B73="",C73=""),G73=0,G73=""),"",ROUND((1+X73/100)*Y73*G73,2))</f>
        <v/>
      </c>
      <c r="AB73" s="120" t="str">
        <f t="shared" ref="AB73:AB136" si="28">IF(OR(AND(A73="",B73="",C73=""),G73=0,G73="",L73=0,L73=""),"",ROUND((1+X73/100)*(I73/(V$4*L73/5)+Y73*G73),2))</f>
        <v/>
      </c>
      <c r="AC73" s="120" t="str">
        <f t="shared" si="23"/>
        <v/>
      </c>
      <c r="AD73" s="120" t="str">
        <f t="shared" si="24"/>
        <v/>
      </c>
      <c r="AE73" s="126" t="str">
        <f t="shared" si="25"/>
        <v/>
      </c>
      <c r="AF73" s="122" t="str">
        <f t="shared" si="26"/>
        <v/>
      </c>
      <c r="AG73" s="126" t="str">
        <f t="shared" si="10"/>
        <v/>
      </c>
      <c r="AH73" s="126"/>
      <c r="AI73" s="122"/>
      <c r="AJ73" s="275"/>
    </row>
    <row r="74" spans="1:36" s="245" customFormat="1" ht="16.899999999999999" customHeight="1">
      <c r="A74" s="127"/>
      <c r="B74" s="401"/>
      <c r="C74" s="402"/>
      <c r="D74" s="403"/>
      <c r="E74" s="405"/>
      <c r="F74" s="232"/>
      <c r="G74" s="205"/>
      <c r="H74" s="231"/>
      <c r="I74" s="124"/>
      <c r="J74" s="203"/>
      <c r="K74" s="124"/>
      <c r="L74" s="181"/>
      <c r="M74" s="123"/>
      <c r="N74" s="124"/>
      <c r="O74" s="128"/>
      <c r="P74" s="124"/>
      <c r="Q74" s="204"/>
      <c r="R74" s="205"/>
      <c r="S74" s="124"/>
      <c r="T74" s="181"/>
      <c r="U74" s="238"/>
      <c r="V74" s="125">
        <f t="shared" si="19"/>
        <v>0</v>
      </c>
      <c r="W74" s="125">
        <f>IF('1045Ef Décompte'!D78="",0,1)</f>
        <v>0</v>
      </c>
      <c r="X74" s="120" t="str">
        <f t="shared" si="20"/>
        <v/>
      </c>
      <c r="Y74" s="120">
        <f t="shared" si="21"/>
        <v>0</v>
      </c>
      <c r="Z74" s="241" t="str">
        <f t="shared" si="22"/>
        <v/>
      </c>
      <c r="AA74" s="120" t="str">
        <f t="shared" si="27"/>
        <v/>
      </c>
      <c r="AB74" s="120" t="str">
        <f t="shared" si="28"/>
        <v/>
      </c>
      <c r="AC74" s="120" t="str">
        <f t="shared" si="23"/>
        <v/>
      </c>
      <c r="AD74" s="120" t="str">
        <f t="shared" si="24"/>
        <v/>
      </c>
      <c r="AE74" s="126" t="str">
        <f t="shared" si="25"/>
        <v/>
      </c>
      <c r="AF74" s="122" t="str">
        <f t="shared" si="26"/>
        <v/>
      </c>
      <c r="AG74" s="126" t="str">
        <f t="shared" ref="AG74:AG106" si="29">IF(AE74&lt;AF74,AE74,AF74)</f>
        <v/>
      </c>
      <c r="AH74" s="126"/>
      <c r="AI74" s="122"/>
      <c r="AJ74" s="275"/>
    </row>
    <row r="75" spans="1:36" s="245" customFormat="1" ht="16.899999999999999" customHeight="1">
      <c r="A75" s="127"/>
      <c r="B75" s="401"/>
      <c r="C75" s="402"/>
      <c r="D75" s="403"/>
      <c r="E75" s="405"/>
      <c r="F75" s="232"/>
      <c r="G75" s="205"/>
      <c r="H75" s="231"/>
      <c r="I75" s="124"/>
      <c r="J75" s="203"/>
      <c r="K75" s="124"/>
      <c r="L75" s="181"/>
      <c r="M75" s="123"/>
      <c r="N75" s="124"/>
      <c r="O75" s="128"/>
      <c r="P75" s="124"/>
      <c r="Q75" s="204"/>
      <c r="R75" s="205"/>
      <c r="S75" s="124"/>
      <c r="T75" s="181"/>
      <c r="U75" s="238"/>
      <c r="V75" s="125">
        <f t="shared" si="19"/>
        <v>0</v>
      </c>
      <c r="W75" s="125">
        <f>IF('1045Ef Décompte'!D79="",0,1)</f>
        <v>0</v>
      </c>
      <c r="X75" s="120" t="str">
        <f t="shared" si="20"/>
        <v/>
      </c>
      <c r="Y75" s="120">
        <f t="shared" si="21"/>
        <v>0</v>
      </c>
      <c r="Z75" s="241" t="str">
        <f t="shared" si="22"/>
        <v/>
      </c>
      <c r="AA75" s="120" t="str">
        <f t="shared" si="27"/>
        <v/>
      </c>
      <c r="AB75" s="120" t="str">
        <f t="shared" si="28"/>
        <v/>
      </c>
      <c r="AC75" s="120" t="str">
        <f t="shared" si="23"/>
        <v/>
      </c>
      <c r="AD75" s="120" t="str">
        <f t="shared" si="24"/>
        <v/>
      </c>
      <c r="AE75" s="126" t="str">
        <f t="shared" si="25"/>
        <v/>
      </c>
      <c r="AF75" s="122" t="str">
        <f t="shared" si="26"/>
        <v/>
      </c>
      <c r="AG75" s="126" t="str">
        <f t="shared" si="29"/>
        <v/>
      </c>
      <c r="AH75" s="126"/>
      <c r="AI75" s="122"/>
      <c r="AJ75" s="275"/>
    </row>
    <row r="76" spans="1:36" s="245" customFormat="1" ht="16.899999999999999" customHeight="1">
      <c r="A76" s="127"/>
      <c r="B76" s="401"/>
      <c r="C76" s="402"/>
      <c r="D76" s="403"/>
      <c r="E76" s="405"/>
      <c r="F76" s="232"/>
      <c r="G76" s="205"/>
      <c r="H76" s="231"/>
      <c r="I76" s="124"/>
      <c r="J76" s="203"/>
      <c r="K76" s="124"/>
      <c r="L76" s="181"/>
      <c r="M76" s="123"/>
      <c r="N76" s="124"/>
      <c r="O76" s="128"/>
      <c r="P76" s="124"/>
      <c r="Q76" s="204"/>
      <c r="R76" s="205"/>
      <c r="S76" s="124"/>
      <c r="T76" s="181"/>
      <c r="U76" s="238"/>
      <c r="V76" s="125">
        <f t="shared" si="19"/>
        <v>0</v>
      </c>
      <c r="W76" s="125">
        <f>IF('1045Ef Décompte'!D80="",0,1)</f>
        <v>0</v>
      </c>
      <c r="X76" s="120" t="str">
        <f t="shared" si="20"/>
        <v/>
      </c>
      <c r="Y76" s="120">
        <f t="shared" si="21"/>
        <v>0</v>
      </c>
      <c r="Z76" s="241" t="str">
        <f t="shared" si="22"/>
        <v/>
      </c>
      <c r="AA76" s="120" t="str">
        <f t="shared" si="27"/>
        <v/>
      </c>
      <c r="AB76" s="120" t="str">
        <f t="shared" si="28"/>
        <v/>
      </c>
      <c r="AC76" s="120" t="str">
        <f t="shared" si="23"/>
        <v/>
      </c>
      <c r="AD76" s="120" t="str">
        <f t="shared" si="24"/>
        <v/>
      </c>
      <c r="AE76" s="126" t="str">
        <f t="shared" si="25"/>
        <v/>
      </c>
      <c r="AF76" s="122" t="str">
        <f t="shared" si="26"/>
        <v/>
      </c>
      <c r="AG76" s="126" t="str">
        <f t="shared" si="29"/>
        <v/>
      </c>
      <c r="AH76" s="126"/>
      <c r="AI76" s="122"/>
      <c r="AJ76" s="275"/>
    </row>
    <row r="77" spans="1:36" s="245" customFormat="1" ht="16.899999999999999" customHeight="1">
      <c r="A77" s="127"/>
      <c r="B77" s="401"/>
      <c r="C77" s="402"/>
      <c r="D77" s="403"/>
      <c r="E77" s="405"/>
      <c r="F77" s="232"/>
      <c r="G77" s="205"/>
      <c r="H77" s="231"/>
      <c r="I77" s="124"/>
      <c r="J77" s="203"/>
      <c r="K77" s="124"/>
      <c r="L77" s="181"/>
      <c r="M77" s="123"/>
      <c r="N77" s="124"/>
      <c r="O77" s="128"/>
      <c r="P77" s="124"/>
      <c r="Q77" s="204"/>
      <c r="R77" s="205"/>
      <c r="S77" s="124"/>
      <c r="T77" s="181"/>
      <c r="U77" s="238"/>
      <c r="V77" s="125">
        <f t="shared" si="19"/>
        <v>0</v>
      </c>
      <c r="W77" s="125">
        <f>IF('1045Ef Décompte'!D81="",0,1)</f>
        <v>0</v>
      </c>
      <c r="X77" s="120" t="str">
        <f t="shared" si="20"/>
        <v/>
      </c>
      <c r="Y77" s="120">
        <f t="shared" si="21"/>
        <v>0</v>
      </c>
      <c r="Z77" s="241" t="str">
        <f t="shared" si="22"/>
        <v/>
      </c>
      <c r="AA77" s="120" t="str">
        <f t="shared" si="27"/>
        <v/>
      </c>
      <c r="AB77" s="120" t="str">
        <f t="shared" si="28"/>
        <v/>
      </c>
      <c r="AC77" s="120" t="str">
        <f t="shared" si="23"/>
        <v/>
      </c>
      <c r="AD77" s="120" t="str">
        <f t="shared" si="24"/>
        <v/>
      </c>
      <c r="AE77" s="126" t="str">
        <f t="shared" si="25"/>
        <v/>
      </c>
      <c r="AF77" s="122" t="str">
        <f t="shared" si="26"/>
        <v/>
      </c>
      <c r="AG77" s="126" t="str">
        <f t="shared" si="29"/>
        <v/>
      </c>
      <c r="AH77" s="126"/>
      <c r="AI77" s="122"/>
      <c r="AJ77" s="275"/>
    </row>
    <row r="78" spans="1:36" s="245" customFormat="1" ht="16.899999999999999" customHeight="1">
      <c r="A78" s="127"/>
      <c r="B78" s="401"/>
      <c r="C78" s="402"/>
      <c r="D78" s="403"/>
      <c r="E78" s="405"/>
      <c r="F78" s="232"/>
      <c r="G78" s="205"/>
      <c r="H78" s="231"/>
      <c r="I78" s="124"/>
      <c r="J78" s="203"/>
      <c r="K78" s="124"/>
      <c r="L78" s="181"/>
      <c r="M78" s="123"/>
      <c r="N78" s="124"/>
      <c r="O78" s="128"/>
      <c r="P78" s="124"/>
      <c r="Q78" s="204"/>
      <c r="R78" s="205"/>
      <c r="S78" s="124"/>
      <c r="T78" s="181"/>
      <c r="U78" s="238"/>
      <c r="V78" s="125">
        <f t="shared" si="19"/>
        <v>0</v>
      </c>
      <c r="W78" s="125">
        <f>IF('1045Ef Décompte'!D82="",0,1)</f>
        <v>0</v>
      </c>
      <c r="X78" s="120" t="str">
        <f t="shared" si="20"/>
        <v/>
      </c>
      <c r="Y78" s="120">
        <f t="shared" si="21"/>
        <v>0</v>
      </c>
      <c r="Z78" s="241" t="str">
        <f t="shared" si="22"/>
        <v/>
      </c>
      <c r="AA78" s="120" t="str">
        <f t="shared" si="27"/>
        <v/>
      </c>
      <c r="AB78" s="120" t="str">
        <f t="shared" si="28"/>
        <v/>
      </c>
      <c r="AC78" s="120" t="str">
        <f t="shared" si="23"/>
        <v/>
      </c>
      <c r="AD78" s="120" t="str">
        <f t="shared" si="24"/>
        <v/>
      </c>
      <c r="AE78" s="126" t="str">
        <f t="shared" si="25"/>
        <v/>
      </c>
      <c r="AF78" s="122" t="str">
        <f t="shared" si="26"/>
        <v/>
      </c>
      <c r="AG78" s="126" t="str">
        <f t="shared" si="29"/>
        <v/>
      </c>
      <c r="AH78" s="126"/>
      <c r="AI78" s="122"/>
      <c r="AJ78" s="275"/>
    </row>
    <row r="79" spans="1:36" s="245" customFormat="1" ht="16.899999999999999" customHeight="1">
      <c r="A79" s="127"/>
      <c r="B79" s="401"/>
      <c r="C79" s="402"/>
      <c r="D79" s="403"/>
      <c r="E79" s="405"/>
      <c r="F79" s="232"/>
      <c r="G79" s="205"/>
      <c r="H79" s="231"/>
      <c r="I79" s="124"/>
      <c r="J79" s="203"/>
      <c r="K79" s="124"/>
      <c r="L79" s="181"/>
      <c r="M79" s="123"/>
      <c r="N79" s="124"/>
      <c r="O79" s="128"/>
      <c r="P79" s="124"/>
      <c r="Q79" s="204"/>
      <c r="R79" s="205"/>
      <c r="S79" s="124"/>
      <c r="T79" s="181"/>
      <c r="U79" s="238"/>
      <c r="V79" s="125">
        <f t="shared" si="19"/>
        <v>0</v>
      </c>
      <c r="W79" s="125">
        <f>IF('1045Ef Décompte'!D83="",0,1)</f>
        <v>0</v>
      </c>
      <c r="X79" s="120" t="str">
        <f t="shared" si="20"/>
        <v/>
      </c>
      <c r="Y79" s="120">
        <f t="shared" si="21"/>
        <v>0</v>
      </c>
      <c r="Z79" s="241" t="str">
        <f t="shared" si="22"/>
        <v/>
      </c>
      <c r="AA79" s="120" t="str">
        <f t="shared" si="27"/>
        <v/>
      </c>
      <c r="AB79" s="120" t="str">
        <f t="shared" si="28"/>
        <v/>
      </c>
      <c r="AC79" s="120" t="str">
        <f t="shared" si="23"/>
        <v/>
      </c>
      <c r="AD79" s="120" t="str">
        <f t="shared" si="24"/>
        <v/>
      </c>
      <c r="AE79" s="126" t="str">
        <f t="shared" si="25"/>
        <v/>
      </c>
      <c r="AF79" s="122" t="str">
        <f t="shared" si="26"/>
        <v/>
      </c>
      <c r="AG79" s="126" t="str">
        <f t="shared" si="29"/>
        <v/>
      </c>
      <c r="AH79" s="126"/>
      <c r="AI79" s="122"/>
      <c r="AJ79" s="275"/>
    </row>
    <row r="80" spans="1:36" s="245" customFormat="1" ht="16.899999999999999" customHeight="1">
      <c r="A80" s="127"/>
      <c r="B80" s="401"/>
      <c r="C80" s="402"/>
      <c r="D80" s="403"/>
      <c r="E80" s="405"/>
      <c r="F80" s="232"/>
      <c r="G80" s="205"/>
      <c r="H80" s="231"/>
      <c r="I80" s="124"/>
      <c r="J80" s="203"/>
      <c r="K80" s="124"/>
      <c r="L80" s="181"/>
      <c r="M80" s="123"/>
      <c r="N80" s="124"/>
      <c r="O80" s="128"/>
      <c r="P80" s="124"/>
      <c r="Q80" s="204"/>
      <c r="R80" s="205"/>
      <c r="S80" s="124"/>
      <c r="T80" s="181"/>
      <c r="U80" s="238"/>
      <c r="V80" s="125">
        <f t="shared" si="19"/>
        <v>0</v>
      </c>
      <c r="W80" s="125">
        <f>IF('1045Ef Décompte'!D84="",0,1)</f>
        <v>0</v>
      </c>
      <c r="X80" s="120" t="str">
        <f t="shared" si="20"/>
        <v/>
      </c>
      <c r="Y80" s="120">
        <f t="shared" si="21"/>
        <v>0</v>
      </c>
      <c r="Z80" s="241" t="str">
        <f t="shared" si="22"/>
        <v/>
      </c>
      <c r="AA80" s="120" t="str">
        <f t="shared" si="27"/>
        <v/>
      </c>
      <c r="AB80" s="120" t="str">
        <f t="shared" si="28"/>
        <v/>
      </c>
      <c r="AC80" s="120" t="str">
        <f t="shared" si="23"/>
        <v/>
      </c>
      <c r="AD80" s="120" t="str">
        <f t="shared" si="24"/>
        <v/>
      </c>
      <c r="AE80" s="126" t="str">
        <f t="shared" si="25"/>
        <v/>
      </c>
      <c r="AF80" s="122" t="str">
        <f t="shared" si="26"/>
        <v/>
      </c>
      <c r="AG80" s="126" t="str">
        <f t="shared" si="29"/>
        <v/>
      </c>
      <c r="AH80" s="126"/>
      <c r="AI80" s="122"/>
      <c r="AJ80" s="275"/>
    </row>
    <row r="81" spans="1:36" s="245" customFormat="1" ht="16.899999999999999" customHeight="1">
      <c r="A81" s="127"/>
      <c r="B81" s="401"/>
      <c r="C81" s="402"/>
      <c r="D81" s="403"/>
      <c r="E81" s="405"/>
      <c r="F81" s="232"/>
      <c r="G81" s="205"/>
      <c r="H81" s="231"/>
      <c r="I81" s="124"/>
      <c r="J81" s="203"/>
      <c r="K81" s="124"/>
      <c r="L81" s="181"/>
      <c r="M81" s="123"/>
      <c r="N81" s="124"/>
      <c r="O81" s="128"/>
      <c r="P81" s="124"/>
      <c r="Q81" s="204"/>
      <c r="R81" s="205"/>
      <c r="S81" s="124"/>
      <c r="T81" s="181"/>
      <c r="U81" s="238"/>
      <c r="V81" s="125">
        <f t="shared" si="19"/>
        <v>0</v>
      </c>
      <c r="W81" s="125">
        <f>IF('1045Ef Décompte'!D85="",0,1)</f>
        <v>0</v>
      </c>
      <c r="X81" s="120" t="str">
        <f t="shared" si="20"/>
        <v/>
      </c>
      <c r="Y81" s="120">
        <f t="shared" si="21"/>
        <v>0</v>
      </c>
      <c r="Z81" s="241" t="str">
        <f t="shared" si="22"/>
        <v/>
      </c>
      <c r="AA81" s="120" t="str">
        <f t="shared" si="27"/>
        <v/>
      </c>
      <c r="AB81" s="120" t="str">
        <f t="shared" si="28"/>
        <v/>
      </c>
      <c r="AC81" s="120" t="str">
        <f t="shared" si="23"/>
        <v/>
      </c>
      <c r="AD81" s="120" t="str">
        <f t="shared" si="24"/>
        <v/>
      </c>
      <c r="AE81" s="126" t="str">
        <f t="shared" si="25"/>
        <v/>
      </c>
      <c r="AF81" s="122" t="str">
        <f t="shared" si="26"/>
        <v/>
      </c>
      <c r="AG81" s="126" t="str">
        <f t="shared" si="29"/>
        <v/>
      </c>
      <c r="AH81" s="126"/>
      <c r="AI81" s="122"/>
      <c r="AJ81" s="275"/>
    </row>
    <row r="82" spans="1:36" s="245" customFormat="1" ht="16.899999999999999" customHeight="1">
      <c r="A82" s="127"/>
      <c r="B82" s="401"/>
      <c r="C82" s="402"/>
      <c r="D82" s="403"/>
      <c r="E82" s="405"/>
      <c r="F82" s="232"/>
      <c r="G82" s="205"/>
      <c r="H82" s="231"/>
      <c r="I82" s="124"/>
      <c r="J82" s="203"/>
      <c r="K82" s="124"/>
      <c r="L82" s="181"/>
      <c r="M82" s="123"/>
      <c r="N82" s="124"/>
      <c r="O82" s="128"/>
      <c r="P82" s="124"/>
      <c r="Q82" s="204"/>
      <c r="R82" s="205"/>
      <c r="S82" s="124"/>
      <c r="T82" s="181"/>
      <c r="U82" s="238"/>
      <c r="V82" s="125">
        <f t="shared" si="19"/>
        <v>0</v>
      </c>
      <c r="W82" s="125">
        <f>IF('1045Ef Décompte'!D86="",0,1)</f>
        <v>0</v>
      </c>
      <c r="X82" s="120" t="str">
        <f t="shared" si="20"/>
        <v/>
      </c>
      <c r="Y82" s="120">
        <f t="shared" si="21"/>
        <v>0</v>
      </c>
      <c r="Z82" s="241" t="str">
        <f t="shared" si="22"/>
        <v/>
      </c>
      <c r="AA82" s="120" t="str">
        <f t="shared" si="27"/>
        <v/>
      </c>
      <c r="AB82" s="120" t="str">
        <f t="shared" si="28"/>
        <v/>
      </c>
      <c r="AC82" s="120" t="str">
        <f t="shared" si="23"/>
        <v/>
      </c>
      <c r="AD82" s="120" t="str">
        <f t="shared" si="24"/>
        <v/>
      </c>
      <c r="AE82" s="126" t="str">
        <f t="shared" si="25"/>
        <v/>
      </c>
      <c r="AF82" s="122" t="str">
        <f t="shared" si="26"/>
        <v/>
      </c>
      <c r="AG82" s="126" t="str">
        <f t="shared" si="29"/>
        <v/>
      </c>
      <c r="AH82" s="126"/>
      <c r="AI82" s="122"/>
      <c r="AJ82" s="275"/>
    </row>
    <row r="83" spans="1:36" s="245" customFormat="1" ht="16.899999999999999" customHeight="1">
      <c r="A83" s="127"/>
      <c r="B83" s="401"/>
      <c r="C83" s="402"/>
      <c r="D83" s="403"/>
      <c r="E83" s="405"/>
      <c r="F83" s="232"/>
      <c r="G83" s="205"/>
      <c r="H83" s="231"/>
      <c r="I83" s="124"/>
      <c r="J83" s="203"/>
      <c r="K83" s="124"/>
      <c r="L83" s="181"/>
      <c r="M83" s="123"/>
      <c r="N83" s="124"/>
      <c r="O83" s="128"/>
      <c r="P83" s="124"/>
      <c r="Q83" s="204"/>
      <c r="R83" s="205"/>
      <c r="S83" s="124"/>
      <c r="T83" s="181"/>
      <c r="U83" s="238"/>
      <c r="V83" s="125">
        <f t="shared" si="19"/>
        <v>0</v>
      </c>
      <c r="W83" s="125">
        <f>IF('1045Ef Décompte'!D87="",0,1)</f>
        <v>0</v>
      </c>
      <c r="X83" s="120" t="str">
        <f t="shared" si="20"/>
        <v/>
      </c>
      <c r="Y83" s="120">
        <f t="shared" si="21"/>
        <v>0</v>
      </c>
      <c r="Z83" s="241" t="str">
        <f t="shared" si="22"/>
        <v/>
      </c>
      <c r="AA83" s="120" t="str">
        <f t="shared" si="27"/>
        <v/>
      </c>
      <c r="AB83" s="120" t="str">
        <f t="shared" si="28"/>
        <v/>
      </c>
      <c r="AC83" s="120" t="str">
        <f t="shared" si="23"/>
        <v/>
      </c>
      <c r="AD83" s="120" t="str">
        <f t="shared" si="24"/>
        <v/>
      </c>
      <c r="AE83" s="126" t="str">
        <f t="shared" si="25"/>
        <v/>
      </c>
      <c r="AF83" s="122" t="str">
        <f t="shared" si="26"/>
        <v/>
      </c>
      <c r="AG83" s="126" t="str">
        <f t="shared" si="29"/>
        <v/>
      </c>
      <c r="AH83" s="126"/>
      <c r="AI83" s="122"/>
      <c r="AJ83" s="275"/>
    </row>
    <row r="84" spans="1:36" s="245" customFormat="1" ht="16.899999999999999" customHeight="1">
      <c r="A84" s="127"/>
      <c r="B84" s="401"/>
      <c r="C84" s="402"/>
      <c r="D84" s="403"/>
      <c r="E84" s="405"/>
      <c r="F84" s="232"/>
      <c r="G84" s="205"/>
      <c r="H84" s="231"/>
      <c r="I84" s="124"/>
      <c r="J84" s="203"/>
      <c r="K84" s="124"/>
      <c r="L84" s="181"/>
      <c r="M84" s="123"/>
      <c r="N84" s="124"/>
      <c r="O84" s="128"/>
      <c r="P84" s="124"/>
      <c r="Q84" s="204"/>
      <c r="R84" s="205"/>
      <c r="S84" s="124"/>
      <c r="T84" s="181"/>
      <c r="U84" s="238"/>
      <c r="V84" s="125">
        <f t="shared" si="19"/>
        <v>0</v>
      </c>
      <c r="W84" s="125">
        <f>IF('1045Ef Décompte'!D88="",0,1)</f>
        <v>0</v>
      </c>
      <c r="X84" s="120" t="str">
        <f t="shared" si="20"/>
        <v/>
      </c>
      <c r="Y84" s="120">
        <f t="shared" si="21"/>
        <v>0</v>
      </c>
      <c r="Z84" s="241" t="str">
        <f t="shared" si="22"/>
        <v/>
      </c>
      <c r="AA84" s="120" t="str">
        <f t="shared" si="27"/>
        <v/>
      </c>
      <c r="AB84" s="120" t="str">
        <f t="shared" si="28"/>
        <v/>
      </c>
      <c r="AC84" s="120" t="str">
        <f t="shared" si="23"/>
        <v/>
      </c>
      <c r="AD84" s="120" t="str">
        <f t="shared" si="24"/>
        <v/>
      </c>
      <c r="AE84" s="126" t="str">
        <f t="shared" si="25"/>
        <v/>
      </c>
      <c r="AF84" s="122" t="str">
        <f t="shared" si="26"/>
        <v/>
      </c>
      <c r="AG84" s="126" t="str">
        <f t="shared" si="29"/>
        <v/>
      </c>
      <c r="AH84" s="126"/>
      <c r="AI84" s="122"/>
      <c r="AJ84" s="275"/>
    </row>
    <row r="85" spans="1:36" s="245" customFormat="1" ht="16.899999999999999" customHeight="1">
      <c r="A85" s="127"/>
      <c r="B85" s="401"/>
      <c r="C85" s="402"/>
      <c r="D85" s="403"/>
      <c r="E85" s="405"/>
      <c r="F85" s="232"/>
      <c r="G85" s="205"/>
      <c r="H85" s="231"/>
      <c r="I85" s="124"/>
      <c r="J85" s="203"/>
      <c r="K85" s="124"/>
      <c r="L85" s="181"/>
      <c r="M85" s="123"/>
      <c r="N85" s="124"/>
      <c r="O85" s="128"/>
      <c r="P85" s="124"/>
      <c r="Q85" s="204"/>
      <c r="R85" s="205"/>
      <c r="S85" s="124"/>
      <c r="T85" s="181"/>
      <c r="U85" s="238"/>
      <c r="V85" s="125">
        <f t="shared" si="19"/>
        <v>0</v>
      </c>
      <c r="W85" s="125">
        <f>IF('1045Ef Décompte'!D89="",0,1)</f>
        <v>0</v>
      </c>
      <c r="X85" s="120" t="str">
        <f t="shared" si="20"/>
        <v/>
      </c>
      <c r="Y85" s="120">
        <f t="shared" si="21"/>
        <v>0</v>
      </c>
      <c r="Z85" s="241" t="str">
        <f t="shared" si="22"/>
        <v/>
      </c>
      <c r="AA85" s="120" t="str">
        <f t="shared" si="27"/>
        <v/>
      </c>
      <c r="AB85" s="120" t="str">
        <f t="shared" si="28"/>
        <v/>
      </c>
      <c r="AC85" s="120" t="str">
        <f t="shared" si="23"/>
        <v/>
      </c>
      <c r="AD85" s="120" t="str">
        <f t="shared" si="24"/>
        <v/>
      </c>
      <c r="AE85" s="126" t="str">
        <f t="shared" si="25"/>
        <v/>
      </c>
      <c r="AF85" s="122" t="str">
        <f t="shared" si="26"/>
        <v/>
      </c>
      <c r="AG85" s="126" t="str">
        <f t="shared" si="29"/>
        <v/>
      </c>
      <c r="AH85" s="126"/>
      <c r="AI85" s="122"/>
      <c r="AJ85" s="275"/>
    </row>
    <row r="86" spans="1:36" s="245" customFormat="1" ht="16.899999999999999" customHeight="1">
      <c r="A86" s="127"/>
      <c r="B86" s="401"/>
      <c r="C86" s="402"/>
      <c r="D86" s="403"/>
      <c r="E86" s="405"/>
      <c r="F86" s="232"/>
      <c r="G86" s="205"/>
      <c r="H86" s="231"/>
      <c r="I86" s="124"/>
      <c r="J86" s="203"/>
      <c r="K86" s="124"/>
      <c r="L86" s="181"/>
      <c r="M86" s="123"/>
      <c r="N86" s="124"/>
      <c r="O86" s="128"/>
      <c r="P86" s="124"/>
      <c r="Q86" s="204"/>
      <c r="R86" s="205"/>
      <c r="S86" s="124"/>
      <c r="T86" s="181"/>
      <c r="U86" s="238"/>
      <c r="V86" s="125">
        <f t="shared" si="19"/>
        <v>0</v>
      </c>
      <c r="W86" s="125">
        <f>IF('1045Ef Décompte'!D90="",0,1)</f>
        <v>0</v>
      </c>
      <c r="X86" s="120" t="str">
        <f t="shared" si="20"/>
        <v/>
      </c>
      <c r="Y86" s="120">
        <f t="shared" si="21"/>
        <v>0</v>
      </c>
      <c r="Z86" s="241" t="str">
        <f t="shared" si="22"/>
        <v/>
      </c>
      <c r="AA86" s="120" t="str">
        <f t="shared" si="27"/>
        <v/>
      </c>
      <c r="AB86" s="120" t="str">
        <f t="shared" si="28"/>
        <v/>
      </c>
      <c r="AC86" s="120" t="str">
        <f t="shared" si="23"/>
        <v/>
      </c>
      <c r="AD86" s="120" t="str">
        <f t="shared" si="24"/>
        <v/>
      </c>
      <c r="AE86" s="126" t="str">
        <f t="shared" si="25"/>
        <v/>
      </c>
      <c r="AF86" s="122" t="str">
        <f t="shared" si="26"/>
        <v/>
      </c>
      <c r="AG86" s="126" t="str">
        <f t="shared" si="29"/>
        <v/>
      </c>
      <c r="AH86" s="126"/>
      <c r="AI86" s="122"/>
      <c r="AJ86" s="275"/>
    </row>
    <row r="87" spans="1:36" s="245" customFormat="1" ht="16.899999999999999" customHeight="1">
      <c r="A87" s="127"/>
      <c r="B87" s="401"/>
      <c r="C87" s="402"/>
      <c r="D87" s="403"/>
      <c r="E87" s="405"/>
      <c r="F87" s="232"/>
      <c r="G87" s="205"/>
      <c r="H87" s="231"/>
      <c r="I87" s="124"/>
      <c r="J87" s="203"/>
      <c r="K87" s="124"/>
      <c r="L87" s="181"/>
      <c r="M87" s="123"/>
      <c r="N87" s="124"/>
      <c r="O87" s="128"/>
      <c r="P87" s="124"/>
      <c r="Q87" s="204"/>
      <c r="R87" s="205"/>
      <c r="S87" s="124"/>
      <c r="T87" s="181"/>
      <c r="U87" s="238"/>
      <c r="V87" s="125">
        <f t="shared" si="19"/>
        <v>0</v>
      </c>
      <c r="W87" s="125">
        <f>IF('1045Ef Décompte'!D91="",0,1)</f>
        <v>0</v>
      </c>
      <c r="X87" s="120" t="str">
        <f t="shared" si="20"/>
        <v/>
      </c>
      <c r="Y87" s="120">
        <f t="shared" si="21"/>
        <v>0</v>
      </c>
      <c r="Z87" s="241" t="str">
        <f t="shared" si="22"/>
        <v/>
      </c>
      <c r="AA87" s="120" t="str">
        <f t="shared" si="27"/>
        <v/>
      </c>
      <c r="AB87" s="120" t="str">
        <f t="shared" si="28"/>
        <v/>
      </c>
      <c r="AC87" s="120" t="str">
        <f t="shared" si="23"/>
        <v/>
      </c>
      <c r="AD87" s="120" t="str">
        <f t="shared" si="24"/>
        <v/>
      </c>
      <c r="AE87" s="126" t="str">
        <f t="shared" si="25"/>
        <v/>
      </c>
      <c r="AF87" s="122" t="str">
        <f t="shared" si="26"/>
        <v/>
      </c>
      <c r="AG87" s="126" t="str">
        <f t="shared" si="29"/>
        <v/>
      </c>
      <c r="AH87" s="126"/>
      <c r="AI87" s="122"/>
      <c r="AJ87" s="275"/>
    </row>
    <row r="88" spans="1:36" s="245" customFormat="1" ht="16.899999999999999" customHeight="1">
      <c r="A88" s="127"/>
      <c r="B88" s="401"/>
      <c r="C88" s="402"/>
      <c r="D88" s="403"/>
      <c r="E88" s="405"/>
      <c r="F88" s="232"/>
      <c r="G88" s="205"/>
      <c r="H88" s="231"/>
      <c r="I88" s="124"/>
      <c r="J88" s="203"/>
      <c r="K88" s="124"/>
      <c r="L88" s="181"/>
      <c r="M88" s="123"/>
      <c r="N88" s="124"/>
      <c r="O88" s="128"/>
      <c r="P88" s="124"/>
      <c r="Q88" s="204"/>
      <c r="R88" s="205"/>
      <c r="S88" s="124"/>
      <c r="T88" s="181"/>
      <c r="U88" s="238"/>
      <c r="V88" s="125">
        <f t="shared" si="19"/>
        <v>0</v>
      </c>
      <c r="W88" s="125">
        <f>IF('1045Ef Décompte'!D92="",0,1)</f>
        <v>0</v>
      </c>
      <c r="X88" s="120" t="str">
        <f t="shared" si="20"/>
        <v/>
      </c>
      <c r="Y88" s="120">
        <f t="shared" si="21"/>
        <v>0</v>
      </c>
      <c r="Z88" s="241" t="str">
        <f t="shared" si="22"/>
        <v/>
      </c>
      <c r="AA88" s="120" t="str">
        <f t="shared" si="27"/>
        <v/>
      </c>
      <c r="AB88" s="120" t="str">
        <f t="shared" si="28"/>
        <v/>
      </c>
      <c r="AC88" s="120" t="str">
        <f t="shared" si="23"/>
        <v/>
      </c>
      <c r="AD88" s="120" t="str">
        <f t="shared" si="24"/>
        <v/>
      </c>
      <c r="AE88" s="126" t="str">
        <f t="shared" si="25"/>
        <v/>
      </c>
      <c r="AF88" s="122" t="str">
        <f t="shared" si="26"/>
        <v/>
      </c>
      <c r="AG88" s="126" t="str">
        <f t="shared" si="29"/>
        <v/>
      </c>
      <c r="AH88" s="126"/>
      <c r="AI88" s="122"/>
      <c r="AJ88" s="275"/>
    </row>
    <row r="89" spans="1:36" s="245" customFormat="1" ht="16.899999999999999" customHeight="1">
      <c r="A89" s="127"/>
      <c r="B89" s="401"/>
      <c r="C89" s="402"/>
      <c r="D89" s="403"/>
      <c r="E89" s="405"/>
      <c r="F89" s="232"/>
      <c r="G89" s="205"/>
      <c r="H89" s="231"/>
      <c r="I89" s="124"/>
      <c r="J89" s="203"/>
      <c r="K89" s="124"/>
      <c r="L89" s="181"/>
      <c r="M89" s="123"/>
      <c r="N89" s="124"/>
      <c r="O89" s="128"/>
      <c r="P89" s="124"/>
      <c r="Q89" s="204"/>
      <c r="R89" s="205"/>
      <c r="S89" s="124"/>
      <c r="T89" s="181"/>
      <c r="U89" s="238"/>
      <c r="V89" s="125">
        <f t="shared" si="19"/>
        <v>0</v>
      </c>
      <c r="W89" s="125">
        <f>IF('1045Ef Décompte'!D93="",0,1)</f>
        <v>0</v>
      </c>
      <c r="X89" s="120" t="str">
        <f t="shared" si="20"/>
        <v/>
      </c>
      <c r="Y89" s="120">
        <f t="shared" si="21"/>
        <v>0</v>
      </c>
      <c r="Z89" s="241" t="str">
        <f t="shared" si="22"/>
        <v/>
      </c>
      <c r="AA89" s="120" t="str">
        <f t="shared" si="27"/>
        <v/>
      </c>
      <c r="AB89" s="120" t="str">
        <f t="shared" si="28"/>
        <v/>
      </c>
      <c r="AC89" s="120" t="str">
        <f t="shared" si="23"/>
        <v/>
      </c>
      <c r="AD89" s="120" t="str">
        <f t="shared" si="24"/>
        <v/>
      </c>
      <c r="AE89" s="126" t="str">
        <f t="shared" si="25"/>
        <v/>
      </c>
      <c r="AF89" s="122" t="str">
        <f t="shared" si="26"/>
        <v/>
      </c>
      <c r="AG89" s="126" t="str">
        <f t="shared" si="29"/>
        <v/>
      </c>
      <c r="AH89" s="126"/>
      <c r="AI89" s="122"/>
      <c r="AJ89" s="275"/>
    </row>
    <row r="90" spans="1:36" s="245" customFormat="1" ht="16.899999999999999" customHeight="1">
      <c r="A90" s="127"/>
      <c r="B90" s="401"/>
      <c r="C90" s="402"/>
      <c r="D90" s="403"/>
      <c r="E90" s="405"/>
      <c r="F90" s="232"/>
      <c r="G90" s="205"/>
      <c r="H90" s="231"/>
      <c r="I90" s="124"/>
      <c r="J90" s="203"/>
      <c r="K90" s="124"/>
      <c r="L90" s="181"/>
      <c r="M90" s="123"/>
      <c r="N90" s="124"/>
      <c r="O90" s="128"/>
      <c r="P90" s="124"/>
      <c r="Q90" s="204"/>
      <c r="R90" s="205"/>
      <c r="S90" s="124"/>
      <c r="T90" s="181"/>
      <c r="U90" s="238"/>
      <c r="V90" s="125">
        <f t="shared" si="19"/>
        <v>0</v>
      </c>
      <c r="W90" s="125">
        <f>IF('1045Ef Décompte'!D94="",0,1)</f>
        <v>0</v>
      </c>
      <c r="X90" s="120" t="str">
        <f t="shared" si="20"/>
        <v/>
      </c>
      <c r="Y90" s="120">
        <f t="shared" si="21"/>
        <v>0</v>
      </c>
      <c r="Z90" s="241" t="str">
        <f t="shared" si="22"/>
        <v/>
      </c>
      <c r="AA90" s="120" t="str">
        <f t="shared" si="27"/>
        <v/>
      </c>
      <c r="AB90" s="120" t="str">
        <f t="shared" si="28"/>
        <v/>
      </c>
      <c r="AC90" s="120" t="str">
        <f t="shared" si="23"/>
        <v/>
      </c>
      <c r="AD90" s="120" t="str">
        <f t="shared" si="24"/>
        <v/>
      </c>
      <c r="AE90" s="126" t="str">
        <f t="shared" si="25"/>
        <v/>
      </c>
      <c r="AF90" s="122" t="str">
        <f t="shared" si="26"/>
        <v/>
      </c>
      <c r="AG90" s="126" t="str">
        <f t="shared" si="29"/>
        <v/>
      </c>
      <c r="AH90" s="126"/>
      <c r="AI90" s="122"/>
      <c r="AJ90" s="275"/>
    </row>
    <row r="91" spans="1:36" s="245" customFormat="1" ht="16.899999999999999" customHeight="1">
      <c r="A91" s="127"/>
      <c r="B91" s="401"/>
      <c r="C91" s="402"/>
      <c r="D91" s="403"/>
      <c r="E91" s="405"/>
      <c r="F91" s="232"/>
      <c r="G91" s="205"/>
      <c r="H91" s="231"/>
      <c r="I91" s="124"/>
      <c r="J91" s="203"/>
      <c r="K91" s="124"/>
      <c r="L91" s="181"/>
      <c r="M91" s="123"/>
      <c r="N91" s="124"/>
      <c r="O91" s="128"/>
      <c r="P91" s="124"/>
      <c r="Q91" s="204"/>
      <c r="R91" s="205"/>
      <c r="S91" s="124"/>
      <c r="T91" s="181"/>
      <c r="U91" s="238"/>
      <c r="V91" s="125">
        <f t="shared" si="19"/>
        <v>0</v>
      </c>
      <c r="W91" s="125">
        <f>IF('1045Ef Décompte'!D95="",0,1)</f>
        <v>0</v>
      </c>
      <c r="X91" s="120" t="str">
        <f t="shared" si="20"/>
        <v/>
      </c>
      <c r="Y91" s="120">
        <f t="shared" si="21"/>
        <v>0</v>
      </c>
      <c r="Z91" s="241" t="str">
        <f t="shared" si="22"/>
        <v/>
      </c>
      <c r="AA91" s="120" t="str">
        <f t="shared" si="27"/>
        <v/>
      </c>
      <c r="AB91" s="120" t="str">
        <f t="shared" si="28"/>
        <v/>
      </c>
      <c r="AC91" s="120" t="str">
        <f t="shared" si="23"/>
        <v/>
      </c>
      <c r="AD91" s="120" t="str">
        <f t="shared" si="24"/>
        <v/>
      </c>
      <c r="AE91" s="126" t="str">
        <f t="shared" si="25"/>
        <v/>
      </c>
      <c r="AF91" s="122" t="str">
        <f t="shared" si="26"/>
        <v/>
      </c>
      <c r="AG91" s="126" t="str">
        <f t="shared" si="29"/>
        <v/>
      </c>
      <c r="AH91" s="126"/>
      <c r="AI91" s="122"/>
      <c r="AJ91" s="275"/>
    </row>
    <row r="92" spans="1:36" s="245" customFormat="1" ht="16.899999999999999" customHeight="1">
      <c r="A92" s="127"/>
      <c r="B92" s="401"/>
      <c r="C92" s="402"/>
      <c r="D92" s="403"/>
      <c r="E92" s="405"/>
      <c r="F92" s="232"/>
      <c r="G92" s="205"/>
      <c r="H92" s="231"/>
      <c r="I92" s="124"/>
      <c r="J92" s="203"/>
      <c r="K92" s="124"/>
      <c r="L92" s="181"/>
      <c r="M92" s="123"/>
      <c r="N92" s="124"/>
      <c r="O92" s="128"/>
      <c r="P92" s="124"/>
      <c r="Q92" s="204"/>
      <c r="R92" s="205"/>
      <c r="S92" s="124"/>
      <c r="T92" s="181"/>
      <c r="U92" s="238"/>
      <c r="V92" s="125">
        <f t="shared" si="19"/>
        <v>0</v>
      </c>
      <c r="W92" s="125">
        <f>IF('1045Ef Décompte'!D96="",0,1)</f>
        <v>0</v>
      </c>
      <c r="X92" s="120" t="str">
        <f t="shared" si="20"/>
        <v/>
      </c>
      <c r="Y92" s="120">
        <f t="shared" si="21"/>
        <v>0</v>
      </c>
      <c r="Z92" s="241" t="str">
        <f t="shared" si="22"/>
        <v/>
      </c>
      <c r="AA92" s="120" t="str">
        <f t="shared" si="27"/>
        <v/>
      </c>
      <c r="AB92" s="120" t="str">
        <f t="shared" si="28"/>
        <v/>
      </c>
      <c r="AC92" s="120" t="str">
        <f t="shared" si="23"/>
        <v/>
      </c>
      <c r="AD92" s="120" t="str">
        <f t="shared" si="24"/>
        <v/>
      </c>
      <c r="AE92" s="126" t="str">
        <f t="shared" si="25"/>
        <v/>
      </c>
      <c r="AF92" s="122" t="str">
        <f t="shared" si="26"/>
        <v/>
      </c>
      <c r="AG92" s="126" t="str">
        <f t="shared" si="29"/>
        <v/>
      </c>
      <c r="AH92" s="126"/>
      <c r="AI92" s="122"/>
      <c r="AJ92" s="275"/>
    </row>
    <row r="93" spans="1:36" s="245" customFormat="1" ht="16.899999999999999" customHeight="1">
      <c r="A93" s="127"/>
      <c r="B93" s="401"/>
      <c r="C93" s="402"/>
      <c r="D93" s="403"/>
      <c r="E93" s="405"/>
      <c r="F93" s="232"/>
      <c r="G93" s="205"/>
      <c r="H93" s="231"/>
      <c r="I93" s="124"/>
      <c r="J93" s="203"/>
      <c r="K93" s="124"/>
      <c r="L93" s="181"/>
      <c r="M93" s="123"/>
      <c r="N93" s="124"/>
      <c r="O93" s="128"/>
      <c r="P93" s="124"/>
      <c r="Q93" s="204"/>
      <c r="R93" s="205"/>
      <c r="S93" s="124"/>
      <c r="T93" s="181"/>
      <c r="U93" s="238"/>
      <c r="V93" s="125">
        <f t="shared" si="19"/>
        <v>0</v>
      </c>
      <c r="W93" s="125">
        <f>IF('1045Ef Décompte'!D97="",0,1)</f>
        <v>0</v>
      </c>
      <c r="X93" s="120" t="str">
        <f t="shared" si="20"/>
        <v/>
      </c>
      <c r="Y93" s="120">
        <f t="shared" si="21"/>
        <v>0</v>
      </c>
      <c r="Z93" s="241" t="str">
        <f t="shared" si="22"/>
        <v/>
      </c>
      <c r="AA93" s="120" t="str">
        <f t="shared" si="27"/>
        <v/>
      </c>
      <c r="AB93" s="120" t="str">
        <f t="shared" si="28"/>
        <v/>
      </c>
      <c r="AC93" s="120" t="str">
        <f t="shared" si="23"/>
        <v/>
      </c>
      <c r="AD93" s="120" t="str">
        <f t="shared" si="24"/>
        <v/>
      </c>
      <c r="AE93" s="126" t="str">
        <f t="shared" si="25"/>
        <v/>
      </c>
      <c r="AF93" s="122" t="str">
        <f t="shared" si="26"/>
        <v/>
      </c>
      <c r="AG93" s="126" t="str">
        <f t="shared" si="29"/>
        <v/>
      </c>
      <c r="AH93" s="126"/>
      <c r="AI93" s="122"/>
      <c r="AJ93" s="275"/>
    </row>
    <row r="94" spans="1:36" s="245" customFormat="1" ht="16.899999999999999" customHeight="1">
      <c r="A94" s="127"/>
      <c r="B94" s="401"/>
      <c r="C94" s="402"/>
      <c r="D94" s="403"/>
      <c r="E94" s="405"/>
      <c r="F94" s="232"/>
      <c r="G94" s="205"/>
      <c r="H94" s="231"/>
      <c r="I94" s="124"/>
      <c r="J94" s="203"/>
      <c r="K94" s="124"/>
      <c r="L94" s="181"/>
      <c r="M94" s="123"/>
      <c r="N94" s="124"/>
      <c r="O94" s="128"/>
      <c r="P94" s="124"/>
      <c r="Q94" s="204"/>
      <c r="R94" s="205"/>
      <c r="S94" s="124"/>
      <c r="T94" s="181"/>
      <c r="U94" s="238"/>
      <c r="V94" s="125">
        <f t="shared" si="19"/>
        <v>0</v>
      </c>
      <c r="W94" s="125">
        <f>IF('1045Ef Décompte'!D98="",0,1)</f>
        <v>0</v>
      </c>
      <c r="X94" s="120" t="str">
        <f t="shared" si="20"/>
        <v/>
      </c>
      <c r="Y94" s="120">
        <f t="shared" si="21"/>
        <v>0</v>
      </c>
      <c r="Z94" s="241" t="str">
        <f t="shared" si="22"/>
        <v/>
      </c>
      <c r="AA94" s="120" t="str">
        <f t="shared" si="27"/>
        <v/>
      </c>
      <c r="AB94" s="120" t="str">
        <f t="shared" si="28"/>
        <v/>
      </c>
      <c r="AC94" s="120" t="str">
        <f t="shared" si="23"/>
        <v/>
      </c>
      <c r="AD94" s="120" t="str">
        <f t="shared" si="24"/>
        <v/>
      </c>
      <c r="AE94" s="126" t="str">
        <f t="shared" si="25"/>
        <v/>
      </c>
      <c r="AF94" s="122" t="str">
        <f t="shared" si="26"/>
        <v/>
      </c>
      <c r="AG94" s="126" t="str">
        <f t="shared" si="29"/>
        <v/>
      </c>
      <c r="AH94" s="126"/>
      <c r="AI94" s="122"/>
      <c r="AJ94" s="275"/>
    </row>
    <row r="95" spans="1:36" s="245" customFormat="1" ht="16.899999999999999" customHeight="1">
      <c r="A95" s="127"/>
      <c r="B95" s="401"/>
      <c r="C95" s="402"/>
      <c r="D95" s="403"/>
      <c r="E95" s="405"/>
      <c r="F95" s="232"/>
      <c r="G95" s="205"/>
      <c r="H95" s="231"/>
      <c r="I95" s="124"/>
      <c r="J95" s="203"/>
      <c r="K95" s="124"/>
      <c r="L95" s="181"/>
      <c r="M95" s="123"/>
      <c r="N95" s="124"/>
      <c r="O95" s="128"/>
      <c r="P95" s="124"/>
      <c r="Q95" s="204"/>
      <c r="R95" s="205"/>
      <c r="S95" s="124"/>
      <c r="T95" s="181"/>
      <c r="U95" s="238"/>
      <c r="V95" s="125">
        <f t="shared" si="19"/>
        <v>0</v>
      </c>
      <c r="W95" s="125">
        <f>IF('1045Ef Décompte'!D99="",0,1)</f>
        <v>0</v>
      </c>
      <c r="X95" s="120" t="str">
        <f t="shared" si="20"/>
        <v/>
      </c>
      <c r="Y95" s="120">
        <f t="shared" si="21"/>
        <v>0</v>
      </c>
      <c r="Z95" s="241" t="str">
        <f t="shared" si="22"/>
        <v/>
      </c>
      <c r="AA95" s="120" t="str">
        <f t="shared" si="27"/>
        <v/>
      </c>
      <c r="AB95" s="120" t="str">
        <f t="shared" si="28"/>
        <v/>
      </c>
      <c r="AC95" s="120" t="str">
        <f t="shared" si="23"/>
        <v/>
      </c>
      <c r="AD95" s="120" t="str">
        <f t="shared" si="24"/>
        <v/>
      </c>
      <c r="AE95" s="126" t="str">
        <f t="shared" si="25"/>
        <v/>
      </c>
      <c r="AF95" s="122" t="str">
        <f t="shared" si="26"/>
        <v/>
      </c>
      <c r="AG95" s="126" t="str">
        <f t="shared" si="29"/>
        <v/>
      </c>
      <c r="AH95" s="126"/>
      <c r="AI95" s="122"/>
      <c r="AJ95" s="275"/>
    </row>
    <row r="96" spans="1:36" s="245" customFormat="1" ht="16.899999999999999" customHeight="1">
      <c r="A96" s="127"/>
      <c r="B96" s="401"/>
      <c r="C96" s="402"/>
      <c r="D96" s="403"/>
      <c r="E96" s="405"/>
      <c r="F96" s="232"/>
      <c r="G96" s="205"/>
      <c r="H96" s="231"/>
      <c r="I96" s="124"/>
      <c r="J96" s="203"/>
      <c r="K96" s="124"/>
      <c r="L96" s="181"/>
      <c r="M96" s="123"/>
      <c r="N96" s="124"/>
      <c r="O96" s="128"/>
      <c r="P96" s="124"/>
      <c r="Q96" s="204"/>
      <c r="R96" s="205"/>
      <c r="S96" s="124"/>
      <c r="T96" s="181"/>
      <c r="U96" s="238"/>
      <c r="V96" s="125">
        <f t="shared" si="19"/>
        <v>0</v>
      </c>
      <c r="W96" s="125">
        <f>IF('1045Ef Décompte'!D100="",0,1)</f>
        <v>0</v>
      </c>
      <c r="X96" s="120" t="str">
        <f t="shared" si="20"/>
        <v/>
      </c>
      <c r="Y96" s="120">
        <f t="shared" si="21"/>
        <v>0</v>
      </c>
      <c r="Z96" s="241" t="str">
        <f t="shared" si="22"/>
        <v/>
      </c>
      <c r="AA96" s="120" t="str">
        <f t="shared" si="27"/>
        <v/>
      </c>
      <c r="AB96" s="120" t="str">
        <f t="shared" si="28"/>
        <v/>
      </c>
      <c r="AC96" s="120" t="str">
        <f t="shared" si="23"/>
        <v/>
      </c>
      <c r="AD96" s="120" t="str">
        <f t="shared" si="24"/>
        <v/>
      </c>
      <c r="AE96" s="126" t="str">
        <f t="shared" si="25"/>
        <v/>
      </c>
      <c r="AF96" s="122" t="str">
        <f t="shared" si="26"/>
        <v/>
      </c>
      <c r="AG96" s="126" t="str">
        <f t="shared" si="29"/>
        <v/>
      </c>
      <c r="AH96" s="126"/>
      <c r="AI96" s="122"/>
      <c r="AJ96" s="275"/>
    </row>
    <row r="97" spans="1:36" s="245" customFormat="1" ht="16.899999999999999" customHeight="1">
      <c r="A97" s="127"/>
      <c r="B97" s="401"/>
      <c r="C97" s="402"/>
      <c r="D97" s="403"/>
      <c r="E97" s="405"/>
      <c r="F97" s="232"/>
      <c r="G97" s="205"/>
      <c r="H97" s="231"/>
      <c r="I97" s="124"/>
      <c r="J97" s="203"/>
      <c r="K97" s="124"/>
      <c r="L97" s="181"/>
      <c r="M97" s="123"/>
      <c r="N97" s="124"/>
      <c r="O97" s="128"/>
      <c r="P97" s="124"/>
      <c r="Q97" s="204"/>
      <c r="R97" s="205"/>
      <c r="S97" s="124"/>
      <c r="T97" s="181"/>
      <c r="U97" s="238"/>
      <c r="V97" s="125">
        <f t="shared" si="19"/>
        <v>0</v>
      </c>
      <c r="W97" s="125">
        <f>IF('1045Ef Décompte'!D101="",0,1)</f>
        <v>0</v>
      </c>
      <c r="X97" s="120" t="str">
        <f t="shared" si="20"/>
        <v/>
      </c>
      <c r="Y97" s="120">
        <f t="shared" si="21"/>
        <v>0</v>
      </c>
      <c r="Z97" s="241" t="str">
        <f t="shared" si="22"/>
        <v/>
      </c>
      <c r="AA97" s="120" t="str">
        <f t="shared" si="27"/>
        <v/>
      </c>
      <c r="AB97" s="120" t="str">
        <f t="shared" si="28"/>
        <v/>
      </c>
      <c r="AC97" s="120" t="str">
        <f t="shared" si="23"/>
        <v/>
      </c>
      <c r="AD97" s="120" t="str">
        <f t="shared" si="24"/>
        <v/>
      </c>
      <c r="AE97" s="126" t="str">
        <f t="shared" si="25"/>
        <v/>
      </c>
      <c r="AF97" s="122" t="str">
        <f t="shared" si="26"/>
        <v/>
      </c>
      <c r="AG97" s="126" t="str">
        <f t="shared" si="29"/>
        <v/>
      </c>
      <c r="AH97" s="126"/>
      <c r="AI97" s="122"/>
      <c r="AJ97" s="275"/>
    </row>
    <row r="98" spans="1:36" s="245" customFormat="1" ht="16.899999999999999" customHeight="1">
      <c r="A98" s="127"/>
      <c r="B98" s="401"/>
      <c r="C98" s="402"/>
      <c r="D98" s="403"/>
      <c r="E98" s="405"/>
      <c r="F98" s="232"/>
      <c r="G98" s="205"/>
      <c r="H98" s="231"/>
      <c r="I98" s="124"/>
      <c r="J98" s="203"/>
      <c r="K98" s="124"/>
      <c r="L98" s="181"/>
      <c r="M98" s="123"/>
      <c r="N98" s="124"/>
      <c r="O98" s="128"/>
      <c r="P98" s="124"/>
      <c r="Q98" s="204"/>
      <c r="R98" s="205"/>
      <c r="S98" s="124"/>
      <c r="T98" s="181"/>
      <c r="U98" s="238"/>
      <c r="V98" s="125">
        <f t="shared" si="19"/>
        <v>0</v>
      </c>
      <c r="W98" s="125">
        <f>IF('1045Ef Décompte'!D102="",0,1)</f>
        <v>0</v>
      </c>
      <c r="X98" s="120" t="str">
        <f t="shared" si="20"/>
        <v/>
      </c>
      <c r="Y98" s="120">
        <f t="shared" si="21"/>
        <v>0</v>
      </c>
      <c r="Z98" s="241" t="str">
        <f t="shared" si="22"/>
        <v/>
      </c>
      <c r="AA98" s="120" t="str">
        <f t="shared" si="27"/>
        <v/>
      </c>
      <c r="AB98" s="120" t="str">
        <f t="shared" si="28"/>
        <v/>
      </c>
      <c r="AC98" s="120" t="str">
        <f t="shared" si="23"/>
        <v/>
      </c>
      <c r="AD98" s="120" t="str">
        <f t="shared" si="24"/>
        <v/>
      </c>
      <c r="AE98" s="126" t="str">
        <f t="shared" si="25"/>
        <v/>
      </c>
      <c r="AF98" s="122" t="str">
        <f t="shared" si="26"/>
        <v/>
      </c>
      <c r="AG98" s="126" t="str">
        <f t="shared" si="29"/>
        <v/>
      </c>
      <c r="AH98" s="126"/>
      <c r="AI98" s="122"/>
      <c r="AJ98" s="275"/>
    </row>
    <row r="99" spans="1:36" s="245" customFormat="1" ht="16.899999999999999" customHeight="1">
      <c r="A99" s="127"/>
      <c r="B99" s="401"/>
      <c r="C99" s="402"/>
      <c r="D99" s="403"/>
      <c r="E99" s="405"/>
      <c r="F99" s="232"/>
      <c r="G99" s="205"/>
      <c r="H99" s="231"/>
      <c r="I99" s="124"/>
      <c r="J99" s="203"/>
      <c r="K99" s="124"/>
      <c r="L99" s="181"/>
      <c r="M99" s="123"/>
      <c r="N99" s="124"/>
      <c r="O99" s="128"/>
      <c r="P99" s="124"/>
      <c r="Q99" s="204"/>
      <c r="R99" s="205"/>
      <c r="S99" s="124"/>
      <c r="T99" s="181"/>
      <c r="U99" s="238"/>
      <c r="V99" s="125">
        <f t="shared" si="19"/>
        <v>0</v>
      </c>
      <c r="W99" s="125">
        <f>IF('1045Ef Décompte'!D103="",0,1)</f>
        <v>0</v>
      </c>
      <c r="X99" s="120" t="str">
        <f t="shared" si="20"/>
        <v/>
      </c>
      <c r="Y99" s="120">
        <f t="shared" si="21"/>
        <v>0</v>
      </c>
      <c r="Z99" s="241" t="str">
        <f t="shared" si="22"/>
        <v/>
      </c>
      <c r="AA99" s="120" t="str">
        <f t="shared" si="27"/>
        <v/>
      </c>
      <c r="AB99" s="120" t="str">
        <f t="shared" si="28"/>
        <v/>
      </c>
      <c r="AC99" s="120" t="str">
        <f t="shared" si="23"/>
        <v/>
      </c>
      <c r="AD99" s="120" t="str">
        <f t="shared" si="24"/>
        <v/>
      </c>
      <c r="AE99" s="126" t="str">
        <f t="shared" si="25"/>
        <v/>
      </c>
      <c r="AF99" s="122" t="str">
        <f t="shared" si="26"/>
        <v/>
      </c>
      <c r="AG99" s="126" t="str">
        <f t="shared" si="29"/>
        <v/>
      </c>
      <c r="AH99" s="126"/>
      <c r="AI99" s="122"/>
      <c r="AJ99" s="275"/>
    </row>
    <row r="100" spans="1:36" s="245" customFormat="1" ht="16.899999999999999" customHeight="1">
      <c r="A100" s="127"/>
      <c r="B100" s="401"/>
      <c r="C100" s="402"/>
      <c r="D100" s="403"/>
      <c r="E100" s="405"/>
      <c r="F100" s="232"/>
      <c r="G100" s="205"/>
      <c r="H100" s="231"/>
      <c r="I100" s="124"/>
      <c r="J100" s="203"/>
      <c r="K100" s="124"/>
      <c r="L100" s="181"/>
      <c r="M100" s="123"/>
      <c r="N100" s="124"/>
      <c r="O100" s="128"/>
      <c r="P100" s="124"/>
      <c r="Q100" s="204"/>
      <c r="R100" s="205"/>
      <c r="S100" s="124"/>
      <c r="T100" s="181"/>
      <c r="U100" s="238"/>
      <c r="V100" s="125">
        <f t="shared" si="19"/>
        <v>0</v>
      </c>
      <c r="W100" s="125">
        <f>IF('1045Ef Décompte'!D104="",0,1)</f>
        <v>0</v>
      </c>
      <c r="X100" s="120" t="str">
        <f t="shared" si="20"/>
        <v/>
      </c>
      <c r="Y100" s="120">
        <f t="shared" si="21"/>
        <v>0</v>
      </c>
      <c r="Z100" s="241" t="str">
        <f t="shared" si="22"/>
        <v/>
      </c>
      <c r="AA100" s="120" t="str">
        <f t="shared" si="27"/>
        <v/>
      </c>
      <c r="AB100" s="120" t="str">
        <f t="shared" si="28"/>
        <v/>
      </c>
      <c r="AC100" s="120" t="str">
        <f t="shared" si="23"/>
        <v/>
      </c>
      <c r="AD100" s="120" t="str">
        <f t="shared" si="24"/>
        <v/>
      </c>
      <c r="AE100" s="126" t="str">
        <f t="shared" si="25"/>
        <v/>
      </c>
      <c r="AF100" s="122" t="str">
        <f t="shared" si="26"/>
        <v/>
      </c>
      <c r="AG100" s="126" t="str">
        <f t="shared" si="29"/>
        <v/>
      </c>
      <c r="AH100" s="126"/>
      <c r="AI100" s="122"/>
      <c r="AJ100" s="275"/>
    </row>
    <row r="101" spans="1:36" s="245" customFormat="1" ht="16.899999999999999" customHeight="1">
      <c r="A101" s="127"/>
      <c r="B101" s="401"/>
      <c r="C101" s="402"/>
      <c r="D101" s="403"/>
      <c r="E101" s="405"/>
      <c r="F101" s="232"/>
      <c r="G101" s="205"/>
      <c r="H101" s="231"/>
      <c r="I101" s="124"/>
      <c r="J101" s="203"/>
      <c r="K101" s="124"/>
      <c r="L101" s="181"/>
      <c r="M101" s="123"/>
      <c r="N101" s="124"/>
      <c r="O101" s="128"/>
      <c r="P101" s="124"/>
      <c r="Q101" s="204"/>
      <c r="R101" s="205"/>
      <c r="S101" s="124"/>
      <c r="T101" s="181"/>
      <c r="U101" s="238"/>
      <c r="V101" s="125">
        <f t="shared" si="19"/>
        <v>0</v>
      </c>
      <c r="W101" s="125">
        <f>IF('1045Ef Décompte'!D105="",0,1)</f>
        <v>0</v>
      </c>
      <c r="X101" s="120" t="str">
        <f t="shared" si="20"/>
        <v/>
      </c>
      <c r="Y101" s="120">
        <f t="shared" si="21"/>
        <v>0</v>
      </c>
      <c r="Z101" s="241" t="str">
        <f t="shared" si="22"/>
        <v/>
      </c>
      <c r="AA101" s="120" t="str">
        <f t="shared" si="27"/>
        <v/>
      </c>
      <c r="AB101" s="120" t="str">
        <f t="shared" si="28"/>
        <v/>
      </c>
      <c r="AC101" s="120" t="str">
        <f t="shared" si="23"/>
        <v/>
      </c>
      <c r="AD101" s="120" t="str">
        <f t="shared" si="24"/>
        <v/>
      </c>
      <c r="AE101" s="126" t="str">
        <f t="shared" si="25"/>
        <v/>
      </c>
      <c r="AF101" s="122" t="str">
        <f t="shared" si="26"/>
        <v/>
      </c>
      <c r="AG101" s="126" t="str">
        <f t="shared" si="29"/>
        <v/>
      </c>
      <c r="AH101" s="126"/>
      <c r="AI101" s="122"/>
      <c r="AJ101" s="275"/>
    </row>
    <row r="102" spans="1:36" s="245" customFormat="1" ht="16.899999999999999" customHeight="1">
      <c r="A102" s="127"/>
      <c r="B102" s="401"/>
      <c r="C102" s="402"/>
      <c r="D102" s="403"/>
      <c r="E102" s="405"/>
      <c r="F102" s="232"/>
      <c r="G102" s="205"/>
      <c r="H102" s="231"/>
      <c r="I102" s="124"/>
      <c r="J102" s="203"/>
      <c r="K102" s="124"/>
      <c r="L102" s="181"/>
      <c r="M102" s="123"/>
      <c r="N102" s="124"/>
      <c r="O102" s="128"/>
      <c r="P102" s="124"/>
      <c r="Q102" s="204"/>
      <c r="R102" s="205"/>
      <c r="S102" s="124"/>
      <c r="T102" s="181"/>
      <c r="U102" s="238"/>
      <c r="V102" s="125">
        <f t="shared" si="19"/>
        <v>0</v>
      </c>
      <c r="W102" s="125">
        <f>IF('1045Ef Décompte'!D106="",0,1)</f>
        <v>0</v>
      </c>
      <c r="X102" s="120" t="str">
        <f t="shared" si="20"/>
        <v/>
      </c>
      <c r="Y102" s="120">
        <f t="shared" si="21"/>
        <v>0</v>
      </c>
      <c r="Z102" s="241" t="str">
        <f t="shared" si="22"/>
        <v/>
      </c>
      <c r="AA102" s="120" t="str">
        <f t="shared" si="27"/>
        <v/>
      </c>
      <c r="AB102" s="120" t="str">
        <f t="shared" si="28"/>
        <v/>
      </c>
      <c r="AC102" s="120" t="str">
        <f t="shared" si="23"/>
        <v/>
      </c>
      <c r="AD102" s="120" t="str">
        <f t="shared" si="24"/>
        <v/>
      </c>
      <c r="AE102" s="126" t="str">
        <f t="shared" si="25"/>
        <v/>
      </c>
      <c r="AF102" s="122" t="str">
        <f t="shared" si="26"/>
        <v/>
      </c>
      <c r="AG102" s="126" t="str">
        <f t="shared" si="29"/>
        <v/>
      </c>
      <c r="AH102" s="126"/>
      <c r="AI102" s="122"/>
      <c r="AJ102" s="275"/>
    </row>
    <row r="103" spans="1:36" s="245" customFormat="1" ht="16.899999999999999" customHeight="1">
      <c r="A103" s="127"/>
      <c r="B103" s="401"/>
      <c r="C103" s="402"/>
      <c r="D103" s="403"/>
      <c r="E103" s="405"/>
      <c r="F103" s="232"/>
      <c r="G103" s="205"/>
      <c r="H103" s="231"/>
      <c r="I103" s="124"/>
      <c r="J103" s="203"/>
      <c r="K103" s="124"/>
      <c r="L103" s="181"/>
      <c r="M103" s="123"/>
      <c r="N103" s="124"/>
      <c r="O103" s="128"/>
      <c r="P103" s="124"/>
      <c r="Q103" s="204"/>
      <c r="R103" s="205"/>
      <c r="S103" s="124"/>
      <c r="T103" s="181"/>
      <c r="U103" s="238"/>
      <c r="V103" s="125">
        <f t="shared" si="19"/>
        <v>0</v>
      </c>
      <c r="W103" s="125">
        <f>IF('1045Ef Décompte'!D107="",0,1)</f>
        <v>0</v>
      </c>
      <c r="X103" s="120" t="str">
        <f t="shared" si="20"/>
        <v/>
      </c>
      <c r="Y103" s="120">
        <f t="shared" si="21"/>
        <v>0</v>
      </c>
      <c r="Z103" s="241" t="str">
        <f t="shared" si="22"/>
        <v/>
      </c>
      <c r="AA103" s="120" t="str">
        <f t="shared" si="27"/>
        <v/>
      </c>
      <c r="AB103" s="120" t="str">
        <f t="shared" si="28"/>
        <v/>
      </c>
      <c r="AC103" s="120" t="str">
        <f t="shared" si="23"/>
        <v/>
      </c>
      <c r="AD103" s="120" t="str">
        <f t="shared" si="24"/>
        <v/>
      </c>
      <c r="AE103" s="126" t="str">
        <f t="shared" si="25"/>
        <v/>
      </c>
      <c r="AF103" s="122" t="str">
        <f t="shared" si="26"/>
        <v/>
      </c>
      <c r="AG103" s="126" t="str">
        <f t="shared" si="29"/>
        <v/>
      </c>
      <c r="AH103" s="126"/>
      <c r="AI103" s="122"/>
      <c r="AJ103" s="275"/>
    </row>
    <row r="104" spans="1:36" s="245" customFormat="1" ht="16.899999999999999" customHeight="1">
      <c r="A104" s="127"/>
      <c r="B104" s="401"/>
      <c r="C104" s="402"/>
      <c r="D104" s="403"/>
      <c r="E104" s="405"/>
      <c r="F104" s="232"/>
      <c r="G104" s="205"/>
      <c r="H104" s="231"/>
      <c r="I104" s="124"/>
      <c r="J104" s="203"/>
      <c r="K104" s="124"/>
      <c r="L104" s="181"/>
      <c r="M104" s="123"/>
      <c r="N104" s="124"/>
      <c r="O104" s="128"/>
      <c r="P104" s="124"/>
      <c r="Q104" s="204"/>
      <c r="R104" s="205"/>
      <c r="S104" s="124"/>
      <c r="T104" s="181"/>
      <c r="U104" s="238"/>
      <c r="V104" s="125">
        <f t="shared" si="19"/>
        <v>0</v>
      </c>
      <c r="W104" s="125">
        <f>IF('1045Ef Décompte'!D108="",0,1)</f>
        <v>0</v>
      </c>
      <c r="X104" s="120" t="str">
        <f t="shared" si="20"/>
        <v/>
      </c>
      <c r="Y104" s="120">
        <f t="shared" si="21"/>
        <v>0</v>
      </c>
      <c r="Z104" s="241" t="str">
        <f t="shared" si="22"/>
        <v/>
      </c>
      <c r="AA104" s="120" t="str">
        <f t="shared" si="27"/>
        <v/>
      </c>
      <c r="AB104" s="120" t="str">
        <f t="shared" si="28"/>
        <v/>
      </c>
      <c r="AC104" s="120" t="str">
        <f t="shared" si="23"/>
        <v/>
      </c>
      <c r="AD104" s="120" t="str">
        <f t="shared" si="24"/>
        <v/>
      </c>
      <c r="AE104" s="126" t="str">
        <f t="shared" si="25"/>
        <v/>
      </c>
      <c r="AF104" s="122" t="str">
        <f t="shared" si="26"/>
        <v/>
      </c>
      <c r="AG104" s="126" t="str">
        <f t="shared" si="29"/>
        <v/>
      </c>
      <c r="AH104" s="126"/>
      <c r="AI104" s="122"/>
      <c r="AJ104" s="275"/>
    </row>
    <row r="105" spans="1:36" s="245" customFormat="1" ht="16.899999999999999" customHeight="1">
      <c r="A105" s="127"/>
      <c r="B105" s="401"/>
      <c r="C105" s="402"/>
      <c r="D105" s="403"/>
      <c r="E105" s="405"/>
      <c r="F105" s="232"/>
      <c r="G105" s="205"/>
      <c r="H105" s="231"/>
      <c r="I105" s="124"/>
      <c r="J105" s="203"/>
      <c r="K105" s="124"/>
      <c r="L105" s="181"/>
      <c r="M105" s="123"/>
      <c r="N105" s="124"/>
      <c r="O105" s="128"/>
      <c r="P105" s="124"/>
      <c r="Q105" s="204"/>
      <c r="R105" s="205"/>
      <c r="S105" s="124"/>
      <c r="T105" s="181"/>
      <c r="U105" s="238"/>
      <c r="V105" s="125">
        <f t="shared" si="19"/>
        <v>0</v>
      </c>
      <c r="W105" s="125">
        <f>IF('1045Ef Décompte'!D109="",0,1)</f>
        <v>0</v>
      </c>
      <c r="X105" s="120" t="str">
        <f t="shared" si="20"/>
        <v/>
      </c>
      <c r="Y105" s="120">
        <f t="shared" si="21"/>
        <v>0</v>
      </c>
      <c r="Z105" s="241" t="str">
        <f t="shared" si="22"/>
        <v/>
      </c>
      <c r="AA105" s="120" t="str">
        <f t="shared" si="27"/>
        <v/>
      </c>
      <c r="AB105" s="120" t="str">
        <f t="shared" si="28"/>
        <v/>
      </c>
      <c r="AC105" s="120" t="str">
        <f t="shared" si="23"/>
        <v/>
      </c>
      <c r="AD105" s="120" t="str">
        <f t="shared" si="24"/>
        <v/>
      </c>
      <c r="AE105" s="126" t="str">
        <f t="shared" si="25"/>
        <v/>
      </c>
      <c r="AF105" s="122" t="str">
        <f t="shared" si="26"/>
        <v/>
      </c>
      <c r="AG105" s="126" t="str">
        <f t="shared" si="29"/>
        <v/>
      </c>
      <c r="AH105" s="126"/>
      <c r="AI105" s="122"/>
      <c r="AJ105" s="275"/>
    </row>
    <row r="106" spans="1:36" s="245" customFormat="1" ht="16.899999999999999" customHeight="1">
      <c r="A106" s="127"/>
      <c r="B106" s="401"/>
      <c r="C106" s="402"/>
      <c r="D106" s="403"/>
      <c r="E106" s="405"/>
      <c r="F106" s="232"/>
      <c r="G106" s="205"/>
      <c r="H106" s="231"/>
      <c r="I106" s="124"/>
      <c r="J106" s="203"/>
      <c r="K106" s="124"/>
      <c r="L106" s="181"/>
      <c r="M106" s="123"/>
      <c r="N106" s="124"/>
      <c r="O106" s="128"/>
      <c r="P106" s="124"/>
      <c r="Q106" s="204"/>
      <c r="R106" s="205"/>
      <c r="S106" s="124"/>
      <c r="T106" s="181"/>
      <c r="U106" s="238"/>
      <c r="V106" s="125">
        <f t="shared" si="19"/>
        <v>0</v>
      </c>
      <c r="W106" s="125">
        <f>IF('1045Ef Décompte'!D110="",0,1)</f>
        <v>0</v>
      </c>
      <c r="X106" s="120" t="str">
        <f t="shared" si="20"/>
        <v/>
      </c>
      <c r="Y106" s="120">
        <f t="shared" si="21"/>
        <v>0</v>
      </c>
      <c r="Z106" s="241" t="str">
        <f t="shared" si="22"/>
        <v/>
      </c>
      <c r="AA106" s="120" t="str">
        <f t="shared" si="27"/>
        <v/>
      </c>
      <c r="AB106" s="120" t="str">
        <f t="shared" si="28"/>
        <v/>
      </c>
      <c r="AC106" s="120" t="str">
        <f t="shared" si="23"/>
        <v/>
      </c>
      <c r="AD106" s="120" t="str">
        <f t="shared" si="24"/>
        <v/>
      </c>
      <c r="AE106" s="126" t="str">
        <f t="shared" si="25"/>
        <v/>
      </c>
      <c r="AF106" s="122" t="str">
        <f t="shared" si="26"/>
        <v/>
      </c>
      <c r="AG106" s="126" t="str">
        <f t="shared" si="29"/>
        <v/>
      </c>
      <c r="AH106" s="126"/>
      <c r="AI106" s="122"/>
      <c r="AJ106" s="275"/>
    </row>
    <row r="107" spans="1:36" s="245" customFormat="1" ht="16.899999999999999" customHeight="1">
      <c r="A107" s="127"/>
      <c r="B107" s="401"/>
      <c r="C107" s="402"/>
      <c r="D107" s="403"/>
      <c r="E107" s="405"/>
      <c r="F107" s="232"/>
      <c r="G107" s="205"/>
      <c r="H107" s="231"/>
      <c r="I107" s="124"/>
      <c r="J107" s="203"/>
      <c r="K107" s="124"/>
      <c r="L107" s="181"/>
      <c r="M107" s="123"/>
      <c r="N107" s="124"/>
      <c r="O107" s="128"/>
      <c r="P107" s="124"/>
      <c r="Q107" s="204"/>
      <c r="R107" s="205"/>
      <c r="S107" s="124"/>
      <c r="T107" s="181"/>
      <c r="U107" s="238"/>
      <c r="V107" s="125">
        <f t="shared" si="19"/>
        <v>0</v>
      </c>
      <c r="W107" s="125">
        <f>IF('1045Ef Décompte'!D111="",0,1)</f>
        <v>0</v>
      </c>
      <c r="X107" s="120" t="str">
        <f t="shared" si="20"/>
        <v/>
      </c>
      <c r="Y107" s="120">
        <f t="shared" si="21"/>
        <v>0</v>
      </c>
      <c r="Z107" s="241" t="str">
        <f t="shared" si="22"/>
        <v/>
      </c>
      <c r="AA107" s="120" t="str">
        <f t="shared" si="27"/>
        <v/>
      </c>
      <c r="AB107" s="120" t="str">
        <f t="shared" si="28"/>
        <v/>
      </c>
      <c r="AC107" s="120" t="str">
        <f t="shared" si="23"/>
        <v/>
      </c>
      <c r="AD107" s="120" t="str">
        <f t="shared" si="24"/>
        <v/>
      </c>
      <c r="AE107" s="126" t="str">
        <f t="shared" si="25"/>
        <v/>
      </c>
      <c r="AF107" s="122" t="str">
        <f t="shared" si="26"/>
        <v/>
      </c>
      <c r="AG107" s="126" t="str">
        <f>IF(AE107&lt;AF107,AE107,AF107)</f>
        <v/>
      </c>
      <c r="AH107" s="126"/>
      <c r="AI107" s="122"/>
      <c r="AJ107" s="275"/>
    </row>
    <row r="108" spans="1:36" s="245" customFormat="1" ht="16.899999999999999" customHeight="1">
      <c r="A108" s="127"/>
      <c r="B108" s="401"/>
      <c r="C108" s="402"/>
      <c r="D108" s="403"/>
      <c r="E108" s="405"/>
      <c r="F108" s="232"/>
      <c r="G108" s="205"/>
      <c r="H108" s="231"/>
      <c r="I108" s="124"/>
      <c r="J108" s="203"/>
      <c r="K108" s="124"/>
      <c r="L108" s="181"/>
      <c r="M108" s="123"/>
      <c r="N108" s="124"/>
      <c r="O108" s="128"/>
      <c r="P108" s="124"/>
      <c r="Q108" s="204"/>
      <c r="R108" s="205"/>
      <c r="S108" s="124"/>
      <c r="T108" s="181"/>
      <c r="U108" s="238"/>
      <c r="V108" s="125">
        <f t="shared" si="19"/>
        <v>0</v>
      </c>
      <c r="W108" s="125">
        <f>IF('1045Ef Décompte'!D112="",0,1)</f>
        <v>0</v>
      </c>
      <c r="X108" s="120" t="str">
        <f t="shared" si="20"/>
        <v/>
      </c>
      <c r="Y108" s="120">
        <f t="shared" si="21"/>
        <v>0</v>
      </c>
      <c r="Z108" s="241" t="str">
        <f t="shared" si="22"/>
        <v/>
      </c>
      <c r="AA108" s="120" t="str">
        <f t="shared" si="27"/>
        <v/>
      </c>
      <c r="AB108" s="120" t="str">
        <f t="shared" si="28"/>
        <v/>
      </c>
      <c r="AC108" s="120" t="str">
        <f t="shared" si="23"/>
        <v/>
      </c>
      <c r="AD108" s="120" t="str">
        <f t="shared" si="24"/>
        <v/>
      </c>
      <c r="AE108" s="126" t="str">
        <f t="shared" si="25"/>
        <v/>
      </c>
      <c r="AF108" s="122" t="str">
        <f t="shared" si="26"/>
        <v/>
      </c>
      <c r="AG108" s="126" t="str">
        <f t="shared" ref="AG108:AG171" si="30">IF(AE108&lt;AF108,AE108,AF108)</f>
        <v/>
      </c>
      <c r="AH108" s="126"/>
      <c r="AI108" s="122"/>
      <c r="AJ108" s="275"/>
    </row>
    <row r="109" spans="1:36" s="245" customFormat="1" ht="16.899999999999999" customHeight="1">
      <c r="A109" s="127"/>
      <c r="B109" s="401"/>
      <c r="C109" s="402"/>
      <c r="D109" s="403"/>
      <c r="E109" s="405"/>
      <c r="F109" s="232"/>
      <c r="G109" s="205"/>
      <c r="H109" s="231"/>
      <c r="I109" s="124"/>
      <c r="J109" s="203"/>
      <c r="K109" s="124"/>
      <c r="L109" s="181"/>
      <c r="M109" s="123"/>
      <c r="N109" s="124"/>
      <c r="O109" s="128"/>
      <c r="P109" s="124"/>
      <c r="Q109" s="204"/>
      <c r="R109" s="205"/>
      <c r="S109" s="124"/>
      <c r="T109" s="181"/>
      <c r="U109" s="238"/>
      <c r="V109" s="125">
        <f t="shared" si="19"/>
        <v>0</v>
      </c>
      <c r="W109" s="125">
        <f>IF('1045Ef Décompte'!D113="",0,1)</f>
        <v>0</v>
      </c>
      <c r="X109" s="120" t="str">
        <f t="shared" si="20"/>
        <v/>
      </c>
      <c r="Y109" s="120">
        <f t="shared" si="21"/>
        <v>0</v>
      </c>
      <c r="Z109" s="241" t="str">
        <f t="shared" si="22"/>
        <v/>
      </c>
      <c r="AA109" s="120" t="str">
        <f t="shared" si="27"/>
        <v/>
      </c>
      <c r="AB109" s="120" t="str">
        <f t="shared" si="28"/>
        <v/>
      </c>
      <c r="AC109" s="120" t="str">
        <f t="shared" si="23"/>
        <v/>
      </c>
      <c r="AD109" s="120" t="str">
        <f t="shared" si="24"/>
        <v/>
      </c>
      <c r="AE109" s="126" t="str">
        <f t="shared" si="25"/>
        <v/>
      </c>
      <c r="AF109" s="122" t="str">
        <f t="shared" si="26"/>
        <v/>
      </c>
      <c r="AG109" s="126" t="str">
        <f t="shared" si="30"/>
        <v/>
      </c>
      <c r="AH109" s="126"/>
      <c r="AI109" s="122"/>
      <c r="AJ109" s="275"/>
    </row>
    <row r="110" spans="1:36" s="245" customFormat="1" ht="16.899999999999999" customHeight="1">
      <c r="A110" s="127"/>
      <c r="B110" s="401"/>
      <c r="C110" s="402"/>
      <c r="D110" s="403"/>
      <c r="E110" s="405"/>
      <c r="F110" s="232"/>
      <c r="G110" s="205"/>
      <c r="H110" s="231"/>
      <c r="I110" s="124"/>
      <c r="J110" s="203"/>
      <c r="K110" s="124"/>
      <c r="L110" s="181"/>
      <c r="M110" s="123"/>
      <c r="N110" s="124"/>
      <c r="O110" s="128"/>
      <c r="P110" s="124"/>
      <c r="Q110" s="204"/>
      <c r="R110" s="205"/>
      <c r="S110" s="124"/>
      <c r="T110" s="181"/>
      <c r="U110" s="238"/>
      <c r="V110" s="125">
        <f t="shared" si="19"/>
        <v>0</v>
      </c>
      <c r="W110" s="125">
        <f>IF('1045Ef Décompte'!D114="",0,1)</f>
        <v>0</v>
      </c>
      <c r="X110" s="120" t="str">
        <f t="shared" si="20"/>
        <v/>
      </c>
      <c r="Y110" s="120">
        <f t="shared" si="21"/>
        <v>0</v>
      </c>
      <c r="Z110" s="241" t="str">
        <f t="shared" si="22"/>
        <v/>
      </c>
      <c r="AA110" s="120" t="str">
        <f t="shared" si="27"/>
        <v/>
      </c>
      <c r="AB110" s="120" t="str">
        <f t="shared" si="28"/>
        <v/>
      </c>
      <c r="AC110" s="120" t="str">
        <f t="shared" si="23"/>
        <v/>
      </c>
      <c r="AD110" s="120" t="str">
        <f t="shared" si="24"/>
        <v/>
      </c>
      <c r="AE110" s="126" t="str">
        <f t="shared" si="25"/>
        <v/>
      </c>
      <c r="AF110" s="122" t="str">
        <f t="shared" si="26"/>
        <v/>
      </c>
      <c r="AG110" s="126" t="str">
        <f t="shared" si="30"/>
        <v/>
      </c>
      <c r="AH110" s="126"/>
      <c r="AI110" s="122"/>
      <c r="AJ110" s="275"/>
    </row>
    <row r="111" spans="1:36" s="245" customFormat="1" ht="16.899999999999999" customHeight="1">
      <c r="A111" s="127"/>
      <c r="B111" s="401"/>
      <c r="C111" s="402"/>
      <c r="D111" s="403"/>
      <c r="E111" s="405"/>
      <c r="F111" s="232"/>
      <c r="G111" s="205"/>
      <c r="H111" s="231"/>
      <c r="I111" s="124"/>
      <c r="J111" s="203"/>
      <c r="K111" s="124"/>
      <c r="L111" s="181"/>
      <c r="M111" s="123"/>
      <c r="N111" s="124"/>
      <c r="O111" s="128"/>
      <c r="P111" s="124"/>
      <c r="Q111" s="204"/>
      <c r="R111" s="205"/>
      <c r="S111" s="124"/>
      <c r="T111" s="181"/>
      <c r="U111" s="238"/>
      <c r="V111" s="125">
        <f t="shared" si="19"/>
        <v>0</v>
      </c>
      <c r="W111" s="125">
        <f>IF('1045Ef Décompte'!D115="",0,1)</f>
        <v>0</v>
      </c>
      <c r="X111" s="120" t="str">
        <f t="shared" si="20"/>
        <v/>
      </c>
      <c r="Y111" s="120">
        <f t="shared" si="21"/>
        <v>0</v>
      </c>
      <c r="Z111" s="241" t="str">
        <f t="shared" si="22"/>
        <v/>
      </c>
      <c r="AA111" s="120" t="str">
        <f t="shared" si="27"/>
        <v/>
      </c>
      <c r="AB111" s="120" t="str">
        <f t="shared" si="28"/>
        <v/>
      </c>
      <c r="AC111" s="120" t="str">
        <f t="shared" si="23"/>
        <v/>
      </c>
      <c r="AD111" s="120" t="str">
        <f t="shared" si="24"/>
        <v/>
      </c>
      <c r="AE111" s="126" t="str">
        <f t="shared" si="25"/>
        <v/>
      </c>
      <c r="AF111" s="122" t="str">
        <f t="shared" si="26"/>
        <v/>
      </c>
      <c r="AG111" s="126" t="str">
        <f t="shared" si="30"/>
        <v/>
      </c>
      <c r="AH111" s="126"/>
      <c r="AI111" s="122"/>
      <c r="AJ111" s="275"/>
    </row>
    <row r="112" spans="1:36" s="245" customFormat="1" ht="16.899999999999999" customHeight="1">
      <c r="A112" s="127"/>
      <c r="B112" s="401"/>
      <c r="C112" s="402"/>
      <c r="D112" s="403"/>
      <c r="E112" s="405"/>
      <c r="F112" s="232"/>
      <c r="G112" s="205"/>
      <c r="H112" s="231"/>
      <c r="I112" s="124"/>
      <c r="J112" s="203"/>
      <c r="K112" s="124"/>
      <c r="L112" s="181"/>
      <c r="M112" s="123"/>
      <c r="N112" s="124"/>
      <c r="O112" s="128"/>
      <c r="P112" s="124"/>
      <c r="Q112" s="204"/>
      <c r="R112" s="205"/>
      <c r="S112" s="124"/>
      <c r="T112" s="181"/>
      <c r="U112" s="238"/>
      <c r="V112" s="125">
        <f t="shared" si="19"/>
        <v>0</v>
      </c>
      <c r="W112" s="125">
        <f>IF('1045Ef Décompte'!D116="",0,1)</f>
        <v>0</v>
      </c>
      <c r="X112" s="120" t="str">
        <f t="shared" si="20"/>
        <v/>
      </c>
      <c r="Y112" s="120">
        <f t="shared" si="21"/>
        <v>0</v>
      </c>
      <c r="Z112" s="241" t="str">
        <f t="shared" si="22"/>
        <v/>
      </c>
      <c r="AA112" s="120" t="str">
        <f t="shared" si="27"/>
        <v/>
      </c>
      <c r="AB112" s="120" t="str">
        <f t="shared" si="28"/>
        <v/>
      </c>
      <c r="AC112" s="120" t="str">
        <f t="shared" si="23"/>
        <v/>
      </c>
      <c r="AD112" s="120" t="str">
        <f t="shared" si="24"/>
        <v/>
      </c>
      <c r="AE112" s="126" t="str">
        <f t="shared" si="25"/>
        <v/>
      </c>
      <c r="AF112" s="122" t="str">
        <f t="shared" si="26"/>
        <v/>
      </c>
      <c r="AG112" s="126" t="str">
        <f t="shared" si="30"/>
        <v/>
      </c>
      <c r="AH112" s="126"/>
      <c r="AI112" s="122"/>
      <c r="AJ112" s="275"/>
    </row>
    <row r="113" spans="1:36" s="245" customFormat="1" ht="16.899999999999999" customHeight="1">
      <c r="A113" s="127"/>
      <c r="B113" s="401"/>
      <c r="C113" s="402"/>
      <c r="D113" s="403"/>
      <c r="E113" s="405"/>
      <c r="F113" s="232"/>
      <c r="G113" s="205"/>
      <c r="H113" s="231"/>
      <c r="I113" s="124"/>
      <c r="J113" s="203"/>
      <c r="K113" s="124"/>
      <c r="L113" s="181"/>
      <c r="M113" s="123"/>
      <c r="N113" s="124"/>
      <c r="O113" s="128"/>
      <c r="P113" s="124"/>
      <c r="Q113" s="204"/>
      <c r="R113" s="205"/>
      <c r="S113" s="124"/>
      <c r="T113" s="181"/>
      <c r="U113" s="238"/>
      <c r="V113" s="125">
        <f t="shared" si="19"/>
        <v>0</v>
      </c>
      <c r="W113" s="125">
        <f>IF('1045Ef Décompte'!D117="",0,1)</f>
        <v>0</v>
      </c>
      <c r="X113" s="120" t="str">
        <f t="shared" si="20"/>
        <v/>
      </c>
      <c r="Y113" s="120">
        <f t="shared" si="21"/>
        <v>0</v>
      </c>
      <c r="Z113" s="241" t="str">
        <f t="shared" si="22"/>
        <v/>
      </c>
      <c r="AA113" s="120" t="str">
        <f t="shared" si="27"/>
        <v/>
      </c>
      <c r="AB113" s="120" t="str">
        <f t="shared" si="28"/>
        <v/>
      </c>
      <c r="AC113" s="120" t="str">
        <f t="shared" si="23"/>
        <v/>
      </c>
      <c r="AD113" s="120" t="str">
        <f t="shared" si="24"/>
        <v/>
      </c>
      <c r="AE113" s="126" t="str">
        <f t="shared" si="25"/>
        <v/>
      </c>
      <c r="AF113" s="122" t="str">
        <f t="shared" si="26"/>
        <v/>
      </c>
      <c r="AG113" s="126" t="str">
        <f t="shared" si="30"/>
        <v/>
      </c>
      <c r="AH113" s="126"/>
      <c r="AI113" s="122"/>
      <c r="AJ113" s="275"/>
    </row>
    <row r="114" spans="1:36" s="245" customFormat="1" ht="16.899999999999999" customHeight="1">
      <c r="A114" s="127"/>
      <c r="B114" s="401"/>
      <c r="C114" s="402"/>
      <c r="D114" s="403"/>
      <c r="E114" s="405"/>
      <c r="F114" s="232"/>
      <c r="G114" s="205"/>
      <c r="H114" s="231"/>
      <c r="I114" s="124"/>
      <c r="J114" s="203"/>
      <c r="K114" s="124"/>
      <c r="L114" s="181"/>
      <c r="M114" s="123"/>
      <c r="N114" s="124"/>
      <c r="O114" s="128"/>
      <c r="P114" s="124"/>
      <c r="Q114" s="204"/>
      <c r="R114" s="205"/>
      <c r="S114" s="124"/>
      <c r="T114" s="181"/>
      <c r="U114" s="238"/>
      <c r="V114" s="125">
        <f t="shared" si="19"/>
        <v>0</v>
      </c>
      <c r="W114" s="125">
        <f>IF('1045Ef Décompte'!D118="",0,1)</f>
        <v>0</v>
      </c>
      <c r="X114" s="120" t="str">
        <f t="shared" si="20"/>
        <v/>
      </c>
      <c r="Y114" s="120">
        <f t="shared" si="21"/>
        <v>0</v>
      </c>
      <c r="Z114" s="241" t="str">
        <f t="shared" si="22"/>
        <v/>
      </c>
      <c r="AA114" s="120" t="str">
        <f t="shared" si="27"/>
        <v/>
      </c>
      <c r="AB114" s="120" t="str">
        <f t="shared" si="28"/>
        <v/>
      </c>
      <c r="AC114" s="120" t="str">
        <f t="shared" si="23"/>
        <v/>
      </c>
      <c r="AD114" s="120" t="str">
        <f t="shared" si="24"/>
        <v/>
      </c>
      <c r="AE114" s="126" t="str">
        <f t="shared" si="25"/>
        <v/>
      </c>
      <c r="AF114" s="122" t="str">
        <f t="shared" si="26"/>
        <v/>
      </c>
      <c r="AG114" s="126" t="str">
        <f t="shared" si="30"/>
        <v/>
      </c>
      <c r="AH114" s="126"/>
      <c r="AI114" s="122"/>
      <c r="AJ114" s="275"/>
    </row>
    <row r="115" spans="1:36" s="245" customFormat="1" ht="16.899999999999999" customHeight="1">
      <c r="A115" s="127"/>
      <c r="B115" s="401"/>
      <c r="C115" s="402"/>
      <c r="D115" s="403"/>
      <c r="E115" s="405"/>
      <c r="F115" s="232"/>
      <c r="G115" s="205"/>
      <c r="H115" s="231"/>
      <c r="I115" s="124"/>
      <c r="J115" s="203"/>
      <c r="K115" s="124"/>
      <c r="L115" s="181"/>
      <c r="M115" s="123"/>
      <c r="N115" s="124"/>
      <c r="O115" s="128"/>
      <c r="P115" s="124"/>
      <c r="Q115" s="204"/>
      <c r="R115" s="205"/>
      <c r="S115" s="124"/>
      <c r="T115" s="181"/>
      <c r="U115" s="238"/>
      <c r="V115" s="125">
        <f t="shared" si="19"/>
        <v>0</v>
      </c>
      <c r="W115" s="125">
        <f>IF('1045Ef Décompte'!D119="",0,1)</f>
        <v>0</v>
      </c>
      <c r="X115" s="120" t="str">
        <f t="shared" si="20"/>
        <v/>
      </c>
      <c r="Y115" s="120">
        <f t="shared" si="21"/>
        <v>0</v>
      </c>
      <c r="Z115" s="241" t="str">
        <f t="shared" si="22"/>
        <v/>
      </c>
      <c r="AA115" s="120" t="str">
        <f t="shared" si="27"/>
        <v/>
      </c>
      <c r="AB115" s="120" t="str">
        <f t="shared" si="28"/>
        <v/>
      </c>
      <c r="AC115" s="120" t="str">
        <f t="shared" si="23"/>
        <v/>
      </c>
      <c r="AD115" s="120" t="str">
        <f t="shared" si="24"/>
        <v/>
      </c>
      <c r="AE115" s="126" t="str">
        <f t="shared" si="25"/>
        <v/>
      </c>
      <c r="AF115" s="122" t="str">
        <f t="shared" si="26"/>
        <v/>
      </c>
      <c r="AG115" s="126" t="str">
        <f t="shared" si="30"/>
        <v/>
      </c>
      <c r="AH115" s="126"/>
      <c r="AI115" s="122"/>
      <c r="AJ115" s="275"/>
    </row>
    <row r="116" spans="1:36" s="245" customFormat="1" ht="16.899999999999999" customHeight="1">
      <c r="A116" s="127"/>
      <c r="B116" s="401"/>
      <c r="C116" s="402"/>
      <c r="D116" s="403"/>
      <c r="E116" s="405"/>
      <c r="F116" s="232"/>
      <c r="G116" s="205"/>
      <c r="H116" s="231"/>
      <c r="I116" s="124"/>
      <c r="J116" s="203"/>
      <c r="K116" s="124"/>
      <c r="L116" s="181"/>
      <c r="M116" s="123"/>
      <c r="N116" s="124"/>
      <c r="O116" s="128"/>
      <c r="P116" s="124"/>
      <c r="Q116" s="204"/>
      <c r="R116" s="205"/>
      <c r="S116" s="124"/>
      <c r="T116" s="181"/>
      <c r="U116" s="238"/>
      <c r="V116" s="125">
        <f t="shared" si="19"/>
        <v>0</v>
      </c>
      <c r="W116" s="125">
        <f>IF('1045Ef Décompte'!D120="",0,1)</f>
        <v>0</v>
      </c>
      <c r="X116" s="120" t="str">
        <f t="shared" si="20"/>
        <v/>
      </c>
      <c r="Y116" s="120">
        <f t="shared" si="21"/>
        <v>0</v>
      </c>
      <c r="Z116" s="241" t="str">
        <f t="shared" si="22"/>
        <v/>
      </c>
      <c r="AA116" s="120" t="str">
        <f t="shared" si="27"/>
        <v/>
      </c>
      <c r="AB116" s="120" t="str">
        <f t="shared" si="28"/>
        <v/>
      </c>
      <c r="AC116" s="120" t="str">
        <f t="shared" si="23"/>
        <v/>
      </c>
      <c r="AD116" s="120" t="str">
        <f t="shared" si="24"/>
        <v/>
      </c>
      <c r="AE116" s="126" t="str">
        <f t="shared" si="25"/>
        <v/>
      </c>
      <c r="AF116" s="122" t="str">
        <f t="shared" si="26"/>
        <v/>
      </c>
      <c r="AG116" s="126" t="str">
        <f t="shared" si="30"/>
        <v/>
      </c>
      <c r="AH116" s="126"/>
      <c r="AI116" s="122"/>
      <c r="AJ116" s="275"/>
    </row>
    <row r="117" spans="1:36" s="245" customFormat="1" ht="16.899999999999999" customHeight="1">
      <c r="A117" s="127"/>
      <c r="B117" s="401"/>
      <c r="C117" s="402"/>
      <c r="D117" s="403"/>
      <c r="E117" s="405"/>
      <c r="F117" s="232"/>
      <c r="G117" s="205"/>
      <c r="H117" s="231"/>
      <c r="I117" s="124"/>
      <c r="J117" s="203"/>
      <c r="K117" s="124"/>
      <c r="L117" s="181"/>
      <c r="M117" s="123"/>
      <c r="N117" s="124"/>
      <c r="O117" s="128"/>
      <c r="P117" s="124"/>
      <c r="Q117" s="204"/>
      <c r="R117" s="205"/>
      <c r="S117" s="124"/>
      <c r="T117" s="181"/>
      <c r="U117" s="238"/>
      <c r="V117" s="125">
        <f t="shared" si="19"/>
        <v>0</v>
      </c>
      <c r="W117" s="125">
        <f>IF('1045Ef Décompte'!D121="",0,1)</f>
        <v>0</v>
      </c>
      <c r="X117" s="120" t="str">
        <f t="shared" si="20"/>
        <v/>
      </c>
      <c r="Y117" s="120">
        <f t="shared" si="21"/>
        <v>0</v>
      </c>
      <c r="Z117" s="241" t="str">
        <f t="shared" si="22"/>
        <v/>
      </c>
      <c r="AA117" s="120" t="str">
        <f t="shared" si="27"/>
        <v/>
      </c>
      <c r="AB117" s="120" t="str">
        <f t="shared" si="28"/>
        <v/>
      </c>
      <c r="AC117" s="120" t="str">
        <f t="shared" si="23"/>
        <v/>
      </c>
      <c r="AD117" s="120" t="str">
        <f t="shared" si="24"/>
        <v/>
      </c>
      <c r="AE117" s="126" t="str">
        <f t="shared" si="25"/>
        <v/>
      </c>
      <c r="AF117" s="122" t="str">
        <f t="shared" si="26"/>
        <v/>
      </c>
      <c r="AG117" s="126" t="str">
        <f t="shared" si="30"/>
        <v/>
      </c>
      <c r="AH117" s="126"/>
      <c r="AI117" s="122"/>
      <c r="AJ117" s="275"/>
    </row>
    <row r="118" spans="1:36" s="245" customFormat="1" ht="16.899999999999999" customHeight="1">
      <c r="A118" s="127"/>
      <c r="B118" s="401"/>
      <c r="C118" s="402"/>
      <c r="D118" s="403"/>
      <c r="E118" s="405"/>
      <c r="F118" s="232"/>
      <c r="G118" s="205"/>
      <c r="H118" s="231"/>
      <c r="I118" s="124"/>
      <c r="J118" s="203"/>
      <c r="K118" s="124"/>
      <c r="L118" s="181"/>
      <c r="M118" s="123"/>
      <c r="N118" s="124"/>
      <c r="O118" s="128"/>
      <c r="P118" s="124"/>
      <c r="Q118" s="204"/>
      <c r="R118" s="205"/>
      <c r="S118" s="124"/>
      <c r="T118" s="181"/>
      <c r="U118" s="238"/>
      <c r="V118" s="125">
        <f t="shared" si="19"/>
        <v>0</v>
      </c>
      <c r="W118" s="125">
        <f>IF('1045Ef Décompte'!D122="",0,1)</f>
        <v>0</v>
      </c>
      <c r="X118" s="120" t="str">
        <f t="shared" si="20"/>
        <v/>
      </c>
      <c r="Y118" s="120">
        <f t="shared" si="21"/>
        <v>0</v>
      </c>
      <c r="Z118" s="241" t="str">
        <f t="shared" si="22"/>
        <v/>
      </c>
      <c r="AA118" s="120" t="str">
        <f t="shared" si="27"/>
        <v/>
      </c>
      <c r="AB118" s="120" t="str">
        <f t="shared" si="28"/>
        <v/>
      </c>
      <c r="AC118" s="120" t="str">
        <f t="shared" si="23"/>
        <v/>
      </c>
      <c r="AD118" s="120" t="str">
        <f t="shared" si="24"/>
        <v/>
      </c>
      <c r="AE118" s="126" t="str">
        <f t="shared" si="25"/>
        <v/>
      </c>
      <c r="AF118" s="122" t="str">
        <f t="shared" si="26"/>
        <v/>
      </c>
      <c r="AG118" s="126" t="str">
        <f t="shared" si="30"/>
        <v/>
      </c>
      <c r="AH118" s="126"/>
      <c r="AI118" s="122"/>
      <c r="AJ118" s="275"/>
    </row>
    <row r="119" spans="1:36" s="245" customFormat="1" ht="16.899999999999999" customHeight="1">
      <c r="A119" s="127"/>
      <c r="B119" s="401"/>
      <c r="C119" s="402"/>
      <c r="D119" s="403"/>
      <c r="E119" s="405"/>
      <c r="F119" s="232"/>
      <c r="G119" s="205"/>
      <c r="H119" s="231"/>
      <c r="I119" s="124"/>
      <c r="J119" s="203"/>
      <c r="K119" s="124"/>
      <c r="L119" s="181"/>
      <c r="M119" s="123"/>
      <c r="N119" s="124"/>
      <c r="O119" s="128"/>
      <c r="P119" s="124"/>
      <c r="Q119" s="204"/>
      <c r="R119" s="205"/>
      <c r="S119" s="124"/>
      <c r="T119" s="181"/>
      <c r="U119" s="238"/>
      <c r="V119" s="125">
        <f t="shared" si="19"/>
        <v>0</v>
      </c>
      <c r="W119" s="125">
        <f>IF('1045Ef Décompte'!D123="",0,1)</f>
        <v>0</v>
      </c>
      <c r="X119" s="120" t="str">
        <f t="shared" si="20"/>
        <v/>
      </c>
      <c r="Y119" s="120">
        <f t="shared" si="21"/>
        <v>0</v>
      </c>
      <c r="Z119" s="241" t="str">
        <f t="shared" si="22"/>
        <v/>
      </c>
      <c r="AA119" s="120" t="str">
        <f t="shared" si="27"/>
        <v/>
      </c>
      <c r="AB119" s="120" t="str">
        <f t="shared" si="28"/>
        <v/>
      </c>
      <c r="AC119" s="120" t="str">
        <f t="shared" si="23"/>
        <v/>
      </c>
      <c r="AD119" s="120" t="str">
        <f t="shared" si="24"/>
        <v/>
      </c>
      <c r="AE119" s="126" t="str">
        <f t="shared" si="25"/>
        <v/>
      </c>
      <c r="AF119" s="122" t="str">
        <f t="shared" si="26"/>
        <v/>
      </c>
      <c r="AG119" s="126" t="str">
        <f t="shared" si="30"/>
        <v/>
      </c>
      <c r="AH119" s="126"/>
      <c r="AI119" s="122"/>
      <c r="AJ119" s="275"/>
    </row>
    <row r="120" spans="1:36" s="245" customFormat="1" ht="16.899999999999999" customHeight="1">
      <c r="A120" s="127"/>
      <c r="B120" s="401"/>
      <c r="C120" s="402"/>
      <c r="D120" s="403"/>
      <c r="E120" s="405"/>
      <c r="F120" s="232"/>
      <c r="G120" s="205"/>
      <c r="H120" s="231"/>
      <c r="I120" s="124"/>
      <c r="J120" s="203"/>
      <c r="K120" s="124"/>
      <c r="L120" s="181"/>
      <c r="M120" s="123"/>
      <c r="N120" s="124"/>
      <c r="O120" s="128"/>
      <c r="P120" s="124"/>
      <c r="Q120" s="204"/>
      <c r="R120" s="205"/>
      <c r="S120" s="124"/>
      <c r="T120" s="181"/>
      <c r="U120" s="238"/>
      <c r="V120" s="125">
        <f t="shared" si="19"/>
        <v>0</v>
      </c>
      <c r="W120" s="125">
        <f>IF('1045Ef Décompte'!D124="",0,1)</f>
        <v>0</v>
      </c>
      <c r="X120" s="120" t="str">
        <f t="shared" si="20"/>
        <v/>
      </c>
      <c r="Y120" s="120">
        <f t="shared" si="21"/>
        <v>0</v>
      </c>
      <c r="Z120" s="241" t="str">
        <f t="shared" si="22"/>
        <v/>
      </c>
      <c r="AA120" s="120" t="str">
        <f t="shared" si="27"/>
        <v/>
      </c>
      <c r="AB120" s="120" t="str">
        <f t="shared" si="28"/>
        <v/>
      </c>
      <c r="AC120" s="120" t="str">
        <f t="shared" si="23"/>
        <v/>
      </c>
      <c r="AD120" s="120" t="str">
        <f t="shared" si="24"/>
        <v/>
      </c>
      <c r="AE120" s="126" t="str">
        <f t="shared" si="25"/>
        <v/>
      </c>
      <c r="AF120" s="122" t="str">
        <f t="shared" si="26"/>
        <v/>
      </c>
      <c r="AG120" s="126" t="str">
        <f t="shared" si="30"/>
        <v/>
      </c>
      <c r="AH120" s="126"/>
      <c r="AI120" s="122"/>
      <c r="AJ120" s="275"/>
    </row>
    <row r="121" spans="1:36" s="245" customFormat="1" ht="16.899999999999999" customHeight="1">
      <c r="A121" s="127"/>
      <c r="B121" s="401"/>
      <c r="C121" s="402"/>
      <c r="D121" s="403"/>
      <c r="E121" s="405"/>
      <c r="F121" s="232"/>
      <c r="G121" s="205"/>
      <c r="H121" s="231"/>
      <c r="I121" s="124"/>
      <c r="J121" s="203"/>
      <c r="K121" s="124"/>
      <c r="L121" s="181"/>
      <c r="M121" s="123"/>
      <c r="N121" s="124"/>
      <c r="O121" s="128"/>
      <c r="P121" s="124"/>
      <c r="Q121" s="204"/>
      <c r="R121" s="205"/>
      <c r="S121" s="124"/>
      <c r="T121" s="181"/>
      <c r="U121" s="238"/>
      <c r="V121" s="125">
        <f t="shared" si="19"/>
        <v>0</v>
      </c>
      <c r="W121" s="125">
        <f>IF('1045Ef Décompte'!D125="",0,1)</f>
        <v>0</v>
      </c>
      <c r="X121" s="120" t="str">
        <f t="shared" si="20"/>
        <v/>
      </c>
      <c r="Y121" s="120">
        <f t="shared" si="21"/>
        <v>0</v>
      </c>
      <c r="Z121" s="241" t="str">
        <f t="shared" si="22"/>
        <v/>
      </c>
      <c r="AA121" s="120" t="str">
        <f t="shared" si="27"/>
        <v/>
      </c>
      <c r="AB121" s="120" t="str">
        <f t="shared" si="28"/>
        <v/>
      </c>
      <c r="AC121" s="120" t="str">
        <f t="shared" si="23"/>
        <v/>
      </c>
      <c r="AD121" s="120" t="str">
        <f t="shared" si="24"/>
        <v/>
      </c>
      <c r="AE121" s="126" t="str">
        <f t="shared" si="25"/>
        <v/>
      </c>
      <c r="AF121" s="122" t="str">
        <f t="shared" si="26"/>
        <v/>
      </c>
      <c r="AG121" s="126" t="str">
        <f t="shared" si="30"/>
        <v/>
      </c>
      <c r="AH121" s="126"/>
      <c r="AI121" s="122"/>
      <c r="AJ121" s="275"/>
    </row>
    <row r="122" spans="1:36" s="245" customFormat="1" ht="16.899999999999999" customHeight="1">
      <c r="A122" s="127"/>
      <c r="B122" s="401"/>
      <c r="C122" s="402"/>
      <c r="D122" s="403"/>
      <c r="E122" s="405"/>
      <c r="F122" s="232"/>
      <c r="G122" s="205"/>
      <c r="H122" s="231"/>
      <c r="I122" s="124"/>
      <c r="J122" s="203"/>
      <c r="K122" s="124"/>
      <c r="L122" s="181"/>
      <c r="M122" s="123"/>
      <c r="N122" s="124"/>
      <c r="O122" s="128"/>
      <c r="P122" s="124"/>
      <c r="Q122" s="204"/>
      <c r="R122" s="205"/>
      <c r="S122" s="124"/>
      <c r="T122" s="181"/>
      <c r="U122" s="238"/>
      <c r="V122" s="125">
        <f t="shared" si="19"/>
        <v>0</v>
      </c>
      <c r="W122" s="125">
        <f>IF('1045Ef Décompte'!D126="",0,1)</f>
        <v>0</v>
      </c>
      <c r="X122" s="120" t="str">
        <f t="shared" si="20"/>
        <v/>
      </c>
      <c r="Y122" s="120">
        <f t="shared" si="21"/>
        <v>0</v>
      </c>
      <c r="Z122" s="241" t="str">
        <f t="shared" si="22"/>
        <v/>
      </c>
      <c r="AA122" s="120" t="str">
        <f t="shared" si="27"/>
        <v/>
      </c>
      <c r="AB122" s="120" t="str">
        <f t="shared" si="28"/>
        <v/>
      </c>
      <c r="AC122" s="120" t="str">
        <f t="shared" si="23"/>
        <v/>
      </c>
      <c r="AD122" s="120" t="str">
        <f t="shared" si="24"/>
        <v/>
      </c>
      <c r="AE122" s="126" t="str">
        <f t="shared" si="25"/>
        <v/>
      </c>
      <c r="AF122" s="122" t="str">
        <f t="shared" si="26"/>
        <v/>
      </c>
      <c r="AG122" s="126" t="str">
        <f t="shared" si="30"/>
        <v/>
      </c>
      <c r="AH122" s="126"/>
      <c r="AI122" s="122"/>
      <c r="AJ122" s="275"/>
    </row>
    <row r="123" spans="1:36" s="245" customFormat="1" ht="16.899999999999999" customHeight="1">
      <c r="A123" s="127"/>
      <c r="B123" s="401"/>
      <c r="C123" s="402"/>
      <c r="D123" s="403"/>
      <c r="E123" s="405"/>
      <c r="F123" s="232"/>
      <c r="G123" s="205"/>
      <c r="H123" s="231"/>
      <c r="I123" s="124"/>
      <c r="J123" s="203"/>
      <c r="K123" s="124"/>
      <c r="L123" s="181"/>
      <c r="M123" s="123"/>
      <c r="N123" s="124"/>
      <c r="O123" s="128"/>
      <c r="P123" s="124"/>
      <c r="Q123" s="204"/>
      <c r="R123" s="205"/>
      <c r="S123" s="124"/>
      <c r="T123" s="181"/>
      <c r="U123" s="238"/>
      <c r="V123" s="125">
        <f t="shared" si="19"/>
        <v>0</v>
      </c>
      <c r="W123" s="125">
        <f>IF('1045Ef Décompte'!D127="",0,1)</f>
        <v>0</v>
      </c>
      <c r="X123" s="120" t="str">
        <f t="shared" si="20"/>
        <v/>
      </c>
      <c r="Y123" s="120">
        <f t="shared" si="21"/>
        <v>0</v>
      </c>
      <c r="Z123" s="241" t="str">
        <f t="shared" si="22"/>
        <v/>
      </c>
      <c r="AA123" s="120" t="str">
        <f t="shared" si="27"/>
        <v/>
      </c>
      <c r="AB123" s="120" t="str">
        <f t="shared" si="28"/>
        <v/>
      </c>
      <c r="AC123" s="120" t="str">
        <f t="shared" si="23"/>
        <v/>
      </c>
      <c r="AD123" s="120" t="str">
        <f t="shared" si="24"/>
        <v/>
      </c>
      <c r="AE123" s="126" t="str">
        <f t="shared" si="25"/>
        <v/>
      </c>
      <c r="AF123" s="122" t="str">
        <f t="shared" si="26"/>
        <v/>
      </c>
      <c r="AG123" s="126" t="str">
        <f t="shared" si="30"/>
        <v/>
      </c>
      <c r="AH123" s="126"/>
      <c r="AI123" s="122"/>
      <c r="AJ123" s="275"/>
    </row>
    <row r="124" spans="1:36" s="245" customFormat="1" ht="16.899999999999999" customHeight="1">
      <c r="A124" s="127"/>
      <c r="B124" s="401"/>
      <c r="C124" s="402"/>
      <c r="D124" s="403"/>
      <c r="E124" s="405"/>
      <c r="F124" s="232"/>
      <c r="G124" s="205"/>
      <c r="H124" s="231"/>
      <c r="I124" s="124"/>
      <c r="J124" s="203"/>
      <c r="K124" s="124"/>
      <c r="L124" s="181"/>
      <c r="M124" s="123"/>
      <c r="N124" s="124"/>
      <c r="O124" s="128"/>
      <c r="P124" s="124"/>
      <c r="Q124" s="204"/>
      <c r="R124" s="205"/>
      <c r="S124" s="124"/>
      <c r="T124" s="181"/>
      <c r="U124" s="238"/>
      <c r="V124" s="125">
        <f t="shared" si="19"/>
        <v>0</v>
      </c>
      <c r="W124" s="125">
        <f>IF('1045Ef Décompte'!D128="",0,1)</f>
        <v>0</v>
      </c>
      <c r="X124" s="120" t="str">
        <f t="shared" si="20"/>
        <v/>
      </c>
      <c r="Y124" s="120">
        <f t="shared" si="21"/>
        <v>0</v>
      </c>
      <c r="Z124" s="241" t="str">
        <f t="shared" si="22"/>
        <v/>
      </c>
      <c r="AA124" s="120" t="str">
        <f t="shared" si="27"/>
        <v/>
      </c>
      <c r="AB124" s="120" t="str">
        <f t="shared" si="28"/>
        <v/>
      </c>
      <c r="AC124" s="120" t="str">
        <f t="shared" si="23"/>
        <v/>
      </c>
      <c r="AD124" s="120" t="str">
        <f t="shared" si="24"/>
        <v/>
      </c>
      <c r="AE124" s="126" t="str">
        <f t="shared" si="25"/>
        <v/>
      </c>
      <c r="AF124" s="122" t="str">
        <f t="shared" si="26"/>
        <v/>
      </c>
      <c r="AG124" s="126" t="str">
        <f t="shared" si="30"/>
        <v/>
      </c>
      <c r="AH124" s="126"/>
      <c r="AI124" s="122"/>
      <c r="AJ124" s="275"/>
    </row>
    <row r="125" spans="1:36" s="245" customFormat="1" ht="16.899999999999999" customHeight="1">
      <c r="A125" s="127"/>
      <c r="B125" s="401"/>
      <c r="C125" s="402"/>
      <c r="D125" s="403"/>
      <c r="E125" s="405"/>
      <c r="F125" s="232"/>
      <c r="G125" s="205"/>
      <c r="H125" s="231"/>
      <c r="I125" s="124"/>
      <c r="J125" s="203"/>
      <c r="K125" s="124"/>
      <c r="L125" s="181"/>
      <c r="M125" s="123"/>
      <c r="N125" s="124"/>
      <c r="O125" s="128"/>
      <c r="P125" s="124"/>
      <c r="Q125" s="204"/>
      <c r="R125" s="205"/>
      <c r="S125" s="124"/>
      <c r="T125" s="181"/>
      <c r="U125" s="238"/>
      <c r="V125" s="125">
        <f t="shared" si="19"/>
        <v>0</v>
      </c>
      <c r="W125" s="125">
        <f>IF('1045Ef Décompte'!D129="",0,1)</f>
        <v>0</v>
      </c>
      <c r="X125" s="120" t="str">
        <f t="shared" si="20"/>
        <v/>
      </c>
      <c r="Y125" s="120">
        <f t="shared" si="21"/>
        <v>0</v>
      </c>
      <c r="Z125" s="241" t="str">
        <f t="shared" si="22"/>
        <v/>
      </c>
      <c r="AA125" s="120" t="str">
        <f t="shared" si="27"/>
        <v/>
      </c>
      <c r="AB125" s="120" t="str">
        <f t="shared" si="28"/>
        <v/>
      </c>
      <c r="AC125" s="120" t="str">
        <f t="shared" si="23"/>
        <v/>
      </c>
      <c r="AD125" s="120" t="str">
        <f t="shared" si="24"/>
        <v/>
      </c>
      <c r="AE125" s="126" t="str">
        <f t="shared" si="25"/>
        <v/>
      </c>
      <c r="AF125" s="122" t="str">
        <f t="shared" si="26"/>
        <v/>
      </c>
      <c r="AG125" s="126" t="str">
        <f t="shared" si="30"/>
        <v/>
      </c>
      <c r="AH125" s="126"/>
      <c r="AI125" s="122"/>
      <c r="AJ125" s="275"/>
    </row>
    <row r="126" spans="1:36" s="245" customFormat="1" ht="16.899999999999999" customHeight="1">
      <c r="A126" s="127"/>
      <c r="B126" s="401"/>
      <c r="C126" s="402"/>
      <c r="D126" s="403"/>
      <c r="E126" s="405"/>
      <c r="F126" s="232"/>
      <c r="G126" s="205"/>
      <c r="H126" s="231"/>
      <c r="I126" s="124"/>
      <c r="J126" s="203"/>
      <c r="K126" s="124"/>
      <c r="L126" s="181"/>
      <c r="M126" s="123"/>
      <c r="N126" s="124"/>
      <c r="O126" s="128"/>
      <c r="P126" s="124"/>
      <c r="Q126" s="204"/>
      <c r="R126" s="205"/>
      <c r="S126" s="124"/>
      <c r="T126" s="181"/>
      <c r="U126" s="238"/>
      <c r="V126" s="125">
        <f t="shared" si="19"/>
        <v>0</v>
      </c>
      <c r="W126" s="125">
        <f>IF('1045Ef Décompte'!D130="",0,1)</f>
        <v>0</v>
      </c>
      <c r="X126" s="120" t="str">
        <f t="shared" si="20"/>
        <v/>
      </c>
      <c r="Y126" s="120">
        <f t="shared" si="21"/>
        <v>0</v>
      </c>
      <c r="Z126" s="241" t="str">
        <f t="shared" si="22"/>
        <v/>
      </c>
      <c r="AA126" s="120" t="str">
        <f t="shared" si="27"/>
        <v/>
      </c>
      <c r="AB126" s="120" t="str">
        <f t="shared" si="28"/>
        <v/>
      </c>
      <c r="AC126" s="120" t="str">
        <f t="shared" si="23"/>
        <v/>
      </c>
      <c r="AD126" s="120" t="str">
        <f t="shared" si="24"/>
        <v/>
      </c>
      <c r="AE126" s="126" t="str">
        <f t="shared" si="25"/>
        <v/>
      </c>
      <c r="AF126" s="122" t="str">
        <f t="shared" si="26"/>
        <v/>
      </c>
      <c r="AG126" s="126" t="str">
        <f t="shared" si="30"/>
        <v/>
      </c>
      <c r="AH126" s="126"/>
      <c r="AI126" s="122"/>
      <c r="AJ126" s="275"/>
    </row>
    <row r="127" spans="1:36" s="245" customFormat="1" ht="16.899999999999999" customHeight="1">
      <c r="A127" s="127"/>
      <c r="B127" s="401"/>
      <c r="C127" s="402"/>
      <c r="D127" s="403"/>
      <c r="E127" s="405"/>
      <c r="F127" s="232"/>
      <c r="G127" s="205"/>
      <c r="H127" s="231"/>
      <c r="I127" s="124"/>
      <c r="J127" s="203"/>
      <c r="K127" s="124"/>
      <c r="L127" s="181"/>
      <c r="M127" s="123"/>
      <c r="N127" s="124"/>
      <c r="O127" s="128"/>
      <c r="P127" s="124"/>
      <c r="Q127" s="204"/>
      <c r="R127" s="205"/>
      <c r="S127" s="124"/>
      <c r="T127" s="181"/>
      <c r="U127" s="238"/>
      <c r="V127" s="125">
        <f t="shared" si="19"/>
        <v>0</v>
      </c>
      <c r="W127" s="125">
        <f>IF('1045Ef Décompte'!D131="",0,1)</f>
        <v>0</v>
      </c>
      <c r="X127" s="120" t="str">
        <f t="shared" si="20"/>
        <v/>
      </c>
      <c r="Y127" s="120">
        <f t="shared" si="21"/>
        <v>0</v>
      </c>
      <c r="Z127" s="241" t="str">
        <f t="shared" si="22"/>
        <v/>
      </c>
      <c r="AA127" s="120" t="str">
        <f t="shared" si="27"/>
        <v/>
      </c>
      <c r="AB127" s="120" t="str">
        <f t="shared" si="28"/>
        <v/>
      </c>
      <c r="AC127" s="120" t="str">
        <f t="shared" si="23"/>
        <v/>
      </c>
      <c r="AD127" s="120" t="str">
        <f t="shared" si="24"/>
        <v/>
      </c>
      <c r="AE127" s="126" t="str">
        <f t="shared" si="25"/>
        <v/>
      </c>
      <c r="AF127" s="122" t="str">
        <f t="shared" si="26"/>
        <v/>
      </c>
      <c r="AG127" s="126" t="str">
        <f t="shared" si="30"/>
        <v/>
      </c>
      <c r="AH127" s="126"/>
      <c r="AI127" s="122"/>
      <c r="AJ127" s="275"/>
    </row>
    <row r="128" spans="1:36" s="245" customFormat="1" ht="16.899999999999999" customHeight="1">
      <c r="A128" s="127"/>
      <c r="B128" s="401"/>
      <c r="C128" s="402"/>
      <c r="D128" s="403"/>
      <c r="E128" s="405"/>
      <c r="F128" s="232"/>
      <c r="G128" s="205"/>
      <c r="H128" s="231"/>
      <c r="I128" s="124"/>
      <c r="J128" s="203"/>
      <c r="K128" s="124"/>
      <c r="L128" s="181"/>
      <c r="M128" s="123"/>
      <c r="N128" s="124"/>
      <c r="O128" s="128"/>
      <c r="P128" s="124"/>
      <c r="Q128" s="204"/>
      <c r="R128" s="205"/>
      <c r="S128" s="124"/>
      <c r="T128" s="181"/>
      <c r="U128" s="238"/>
      <c r="V128" s="125">
        <f t="shared" si="19"/>
        <v>0</v>
      </c>
      <c r="W128" s="125">
        <f>IF('1045Ef Décompte'!D132="",0,1)</f>
        <v>0</v>
      </c>
      <c r="X128" s="120" t="str">
        <f t="shared" si="20"/>
        <v/>
      </c>
      <c r="Y128" s="120">
        <f t="shared" si="21"/>
        <v>0</v>
      </c>
      <c r="Z128" s="241" t="str">
        <f t="shared" si="22"/>
        <v/>
      </c>
      <c r="AA128" s="120" t="str">
        <f t="shared" si="27"/>
        <v/>
      </c>
      <c r="AB128" s="120" t="str">
        <f t="shared" si="28"/>
        <v/>
      </c>
      <c r="AC128" s="120" t="str">
        <f t="shared" si="23"/>
        <v/>
      </c>
      <c r="AD128" s="120" t="str">
        <f t="shared" si="24"/>
        <v/>
      </c>
      <c r="AE128" s="126" t="str">
        <f t="shared" si="25"/>
        <v/>
      </c>
      <c r="AF128" s="122" t="str">
        <f t="shared" si="26"/>
        <v/>
      </c>
      <c r="AG128" s="126" t="str">
        <f t="shared" si="30"/>
        <v/>
      </c>
      <c r="AH128" s="126"/>
      <c r="AI128" s="122"/>
      <c r="AJ128" s="275"/>
    </row>
    <row r="129" spans="1:36" s="245" customFormat="1" ht="16.899999999999999" customHeight="1">
      <c r="A129" s="127"/>
      <c r="B129" s="401"/>
      <c r="C129" s="402"/>
      <c r="D129" s="403"/>
      <c r="E129" s="405"/>
      <c r="F129" s="232"/>
      <c r="G129" s="205"/>
      <c r="H129" s="231"/>
      <c r="I129" s="124"/>
      <c r="J129" s="203"/>
      <c r="K129" s="124"/>
      <c r="L129" s="181"/>
      <c r="M129" s="123"/>
      <c r="N129" s="124"/>
      <c r="O129" s="128"/>
      <c r="P129" s="124"/>
      <c r="Q129" s="204"/>
      <c r="R129" s="205"/>
      <c r="S129" s="124"/>
      <c r="T129" s="181"/>
      <c r="U129" s="238"/>
      <c r="V129" s="125">
        <f t="shared" si="19"/>
        <v>0</v>
      </c>
      <c r="W129" s="125">
        <f>IF('1045Ef Décompte'!D133="",0,1)</f>
        <v>0</v>
      </c>
      <c r="X129" s="120" t="str">
        <f t="shared" si="20"/>
        <v/>
      </c>
      <c r="Y129" s="120">
        <f t="shared" si="21"/>
        <v>0</v>
      </c>
      <c r="Z129" s="241" t="str">
        <f t="shared" si="22"/>
        <v/>
      </c>
      <c r="AA129" s="120" t="str">
        <f t="shared" si="27"/>
        <v/>
      </c>
      <c r="AB129" s="120" t="str">
        <f t="shared" si="28"/>
        <v/>
      </c>
      <c r="AC129" s="120" t="str">
        <f t="shared" si="23"/>
        <v/>
      </c>
      <c r="AD129" s="120" t="str">
        <f t="shared" si="24"/>
        <v/>
      </c>
      <c r="AE129" s="126" t="str">
        <f t="shared" si="25"/>
        <v/>
      </c>
      <c r="AF129" s="122" t="str">
        <f t="shared" si="26"/>
        <v/>
      </c>
      <c r="AG129" s="126" t="str">
        <f t="shared" si="30"/>
        <v/>
      </c>
      <c r="AH129" s="126"/>
      <c r="AI129" s="122"/>
      <c r="AJ129" s="275"/>
    </row>
    <row r="130" spans="1:36" s="245" customFormat="1" ht="16.899999999999999" customHeight="1">
      <c r="A130" s="127"/>
      <c r="B130" s="401"/>
      <c r="C130" s="402"/>
      <c r="D130" s="403"/>
      <c r="E130" s="405"/>
      <c r="F130" s="232"/>
      <c r="G130" s="205"/>
      <c r="H130" s="231"/>
      <c r="I130" s="124"/>
      <c r="J130" s="203"/>
      <c r="K130" s="124"/>
      <c r="L130" s="181"/>
      <c r="M130" s="123"/>
      <c r="N130" s="124"/>
      <c r="O130" s="128"/>
      <c r="P130" s="124"/>
      <c r="Q130" s="204"/>
      <c r="R130" s="205"/>
      <c r="S130" s="124"/>
      <c r="T130" s="181"/>
      <c r="U130" s="238"/>
      <c r="V130" s="125">
        <f t="shared" si="19"/>
        <v>0</v>
      </c>
      <c r="W130" s="125">
        <f>IF('1045Ef Décompte'!D134="",0,1)</f>
        <v>0</v>
      </c>
      <c r="X130" s="120" t="str">
        <f t="shared" si="20"/>
        <v/>
      </c>
      <c r="Y130" s="120">
        <f t="shared" si="21"/>
        <v>0</v>
      </c>
      <c r="Z130" s="241" t="str">
        <f t="shared" si="22"/>
        <v/>
      </c>
      <c r="AA130" s="120" t="str">
        <f t="shared" si="27"/>
        <v/>
      </c>
      <c r="AB130" s="120" t="str">
        <f t="shared" si="28"/>
        <v/>
      </c>
      <c r="AC130" s="120" t="str">
        <f t="shared" si="23"/>
        <v/>
      </c>
      <c r="AD130" s="120" t="str">
        <f t="shared" si="24"/>
        <v/>
      </c>
      <c r="AE130" s="126" t="str">
        <f t="shared" si="25"/>
        <v/>
      </c>
      <c r="AF130" s="122" t="str">
        <f t="shared" si="26"/>
        <v/>
      </c>
      <c r="AG130" s="126" t="str">
        <f t="shared" si="30"/>
        <v/>
      </c>
      <c r="AH130" s="126"/>
      <c r="AI130" s="122"/>
      <c r="AJ130" s="275"/>
    </row>
    <row r="131" spans="1:36" s="245" customFormat="1" ht="16.899999999999999" customHeight="1">
      <c r="A131" s="127"/>
      <c r="B131" s="401"/>
      <c r="C131" s="402"/>
      <c r="D131" s="403"/>
      <c r="E131" s="405"/>
      <c r="F131" s="232"/>
      <c r="G131" s="205"/>
      <c r="H131" s="231"/>
      <c r="I131" s="124"/>
      <c r="J131" s="203"/>
      <c r="K131" s="124"/>
      <c r="L131" s="181"/>
      <c r="M131" s="123"/>
      <c r="N131" s="124"/>
      <c r="O131" s="128"/>
      <c r="P131" s="124"/>
      <c r="Q131" s="204"/>
      <c r="R131" s="205"/>
      <c r="S131" s="124"/>
      <c r="T131" s="181"/>
      <c r="U131" s="238"/>
      <c r="V131" s="125">
        <f t="shared" si="19"/>
        <v>0</v>
      </c>
      <c r="W131" s="125">
        <f>IF('1045Ef Décompte'!D135="",0,1)</f>
        <v>0</v>
      </c>
      <c r="X131" s="120" t="str">
        <f t="shared" si="20"/>
        <v/>
      </c>
      <c r="Y131" s="120">
        <f t="shared" si="21"/>
        <v>0</v>
      </c>
      <c r="Z131" s="241" t="str">
        <f t="shared" si="22"/>
        <v/>
      </c>
      <c r="AA131" s="120" t="str">
        <f t="shared" si="27"/>
        <v/>
      </c>
      <c r="AB131" s="120" t="str">
        <f t="shared" si="28"/>
        <v/>
      </c>
      <c r="AC131" s="120" t="str">
        <f t="shared" si="23"/>
        <v/>
      </c>
      <c r="AD131" s="120" t="str">
        <f t="shared" si="24"/>
        <v/>
      </c>
      <c r="AE131" s="126" t="str">
        <f t="shared" si="25"/>
        <v/>
      </c>
      <c r="AF131" s="122" t="str">
        <f t="shared" si="26"/>
        <v/>
      </c>
      <c r="AG131" s="126" t="str">
        <f t="shared" si="30"/>
        <v/>
      </c>
      <c r="AH131" s="126"/>
      <c r="AI131" s="122"/>
      <c r="AJ131" s="275"/>
    </row>
    <row r="132" spans="1:36" s="245" customFormat="1" ht="16.899999999999999" customHeight="1">
      <c r="A132" s="127"/>
      <c r="B132" s="401"/>
      <c r="C132" s="402"/>
      <c r="D132" s="403"/>
      <c r="E132" s="405"/>
      <c r="F132" s="232"/>
      <c r="G132" s="205"/>
      <c r="H132" s="231"/>
      <c r="I132" s="124"/>
      <c r="J132" s="203"/>
      <c r="K132" s="124"/>
      <c r="L132" s="181"/>
      <c r="M132" s="123"/>
      <c r="N132" s="124"/>
      <c r="O132" s="128"/>
      <c r="P132" s="124"/>
      <c r="Q132" s="204"/>
      <c r="R132" s="205"/>
      <c r="S132" s="124"/>
      <c r="T132" s="181"/>
      <c r="U132" s="238"/>
      <c r="V132" s="125">
        <f t="shared" si="19"/>
        <v>0</v>
      </c>
      <c r="W132" s="125">
        <f>IF('1045Ef Décompte'!D136="",0,1)</f>
        <v>0</v>
      </c>
      <c r="X132" s="120" t="str">
        <f t="shared" si="20"/>
        <v/>
      </c>
      <c r="Y132" s="120">
        <f t="shared" si="21"/>
        <v>0</v>
      </c>
      <c r="Z132" s="241" t="str">
        <f t="shared" si="22"/>
        <v/>
      </c>
      <c r="AA132" s="120" t="str">
        <f t="shared" si="27"/>
        <v/>
      </c>
      <c r="AB132" s="120" t="str">
        <f t="shared" si="28"/>
        <v/>
      </c>
      <c r="AC132" s="120" t="str">
        <f t="shared" si="23"/>
        <v/>
      </c>
      <c r="AD132" s="120" t="str">
        <f t="shared" si="24"/>
        <v/>
      </c>
      <c r="AE132" s="126" t="str">
        <f t="shared" si="25"/>
        <v/>
      </c>
      <c r="AF132" s="122" t="str">
        <f t="shared" si="26"/>
        <v/>
      </c>
      <c r="AG132" s="126" t="str">
        <f t="shared" si="30"/>
        <v/>
      </c>
      <c r="AH132" s="126"/>
      <c r="AI132" s="122"/>
      <c r="AJ132" s="275"/>
    </row>
    <row r="133" spans="1:36" s="245" customFormat="1" ht="16.899999999999999" customHeight="1">
      <c r="A133" s="127"/>
      <c r="B133" s="401"/>
      <c r="C133" s="402"/>
      <c r="D133" s="403"/>
      <c r="E133" s="405"/>
      <c r="F133" s="232"/>
      <c r="G133" s="205"/>
      <c r="H133" s="231"/>
      <c r="I133" s="124"/>
      <c r="J133" s="203"/>
      <c r="K133" s="124"/>
      <c r="L133" s="181"/>
      <c r="M133" s="123"/>
      <c r="N133" s="124"/>
      <c r="O133" s="128"/>
      <c r="P133" s="124"/>
      <c r="Q133" s="204"/>
      <c r="R133" s="205"/>
      <c r="S133" s="124"/>
      <c r="T133" s="181"/>
      <c r="U133" s="238"/>
      <c r="V133" s="125">
        <f t="shared" si="19"/>
        <v>0</v>
      </c>
      <c r="W133" s="125">
        <f>IF('1045Ef Décompte'!D137="",0,1)</f>
        <v>0</v>
      </c>
      <c r="X133" s="120" t="str">
        <f t="shared" si="20"/>
        <v/>
      </c>
      <c r="Y133" s="120">
        <f t="shared" si="21"/>
        <v>0</v>
      </c>
      <c r="Z133" s="241" t="str">
        <f t="shared" si="22"/>
        <v/>
      </c>
      <c r="AA133" s="120" t="str">
        <f t="shared" si="27"/>
        <v/>
      </c>
      <c r="AB133" s="120" t="str">
        <f t="shared" si="28"/>
        <v/>
      </c>
      <c r="AC133" s="120" t="str">
        <f t="shared" si="23"/>
        <v/>
      </c>
      <c r="AD133" s="120" t="str">
        <f t="shared" si="24"/>
        <v/>
      </c>
      <c r="AE133" s="126" t="str">
        <f t="shared" si="25"/>
        <v/>
      </c>
      <c r="AF133" s="122" t="str">
        <f t="shared" si="26"/>
        <v/>
      </c>
      <c r="AG133" s="126" t="str">
        <f t="shared" si="30"/>
        <v/>
      </c>
      <c r="AH133" s="126"/>
      <c r="AI133" s="122"/>
      <c r="AJ133" s="275"/>
    </row>
    <row r="134" spans="1:36" s="245" customFormat="1" ht="16.899999999999999" customHeight="1">
      <c r="A134" s="127"/>
      <c r="B134" s="401"/>
      <c r="C134" s="402"/>
      <c r="D134" s="403"/>
      <c r="E134" s="405"/>
      <c r="F134" s="232"/>
      <c r="G134" s="205"/>
      <c r="H134" s="231"/>
      <c r="I134" s="124"/>
      <c r="J134" s="203"/>
      <c r="K134" s="124"/>
      <c r="L134" s="181"/>
      <c r="M134" s="123"/>
      <c r="N134" s="124"/>
      <c r="O134" s="128"/>
      <c r="P134" s="124"/>
      <c r="Q134" s="204"/>
      <c r="R134" s="205"/>
      <c r="S134" s="124"/>
      <c r="T134" s="181"/>
      <c r="U134" s="238"/>
      <c r="V134" s="125">
        <f t="shared" si="19"/>
        <v>0</v>
      </c>
      <c r="W134" s="125">
        <f>IF('1045Ef Décompte'!D138="",0,1)</f>
        <v>0</v>
      </c>
      <c r="X134" s="120" t="str">
        <f t="shared" si="20"/>
        <v/>
      </c>
      <c r="Y134" s="120">
        <f t="shared" si="21"/>
        <v>0</v>
      </c>
      <c r="Z134" s="241" t="str">
        <f t="shared" si="22"/>
        <v/>
      </c>
      <c r="AA134" s="120" t="str">
        <f t="shared" si="27"/>
        <v/>
      </c>
      <c r="AB134" s="120" t="str">
        <f t="shared" si="28"/>
        <v/>
      </c>
      <c r="AC134" s="120" t="str">
        <f t="shared" si="23"/>
        <v/>
      </c>
      <c r="AD134" s="120" t="str">
        <f t="shared" si="24"/>
        <v/>
      </c>
      <c r="AE134" s="126" t="str">
        <f t="shared" si="25"/>
        <v/>
      </c>
      <c r="AF134" s="122" t="str">
        <f t="shared" si="26"/>
        <v/>
      </c>
      <c r="AG134" s="126" t="str">
        <f t="shared" si="30"/>
        <v/>
      </c>
      <c r="AH134" s="126"/>
      <c r="AI134" s="122"/>
      <c r="AJ134" s="275"/>
    </row>
    <row r="135" spans="1:36" s="245" customFormat="1" ht="16.899999999999999" customHeight="1">
      <c r="A135" s="127"/>
      <c r="B135" s="401"/>
      <c r="C135" s="402"/>
      <c r="D135" s="403"/>
      <c r="E135" s="405"/>
      <c r="F135" s="232"/>
      <c r="G135" s="205"/>
      <c r="H135" s="231"/>
      <c r="I135" s="124"/>
      <c r="J135" s="203"/>
      <c r="K135" s="124"/>
      <c r="L135" s="181"/>
      <c r="M135" s="123"/>
      <c r="N135" s="124"/>
      <c r="O135" s="128"/>
      <c r="P135" s="124"/>
      <c r="Q135" s="204"/>
      <c r="R135" s="205"/>
      <c r="S135" s="124"/>
      <c r="T135" s="181"/>
      <c r="U135" s="238"/>
      <c r="V135" s="125">
        <f t="shared" si="19"/>
        <v>0</v>
      </c>
      <c r="W135" s="125">
        <f>IF('1045Ef Décompte'!D139="",0,1)</f>
        <v>0</v>
      </c>
      <c r="X135" s="120" t="str">
        <f t="shared" si="20"/>
        <v/>
      </c>
      <c r="Y135" s="120">
        <f t="shared" si="21"/>
        <v>0</v>
      </c>
      <c r="Z135" s="241" t="str">
        <f t="shared" si="22"/>
        <v/>
      </c>
      <c r="AA135" s="120" t="str">
        <f t="shared" si="27"/>
        <v/>
      </c>
      <c r="AB135" s="120" t="str">
        <f t="shared" si="28"/>
        <v/>
      </c>
      <c r="AC135" s="120" t="str">
        <f t="shared" si="23"/>
        <v/>
      </c>
      <c r="AD135" s="120" t="str">
        <f t="shared" si="24"/>
        <v/>
      </c>
      <c r="AE135" s="126" t="str">
        <f t="shared" si="25"/>
        <v/>
      </c>
      <c r="AF135" s="122" t="str">
        <f t="shared" si="26"/>
        <v/>
      </c>
      <c r="AG135" s="126" t="str">
        <f t="shared" si="30"/>
        <v/>
      </c>
      <c r="AH135" s="126"/>
      <c r="AI135" s="122"/>
      <c r="AJ135" s="275"/>
    </row>
    <row r="136" spans="1:36" s="245" customFormat="1" ht="16.899999999999999" customHeight="1">
      <c r="A136" s="127"/>
      <c r="B136" s="401"/>
      <c r="C136" s="402"/>
      <c r="D136" s="403"/>
      <c r="E136" s="405"/>
      <c r="F136" s="232"/>
      <c r="G136" s="205"/>
      <c r="H136" s="231"/>
      <c r="I136" s="124"/>
      <c r="J136" s="203"/>
      <c r="K136" s="124"/>
      <c r="L136" s="181"/>
      <c r="M136" s="123"/>
      <c r="N136" s="124"/>
      <c r="O136" s="128"/>
      <c r="P136" s="124"/>
      <c r="Q136" s="204"/>
      <c r="R136" s="205"/>
      <c r="S136" s="124"/>
      <c r="T136" s="181"/>
      <c r="U136" s="238"/>
      <c r="V136" s="125">
        <f t="shared" ref="V136:V199" si="31">IF(V$2-YEAR(D136)&lt;V$3,0,1)</f>
        <v>0</v>
      </c>
      <c r="W136" s="125">
        <f>IF('1045Ef Décompte'!D140="",0,1)</f>
        <v>0</v>
      </c>
      <c r="X136" s="120" t="str">
        <f t="shared" ref="X136:X199" si="32">IF(AND(A136="",B136="",C136=""),"",ROUND((K136+J136)/(V$4-(K136+J136))*100,2))</f>
        <v/>
      </c>
      <c r="Y136" s="120">
        <f t="shared" ref="Y136:Y199" si="33">ROUND(H136,0)/12</f>
        <v>0</v>
      </c>
      <c r="Z136" s="241" t="str">
        <f t="shared" ref="Z136:Z199" si="34">IF(AND(A136="",B136="",C136=""),"",ROUND((V$4-(K136+J136))*L136/60,1))</f>
        <v/>
      </c>
      <c r="AA136" s="120" t="str">
        <f t="shared" si="27"/>
        <v/>
      </c>
      <c r="AB136" s="120" t="str">
        <f t="shared" si="28"/>
        <v/>
      </c>
      <c r="AC136" s="120" t="str">
        <f t="shared" ref="AC136:AC199" si="35">IF(OR(AND(A136="",B136="",C136=""),F136=0,F136="",Z136=0,Z136=""),"",ROUND((Y136*F136/Z136),2))</f>
        <v/>
      </c>
      <c r="AD136" s="120" t="str">
        <f t="shared" ref="AD136:AD199" si="36">IF(OR(AND(A136="",B136="",C136=""),F136=0,F136="",Z136=0,Z136=""),"",ROUND((I136/(12*Y136*F136)+1)*Y136*F136/Z136,2))</f>
        <v/>
      </c>
      <c r="AE136" s="126" t="str">
        <f t="shared" ref="AE136:AE199" si="37">IF(OR(AND(A136="",B136="",C136=""),Z136=0,Z136=""),"",ROUND((AE$4) / Z136,1))</f>
        <v/>
      </c>
      <c r="AF136" s="122" t="str">
        <f t="shared" ref="AF136:AF199" si="38">IF(OR(AND(A136="",B136="",C136=""),V$4=""),"",IF(AND(G136&gt;0,I136&gt;0),AB136, IF(G136&gt;0,AA136, IF(AND(F136&gt;0,I136&gt;0),AD136,AC136))))</f>
        <v/>
      </c>
      <c r="AG136" s="126" t="str">
        <f t="shared" si="30"/>
        <v/>
      </c>
      <c r="AH136" s="126"/>
      <c r="AI136" s="122"/>
      <c r="AJ136" s="275"/>
    </row>
    <row r="137" spans="1:36" s="245" customFormat="1" ht="16.899999999999999" customHeight="1">
      <c r="A137" s="127"/>
      <c r="B137" s="401"/>
      <c r="C137" s="402"/>
      <c r="D137" s="403"/>
      <c r="E137" s="405"/>
      <c r="F137" s="232"/>
      <c r="G137" s="205"/>
      <c r="H137" s="231"/>
      <c r="I137" s="124"/>
      <c r="J137" s="203"/>
      <c r="K137" s="124"/>
      <c r="L137" s="181"/>
      <c r="M137" s="123"/>
      <c r="N137" s="124"/>
      <c r="O137" s="128"/>
      <c r="P137" s="124"/>
      <c r="Q137" s="204"/>
      <c r="R137" s="205"/>
      <c r="S137" s="124"/>
      <c r="T137" s="181"/>
      <c r="U137" s="238"/>
      <c r="V137" s="125">
        <f t="shared" si="31"/>
        <v>0</v>
      </c>
      <c r="W137" s="125">
        <f>IF('1045Ef Décompte'!D141="",0,1)</f>
        <v>0</v>
      </c>
      <c r="X137" s="120" t="str">
        <f t="shared" si="32"/>
        <v/>
      </c>
      <c r="Y137" s="120">
        <f t="shared" si="33"/>
        <v>0</v>
      </c>
      <c r="Z137" s="241" t="str">
        <f t="shared" si="34"/>
        <v/>
      </c>
      <c r="AA137" s="120" t="str">
        <f t="shared" ref="AA137:AA200" si="39">IF(OR(AND(A137="",B137="",C137=""),G137=0,G137=""),"",ROUND((1+X137/100)*Y137*G137,2))</f>
        <v/>
      </c>
      <c r="AB137" s="120" t="str">
        <f t="shared" ref="AB137:AB200" si="40">IF(OR(AND(A137="",B137="",C137=""),G137=0,G137="",L137=0,L137=""),"",ROUND((1+X137/100)*(I137/(V$4*L137/5)+Y137*G137),2))</f>
        <v/>
      </c>
      <c r="AC137" s="120" t="str">
        <f t="shared" si="35"/>
        <v/>
      </c>
      <c r="AD137" s="120" t="str">
        <f t="shared" si="36"/>
        <v/>
      </c>
      <c r="AE137" s="126" t="str">
        <f t="shared" si="37"/>
        <v/>
      </c>
      <c r="AF137" s="122" t="str">
        <f t="shared" si="38"/>
        <v/>
      </c>
      <c r="AG137" s="126" t="str">
        <f t="shared" si="30"/>
        <v/>
      </c>
      <c r="AH137" s="126"/>
      <c r="AI137" s="122"/>
      <c r="AJ137" s="275"/>
    </row>
    <row r="138" spans="1:36" s="245" customFormat="1" ht="16.899999999999999" customHeight="1">
      <c r="A138" s="127"/>
      <c r="B138" s="401"/>
      <c r="C138" s="402"/>
      <c r="D138" s="403"/>
      <c r="E138" s="405"/>
      <c r="F138" s="232"/>
      <c r="G138" s="205"/>
      <c r="H138" s="231"/>
      <c r="I138" s="124"/>
      <c r="J138" s="203"/>
      <c r="K138" s="124"/>
      <c r="L138" s="181"/>
      <c r="M138" s="123"/>
      <c r="N138" s="124"/>
      <c r="O138" s="128"/>
      <c r="P138" s="124"/>
      <c r="Q138" s="204"/>
      <c r="R138" s="205"/>
      <c r="S138" s="124"/>
      <c r="T138" s="181"/>
      <c r="U138" s="238"/>
      <c r="V138" s="125">
        <f t="shared" si="31"/>
        <v>0</v>
      </c>
      <c r="W138" s="125">
        <f>IF('1045Ef Décompte'!D142="",0,1)</f>
        <v>0</v>
      </c>
      <c r="X138" s="120" t="str">
        <f t="shared" si="32"/>
        <v/>
      </c>
      <c r="Y138" s="120">
        <f t="shared" si="33"/>
        <v>0</v>
      </c>
      <c r="Z138" s="241" t="str">
        <f t="shared" si="34"/>
        <v/>
      </c>
      <c r="AA138" s="120" t="str">
        <f t="shared" si="39"/>
        <v/>
      </c>
      <c r="AB138" s="120" t="str">
        <f t="shared" si="40"/>
        <v/>
      </c>
      <c r="AC138" s="120" t="str">
        <f t="shared" si="35"/>
        <v/>
      </c>
      <c r="AD138" s="120" t="str">
        <f t="shared" si="36"/>
        <v/>
      </c>
      <c r="AE138" s="126" t="str">
        <f t="shared" si="37"/>
        <v/>
      </c>
      <c r="AF138" s="122" t="str">
        <f t="shared" si="38"/>
        <v/>
      </c>
      <c r="AG138" s="126" t="str">
        <f t="shared" si="30"/>
        <v/>
      </c>
      <c r="AH138" s="126"/>
      <c r="AI138" s="122"/>
      <c r="AJ138" s="275"/>
    </row>
    <row r="139" spans="1:36" s="245" customFormat="1" ht="16.899999999999999" customHeight="1">
      <c r="A139" s="127"/>
      <c r="B139" s="401"/>
      <c r="C139" s="402"/>
      <c r="D139" s="403"/>
      <c r="E139" s="405"/>
      <c r="F139" s="232"/>
      <c r="G139" s="205"/>
      <c r="H139" s="231"/>
      <c r="I139" s="124"/>
      <c r="J139" s="203"/>
      <c r="K139" s="124"/>
      <c r="L139" s="181"/>
      <c r="M139" s="123"/>
      <c r="N139" s="124"/>
      <c r="O139" s="128"/>
      <c r="P139" s="124"/>
      <c r="Q139" s="204"/>
      <c r="R139" s="205"/>
      <c r="S139" s="124"/>
      <c r="T139" s="181"/>
      <c r="U139" s="238"/>
      <c r="V139" s="125">
        <f t="shared" si="31"/>
        <v>0</v>
      </c>
      <c r="W139" s="125">
        <f>IF('1045Ef Décompte'!D143="",0,1)</f>
        <v>0</v>
      </c>
      <c r="X139" s="120" t="str">
        <f t="shared" si="32"/>
        <v/>
      </c>
      <c r="Y139" s="120">
        <f t="shared" si="33"/>
        <v>0</v>
      </c>
      <c r="Z139" s="241" t="str">
        <f t="shared" si="34"/>
        <v/>
      </c>
      <c r="AA139" s="120" t="str">
        <f t="shared" si="39"/>
        <v/>
      </c>
      <c r="AB139" s="120" t="str">
        <f t="shared" si="40"/>
        <v/>
      </c>
      <c r="AC139" s="120" t="str">
        <f t="shared" si="35"/>
        <v/>
      </c>
      <c r="AD139" s="120" t="str">
        <f t="shared" si="36"/>
        <v/>
      </c>
      <c r="AE139" s="126" t="str">
        <f t="shared" si="37"/>
        <v/>
      </c>
      <c r="AF139" s="122" t="str">
        <f t="shared" si="38"/>
        <v/>
      </c>
      <c r="AG139" s="126" t="str">
        <f t="shared" si="30"/>
        <v/>
      </c>
      <c r="AH139" s="126"/>
      <c r="AI139" s="122"/>
      <c r="AJ139" s="275"/>
    </row>
    <row r="140" spans="1:36" s="245" customFormat="1" ht="16.899999999999999" customHeight="1">
      <c r="A140" s="127"/>
      <c r="B140" s="401"/>
      <c r="C140" s="402"/>
      <c r="D140" s="403"/>
      <c r="E140" s="405"/>
      <c r="F140" s="232"/>
      <c r="G140" s="205"/>
      <c r="H140" s="231"/>
      <c r="I140" s="124"/>
      <c r="J140" s="203"/>
      <c r="K140" s="124"/>
      <c r="L140" s="181"/>
      <c r="M140" s="123"/>
      <c r="N140" s="124"/>
      <c r="O140" s="128"/>
      <c r="P140" s="124"/>
      <c r="Q140" s="204"/>
      <c r="R140" s="205"/>
      <c r="S140" s="124"/>
      <c r="T140" s="181"/>
      <c r="U140" s="238"/>
      <c r="V140" s="125">
        <f t="shared" si="31"/>
        <v>0</v>
      </c>
      <c r="W140" s="125">
        <f>IF('1045Ef Décompte'!D144="",0,1)</f>
        <v>0</v>
      </c>
      <c r="X140" s="120" t="str">
        <f t="shared" si="32"/>
        <v/>
      </c>
      <c r="Y140" s="120">
        <f t="shared" si="33"/>
        <v>0</v>
      </c>
      <c r="Z140" s="241" t="str">
        <f t="shared" si="34"/>
        <v/>
      </c>
      <c r="AA140" s="120" t="str">
        <f t="shared" si="39"/>
        <v/>
      </c>
      <c r="AB140" s="120" t="str">
        <f t="shared" si="40"/>
        <v/>
      </c>
      <c r="AC140" s="120" t="str">
        <f t="shared" si="35"/>
        <v/>
      </c>
      <c r="AD140" s="120" t="str">
        <f t="shared" si="36"/>
        <v/>
      </c>
      <c r="AE140" s="126" t="str">
        <f t="shared" si="37"/>
        <v/>
      </c>
      <c r="AF140" s="122" t="str">
        <f t="shared" si="38"/>
        <v/>
      </c>
      <c r="AG140" s="126" t="str">
        <f t="shared" si="30"/>
        <v/>
      </c>
      <c r="AH140" s="126"/>
      <c r="AI140" s="122"/>
      <c r="AJ140" s="275"/>
    </row>
    <row r="141" spans="1:36" s="245" customFormat="1" ht="16.899999999999999" customHeight="1">
      <c r="A141" s="127"/>
      <c r="B141" s="401"/>
      <c r="C141" s="402"/>
      <c r="D141" s="403"/>
      <c r="E141" s="405"/>
      <c r="F141" s="232"/>
      <c r="G141" s="205"/>
      <c r="H141" s="231"/>
      <c r="I141" s="124"/>
      <c r="J141" s="203"/>
      <c r="K141" s="124"/>
      <c r="L141" s="181"/>
      <c r="M141" s="123"/>
      <c r="N141" s="124"/>
      <c r="O141" s="128"/>
      <c r="P141" s="124"/>
      <c r="Q141" s="204"/>
      <c r="R141" s="205"/>
      <c r="S141" s="124"/>
      <c r="T141" s="181"/>
      <c r="U141" s="238"/>
      <c r="V141" s="125">
        <f t="shared" si="31"/>
        <v>0</v>
      </c>
      <c r="W141" s="125">
        <f>IF('1045Ef Décompte'!D145="",0,1)</f>
        <v>0</v>
      </c>
      <c r="X141" s="120" t="str">
        <f t="shared" si="32"/>
        <v/>
      </c>
      <c r="Y141" s="120">
        <f t="shared" si="33"/>
        <v>0</v>
      </c>
      <c r="Z141" s="241" t="str">
        <f t="shared" si="34"/>
        <v/>
      </c>
      <c r="AA141" s="120" t="str">
        <f t="shared" si="39"/>
        <v/>
      </c>
      <c r="AB141" s="120" t="str">
        <f t="shared" si="40"/>
        <v/>
      </c>
      <c r="AC141" s="120" t="str">
        <f t="shared" si="35"/>
        <v/>
      </c>
      <c r="AD141" s="120" t="str">
        <f t="shared" si="36"/>
        <v/>
      </c>
      <c r="AE141" s="126" t="str">
        <f t="shared" si="37"/>
        <v/>
      </c>
      <c r="AF141" s="122" t="str">
        <f t="shared" si="38"/>
        <v/>
      </c>
      <c r="AG141" s="126" t="str">
        <f t="shared" si="30"/>
        <v/>
      </c>
      <c r="AH141" s="126"/>
      <c r="AI141" s="122"/>
      <c r="AJ141" s="275"/>
    </row>
    <row r="142" spans="1:36" s="245" customFormat="1" ht="16.899999999999999" customHeight="1">
      <c r="A142" s="127"/>
      <c r="B142" s="401"/>
      <c r="C142" s="402"/>
      <c r="D142" s="403"/>
      <c r="E142" s="405"/>
      <c r="F142" s="232"/>
      <c r="G142" s="205"/>
      <c r="H142" s="231"/>
      <c r="I142" s="124"/>
      <c r="J142" s="203"/>
      <c r="K142" s="124"/>
      <c r="L142" s="181"/>
      <c r="M142" s="123"/>
      <c r="N142" s="124"/>
      <c r="O142" s="128"/>
      <c r="P142" s="124"/>
      <c r="Q142" s="204"/>
      <c r="R142" s="205"/>
      <c r="S142" s="124"/>
      <c r="T142" s="181"/>
      <c r="U142" s="238"/>
      <c r="V142" s="125">
        <f t="shared" si="31"/>
        <v>0</v>
      </c>
      <c r="W142" s="125">
        <f>IF('1045Ef Décompte'!D146="",0,1)</f>
        <v>0</v>
      </c>
      <c r="X142" s="120" t="str">
        <f t="shared" si="32"/>
        <v/>
      </c>
      <c r="Y142" s="120">
        <f t="shared" si="33"/>
        <v>0</v>
      </c>
      <c r="Z142" s="241" t="str">
        <f t="shared" si="34"/>
        <v/>
      </c>
      <c r="AA142" s="120" t="str">
        <f t="shared" si="39"/>
        <v/>
      </c>
      <c r="AB142" s="120" t="str">
        <f t="shared" si="40"/>
        <v/>
      </c>
      <c r="AC142" s="120" t="str">
        <f t="shared" si="35"/>
        <v/>
      </c>
      <c r="AD142" s="120" t="str">
        <f t="shared" si="36"/>
        <v/>
      </c>
      <c r="AE142" s="126" t="str">
        <f t="shared" si="37"/>
        <v/>
      </c>
      <c r="AF142" s="122" t="str">
        <f t="shared" si="38"/>
        <v/>
      </c>
      <c r="AG142" s="126" t="str">
        <f t="shared" si="30"/>
        <v/>
      </c>
      <c r="AH142" s="126"/>
      <c r="AI142" s="122"/>
      <c r="AJ142" s="275"/>
    </row>
    <row r="143" spans="1:36" s="245" customFormat="1" ht="16.899999999999999" customHeight="1">
      <c r="A143" s="127"/>
      <c r="B143" s="401"/>
      <c r="C143" s="402"/>
      <c r="D143" s="403"/>
      <c r="E143" s="405"/>
      <c r="F143" s="232"/>
      <c r="G143" s="205"/>
      <c r="H143" s="231"/>
      <c r="I143" s="124"/>
      <c r="J143" s="203"/>
      <c r="K143" s="124"/>
      <c r="L143" s="181"/>
      <c r="M143" s="123"/>
      <c r="N143" s="124"/>
      <c r="O143" s="128"/>
      <c r="P143" s="124"/>
      <c r="Q143" s="204"/>
      <c r="R143" s="205"/>
      <c r="S143" s="124"/>
      <c r="T143" s="181"/>
      <c r="U143" s="238"/>
      <c r="V143" s="125">
        <f t="shared" si="31"/>
        <v>0</v>
      </c>
      <c r="W143" s="125">
        <f>IF('1045Ef Décompte'!D147="",0,1)</f>
        <v>0</v>
      </c>
      <c r="X143" s="120" t="str">
        <f t="shared" si="32"/>
        <v/>
      </c>
      <c r="Y143" s="120">
        <f t="shared" si="33"/>
        <v>0</v>
      </c>
      <c r="Z143" s="241" t="str">
        <f t="shared" si="34"/>
        <v/>
      </c>
      <c r="AA143" s="120" t="str">
        <f t="shared" si="39"/>
        <v/>
      </c>
      <c r="AB143" s="120" t="str">
        <f t="shared" si="40"/>
        <v/>
      </c>
      <c r="AC143" s="120" t="str">
        <f t="shared" si="35"/>
        <v/>
      </c>
      <c r="AD143" s="120" t="str">
        <f t="shared" si="36"/>
        <v/>
      </c>
      <c r="AE143" s="126" t="str">
        <f t="shared" si="37"/>
        <v/>
      </c>
      <c r="AF143" s="122" t="str">
        <f t="shared" si="38"/>
        <v/>
      </c>
      <c r="AG143" s="126" t="str">
        <f t="shared" si="30"/>
        <v/>
      </c>
      <c r="AH143" s="126"/>
      <c r="AI143" s="122"/>
      <c r="AJ143" s="275"/>
    </row>
    <row r="144" spans="1:36" s="245" customFormat="1" ht="16.899999999999999" customHeight="1">
      <c r="A144" s="127"/>
      <c r="B144" s="401"/>
      <c r="C144" s="402"/>
      <c r="D144" s="403"/>
      <c r="E144" s="405"/>
      <c r="F144" s="232"/>
      <c r="G144" s="205"/>
      <c r="H144" s="231"/>
      <c r="I144" s="124"/>
      <c r="J144" s="203"/>
      <c r="K144" s="124"/>
      <c r="L144" s="181"/>
      <c r="M144" s="123"/>
      <c r="N144" s="124"/>
      <c r="O144" s="128"/>
      <c r="P144" s="124"/>
      <c r="Q144" s="204"/>
      <c r="R144" s="205"/>
      <c r="S144" s="124"/>
      <c r="T144" s="181"/>
      <c r="U144" s="238"/>
      <c r="V144" s="125">
        <f t="shared" si="31"/>
        <v>0</v>
      </c>
      <c r="W144" s="125">
        <f>IF('1045Ef Décompte'!D148="",0,1)</f>
        <v>0</v>
      </c>
      <c r="X144" s="120" t="str">
        <f t="shared" si="32"/>
        <v/>
      </c>
      <c r="Y144" s="120">
        <f t="shared" si="33"/>
        <v>0</v>
      </c>
      <c r="Z144" s="241" t="str">
        <f t="shared" si="34"/>
        <v/>
      </c>
      <c r="AA144" s="120" t="str">
        <f t="shared" si="39"/>
        <v/>
      </c>
      <c r="AB144" s="120" t="str">
        <f t="shared" si="40"/>
        <v/>
      </c>
      <c r="AC144" s="120" t="str">
        <f t="shared" si="35"/>
        <v/>
      </c>
      <c r="AD144" s="120" t="str">
        <f t="shared" si="36"/>
        <v/>
      </c>
      <c r="AE144" s="126" t="str">
        <f t="shared" si="37"/>
        <v/>
      </c>
      <c r="AF144" s="122" t="str">
        <f t="shared" si="38"/>
        <v/>
      </c>
      <c r="AG144" s="126" t="str">
        <f t="shared" si="30"/>
        <v/>
      </c>
      <c r="AH144" s="126"/>
      <c r="AI144" s="122"/>
      <c r="AJ144" s="275"/>
    </row>
    <row r="145" spans="1:36" s="245" customFormat="1" ht="16.899999999999999" customHeight="1">
      <c r="A145" s="127"/>
      <c r="B145" s="401"/>
      <c r="C145" s="402"/>
      <c r="D145" s="403"/>
      <c r="E145" s="405"/>
      <c r="F145" s="232"/>
      <c r="G145" s="205"/>
      <c r="H145" s="231"/>
      <c r="I145" s="124"/>
      <c r="J145" s="203"/>
      <c r="K145" s="124"/>
      <c r="L145" s="181"/>
      <c r="M145" s="123"/>
      <c r="N145" s="124"/>
      <c r="O145" s="128"/>
      <c r="P145" s="124"/>
      <c r="Q145" s="204"/>
      <c r="R145" s="205"/>
      <c r="S145" s="124"/>
      <c r="T145" s="181"/>
      <c r="U145" s="238"/>
      <c r="V145" s="125">
        <f t="shared" si="31"/>
        <v>0</v>
      </c>
      <c r="W145" s="125">
        <f>IF('1045Ef Décompte'!D149="",0,1)</f>
        <v>0</v>
      </c>
      <c r="X145" s="120" t="str">
        <f t="shared" si="32"/>
        <v/>
      </c>
      <c r="Y145" s="120">
        <f t="shared" si="33"/>
        <v>0</v>
      </c>
      <c r="Z145" s="241" t="str">
        <f t="shared" si="34"/>
        <v/>
      </c>
      <c r="AA145" s="120" t="str">
        <f t="shared" si="39"/>
        <v/>
      </c>
      <c r="AB145" s="120" t="str">
        <f t="shared" si="40"/>
        <v/>
      </c>
      <c r="AC145" s="120" t="str">
        <f t="shared" si="35"/>
        <v/>
      </c>
      <c r="AD145" s="120" t="str">
        <f t="shared" si="36"/>
        <v/>
      </c>
      <c r="AE145" s="126" t="str">
        <f t="shared" si="37"/>
        <v/>
      </c>
      <c r="AF145" s="122" t="str">
        <f t="shared" si="38"/>
        <v/>
      </c>
      <c r="AG145" s="126" t="str">
        <f t="shared" si="30"/>
        <v/>
      </c>
      <c r="AH145" s="126"/>
      <c r="AI145" s="122"/>
      <c r="AJ145" s="275"/>
    </row>
    <row r="146" spans="1:36" s="245" customFormat="1" ht="16.899999999999999" customHeight="1">
      <c r="A146" s="127"/>
      <c r="B146" s="401"/>
      <c r="C146" s="402"/>
      <c r="D146" s="403"/>
      <c r="E146" s="405"/>
      <c r="F146" s="232"/>
      <c r="G146" s="205"/>
      <c r="H146" s="231"/>
      <c r="I146" s="124"/>
      <c r="J146" s="203"/>
      <c r="K146" s="124"/>
      <c r="L146" s="181"/>
      <c r="M146" s="123"/>
      <c r="N146" s="124"/>
      <c r="O146" s="128"/>
      <c r="P146" s="124"/>
      <c r="Q146" s="204"/>
      <c r="R146" s="205"/>
      <c r="S146" s="124"/>
      <c r="T146" s="181"/>
      <c r="U146" s="238"/>
      <c r="V146" s="125">
        <f t="shared" si="31"/>
        <v>0</v>
      </c>
      <c r="W146" s="125">
        <f>IF('1045Ef Décompte'!D150="",0,1)</f>
        <v>0</v>
      </c>
      <c r="X146" s="120" t="str">
        <f t="shared" si="32"/>
        <v/>
      </c>
      <c r="Y146" s="120">
        <f t="shared" si="33"/>
        <v>0</v>
      </c>
      <c r="Z146" s="241" t="str">
        <f t="shared" si="34"/>
        <v/>
      </c>
      <c r="AA146" s="120" t="str">
        <f t="shared" si="39"/>
        <v/>
      </c>
      <c r="AB146" s="120" t="str">
        <f t="shared" si="40"/>
        <v/>
      </c>
      <c r="AC146" s="120" t="str">
        <f t="shared" si="35"/>
        <v/>
      </c>
      <c r="AD146" s="120" t="str">
        <f t="shared" si="36"/>
        <v/>
      </c>
      <c r="AE146" s="126" t="str">
        <f t="shared" si="37"/>
        <v/>
      </c>
      <c r="AF146" s="122" t="str">
        <f t="shared" si="38"/>
        <v/>
      </c>
      <c r="AG146" s="126" t="str">
        <f t="shared" si="30"/>
        <v/>
      </c>
      <c r="AH146" s="126"/>
      <c r="AI146" s="122"/>
      <c r="AJ146" s="275"/>
    </row>
    <row r="147" spans="1:36" s="245" customFormat="1" ht="16.899999999999999" customHeight="1">
      <c r="A147" s="127"/>
      <c r="B147" s="401"/>
      <c r="C147" s="402"/>
      <c r="D147" s="403"/>
      <c r="E147" s="405"/>
      <c r="F147" s="232"/>
      <c r="G147" s="205"/>
      <c r="H147" s="231"/>
      <c r="I147" s="124"/>
      <c r="J147" s="203"/>
      <c r="K147" s="124"/>
      <c r="L147" s="181"/>
      <c r="M147" s="123"/>
      <c r="N147" s="124"/>
      <c r="O147" s="128"/>
      <c r="P147" s="124"/>
      <c r="Q147" s="204"/>
      <c r="R147" s="205"/>
      <c r="S147" s="124"/>
      <c r="T147" s="181"/>
      <c r="U147" s="238"/>
      <c r="V147" s="125">
        <f t="shared" si="31"/>
        <v>0</v>
      </c>
      <c r="W147" s="125">
        <f>IF('1045Ef Décompte'!D151="",0,1)</f>
        <v>0</v>
      </c>
      <c r="X147" s="120" t="str">
        <f t="shared" si="32"/>
        <v/>
      </c>
      <c r="Y147" s="120">
        <f t="shared" si="33"/>
        <v>0</v>
      </c>
      <c r="Z147" s="241" t="str">
        <f t="shared" si="34"/>
        <v/>
      </c>
      <c r="AA147" s="120" t="str">
        <f t="shared" si="39"/>
        <v/>
      </c>
      <c r="AB147" s="120" t="str">
        <f t="shared" si="40"/>
        <v/>
      </c>
      <c r="AC147" s="120" t="str">
        <f t="shared" si="35"/>
        <v/>
      </c>
      <c r="AD147" s="120" t="str">
        <f t="shared" si="36"/>
        <v/>
      </c>
      <c r="AE147" s="126" t="str">
        <f t="shared" si="37"/>
        <v/>
      </c>
      <c r="AF147" s="122" t="str">
        <f t="shared" si="38"/>
        <v/>
      </c>
      <c r="AG147" s="126" t="str">
        <f t="shared" si="30"/>
        <v/>
      </c>
      <c r="AH147" s="126"/>
      <c r="AI147" s="122"/>
      <c r="AJ147" s="275"/>
    </row>
    <row r="148" spans="1:36" s="245" customFormat="1" ht="16.899999999999999" customHeight="1">
      <c r="A148" s="127"/>
      <c r="B148" s="401"/>
      <c r="C148" s="402"/>
      <c r="D148" s="403"/>
      <c r="E148" s="405"/>
      <c r="F148" s="232"/>
      <c r="G148" s="205"/>
      <c r="H148" s="231"/>
      <c r="I148" s="124"/>
      <c r="J148" s="203"/>
      <c r="K148" s="124"/>
      <c r="L148" s="181"/>
      <c r="M148" s="123"/>
      <c r="N148" s="124"/>
      <c r="O148" s="128"/>
      <c r="P148" s="124"/>
      <c r="Q148" s="204"/>
      <c r="R148" s="205"/>
      <c r="S148" s="124"/>
      <c r="T148" s="181"/>
      <c r="U148" s="238"/>
      <c r="V148" s="125">
        <f t="shared" si="31"/>
        <v>0</v>
      </c>
      <c r="W148" s="125">
        <f>IF('1045Ef Décompte'!D152="",0,1)</f>
        <v>0</v>
      </c>
      <c r="X148" s="120" t="str">
        <f t="shared" si="32"/>
        <v/>
      </c>
      <c r="Y148" s="120">
        <f t="shared" si="33"/>
        <v>0</v>
      </c>
      <c r="Z148" s="241" t="str">
        <f t="shared" si="34"/>
        <v/>
      </c>
      <c r="AA148" s="120" t="str">
        <f t="shared" si="39"/>
        <v/>
      </c>
      <c r="AB148" s="120" t="str">
        <f t="shared" si="40"/>
        <v/>
      </c>
      <c r="AC148" s="120" t="str">
        <f t="shared" si="35"/>
        <v/>
      </c>
      <c r="AD148" s="120" t="str">
        <f t="shared" si="36"/>
        <v/>
      </c>
      <c r="AE148" s="126" t="str">
        <f t="shared" si="37"/>
        <v/>
      </c>
      <c r="AF148" s="122" t="str">
        <f t="shared" si="38"/>
        <v/>
      </c>
      <c r="AG148" s="126" t="str">
        <f t="shared" si="30"/>
        <v/>
      </c>
      <c r="AH148" s="126"/>
      <c r="AI148" s="122"/>
      <c r="AJ148" s="275"/>
    </row>
    <row r="149" spans="1:36" s="245" customFormat="1" ht="16.899999999999999" customHeight="1">
      <c r="A149" s="127"/>
      <c r="B149" s="401"/>
      <c r="C149" s="402"/>
      <c r="D149" s="403"/>
      <c r="E149" s="405"/>
      <c r="F149" s="232"/>
      <c r="G149" s="205"/>
      <c r="H149" s="231"/>
      <c r="I149" s="124"/>
      <c r="J149" s="203"/>
      <c r="K149" s="124"/>
      <c r="L149" s="181"/>
      <c r="M149" s="123"/>
      <c r="N149" s="124"/>
      <c r="O149" s="128"/>
      <c r="P149" s="124"/>
      <c r="Q149" s="204"/>
      <c r="R149" s="205"/>
      <c r="S149" s="124"/>
      <c r="T149" s="181"/>
      <c r="U149" s="238"/>
      <c r="V149" s="125">
        <f t="shared" si="31"/>
        <v>0</v>
      </c>
      <c r="W149" s="125">
        <f>IF('1045Ef Décompte'!D153="",0,1)</f>
        <v>0</v>
      </c>
      <c r="X149" s="120" t="str">
        <f t="shared" si="32"/>
        <v/>
      </c>
      <c r="Y149" s="120">
        <f t="shared" si="33"/>
        <v>0</v>
      </c>
      <c r="Z149" s="241" t="str">
        <f t="shared" si="34"/>
        <v/>
      </c>
      <c r="AA149" s="120" t="str">
        <f t="shared" si="39"/>
        <v/>
      </c>
      <c r="AB149" s="120" t="str">
        <f t="shared" si="40"/>
        <v/>
      </c>
      <c r="AC149" s="120" t="str">
        <f t="shared" si="35"/>
        <v/>
      </c>
      <c r="AD149" s="120" t="str">
        <f t="shared" si="36"/>
        <v/>
      </c>
      <c r="AE149" s="126" t="str">
        <f t="shared" si="37"/>
        <v/>
      </c>
      <c r="AF149" s="122" t="str">
        <f t="shared" si="38"/>
        <v/>
      </c>
      <c r="AG149" s="126" t="str">
        <f t="shared" si="30"/>
        <v/>
      </c>
      <c r="AH149" s="126"/>
      <c r="AI149" s="122"/>
      <c r="AJ149" s="275"/>
    </row>
    <row r="150" spans="1:36" s="245" customFormat="1" ht="16.899999999999999" customHeight="1">
      <c r="A150" s="127"/>
      <c r="B150" s="401"/>
      <c r="C150" s="402"/>
      <c r="D150" s="403"/>
      <c r="E150" s="405"/>
      <c r="F150" s="232"/>
      <c r="G150" s="205"/>
      <c r="H150" s="231"/>
      <c r="I150" s="124"/>
      <c r="J150" s="203"/>
      <c r="K150" s="124"/>
      <c r="L150" s="181"/>
      <c r="M150" s="123"/>
      <c r="N150" s="124"/>
      <c r="O150" s="128"/>
      <c r="P150" s="124"/>
      <c r="Q150" s="204"/>
      <c r="R150" s="205"/>
      <c r="S150" s="124"/>
      <c r="T150" s="181"/>
      <c r="U150" s="238"/>
      <c r="V150" s="125">
        <f t="shared" si="31"/>
        <v>0</v>
      </c>
      <c r="W150" s="125">
        <f>IF('1045Ef Décompte'!D154="",0,1)</f>
        <v>0</v>
      </c>
      <c r="X150" s="120" t="str">
        <f t="shared" si="32"/>
        <v/>
      </c>
      <c r="Y150" s="120">
        <f t="shared" si="33"/>
        <v>0</v>
      </c>
      <c r="Z150" s="241" t="str">
        <f t="shared" si="34"/>
        <v/>
      </c>
      <c r="AA150" s="120" t="str">
        <f t="shared" si="39"/>
        <v/>
      </c>
      <c r="AB150" s="120" t="str">
        <f t="shared" si="40"/>
        <v/>
      </c>
      <c r="AC150" s="120" t="str">
        <f t="shared" si="35"/>
        <v/>
      </c>
      <c r="AD150" s="120" t="str">
        <f t="shared" si="36"/>
        <v/>
      </c>
      <c r="AE150" s="126" t="str">
        <f t="shared" si="37"/>
        <v/>
      </c>
      <c r="AF150" s="122" t="str">
        <f t="shared" si="38"/>
        <v/>
      </c>
      <c r="AG150" s="126" t="str">
        <f t="shared" si="30"/>
        <v/>
      </c>
      <c r="AH150" s="126"/>
      <c r="AI150" s="122"/>
      <c r="AJ150" s="275"/>
    </row>
    <row r="151" spans="1:36" s="245" customFormat="1" ht="16.899999999999999" customHeight="1">
      <c r="A151" s="127"/>
      <c r="B151" s="401"/>
      <c r="C151" s="402"/>
      <c r="D151" s="403"/>
      <c r="E151" s="405"/>
      <c r="F151" s="232"/>
      <c r="G151" s="205"/>
      <c r="H151" s="231"/>
      <c r="I151" s="124"/>
      <c r="J151" s="203"/>
      <c r="K151" s="124"/>
      <c r="L151" s="181"/>
      <c r="M151" s="123"/>
      <c r="N151" s="124"/>
      <c r="O151" s="128"/>
      <c r="P151" s="124"/>
      <c r="Q151" s="204"/>
      <c r="R151" s="205"/>
      <c r="S151" s="124"/>
      <c r="T151" s="181"/>
      <c r="U151" s="238"/>
      <c r="V151" s="125">
        <f t="shared" si="31"/>
        <v>0</v>
      </c>
      <c r="W151" s="125">
        <f>IF('1045Ef Décompte'!D155="",0,1)</f>
        <v>0</v>
      </c>
      <c r="X151" s="120" t="str">
        <f t="shared" si="32"/>
        <v/>
      </c>
      <c r="Y151" s="120">
        <f t="shared" si="33"/>
        <v>0</v>
      </c>
      <c r="Z151" s="241" t="str">
        <f t="shared" si="34"/>
        <v/>
      </c>
      <c r="AA151" s="120" t="str">
        <f t="shared" si="39"/>
        <v/>
      </c>
      <c r="AB151" s="120" t="str">
        <f t="shared" si="40"/>
        <v/>
      </c>
      <c r="AC151" s="120" t="str">
        <f t="shared" si="35"/>
        <v/>
      </c>
      <c r="AD151" s="120" t="str">
        <f t="shared" si="36"/>
        <v/>
      </c>
      <c r="AE151" s="126" t="str">
        <f t="shared" si="37"/>
        <v/>
      </c>
      <c r="AF151" s="122" t="str">
        <f t="shared" si="38"/>
        <v/>
      </c>
      <c r="AG151" s="126" t="str">
        <f t="shared" si="30"/>
        <v/>
      </c>
      <c r="AH151" s="126"/>
      <c r="AI151" s="122"/>
      <c r="AJ151" s="275"/>
    </row>
    <row r="152" spans="1:36" s="245" customFormat="1" ht="16.899999999999999" customHeight="1">
      <c r="A152" s="127"/>
      <c r="B152" s="401"/>
      <c r="C152" s="402"/>
      <c r="D152" s="403"/>
      <c r="E152" s="405"/>
      <c r="F152" s="232"/>
      <c r="G152" s="205"/>
      <c r="H152" s="231"/>
      <c r="I152" s="124"/>
      <c r="J152" s="203"/>
      <c r="K152" s="124"/>
      <c r="L152" s="181"/>
      <c r="M152" s="123"/>
      <c r="N152" s="124"/>
      <c r="O152" s="128"/>
      <c r="P152" s="124"/>
      <c r="Q152" s="204"/>
      <c r="R152" s="205"/>
      <c r="S152" s="124"/>
      <c r="T152" s="181"/>
      <c r="U152" s="238"/>
      <c r="V152" s="125">
        <f t="shared" si="31"/>
        <v>0</v>
      </c>
      <c r="W152" s="125">
        <f>IF('1045Ef Décompte'!D156="",0,1)</f>
        <v>0</v>
      </c>
      <c r="X152" s="120" t="str">
        <f t="shared" si="32"/>
        <v/>
      </c>
      <c r="Y152" s="120">
        <f t="shared" si="33"/>
        <v>0</v>
      </c>
      <c r="Z152" s="241" t="str">
        <f t="shared" si="34"/>
        <v/>
      </c>
      <c r="AA152" s="120" t="str">
        <f t="shared" si="39"/>
        <v/>
      </c>
      <c r="AB152" s="120" t="str">
        <f t="shared" si="40"/>
        <v/>
      </c>
      <c r="AC152" s="120" t="str">
        <f t="shared" si="35"/>
        <v/>
      </c>
      <c r="AD152" s="120" t="str">
        <f t="shared" si="36"/>
        <v/>
      </c>
      <c r="AE152" s="126" t="str">
        <f t="shared" si="37"/>
        <v/>
      </c>
      <c r="AF152" s="122" t="str">
        <f t="shared" si="38"/>
        <v/>
      </c>
      <c r="AG152" s="126" t="str">
        <f t="shared" si="30"/>
        <v/>
      </c>
      <c r="AH152" s="126"/>
      <c r="AI152" s="122"/>
      <c r="AJ152" s="275"/>
    </row>
    <row r="153" spans="1:36" s="245" customFormat="1" ht="16.899999999999999" customHeight="1">
      <c r="A153" s="127"/>
      <c r="B153" s="401"/>
      <c r="C153" s="402"/>
      <c r="D153" s="403"/>
      <c r="E153" s="405"/>
      <c r="F153" s="232"/>
      <c r="G153" s="205"/>
      <c r="H153" s="231"/>
      <c r="I153" s="124"/>
      <c r="J153" s="203"/>
      <c r="K153" s="124"/>
      <c r="L153" s="181"/>
      <c r="M153" s="123"/>
      <c r="N153" s="124"/>
      <c r="O153" s="128"/>
      <c r="P153" s="124"/>
      <c r="Q153" s="204"/>
      <c r="R153" s="205"/>
      <c r="S153" s="124"/>
      <c r="T153" s="181"/>
      <c r="U153" s="238"/>
      <c r="V153" s="125">
        <f t="shared" si="31"/>
        <v>0</v>
      </c>
      <c r="W153" s="125">
        <f>IF('1045Ef Décompte'!D157="",0,1)</f>
        <v>0</v>
      </c>
      <c r="X153" s="120" t="str">
        <f t="shared" si="32"/>
        <v/>
      </c>
      <c r="Y153" s="120">
        <f t="shared" si="33"/>
        <v>0</v>
      </c>
      <c r="Z153" s="241" t="str">
        <f t="shared" si="34"/>
        <v/>
      </c>
      <c r="AA153" s="120" t="str">
        <f t="shared" si="39"/>
        <v/>
      </c>
      <c r="AB153" s="120" t="str">
        <f t="shared" si="40"/>
        <v/>
      </c>
      <c r="AC153" s="120" t="str">
        <f t="shared" si="35"/>
        <v/>
      </c>
      <c r="AD153" s="120" t="str">
        <f t="shared" si="36"/>
        <v/>
      </c>
      <c r="AE153" s="126" t="str">
        <f t="shared" si="37"/>
        <v/>
      </c>
      <c r="AF153" s="122" t="str">
        <f t="shared" si="38"/>
        <v/>
      </c>
      <c r="AG153" s="126" t="str">
        <f t="shared" si="30"/>
        <v/>
      </c>
      <c r="AH153" s="126"/>
      <c r="AI153" s="122"/>
      <c r="AJ153" s="275"/>
    </row>
    <row r="154" spans="1:36" s="245" customFormat="1" ht="16.899999999999999" customHeight="1">
      <c r="A154" s="127"/>
      <c r="B154" s="401"/>
      <c r="C154" s="402"/>
      <c r="D154" s="403"/>
      <c r="E154" s="405"/>
      <c r="F154" s="232"/>
      <c r="G154" s="205"/>
      <c r="H154" s="231"/>
      <c r="I154" s="124"/>
      <c r="J154" s="203"/>
      <c r="K154" s="124"/>
      <c r="L154" s="181"/>
      <c r="M154" s="123"/>
      <c r="N154" s="124"/>
      <c r="O154" s="128"/>
      <c r="P154" s="124"/>
      <c r="Q154" s="204"/>
      <c r="R154" s="205"/>
      <c r="S154" s="124"/>
      <c r="T154" s="181"/>
      <c r="U154" s="238"/>
      <c r="V154" s="125">
        <f t="shared" si="31"/>
        <v>0</v>
      </c>
      <c r="W154" s="125">
        <f>IF('1045Ef Décompte'!D158="",0,1)</f>
        <v>0</v>
      </c>
      <c r="X154" s="120" t="str">
        <f t="shared" si="32"/>
        <v/>
      </c>
      <c r="Y154" s="120">
        <f t="shared" si="33"/>
        <v>0</v>
      </c>
      <c r="Z154" s="241" t="str">
        <f t="shared" si="34"/>
        <v/>
      </c>
      <c r="AA154" s="120" t="str">
        <f t="shared" si="39"/>
        <v/>
      </c>
      <c r="AB154" s="120" t="str">
        <f t="shared" si="40"/>
        <v/>
      </c>
      <c r="AC154" s="120" t="str">
        <f t="shared" si="35"/>
        <v/>
      </c>
      <c r="AD154" s="120" t="str">
        <f t="shared" si="36"/>
        <v/>
      </c>
      <c r="AE154" s="126" t="str">
        <f t="shared" si="37"/>
        <v/>
      </c>
      <c r="AF154" s="122" t="str">
        <f t="shared" si="38"/>
        <v/>
      </c>
      <c r="AG154" s="126" t="str">
        <f t="shared" si="30"/>
        <v/>
      </c>
      <c r="AH154" s="126"/>
      <c r="AI154" s="122"/>
      <c r="AJ154" s="275"/>
    </row>
    <row r="155" spans="1:36" s="245" customFormat="1" ht="16.899999999999999" customHeight="1">
      <c r="A155" s="127"/>
      <c r="B155" s="401"/>
      <c r="C155" s="402"/>
      <c r="D155" s="403"/>
      <c r="E155" s="405"/>
      <c r="F155" s="232"/>
      <c r="G155" s="205"/>
      <c r="H155" s="231"/>
      <c r="I155" s="124"/>
      <c r="J155" s="203"/>
      <c r="K155" s="124"/>
      <c r="L155" s="181"/>
      <c r="M155" s="123"/>
      <c r="N155" s="124"/>
      <c r="O155" s="128"/>
      <c r="P155" s="124"/>
      <c r="Q155" s="204"/>
      <c r="R155" s="205"/>
      <c r="S155" s="124"/>
      <c r="T155" s="181"/>
      <c r="U155" s="238"/>
      <c r="V155" s="125">
        <f t="shared" si="31"/>
        <v>0</v>
      </c>
      <c r="W155" s="125">
        <f>IF('1045Ef Décompte'!D159="",0,1)</f>
        <v>0</v>
      </c>
      <c r="X155" s="120" t="str">
        <f t="shared" si="32"/>
        <v/>
      </c>
      <c r="Y155" s="120">
        <f t="shared" si="33"/>
        <v>0</v>
      </c>
      <c r="Z155" s="241" t="str">
        <f t="shared" si="34"/>
        <v/>
      </c>
      <c r="AA155" s="120" t="str">
        <f t="shared" si="39"/>
        <v/>
      </c>
      <c r="AB155" s="120" t="str">
        <f t="shared" si="40"/>
        <v/>
      </c>
      <c r="AC155" s="120" t="str">
        <f t="shared" si="35"/>
        <v/>
      </c>
      <c r="AD155" s="120" t="str">
        <f t="shared" si="36"/>
        <v/>
      </c>
      <c r="AE155" s="126" t="str">
        <f t="shared" si="37"/>
        <v/>
      </c>
      <c r="AF155" s="122" t="str">
        <f t="shared" si="38"/>
        <v/>
      </c>
      <c r="AG155" s="126" t="str">
        <f t="shared" si="30"/>
        <v/>
      </c>
      <c r="AH155" s="126"/>
      <c r="AI155" s="122"/>
      <c r="AJ155" s="275"/>
    </row>
    <row r="156" spans="1:36" s="245" customFormat="1" ht="16.899999999999999" customHeight="1">
      <c r="A156" s="127"/>
      <c r="B156" s="401"/>
      <c r="C156" s="402"/>
      <c r="D156" s="403"/>
      <c r="E156" s="405"/>
      <c r="F156" s="232"/>
      <c r="G156" s="205"/>
      <c r="H156" s="231"/>
      <c r="I156" s="124"/>
      <c r="J156" s="203"/>
      <c r="K156" s="124"/>
      <c r="L156" s="181"/>
      <c r="M156" s="123"/>
      <c r="N156" s="124"/>
      <c r="O156" s="128"/>
      <c r="P156" s="124"/>
      <c r="Q156" s="204"/>
      <c r="R156" s="205"/>
      <c r="S156" s="124"/>
      <c r="T156" s="181"/>
      <c r="U156" s="238"/>
      <c r="V156" s="125">
        <f t="shared" si="31"/>
        <v>0</v>
      </c>
      <c r="W156" s="125">
        <f>IF('1045Ef Décompte'!D160="",0,1)</f>
        <v>0</v>
      </c>
      <c r="X156" s="120" t="str">
        <f t="shared" si="32"/>
        <v/>
      </c>
      <c r="Y156" s="120">
        <f t="shared" si="33"/>
        <v>0</v>
      </c>
      <c r="Z156" s="241" t="str">
        <f t="shared" si="34"/>
        <v/>
      </c>
      <c r="AA156" s="120" t="str">
        <f t="shared" si="39"/>
        <v/>
      </c>
      <c r="AB156" s="120" t="str">
        <f t="shared" si="40"/>
        <v/>
      </c>
      <c r="AC156" s="120" t="str">
        <f t="shared" si="35"/>
        <v/>
      </c>
      <c r="AD156" s="120" t="str">
        <f t="shared" si="36"/>
        <v/>
      </c>
      <c r="AE156" s="126" t="str">
        <f t="shared" si="37"/>
        <v/>
      </c>
      <c r="AF156" s="122" t="str">
        <f t="shared" si="38"/>
        <v/>
      </c>
      <c r="AG156" s="126" t="str">
        <f t="shared" si="30"/>
        <v/>
      </c>
      <c r="AH156" s="126"/>
      <c r="AI156" s="122"/>
      <c r="AJ156" s="275"/>
    </row>
    <row r="157" spans="1:36" s="245" customFormat="1" ht="16.899999999999999" customHeight="1">
      <c r="A157" s="127"/>
      <c r="B157" s="401"/>
      <c r="C157" s="402"/>
      <c r="D157" s="403"/>
      <c r="E157" s="405"/>
      <c r="F157" s="232"/>
      <c r="G157" s="205"/>
      <c r="H157" s="231"/>
      <c r="I157" s="124"/>
      <c r="J157" s="203"/>
      <c r="K157" s="124"/>
      <c r="L157" s="181"/>
      <c r="M157" s="123"/>
      <c r="N157" s="124"/>
      <c r="O157" s="128"/>
      <c r="P157" s="124"/>
      <c r="Q157" s="204"/>
      <c r="R157" s="205"/>
      <c r="S157" s="124"/>
      <c r="T157" s="181"/>
      <c r="U157" s="238"/>
      <c r="V157" s="125">
        <f t="shared" si="31"/>
        <v>0</v>
      </c>
      <c r="W157" s="125">
        <f>IF('1045Ef Décompte'!D161="",0,1)</f>
        <v>0</v>
      </c>
      <c r="X157" s="120" t="str">
        <f t="shared" si="32"/>
        <v/>
      </c>
      <c r="Y157" s="120">
        <f t="shared" si="33"/>
        <v>0</v>
      </c>
      <c r="Z157" s="241" t="str">
        <f t="shared" si="34"/>
        <v/>
      </c>
      <c r="AA157" s="120" t="str">
        <f t="shared" si="39"/>
        <v/>
      </c>
      <c r="AB157" s="120" t="str">
        <f t="shared" si="40"/>
        <v/>
      </c>
      <c r="AC157" s="120" t="str">
        <f t="shared" si="35"/>
        <v/>
      </c>
      <c r="AD157" s="120" t="str">
        <f t="shared" si="36"/>
        <v/>
      </c>
      <c r="AE157" s="126" t="str">
        <f t="shared" si="37"/>
        <v/>
      </c>
      <c r="AF157" s="122" t="str">
        <f t="shared" si="38"/>
        <v/>
      </c>
      <c r="AG157" s="126" t="str">
        <f t="shared" si="30"/>
        <v/>
      </c>
      <c r="AH157" s="126"/>
      <c r="AI157" s="122"/>
      <c r="AJ157" s="275"/>
    </row>
    <row r="158" spans="1:36" s="245" customFormat="1" ht="16.899999999999999" customHeight="1">
      <c r="A158" s="127"/>
      <c r="B158" s="401"/>
      <c r="C158" s="402"/>
      <c r="D158" s="403"/>
      <c r="E158" s="405"/>
      <c r="F158" s="232"/>
      <c r="G158" s="205"/>
      <c r="H158" s="231"/>
      <c r="I158" s="124"/>
      <c r="J158" s="203"/>
      <c r="K158" s="124"/>
      <c r="L158" s="181"/>
      <c r="M158" s="123"/>
      <c r="N158" s="124"/>
      <c r="O158" s="128"/>
      <c r="P158" s="124"/>
      <c r="Q158" s="204"/>
      <c r="R158" s="205"/>
      <c r="S158" s="124"/>
      <c r="T158" s="181"/>
      <c r="U158" s="238"/>
      <c r="V158" s="125">
        <f t="shared" si="31"/>
        <v>0</v>
      </c>
      <c r="W158" s="125">
        <f>IF('1045Ef Décompte'!D162="",0,1)</f>
        <v>0</v>
      </c>
      <c r="X158" s="120" t="str">
        <f t="shared" si="32"/>
        <v/>
      </c>
      <c r="Y158" s="120">
        <f t="shared" si="33"/>
        <v>0</v>
      </c>
      <c r="Z158" s="241" t="str">
        <f t="shared" si="34"/>
        <v/>
      </c>
      <c r="AA158" s="120" t="str">
        <f t="shared" si="39"/>
        <v/>
      </c>
      <c r="AB158" s="120" t="str">
        <f t="shared" si="40"/>
        <v/>
      </c>
      <c r="AC158" s="120" t="str">
        <f t="shared" si="35"/>
        <v/>
      </c>
      <c r="AD158" s="120" t="str">
        <f t="shared" si="36"/>
        <v/>
      </c>
      <c r="AE158" s="126" t="str">
        <f t="shared" si="37"/>
        <v/>
      </c>
      <c r="AF158" s="122" t="str">
        <f t="shared" si="38"/>
        <v/>
      </c>
      <c r="AG158" s="126" t="str">
        <f t="shared" si="30"/>
        <v/>
      </c>
      <c r="AH158" s="126"/>
      <c r="AI158" s="122"/>
      <c r="AJ158" s="275"/>
    </row>
    <row r="159" spans="1:36" s="245" customFormat="1" ht="16.899999999999999" customHeight="1">
      <c r="A159" s="127"/>
      <c r="B159" s="401"/>
      <c r="C159" s="402"/>
      <c r="D159" s="403"/>
      <c r="E159" s="405"/>
      <c r="F159" s="232"/>
      <c r="G159" s="205"/>
      <c r="H159" s="231"/>
      <c r="I159" s="124"/>
      <c r="J159" s="203"/>
      <c r="K159" s="124"/>
      <c r="L159" s="181"/>
      <c r="M159" s="123"/>
      <c r="N159" s="124"/>
      <c r="O159" s="128"/>
      <c r="P159" s="124"/>
      <c r="Q159" s="204"/>
      <c r="R159" s="205"/>
      <c r="S159" s="124"/>
      <c r="T159" s="181"/>
      <c r="U159" s="238"/>
      <c r="V159" s="125">
        <f t="shared" si="31"/>
        <v>0</v>
      </c>
      <c r="W159" s="125">
        <f>IF('1045Ef Décompte'!D163="",0,1)</f>
        <v>0</v>
      </c>
      <c r="X159" s="120" t="str">
        <f t="shared" si="32"/>
        <v/>
      </c>
      <c r="Y159" s="120">
        <f t="shared" si="33"/>
        <v>0</v>
      </c>
      <c r="Z159" s="241" t="str">
        <f t="shared" si="34"/>
        <v/>
      </c>
      <c r="AA159" s="120" t="str">
        <f t="shared" si="39"/>
        <v/>
      </c>
      <c r="AB159" s="120" t="str">
        <f t="shared" si="40"/>
        <v/>
      </c>
      <c r="AC159" s="120" t="str">
        <f t="shared" si="35"/>
        <v/>
      </c>
      <c r="AD159" s="120" t="str">
        <f t="shared" si="36"/>
        <v/>
      </c>
      <c r="AE159" s="126" t="str">
        <f t="shared" si="37"/>
        <v/>
      </c>
      <c r="AF159" s="122" t="str">
        <f t="shared" si="38"/>
        <v/>
      </c>
      <c r="AG159" s="126" t="str">
        <f t="shared" si="30"/>
        <v/>
      </c>
      <c r="AH159" s="126"/>
      <c r="AI159" s="122"/>
      <c r="AJ159" s="275"/>
    </row>
    <row r="160" spans="1:36" s="245" customFormat="1" ht="16.899999999999999" customHeight="1">
      <c r="A160" s="127"/>
      <c r="B160" s="401"/>
      <c r="C160" s="402"/>
      <c r="D160" s="403"/>
      <c r="E160" s="405"/>
      <c r="F160" s="232"/>
      <c r="G160" s="205"/>
      <c r="H160" s="231"/>
      <c r="I160" s="124"/>
      <c r="J160" s="203"/>
      <c r="K160" s="124"/>
      <c r="L160" s="181"/>
      <c r="M160" s="123"/>
      <c r="N160" s="124"/>
      <c r="O160" s="128"/>
      <c r="P160" s="124"/>
      <c r="Q160" s="204"/>
      <c r="R160" s="205"/>
      <c r="S160" s="124"/>
      <c r="T160" s="181"/>
      <c r="U160" s="238"/>
      <c r="V160" s="125">
        <f t="shared" si="31"/>
        <v>0</v>
      </c>
      <c r="W160" s="125">
        <f>IF('1045Ef Décompte'!D164="",0,1)</f>
        <v>0</v>
      </c>
      <c r="X160" s="120" t="str">
        <f t="shared" si="32"/>
        <v/>
      </c>
      <c r="Y160" s="120">
        <f t="shared" si="33"/>
        <v>0</v>
      </c>
      <c r="Z160" s="241" t="str">
        <f t="shared" si="34"/>
        <v/>
      </c>
      <c r="AA160" s="120" t="str">
        <f t="shared" si="39"/>
        <v/>
      </c>
      <c r="AB160" s="120" t="str">
        <f t="shared" si="40"/>
        <v/>
      </c>
      <c r="AC160" s="120" t="str">
        <f t="shared" si="35"/>
        <v/>
      </c>
      <c r="AD160" s="120" t="str">
        <f t="shared" si="36"/>
        <v/>
      </c>
      <c r="AE160" s="126" t="str">
        <f t="shared" si="37"/>
        <v/>
      </c>
      <c r="AF160" s="122" t="str">
        <f t="shared" si="38"/>
        <v/>
      </c>
      <c r="AG160" s="126" t="str">
        <f t="shared" si="30"/>
        <v/>
      </c>
      <c r="AH160" s="126"/>
      <c r="AI160" s="122"/>
      <c r="AJ160" s="275"/>
    </row>
    <row r="161" spans="1:36" s="245" customFormat="1" ht="16.899999999999999" customHeight="1">
      <c r="A161" s="127"/>
      <c r="B161" s="401"/>
      <c r="C161" s="402"/>
      <c r="D161" s="403"/>
      <c r="E161" s="405"/>
      <c r="F161" s="232"/>
      <c r="G161" s="205"/>
      <c r="H161" s="231"/>
      <c r="I161" s="124"/>
      <c r="J161" s="203"/>
      <c r="K161" s="124"/>
      <c r="L161" s="181"/>
      <c r="M161" s="123"/>
      <c r="N161" s="124"/>
      <c r="O161" s="128"/>
      <c r="P161" s="124"/>
      <c r="Q161" s="204"/>
      <c r="R161" s="205"/>
      <c r="S161" s="124"/>
      <c r="T161" s="181"/>
      <c r="U161" s="238"/>
      <c r="V161" s="125">
        <f t="shared" si="31"/>
        <v>0</v>
      </c>
      <c r="W161" s="125">
        <f>IF('1045Ef Décompte'!D165="",0,1)</f>
        <v>0</v>
      </c>
      <c r="X161" s="120" t="str">
        <f t="shared" si="32"/>
        <v/>
      </c>
      <c r="Y161" s="120">
        <f t="shared" si="33"/>
        <v>0</v>
      </c>
      <c r="Z161" s="241" t="str">
        <f t="shared" si="34"/>
        <v/>
      </c>
      <c r="AA161" s="120" t="str">
        <f t="shared" si="39"/>
        <v/>
      </c>
      <c r="AB161" s="120" t="str">
        <f t="shared" si="40"/>
        <v/>
      </c>
      <c r="AC161" s="120" t="str">
        <f t="shared" si="35"/>
        <v/>
      </c>
      <c r="AD161" s="120" t="str">
        <f t="shared" si="36"/>
        <v/>
      </c>
      <c r="AE161" s="126" t="str">
        <f t="shared" si="37"/>
        <v/>
      </c>
      <c r="AF161" s="122" t="str">
        <f t="shared" si="38"/>
        <v/>
      </c>
      <c r="AG161" s="126" t="str">
        <f t="shared" si="30"/>
        <v/>
      </c>
      <c r="AH161" s="126"/>
      <c r="AI161" s="122"/>
      <c r="AJ161" s="275"/>
    </row>
    <row r="162" spans="1:36" s="245" customFormat="1" ht="16.899999999999999" customHeight="1">
      <c r="A162" s="127"/>
      <c r="B162" s="401"/>
      <c r="C162" s="402"/>
      <c r="D162" s="403"/>
      <c r="E162" s="405"/>
      <c r="F162" s="232"/>
      <c r="G162" s="205"/>
      <c r="H162" s="231"/>
      <c r="I162" s="124"/>
      <c r="J162" s="203"/>
      <c r="K162" s="124"/>
      <c r="L162" s="181"/>
      <c r="M162" s="123"/>
      <c r="N162" s="124"/>
      <c r="O162" s="128"/>
      <c r="P162" s="124"/>
      <c r="Q162" s="204"/>
      <c r="R162" s="205"/>
      <c r="S162" s="124"/>
      <c r="T162" s="181"/>
      <c r="U162" s="238"/>
      <c r="V162" s="125">
        <f t="shared" si="31"/>
        <v>0</v>
      </c>
      <c r="W162" s="125">
        <f>IF('1045Ef Décompte'!D166="",0,1)</f>
        <v>0</v>
      </c>
      <c r="X162" s="120" t="str">
        <f t="shared" si="32"/>
        <v/>
      </c>
      <c r="Y162" s="120">
        <f t="shared" si="33"/>
        <v>0</v>
      </c>
      <c r="Z162" s="241" t="str">
        <f t="shared" si="34"/>
        <v/>
      </c>
      <c r="AA162" s="120" t="str">
        <f t="shared" si="39"/>
        <v/>
      </c>
      <c r="AB162" s="120" t="str">
        <f t="shared" si="40"/>
        <v/>
      </c>
      <c r="AC162" s="120" t="str">
        <f t="shared" si="35"/>
        <v/>
      </c>
      <c r="AD162" s="120" t="str">
        <f t="shared" si="36"/>
        <v/>
      </c>
      <c r="AE162" s="126" t="str">
        <f t="shared" si="37"/>
        <v/>
      </c>
      <c r="AF162" s="122" t="str">
        <f t="shared" si="38"/>
        <v/>
      </c>
      <c r="AG162" s="126" t="str">
        <f t="shared" si="30"/>
        <v/>
      </c>
      <c r="AH162" s="126"/>
      <c r="AI162" s="122"/>
      <c r="AJ162" s="275"/>
    </row>
    <row r="163" spans="1:36" s="245" customFormat="1" ht="16.899999999999999" customHeight="1">
      <c r="A163" s="127"/>
      <c r="B163" s="401"/>
      <c r="C163" s="402"/>
      <c r="D163" s="403"/>
      <c r="E163" s="405"/>
      <c r="F163" s="232"/>
      <c r="G163" s="205"/>
      <c r="H163" s="231"/>
      <c r="I163" s="124"/>
      <c r="J163" s="203"/>
      <c r="K163" s="124"/>
      <c r="L163" s="181"/>
      <c r="M163" s="123"/>
      <c r="N163" s="124"/>
      <c r="O163" s="128"/>
      <c r="P163" s="124"/>
      <c r="Q163" s="204"/>
      <c r="R163" s="205"/>
      <c r="S163" s="124"/>
      <c r="T163" s="181"/>
      <c r="U163" s="238"/>
      <c r="V163" s="125">
        <f t="shared" si="31"/>
        <v>0</v>
      </c>
      <c r="W163" s="125">
        <f>IF('1045Ef Décompte'!D167="",0,1)</f>
        <v>0</v>
      </c>
      <c r="X163" s="120" t="str">
        <f t="shared" si="32"/>
        <v/>
      </c>
      <c r="Y163" s="120">
        <f t="shared" si="33"/>
        <v>0</v>
      </c>
      <c r="Z163" s="241" t="str">
        <f t="shared" si="34"/>
        <v/>
      </c>
      <c r="AA163" s="120" t="str">
        <f t="shared" si="39"/>
        <v/>
      </c>
      <c r="AB163" s="120" t="str">
        <f t="shared" si="40"/>
        <v/>
      </c>
      <c r="AC163" s="120" t="str">
        <f t="shared" si="35"/>
        <v/>
      </c>
      <c r="AD163" s="120" t="str">
        <f t="shared" si="36"/>
        <v/>
      </c>
      <c r="AE163" s="126" t="str">
        <f t="shared" si="37"/>
        <v/>
      </c>
      <c r="AF163" s="122" t="str">
        <f t="shared" si="38"/>
        <v/>
      </c>
      <c r="AG163" s="126" t="str">
        <f t="shared" si="30"/>
        <v/>
      </c>
      <c r="AH163" s="126"/>
      <c r="AI163" s="122"/>
      <c r="AJ163" s="275"/>
    </row>
    <row r="164" spans="1:36" s="245" customFormat="1" ht="16.899999999999999" customHeight="1">
      <c r="A164" s="127"/>
      <c r="B164" s="401"/>
      <c r="C164" s="402"/>
      <c r="D164" s="403"/>
      <c r="E164" s="405"/>
      <c r="F164" s="232"/>
      <c r="G164" s="205"/>
      <c r="H164" s="231"/>
      <c r="I164" s="124"/>
      <c r="J164" s="203"/>
      <c r="K164" s="124"/>
      <c r="L164" s="181"/>
      <c r="M164" s="123"/>
      <c r="N164" s="124"/>
      <c r="O164" s="128"/>
      <c r="P164" s="124"/>
      <c r="Q164" s="204"/>
      <c r="R164" s="205"/>
      <c r="S164" s="124"/>
      <c r="T164" s="181"/>
      <c r="U164" s="238"/>
      <c r="V164" s="125">
        <f t="shared" si="31"/>
        <v>0</v>
      </c>
      <c r="W164" s="125">
        <f>IF('1045Ef Décompte'!D168="",0,1)</f>
        <v>0</v>
      </c>
      <c r="X164" s="120" t="str">
        <f t="shared" si="32"/>
        <v/>
      </c>
      <c r="Y164" s="120">
        <f t="shared" si="33"/>
        <v>0</v>
      </c>
      <c r="Z164" s="241" t="str">
        <f t="shared" si="34"/>
        <v/>
      </c>
      <c r="AA164" s="120" t="str">
        <f t="shared" si="39"/>
        <v/>
      </c>
      <c r="AB164" s="120" t="str">
        <f t="shared" si="40"/>
        <v/>
      </c>
      <c r="AC164" s="120" t="str">
        <f t="shared" si="35"/>
        <v/>
      </c>
      <c r="AD164" s="120" t="str">
        <f t="shared" si="36"/>
        <v/>
      </c>
      <c r="AE164" s="126" t="str">
        <f t="shared" si="37"/>
        <v/>
      </c>
      <c r="AF164" s="122" t="str">
        <f t="shared" si="38"/>
        <v/>
      </c>
      <c r="AG164" s="126" t="str">
        <f t="shared" si="30"/>
        <v/>
      </c>
      <c r="AH164" s="126"/>
      <c r="AI164" s="122"/>
      <c r="AJ164" s="275"/>
    </row>
    <row r="165" spans="1:36" s="245" customFormat="1" ht="16.899999999999999" customHeight="1">
      <c r="A165" s="127"/>
      <c r="B165" s="401"/>
      <c r="C165" s="402"/>
      <c r="D165" s="403"/>
      <c r="E165" s="405"/>
      <c r="F165" s="232"/>
      <c r="G165" s="205"/>
      <c r="H165" s="231"/>
      <c r="I165" s="124"/>
      <c r="J165" s="203"/>
      <c r="K165" s="124"/>
      <c r="L165" s="181"/>
      <c r="M165" s="123"/>
      <c r="N165" s="124"/>
      <c r="O165" s="128"/>
      <c r="P165" s="124"/>
      <c r="Q165" s="204"/>
      <c r="R165" s="205"/>
      <c r="S165" s="124"/>
      <c r="T165" s="181"/>
      <c r="U165" s="238"/>
      <c r="V165" s="125">
        <f t="shared" si="31"/>
        <v>0</v>
      </c>
      <c r="W165" s="125">
        <f>IF('1045Ef Décompte'!D169="",0,1)</f>
        <v>0</v>
      </c>
      <c r="X165" s="120" t="str">
        <f t="shared" si="32"/>
        <v/>
      </c>
      <c r="Y165" s="120">
        <f t="shared" si="33"/>
        <v>0</v>
      </c>
      <c r="Z165" s="241" t="str">
        <f t="shared" si="34"/>
        <v/>
      </c>
      <c r="AA165" s="120" t="str">
        <f t="shared" si="39"/>
        <v/>
      </c>
      <c r="AB165" s="120" t="str">
        <f t="shared" si="40"/>
        <v/>
      </c>
      <c r="AC165" s="120" t="str">
        <f t="shared" si="35"/>
        <v/>
      </c>
      <c r="AD165" s="120" t="str">
        <f t="shared" si="36"/>
        <v/>
      </c>
      <c r="AE165" s="126" t="str">
        <f t="shared" si="37"/>
        <v/>
      </c>
      <c r="AF165" s="122" t="str">
        <f t="shared" si="38"/>
        <v/>
      </c>
      <c r="AG165" s="126" t="str">
        <f t="shared" si="30"/>
        <v/>
      </c>
      <c r="AH165" s="126"/>
      <c r="AI165" s="122"/>
      <c r="AJ165" s="275"/>
    </row>
    <row r="166" spans="1:36" s="245" customFormat="1" ht="16.899999999999999" customHeight="1">
      <c r="A166" s="127"/>
      <c r="B166" s="401"/>
      <c r="C166" s="402"/>
      <c r="D166" s="403"/>
      <c r="E166" s="405"/>
      <c r="F166" s="232"/>
      <c r="G166" s="205"/>
      <c r="H166" s="231"/>
      <c r="I166" s="124"/>
      <c r="J166" s="203"/>
      <c r="K166" s="124"/>
      <c r="L166" s="181"/>
      <c r="M166" s="123"/>
      <c r="N166" s="124"/>
      <c r="O166" s="128"/>
      <c r="P166" s="124"/>
      <c r="Q166" s="204"/>
      <c r="R166" s="205"/>
      <c r="S166" s="124"/>
      <c r="T166" s="181"/>
      <c r="U166" s="238"/>
      <c r="V166" s="125">
        <f t="shared" si="31"/>
        <v>0</v>
      </c>
      <c r="W166" s="125">
        <f>IF('1045Ef Décompte'!D170="",0,1)</f>
        <v>0</v>
      </c>
      <c r="X166" s="120" t="str">
        <f t="shared" si="32"/>
        <v/>
      </c>
      <c r="Y166" s="120">
        <f t="shared" si="33"/>
        <v>0</v>
      </c>
      <c r="Z166" s="241" t="str">
        <f t="shared" si="34"/>
        <v/>
      </c>
      <c r="AA166" s="120" t="str">
        <f t="shared" si="39"/>
        <v/>
      </c>
      <c r="AB166" s="120" t="str">
        <f t="shared" si="40"/>
        <v/>
      </c>
      <c r="AC166" s="120" t="str">
        <f t="shared" si="35"/>
        <v/>
      </c>
      <c r="AD166" s="120" t="str">
        <f t="shared" si="36"/>
        <v/>
      </c>
      <c r="AE166" s="126" t="str">
        <f t="shared" si="37"/>
        <v/>
      </c>
      <c r="AF166" s="122" t="str">
        <f t="shared" si="38"/>
        <v/>
      </c>
      <c r="AG166" s="126" t="str">
        <f t="shared" si="30"/>
        <v/>
      </c>
      <c r="AH166" s="126"/>
      <c r="AI166" s="122"/>
      <c r="AJ166" s="275"/>
    </row>
    <row r="167" spans="1:36" s="245" customFormat="1" ht="16.899999999999999" customHeight="1">
      <c r="A167" s="127"/>
      <c r="B167" s="401"/>
      <c r="C167" s="402"/>
      <c r="D167" s="403"/>
      <c r="E167" s="405"/>
      <c r="F167" s="232"/>
      <c r="G167" s="205"/>
      <c r="H167" s="231"/>
      <c r="I167" s="124"/>
      <c r="J167" s="203"/>
      <c r="K167" s="124"/>
      <c r="L167" s="181"/>
      <c r="M167" s="123"/>
      <c r="N167" s="124"/>
      <c r="O167" s="128"/>
      <c r="P167" s="124"/>
      <c r="Q167" s="204"/>
      <c r="R167" s="205"/>
      <c r="S167" s="124"/>
      <c r="T167" s="181"/>
      <c r="U167" s="238"/>
      <c r="V167" s="125">
        <f t="shared" si="31"/>
        <v>0</v>
      </c>
      <c r="W167" s="125">
        <f>IF('1045Ef Décompte'!D171="",0,1)</f>
        <v>0</v>
      </c>
      <c r="X167" s="120" t="str">
        <f t="shared" si="32"/>
        <v/>
      </c>
      <c r="Y167" s="120">
        <f t="shared" si="33"/>
        <v>0</v>
      </c>
      <c r="Z167" s="241" t="str">
        <f t="shared" si="34"/>
        <v/>
      </c>
      <c r="AA167" s="120" t="str">
        <f t="shared" si="39"/>
        <v/>
      </c>
      <c r="AB167" s="120" t="str">
        <f t="shared" si="40"/>
        <v/>
      </c>
      <c r="AC167" s="120" t="str">
        <f t="shared" si="35"/>
        <v/>
      </c>
      <c r="AD167" s="120" t="str">
        <f t="shared" si="36"/>
        <v/>
      </c>
      <c r="AE167" s="126" t="str">
        <f t="shared" si="37"/>
        <v/>
      </c>
      <c r="AF167" s="122" t="str">
        <f t="shared" si="38"/>
        <v/>
      </c>
      <c r="AG167" s="126" t="str">
        <f t="shared" si="30"/>
        <v/>
      </c>
      <c r="AH167" s="126"/>
      <c r="AI167" s="122"/>
      <c r="AJ167" s="275"/>
    </row>
    <row r="168" spans="1:36" s="245" customFormat="1" ht="16.899999999999999" customHeight="1">
      <c r="A168" s="127"/>
      <c r="B168" s="401"/>
      <c r="C168" s="402"/>
      <c r="D168" s="403"/>
      <c r="E168" s="405"/>
      <c r="F168" s="232"/>
      <c r="G168" s="205"/>
      <c r="H168" s="231"/>
      <c r="I168" s="124"/>
      <c r="J168" s="203"/>
      <c r="K168" s="124"/>
      <c r="L168" s="181"/>
      <c r="M168" s="123"/>
      <c r="N168" s="124"/>
      <c r="O168" s="128"/>
      <c r="P168" s="124"/>
      <c r="Q168" s="204"/>
      <c r="R168" s="205"/>
      <c r="S168" s="124"/>
      <c r="T168" s="181"/>
      <c r="U168" s="238"/>
      <c r="V168" s="125">
        <f t="shared" si="31"/>
        <v>0</v>
      </c>
      <c r="W168" s="125">
        <f>IF('1045Ef Décompte'!D172="",0,1)</f>
        <v>0</v>
      </c>
      <c r="X168" s="120" t="str">
        <f t="shared" si="32"/>
        <v/>
      </c>
      <c r="Y168" s="120">
        <f t="shared" si="33"/>
        <v>0</v>
      </c>
      <c r="Z168" s="241" t="str">
        <f t="shared" si="34"/>
        <v/>
      </c>
      <c r="AA168" s="120" t="str">
        <f t="shared" si="39"/>
        <v/>
      </c>
      <c r="AB168" s="120" t="str">
        <f t="shared" si="40"/>
        <v/>
      </c>
      <c r="AC168" s="120" t="str">
        <f t="shared" si="35"/>
        <v/>
      </c>
      <c r="AD168" s="120" t="str">
        <f t="shared" si="36"/>
        <v/>
      </c>
      <c r="AE168" s="126" t="str">
        <f t="shared" si="37"/>
        <v/>
      </c>
      <c r="AF168" s="122" t="str">
        <f t="shared" si="38"/>
        <v/>
      </c>
      <c r="AG168" s="126" t="str">
        <f t="shared" si="30"/>
        <v/>
      </c>
      <c r="AH168" s="126"/>
      <c r="AI168" s="122"/>
      <c r="AJ168" s="275"/>
    </row>
    <row r="169" spans="1:36" s="245" customFormat="1" ht="16.899999999999999" customHeight="1">
      <c r="A169" s="127"/>
      <c r="B169" s="401"/>
      <c r="C169" s="402"/>
      <c r="D169" s="403"/>
      <c r="E169" s="405"/>
      <c r="F169" s="232"/>
      <c r="G169" s="205"/>
      <c r="H169" s="231"/>
      <c r="I169" s="124"/>
      <c r="J169" s="203"/>
      <c r="K169" s="124"/>
      <c r="L169" s="181"/>
      <c r="M169" s="123"/>
      <c r="N169" s="124"/>
      <c r="O169" s="128"/>
      <c r="P169" s="124"/>
      <c r="Q169" s="204"/>
      <c r="R169" s="205"/>
      <c r="S169" s="124"/>
      <c r="T169" s="181"/>
      <c r="U169" s="238"/>
      <c r="V169" s="125">
        <f t="shared" si="31"/>
        <v>0</v>
      </c>
      <c r="W169" s="125">
        <f>IF('1045Ef Décompte'!D173="",0,1)</f>
        <v>0</v>
      </c>
      <c r="X169" s="120" t="str">
        <f t="shared" si="32"/>
        <v/>
      </c>
      <c r="Y169" s="120">
        <f t="shared" si="33"/>
        <v>0</v>
      </c>
      <c r="Z169" s="241" t="str">
        <f t="shared" si="34"/>
        <v/>
      </c>
      <c r="AA169" s="120" t="str">
        <f t="shared" si="39"/>
        <v/>
      </c>
      <c r="AB169" s="120" t="str">
        <f t="shared" si="40"/>
        <v/>
      </c>
      <c r="AC169" s="120" t="str">
        <f t="shared" si="35"/>
        <v/>
      </c>
      <c r="AD169" s="120" t="str">
        <f t="shared" si="36"/>
        <v/>
      </c>
      <c r="AE169" s="126" t="str">
        <f t="shared" si="37"/>
        <v/>
      </c>
      <c r="AF169" s="122" t="str">
        <f t="shared" si="38"/>
        <v/>
      </c>
      <c r="AG169" s="126" t="str">
        <f t="shared" si="30"/>
        <v/>
      </c>
      <c r="AH169" s="126"/>
      <c r="AI169" s="122"/>
      <c r="AJ169" s="275"/>
    </row>
    <row r="170" spans="1:36" s="245" customFormat="1" ht="16.899999999999999" customHeight="1">
      <c r="A170" s="127"/>
      <c r="B170" s="401"/>
      <c r="C170" s="402"/>
      <c r="D170" s="403"/>
      <c r="E170" s="405"/>
      <c r="F170" s="232"/>
      <c r="G170" s="205"/>
      <c r="H170" s="231"/>
      <c r="I170" s="124"/>
      <c r="J170" s="203"/>
      <c r="K170" s="124"/>
      <c r="L170" s="181"/>
      <c r="M170" s="123"/>
      <c r="N170" s="124"/>
      <c r="O170" s="128"/>
      <c r="P170" s="124"/>
      <c r="Q170" s="204"/>
      <c r="R170" s="205"/>
      <c r="S170" s="124"/>
      <c r="T170" s="181"/>
      <c r="U170" s="238"/>
      <c r="V170" s="125">
        <f t="shared" si="31"/>
        <v>0</v>
      </c>
      <c r="W170" s="125">
        <f>IF('1045Ef Décompte'!D174="",0,1)</f>
        <v>0</v>
      </c>
      <c r="X170" s="120" t="str">
        <f t="shared" si="32"/>
        <v/>
      </c>
      <c r="Y170" s="120">
        <f t="shared" si="33"/>
        <v>0</v>
      </c>
      <c r="Z170" s="241" t="str">
        <f t="shared" si="34"/>
        <v/>
      </c>
      <c r="AA170" s="120" t="str">
        <f t="shared" si="39"/>
        <v/>
      </c>
      <c r="AB170" s="120" t="str">
        <f t="shared" si="40"/>
        <v/>
      </c>
      <c r="AC170" s="120" t="str">
        <f t="shared" si="35"/>
        <v/>
      </c>
      <c r="AD170" s="120" t="str">
        <f t="shared" si="36"/>
        <v/>
      </c>
      <c r="AE170" s="126" t="str">
        <f t="shared" si="37"/>
        <v/>
      </c>
      <c r="AF170" s="122" t="str">
        <f t="shared" si="38"/>
        <v/>
      </c>
      <c r="AG170" s="126" t="str">
        <f t="shared" si="30"/>
        <v/>
      </c>
      <c r="AH170" s="126"/>
      <c r="AI170" s="122"/>
      <c r="AJ170" s="275"/>
    </row>
    <row r="171" spans="1:36" s="245" customFormat="1" ht="16.899999999999999" customHeight="1">
      <c r="A171" s="127"/>
      <c r="B171" s="401"/>
      <c r="C171" s="402"/>
      <c r="D171" s="403"/>
      <c r="E171" s="405"/>
      <c r="F171" s="232"/>
      <c r="G171" s="205"/>
      <c r="H171" s="231"/>
      <c r="I171" s="124"/>
      <c r="J171" s="203"/>
      <c r="K171" s="124"/>
      <c r="L171" s="181"/>
      <c r="M171" s="123"/>
      <c r="N171" s="124"/>
      <c r="O171" s="128"/>
      <c r="P171" s="124"/>
      <c r="Q171" s="204"/>
      <c r="R171" s="205"/>
      <c r="S171" s="124"/>
      <c r="T171" s="181"/>
      <c r="U171" s="238"/>
      <c r="V171" s="125">
        <f t="shared" si="31"/>
        <v>0</v>
      </c>
      <c r="W171" s="125">
        <f>IF('1045Ef Décompte'!D175="",0,1)</f>
        <v>0</v>
      </c>
      <c r="X171" s="120" t="str">
        <f t="shared" si="32"/>
        <v/>
      </c>
      <c r="Y171" s="120">
        <f t="shared" si="33"/>
        <v>0</v>
      </c>
      <c r="Z171" s="241" t="str">
        <f t="shared" si="34"/>
        <v/>
      </c>
      <c r="AA171" s="120" t="str">
        <f t="shared" si="39"/>
        <v/>
      </c>
      <c r="AB171" s="120" t="str">
        <f t="shared" si="40"/>
        <v/>
      </c>
      <c r="AC171" s="120" t="str">
        <f t="shared" si="35"/>
        <v/>
      </c>
      <c r="AD171" s="120" t="str">
        <f t="shared" si="36"/>
        <v/>
      </c>
      <c r="AE171" s="126" t="str">
        <f t="shared" si="37"/>
        <v/>
      </c>
      <c r="AF171" s="122" t="str">
        <f t="shared" si="38"/>
        <v/>
      </c>
      <c r="AG171" s="126" t="str">
        <f t="shared" si="30"/>
        <v/>
      </c>
      <c r="AH171" s="126"/>
      <c r="AI171" s="122"/>
      <c r="AJ171" s="275"/>
    </row>
    <row r="172" spans="1:36" s="245" customFormat="1" ht="16.899999999999999" customHeight="1">
      <c r="A172" s="127"/>
      <c r="B172" s="401"/>
      <c r="C172" s="402"/>
      <c r="D172" s="403"/>
      <c r="E172" s="405"/>
      <c r="F172" s="232"/>
      <c r="G172" s="205"/>
      <c r="H172" s="231"/>
      <c r="I172" s="124"/>
      <c r="J172" s="203"/>
      <c r="K172" s="124"/>
      <c r="L172" s="181"/>
      <c r="M172" s="123"/>
      <c r="N172" s="124"/>
      <c r="O172" s="128"/>
      <c r="P172" s="124"/>
      <c r="Q172" s="204"/>
      <c r="R172" s="205"/>
      <c r="S172" s="124"/>
      <c r="T172" s="181"/>
      <c r="U172" s="238"/>
      <c r="V172" s="125">
        <f t="shared" si="31"/>
        <v>0</v>
      </c>
      <c r="W172" s="125">
        <f>IF('1045Ef Décompte'!D176="",0,1)</f>
        <v>0</v>
      </c>
      <c r="X172" s="120" t="str">
        <f t="shared" si="32"/>
        <v/>
      </c>
      <c r="Y172" s="120">
        <f t="shared" si="33"/>
        <v>0</v>
      </c>
      <c r="Z172" s="241" t="str">
        <f t="shared" si="34"/>
        <v/>
      </c>
      <c r="AA172" s="120" t="str">
        <f t="shared" si="39"/>
        <v/>
      </c>
      <c r="AB172" s="120" t="str">
        <f t="shared" si="40"/>
        <v/>
      </c>
      <c r="AC172" s="120" t="str">
        <f t="shared" si="35"/>
        <v/>
      </c>
      <c r="AD172" s="120" t="str">
        <f t="shared" si="36"/>
        <v/>
      </c>
      <c r="AE172" s="126" t="str">
        <f t="shared" si="37"/>
        <v/>
      </c>
      <c r="AF172" s="122" t="str">
        <f t="shared" si="38"/>
        <v/>
      </c>
      <c r="AG172" s="126" t="str">
        <f t="shared" ref="AG172:AG203" si="41">IF(AE172&lt;AF172,AE172,AF172)</f>
        <v/>
      </c>
      <c r="AH172" s="126"/>
      <c r="AI172" s="122"/>
      <c r="AJ172" s="275"/>
    </row>
    <row r="173" spans="1:36" s="245" customFormat="1" ht="16.899999999999999" customHeight="1">
      <c r="A173" s="127"/>
      <c r="B173" s="401"/>
      <c r="C173" s="402"/>
      <c r="D173" s="403"/>
      <c r="E173" s="405"/>
      <c r="F173" s="232"/>
      <c r="G173" s="205"/>
      <c r="H173" s="231"/>
      <c r="I173" s="124"/>
      <c r="J173" s="203"/>
      <c r="K173" s="124"/>
      <c r="L173" s="181"/>
      <c r="M173" s="123"/>
      <c r="N173" s="124"/>
      <c r="O173" s="128"/>
      <c r="P173" s="124"/>
      <c r="Q173" s="204"/>
      <c r="R173" s="205"/>
      <c r="S173" s="124"/>
      <c r="T173" s="181"/>
      <c r="U173" s="238"/>
      <c r="V173" s="125">
        <f t="shared" si="31"/>
        <v>0</v>
      </c>
      <c r="W173" s="125">
        <f>IF('1045Ef Décompte'!D177="",0,1)</f>
        <v>0</v>
      </c>
      <c r="X173" s="120" t="str">
        <f t="shared" si="32"/>
        <v/>
      </c>
      <c r="Y173" s="120">
        <f t="shared" si="33"/>
        <v>0</v>
      </c>
      <c r="Z173" s="241" t="str">
        <f t="shared" si="34"/>
        <v/>
      </c>
      <c r="AA173" s="120" t="str">
        <f t="shared" si="39"/>
        <v/>
      </c>
      <c r="AB173" s="120" t="str">
        <f t="shared" si="40"/>
        <v/>
      </c>
      <c r="AC173" s="120" t="str">
        <f t="shared" si="35"/>
        <v/>
      </c>
      <c r="AD173" s="120" t="str">
        <f t="shared" si="36"/>
        <v/>
      </c>
      <c r="AE173" s="126" t="str">
        <f t="shared" si="37"/>
        <v/>
      </c>
      <c r="AF173" s="122" t="str">
        <f t="shared" si="38"/>
        <v/>
      </c>
      <c r="AG173" s="126" t="str">
        <f t="shared" si="41"/>
        <v/>
      </c>
      <c r="AH173" s="126"/>
      <c r="AI173" s="122"/>
      <c r="AJ173" s="275"/>
    </row>
    <row r="174" spans="1:36" s="245" customFormat="1" ht="16.899999999999999" customHeight="1">
      <c r="A174" s="127"/>
      <c r="B174" s="401"/>
      <c r="C174" s="402"/>
      <c r="D174" s="403"/>
      <c r="E174" s="405"/>
      <c r="F174" s="232"/>
      <c r="G174" s="205"/>
      <c r="H174" s="231"/>
      <c r="I174" s="124"/>
      <c r="J174" s="203"/>
      <c r="K174" s="124"/>
      <c r="L174" s="181"/>
      <c r="M174" s="123"/>
      <c r="N174" s="124"/>
      <c r="O174" s="128"/>
      <c r="P174" s="124"/>
      <c r="Q174" s="204"/>
      <c r="R174" s="205"/>
      <c r="S174" s="124"/>
      <c r="T174" s="181"/>
      <c r="U174" s="238"/>
      <c r="V174" s="125">
        <f t="shared" si="31"/>
        <v>0</v>
      </c>
      <c r="W174" s="125">
        <f>IF('1045Ef Décompte'!D178="",0,1)</f>
        <v>0</v>
      </c>
      <c r="X174" s="120" t="str">
        <f t="shared" si="32"/>
        <v/>
      </c>
      <c r="Y174" s="120">
        <f t="shared" si="33"/>
        <v>0</v>
      </c>
      <c r="Z174" s="241" t="str">
        <f t="shared" si="34"/>
        <v/>
      </c>
      <c r="AA174" s="120" t="str">
        <f t="shared" si="39"/>
        <v/>
      </c>
      <c r="AB174" s="120" t="str">
        <f t="shared" si="40"/>
        <v/>
      </c>
      <c r="AC174" s="120" t="str">
        <f t="shared" si="35"/>
        <v/>
      </c>
      <c r="AD174" s="120" t="str">
        <f t="shared" si="36"/>
        <v/>
      </c>
      <c r="AE174" s="126" t="str">
        <f t="shared" si="37"/>
        <v/>
      </c>
      <c r="AF174" s="122" t="str">
        <f t="shared" si="38"/>
        <v/>
      </c>
      <c r="AG174" s="126" t="str">
        <f t="shared" si="41"/>
        <v/>
      </c>
      <c r="AH174" s="126"/>
      <c r="AI174" s="122"/>
      <c r="AJ174" s="275"/>
    </row>
    <row r="175" spans="1:36" s="245" customFormat="1" ht="16.899999999999999" customHeight="1">
      <c r="A175" s="127"/>
      <c r="B175" s="401"/>
      <c r="C175" s="402"/>
      <c r="D175" s="403"/>
      <c r="E175" s="405"/>
      <c r="F175" s="232"/>
      <c r="G175" s="205"/>
      <c r="H175" s="231"/>
      <c r="I175" s="124"/>
      <c r="J175" s="203"/>
      <c r="K175" s="124"/>
      <c r="L175" s="181"/>
      <c r="M175" s="123"/>
      <c r="N175" s="124"/>
      <c r="O175" s="128"/>
      <c r="P175" s="124"/>
      <c r="Q175" s="204"/>
      <c r="R175" s="205"/>
      <c r="S175" s="124"/>
      <c r="T175" s="181"/>
      <c r="U175" s="238"/>
      <c r="V175" s="125">
        <f t="shared" si="31"/>
        <v>0</v>
      </c>
      <c r="W175" s="125">
        <f>IF('1045Ef Décompte'!D179="",0,1)</f>
        <v>0</v>
      </c>
      <c r="X175" s="120" t="str">
        <f t="shared" si="32"/>
        <v/>
      </c>
      <c r="Y175" s="120">
        <f t="shared" si="33"/>
        <v>0</v>
      </c>
      <c r="Z175" s="241" t="str">
        <f t="shared" si="34"/>
        <v/>
      </c>
      <c r="AA175" s="120" t="str">
        <f t="shared" si="39"/>
        <v/>
      </c>
      <c r="AB175" s="120" t="str">
        <f t="shared" si="40"/>
        <v/>
      </c>
      <c r="AC175" s="120" t="str">
        <f t="shared" si="35"/>
        <v/>
      </c>
      <c r="AD175" s="120" t="str">
        <f t="shared" si="36"/>
        <v/>
      </c>
      <c r="AE175" s="126" t="str">
        <f t="shared" si="37"/>
        <v/>
      </c>
      <c r="AF175" s="122" t="str">
        <f t="shared" si="38"/>
        <v/>
      </c>
      <c r="AG175" s="126" t="str">
        <f t="shared" si="41"/>
        <v/>
      </c>
      <c r="AH175" s="126"/>
      <c r="AI175" s="122"/>
      <c r="AJ175" s="275"/>
    </row>
    <row r="176" spans="1:36" s="245" customFormat="1" ht="16.899999999999999" customHeight="1">
      <c r="A176" s="127"/>
      <c r="B176" s="401"/>
      <c r="C176" s="402"/>
      <c r="D176" s="403"/>
      <c r="E176" s="405"/>
      <c r="F176" s="232"/>
      <c r="G176" s="205"/>
      <c r="H176" s="231"/>
      <c r="I176" s="124"/>
      <c r="J176" s="203"/>
      <c r="K176" s="124"/>
      <c r="L176" s="181"/>
      <c r="M176" s="123"/>
      <c r="N176" s="124"/>
      <c r="O176" s="128"/>
      <c r="P176" s="124"/>
      <c r="Q176" s="204"/>
      <c r="R176" s="205"/>
      <c r="S176" s="124"/>
      <c r="T176" s="181"/>
      <c r="U176" s="238"/>
      <c r="V176" s="125">
        <f t="shared" si="31"/>
        <v>0</v>
      </c>
      <c r="W176" s="125">
        <f>IF('1045Ef Décompte'!D180="",0,1)</f>
        <v>0</v>
      </c>
      <c r="X176" s="120" t="str">
        <f t="shared" si="32"/>
        <v/>
      </c>
      <c r="Y176" s="120">
        <f t="shared" si="33"/>
        <v>0</v>
      </c>
      <c r="Z176" s="241" t="str">
        <f t="shared" si="34"/>
        <v/>
      </c>
      <c r="AA176" s="120" t="str">
        <f t="shared" si="39"/>
        <v/>
      </c>
      <c r="AB176" s="120" t="str">
        <f t="shared" si="40"/>
        <v/>
      </c>
      <c r="AC176" s="120" t="str">
        <f t="shared" si="35"/>
        <v/>
      </c>
      <c r="AD176" s="120" t="str">
        <f t="shared" si="36"/>
        <v/>
      </c>
      <c r="AE176" s="126" t="str">
        <f t="shared" si="37"/>
        <v/>
      </c>
      <c r="AF176" s="122" t="str">
        <f t="shared" si="38"/>
        <v/>
      </c>
      <c r="AG176" s="126" t="str">
        <f t="shared" si="41"/>
        <v/>
      </c>
      <c r="AH176" s="126"/>
      <c r="AI176" s="122"/>
      <c r="AJ176" s="275"/>
    </row>
    <row r="177" spans="1:36" s="245" customFormat="1" ht="16.899999999999999" customHeight="1">
      <c r="A177" s="127"/>
      <c r="B177" s="401"/>
      <c r="C177" s="402"/>
      <c r="D177" s="403"/>
      <c r="E177" s="405"/>
      <c r="F177" s="232"/>
      <c r="G177" s="205"/>
      <c r="H177" s="231"/>
      <c r="I177" s="124"/>
      <c r="J177" s="203"/>
      <c r="K177" s="124"/>
      <c r="L177" s="181"/>
      <c r="M177" s="123"/>
      <c r="N177" s="124"/>
      <c r="O177" s="128"/>
      <c r="P177" s="124"/>
      <c r="Q177" s="204"/>
      <c r="R177" s="205"/>
      <c r="S177" s="124"/>
      <c r="T177" s="181"/>
      <c r="U177" s="238"/>
      <c r="V177" s="125">
        <f t="shared" si="31"/>
        <v>0</v>
      </c>
      <c r="W177" s="125">
        <f>IF('1045Ef Décompte'!D181="",0,1)</f>
        <v>0</v>
      </c>
      <c r="X177" s="120" t="str">
        <f t="shared" si="32"/>
        <v/>
      </c>
      <c r="Y177" s="120">
        <f t="shared" si="33"/>
        <v>0</v>
      </c>
      <c r="Z177" s="241" t="str">
        <f t="shared" si="34"/>
        <v/>
      </c>
      <c r="AA177" s="120" t="str">
        <f t="shared" si="39"/>
        <v/>
      </c>
      <c r="AB177" s="120" t="str">
        <f t="shared" si="40"/>
        <v/>
      </c>
      <c r="AC177" s="120" t="str">
        <f t="shared" si="35"/>
        <v/>
      </c>
      <c r="AD177" s="120" t="str">
        <f t="shared" si="36"/>
        <v/>
      </c>
      <c r="AE177" s="126" t="str">
        <f t="shared" si="37"/>
        <v/>
      </c>
      <c r="AF177" s="122" t="str">
        <f t="shared" si="38"/>
        <v/>
      </c>
      <c r="AG177" s="126" t="str">
        <f t="shared" si="41"/>
        <v/>
      </c>
      <c r="AH177" s="126"/>
      <c r="AI177" s="122"/>
      <c r="AJ177" s="275"/>
    </row>
    <row r="178" spans="1:36" s="245" customFormat="1" ht="16.899999999999999" customHeight="1">
      <c r="A178" s="127"/>
      <c r="B178" s="401"/>
      <c r="C178" s="402"/>
      <c r="D178" s="403"/>
      <c r="E178" s="405"/>
      <c r="F178" s="232"/>
      <c r="G178" s="205"/>
      <c r="H178" s="231"/>
      <c r="I178" s="124"/>
      <c r="J178" s="203"/>
      <c r="K178" s="124"/>
      <c r="L178" s="181"/>
      <c r="M178" s="123"/>
      <c r="N178" s="124"/>
      <c r="O178" s="128"/>
      <c r="P178" s="124"/>
      <c r="Q178" s="204"/>
      <c r="R178" s="205"/>
      <c r="S178" s="124"/>
      <c r="T178" s="181"/>
      <c r="U178" s="238"/>
      <c r="V178" s="125">
        <f t="shared" si="31"/>
        <v>0</v>
      </c>
      <c r="W178" s="125">
        <f>IF('1045Ef Décompte'!D182="",0,1)</f>
        <v>0</v>
      </c>
      <c r="X178" s="120" t="str">
        <f t="shared" si="32"/>
        <v/>
      </c>
      <c r="Y178" s="120">
        <f t="shared" si="33"/>
        <v>0</v>
      </c>
      <c r="Z178" s="241" t="str">
        <f t="shared" si="34"/>
        <v/>
      </c>
      <c r="AA178" s="120" t="str">
        <f t="shared" si="39"/>
        <v/>
      </c>
      <c r="AB178" s="120" t="str">
        <f t="shared" si="40"/>
        <v/>
      </c>
      <c r="AC178" s="120" t="str">
        <f t="shared" si="35"/>
        <v/>
      </c>
      <c r="AD178" s="120" t="str">
        <f t="shared" si="36"/>
        <v/>
      </c>
      <c r="AE178" s="126" t="str">
        <f t="shared" si="37"/>
        <v/>
      </c>
      <c r="AF178" s="122" t="str">
        <f t="shared" si="38"/>
        <v/>
      </c>
      <c r="AG178" s="126" t="str">
        <f t="shared" si="41"/>
        <v/>
      </c>
      <c r="AH178" s="126"/>
      <c r="AI178" s="122"/>
      <c r="AJ178" s="275"/>
    </row>
    <row r="179" spans="1:36" s="245" customFormat="1" ht="16.899999999999999" customHeight="1">
      <c r="A179" s="127"/>
      <c r="B179" s="401"/>
      <c r="C179" s="402"/>
      <c r="D179" s="403"/>
      <c r="E179" s="405"/>
      <c r="F179" s="232"/>
      <c r="G179" s="205"/>
      <c r="H179" s="231"/>
      <c r="I179" s="124"/>
      <c r="J179" s="203"/>
      <c r="K179" s="124"/>
      <c r="L179" s="181"/>
      <c r="M179" s="123"/>
      <c r="N179" s="124"/>
      <c r="O179" s="128"/>
      <c r="P179" s="124"/>
      <c r="Q179" s="204"/>
      <c r="R179" s="205"/>
      <c r="S179" s="124"/>
      <c r="T179" s="181"/>
      <c r="U179" s="238"/>
      <c r="V179" s="125">
        <f t="shared" si="31"/>
        <v>0</v>
      </c>
      <c r="W179" s="125">
        <f>IF('1045Ef Décompte'!D183="",0,1)</f>
        <v>0</v>
      </c>
      <c r="X179" s="120" t="str">
        <f t="shared" si="32"/>
        <v/>
      </c>
      <c r="Y179" s="120">
        <f t="shared" si="33"/>
        <v>0</v>
      </c>
      <c r="Z179" s="241" t="str">
        <f t="shared" si="34"/>
        <v/>
      </c>
      <c r="AA179" s="120" t="str">
        <f t="shared" si="39"/>
        <v/>
      </c>
      <c r="AB179" s="120" t="str">
        <f t="shared" si="40"/>
        <v/>
      </c>
      <c r="AC179" s="120" t="str">
        <f t="shared" si="35"/>
        <v/>
      </c>
      <c r="AD179" s="120" t="str">
        <f t="shared" si="36"/>
        <v/>
      </c>
      <c r="AE179" s="126" t="str">
        <f t="shared" si="37"/>
        <v/>
      </c>
      <c r="AF179" s="122" t="str">
        <f t="shared" si="38"/>
        <v/>
      </c>
      <c r="AG179" s="126" t="str">
        <f t="shared" si="41"/>
        <v/>
      </c>
      <c r="AH179" s="126"/>
      <c r="AI179" s="122"/>
      <c r="AJ179" s="275"/>
    </row>
    <row r="180" spans="1:36" s="245" customFormat="1" ht="16.899999999999999" customHeight="1">
      <c r="A180" s="127"/>
      <c r="B180" s="401"/>
      <c r="C180" s="402"/>
      <c r="D180" s="403"/>
      <c r="E180" s="405"/>
      <c r="F180" s="232"/>
      <c r="G180" s="205"/>
      <c r="H180" s="231"/>
      <c r="I180" s="124"/>
      <c r="J180" s="203"/>
      <c r="K180" s="124"/>
      <c r="L180" s="181"/>
      <c r="M180" s="123"/>
      <c r="N180" s="124"/>
      <c r="O180" s="128"/>
      <c r="P180" s="124"/>
      <c r="Q180" s="204"/>
      <c r="R180" s="205"/>
      <c r="S180" s="124"/>
      <c r="T180" s="181"/>
      <c r="U180" s="238"/>
      <c r="V180" s="125">
        <f t="shared" si="31"/>
        <v>0</v>
      </c>
      <c r="W180" s="125">
        <f>IF('1045Ef Décompte'!D184="",0,1)</f>
        <v>0</v>
      </c>
      <c r="X180" s="120" t="str">
        <f t="shared" si="32"/>
        <v/>
      </c>
      <c r="Y180" s="120">
        <f t="shared" si="33"/>
        <v>0</v>
      </c>
      <c r="Z180" s="241" t="str">
        <f t="shared" si="34"/>
        <v/>
      </c>
      <c r="AA180" s="120" t="str">
        <f t="shared" si="39"/>
        <v/>
      </c>
      <c r="AB180" s="120" t="str">
        <f t="shared" si="40"/>
        <v/>
      </c>
      <c r="AC180" s="120" t="str">
        <f t="shared" si="35"/>
        <v/>
      </c>
      <c r="AD180" s="120" t="str">
        <f t="shared" si="36"/>
        <v/>
      </c>
      <c r="AE180" s="126" t="str">
        <f t="shared" si="37"/>
        <v/>
      </c>
      <c r="AF180" s="122" t="str">
        <f t="shared" si="38"/>
        <v/>
      </c>
      <c r="AG180" s="126" t="str">
        <f t="shared" si="41"/>
        <v/>
      </c>
      <c r="AH180" s="126"/>
      <c r="AI180" s="122"/>
      <c r="AJ180" s="275"/>
    </row>
    <row r="181" spans="1:36" s="245" customFormat="1" ht="16.899999999999999" customHeight="1">
      <c r="A181" s="127"/>
      <c r="B181" s="401"/>
      <c r="C181" s="402"/>
      <c r="D181" s="403"/>
      <c r="E181" s="405"/>
      <c r="F181" s="232"/>
      <c r="G181" s="205"/>
      <c r="H181" s="231"/>
      <c r="I181" s="124"/>
      <c r="J181" s="203"/>
      <c r="K181" s="124"/>
      <c r="L181" s="181"/>
      <c r="M181" s="123"/>
      <c r="N181" s="124"/>
      <c r="O181" s="128"/>
      <c r="P181" s="124"/>
      <c r="Q181" s="204"/>
      <c r="R181" s="205"/>
      <c r="S181" s="124"/>
      <c r="T181" s="181"/>
      <c r="U181" s="238"/>
      <c r="V181" s="125">
        <f t="shared" si="31"/>
        <v>0</v>
      </c>
      <c r="W181" s="125">
        <f>IF('1045Ef Décompte'!D185="",0,1)</f>
        <v>0</v>
      </c>
      <c r="X181" s="120" t="str">
        <f t="shared" si="32"/>
        <v/>
      </c>
      <c r="Y181" s="120">
        <f t="shared" si="33"/>
        <v>0</v>
      </c>
      <c r="Z181" s="241" t="str">
        <f t="shared" si="34"/>
        <v/>
      </c>
      <c r="AA181" s="120" t="str">
        <f t="shared" si="39"/>
        <v/>
      </c>
      <c r="AB181" s="120" t="str">
        <f t="shared" si="40"/>
        <v/>
      </c>
      <c r="AC181" s="120" t="str">
        <f t="shared" si="35"/>
        <v/>
      </c>
      <c r="AD181" s="120" t="str">
        <f t="shared" si="36"/>
        <v/>
      </c>
      <c r="AE181" s="126" t="str">
        <f t="shared" si="37"/>
        <v/>
      </c>
      <c r="AF181" s="122" t="str">
        <f t="shared" si="38"/>
        <v/>
      </c>
      <c r="AG181" s="126" t="str">
        <f t="shared" si="41"/>
        <v/>
      </c>
      <c r="AH181" s="126"/>
      <c r="AI181" s="122"/>
      <c r="AJ181" s="275"/>
    </row>
    <row r="182" spans="1:36" s="245" customFormat="1" ht="16.899999999999999" customHeight="1">
      <c r="A182" s="127"/>
      <c r="B182" s="401"/>
      <c r="C182" s="402"/>
      <c r="D182" s="403"/>
      <c r="E182" s="405"/>
      <c r="F182" s="232"/>
      <c r="G182" s="205"/>
      <c r="H182" s="231"/>
      <c r="I182" s="124"/>
      <c r="J182" s="203"/>
      <c r="K182" s="124"/>
      <c r="L182" s="181"/>
      <c r="M182" s="123"/>
      <c r="N182" s="124"/>
      <c r="O182" s="128"/>
      <c r="P182" s="124"/>
      <c r="Q182" s="204"/>
      <c r="R182" s="205"/>
      <c r="S182" s="124"/>
      <c r="T182" s="181"/>
      <c r="U182" s="238"/>
      <c r="V182" s="125">
        <f t="shared" si="31"/>
        <v>0</v>
      </c>
      <c r="W182" s="125">
        <f>IF('1045Ef Décompte'!D186="",0,1)</f>
        <v>0</v>
      </c>
      <c r="X182" s="120" t="str">
        <f t="shared" si="32"/>
        <v/>
      </c>
      <c r="Y182" s="120">
        <f t="shared" si="33"/>
        <v>0</v>
      </c>
      <c r="Z182" s="241" t="str">
        <f t="shared" si="34"/>
        <v/>
      </c>
      <c r="AA182" s="120" t="str">
        <f t="shared" si="39"/>
        <v/>
      </c>
      <c r="AB182" s="120" t="str">
        <f t="shared" si="40"/>
        <v/>
      </c>
      <c r="AC182" s="120" t="str">
        <f t="shared" si="35"/>
        <v/>
      </c>
      <c r="AD182" s="120" t="str">
        <f t="shared" si="36"/>
        <v/>
      </c>
      <c r="AE182" s="126" t="str">
        <f t="shared" si="37"/>
        <v/>
      </c>
      <c r="AF182" s="122" t="str">
        <f t="shared" si="38"/>
        <v/>
      </c>
      <c r="AG182" s="126" t="str">
        <f t="shared" si="41"/>
        <v/>
      </c>
      <c r="AH182" s="126"/>
      <c r="AI182" s="122"/>
      <c r="AJ182" s="275"/>
    </row>
    <row r="183" spans="1:36" s="245" customFormat="1" ht="16.899999999999999" customHeight="1">
      <c r="A183" s="127"/>
      <c r="B183" s="401"/>
      <c r="C183" s="402"/>
      <c r="D183" s="403"/>
      <c r="E183" s="405"/>
      <c r="F183" s="232"/>
      <c r="G183" s="205"/>
      <c r="H183" s="231"/>
      <c r="I183" s="124"/>
      <c r="J183" s="203"/>
      <c r="K183" s="124"/>
      <c r="L183" s="181"/>
      <c r="M183" s="123"/>
      <c r="N183" s="124"/>
      <c r="O183" s="128"/>
      <c r="P183" s="124"/>
      <c r="Q183" s="204"/>
      <c r="R183" s="205"/>
      <c r="S183" s="124"/>
      <c r="T183" s="181"/>
      <c r="U183" s="238"/>
      <c r="V183" s="125">
        <f t="shared" si="31"/>
        <v>0</v>
      </c>
      <c r="W183" s="125">
        <f>IF('1045Ef Décompte'!D187="",0,1)</f>
        <v>0</v>
      </c>
      <c r="X183" s="120" t="str">
        <f t="shared" si="32"/>
        <v/>
      </c>
      <c r="Y183" s="120">
        <f t="shared" si="33"/>
        <v>0</v>
      </c>
      <c r="Z183" s="241" t="str">
        <f t="shared" si="34"/>
        <v/>
      </c>
      <c r="AA183" s="120" t="str">
        <f t="shared" si="39"/>
        <v/>
      </c>
      <c r="AB183" s="120" t="str">
        <f t="shared" si="40"/>
        <v/>
      </c>
      <c r="AC183" s="120" t="str">
        <f t="shared" si="35"/>
        <v/>
      </c>
      <c r="AD183" s="120" t="str">
        <f t="shared" si="36"/>
        <v/>
      </c>
      <c r="AE183" s="126" t="str">
        <f t="shared" si="37"/>
        <v/>
      </c>
      <c r="AF183" s="122" t="str">
        <f t="shared" si="38"/>
        <v/>
      </c>
      <c r="AG183" s="126" t="str">
        <f t="shared" si="41"/>
        <v/>
      </c>
      <c r="AH183" s="126"/>
      <c r="AI183" s="122"/>
      <c r="AJ183" s="275"/>
    </row>
    <row r="184" spans="1:36" s="245" customFormat="1" ht="16.899999999999999" customHeight="1">
      <c r="A184" s="127"/>
      <c r="B184" s="401"/>
      <c r="C184" s="402"/>
      <c r="D184" s="403"/>
      <c r="E184" s="405"/>
      <c r="F184" s="232"/>
      <c r="G184" s="205"/>
      <c r="H184" s="231"/>
      <c r="I184" s="124"/>
      <c r="J184" s="203"/>
      <c r="K184" s="124"/>
      <c r="L184" s="181"/>
      <c r="M184" s="123"/>
      <c r="N184" s="124"/>
      <c r="O184" s="128"/>
      <c r="P184" s="124"/>
      <c r="Q184" s="204"/>
      <c r="R184" s="205"/>
      <c r="S184" s="124"/>
      <c r="T184" s="181"/>
      <c r="U184" s="238"/>
      <c r="V184" s="125">
        <f t="shared" si="31"/>
        <v>0</v>
      </c>
      <c r="W184" s="125">
        <f>IF('1045Ef Décompte'!D188="",0,1)</f>
        <v>0</v>
      </c>
      <c r="X184" s="120" t="str">
        <f t="shared" si="32"/>
        <v/>
      </c>
      <c r="Y184" s="120">
        <f t="shared" si="33"/>
        <v>0</v>
      </c>
      <c r="Z184" s="241" t="str">
        <f t="shared" si="34"/>
        <v/>
      </c>
      <c r="AA184" s="120" t="str">
        <f t="shared" si="39"/>
        <v/>
      </c>
      <c r="AB184" s="120" t="str">
        <f t="shared" si="40"/>
        <v/>
      </c>
      <c r="AC184" s="120" t="str">
        <f t="shared" si="35"/>
        <v/>
      </c>
      <c r="AD184" s="120" t="str">
        <f t="shared" si="36"/>
        <v/>
      </c>
      <c r="AE184" s="126" t="str">
        <f t="shared" si="37"/>
        <v/>
      </c>
      <c r="AF184" s="122" t="str">
        <f t="shared" si="38"/>
        <v/>
      </c>
      <c r="AG184" s="126" t="str">
        <f t="shared" si="41"/>
        <v/>
      </c>
      <c r="AH184" s="126"/>
      <c r="AI184" s="122"/>
      <c r="AJ184" s="275"/>
    </row>
    <row r="185" spans="1:36" s="245" customFormat="1" ht="16.899999999999999" customHeight="1">
      <c r="A185" s="127"/>
      <c r="B185" s="401"/>
      <c r="C185" s="402"/>
      <c r="D185" s="403"/>
      <c r="E185" s="405"/>
      <c r="F185" s="232"/>
      <c r="G185" s="205"/>
      <c r="H185" s="231"/>
      <c r="I185" s="124"/>
      <c r="J185" s="203"/>
      <c r="K185" s="124"/>
      <c r="L185" s="181"/>
      <c r="M185" s="123"/>
      <c r="N185" s="124"/>
      <c r="O185" s="128"/>
      <c r="P185" s="124"/>
      <c r="Q185" s="204"/>
      <c r="R185" s="205"/>
      <c r="S185" s="124"/>
      <c r="T185" s="181"/>
      <c r="U185" s="238"/>
      <c r="V185" s="125">
        <f t="shared" si="31"/>
        <v>0</v>
      </c>
      <c r="W185" s="125">
        <f>IF('1045Ef Décompte'!D189="",0,1)</f>
        <v>0</v>
      </c>
      <c r="X185" s="120" t="str">
        <f t="shared" si="32"/>
        <v/>
      </c>
      <c r="Y185" s="120">
        <f t="shared" si="33"/>
        <v>0</v>
      </c>
      <c r="Z185" s="241" t="str">
        <f t="shared" si="34"/>
        <v/>
      </c>
      <c r="AA185" s="120" t="str">
        <f t="shared" si="39"/>
        <v/>
      </c>
      <c r="AB185" s="120" t="str">
        <f t="shared" si="40"/>
        <v/>
      </c>
      <c r="AC185" s="120" t="str">
        <f t="shared" si="35"/>
        <v/>
      </c>
      <c r="AD185" s="120" t="str">
        <f t="shared" si="36"/>
        <v/>
      </c>
      <c r="AE185" s="126" t="str">
        <f t="shared" si="37"/>
        <v/>
      </c>
      <c r="AF185" s="122" t="str">
        <f t="shared" si="38"/>
        <v/>
      </c>
      <c r="AG185" s="126" t="str">
        <f t="shared" si="41"/>
        <v/>
      </c>
      <c r="AH185" s="126"/>
      <c r="AI185" s="122"/>
      <c r="AJ185" s="275"/>
    </row>
    <row r="186" spans="1:36" s="245" customFormat="1" ht="16.899999999999999" customHeight="1">
      <c r="A186" s="127"/>
      <c r="B186" s="401"/>
      <c r="C186" s="402"/>
      <c r="D186" s="403"/>
      <c r="E186" s="405"/>
      <c r="F186" s="232"/>
      <c r="G186" s="205"/>
      <c r="H186" s="231"/>
      <c r="I186" s="124"/>
      <c r="J186" s="203"/>
      <c r="K186" s="124"/>
      <c r="L186" s="181"/>
      <c r="M186" s="123"/>
      <c r="N186" s="124"/>
      <c r="O186" s="128"/>
      <c r="P186" s="124"/>
      <c r="Q186" s="204"/>
      <c r="R186" s="205"/>
      <c r="S186" s="124"/>
      <c r="T186" s="181"/>
      <c r="U186" s="238"/>
      <c r="V186" s="125">
        <f t="shared" si="31"/>
        <v>0</v>
      </c>
      <c r="W186" s="125">
        <f>IF('1045Ef Décompte'!D190="",0,1)</f>
        <v>0</v>
      </c>
      <c r="X186" s="120" t="str">
        <f t="shared" si="32"/>
        <v/>
      </c>
      <c r="Y186" s="120">
        <f t="shared" si="33"/>
        <v>0</v>
      </c>
      <c r="Z186" s="241" t="str">
        <f t="shared" si="34"/>
        <v/>
      </c>
      <c r="AA186" s="120" t="str">
        <f t="shared" si="39"/>
        <v/>
      </c>
      <c r="AB186" s="120" t="str">
        <f t="shared" si="40"/>
        <v/>
      </c>
      <c r="AC186" s="120" t="str">
        <f t="shared" si="35"/>
        <v/>
      </c>
      <c r="AD186" s="120" t="str">
        <f t="shared" si="36"/>
        <v/>
      </c>
      <c r="AE186" s="126" t="str">
        <f t="shared" si="37"/>
        <v/>
      </c>
      <c r="AF186" s="122" t="str">
        <f t="shared" si="38"/>
        <v/>
      </c>
      <c r="AG186" s="126" t="str">
        <f t="shared" si="41"/>
        <v/>
      </c>
      <c r="AH186" s="126"/>
      <c r="AI186" s="122"/>
      <c r="AJ186" s="275"/>
    </row>
    <row r="187" spans="1:36" s="245" customFormat="1" ht="16.899999999999999" customHeight="1">
      <c r="A187" s="127"/>
      <c r="B187" s="401"/>
      <c r="C187" s="402"/>
      <c r="D187" s="403"/>
      <c r="E187" s="405"/>
      <c r="F187" s="232"/>
      <c r="G187" s="205"/>
      <c r="H187" s="231"/>
      <c r="I187" s="124"/>
      <c r="J187" s="203"/>
      <c r="K187" s="124"/>
      <c r="L187" s="181"/>
      <c r="M187" s="123"/>
      <c r="N187" s="124"/>
      <c r="O187" s="128"/>
      <c r="P187" s="124"/>
      <c r="Q187" s="204"/>
      <c r="R187" s="205"/>
      <c r="S187" s="124"/>
      <c r="T187" s="181"/>
      <c r="U187" s="238"/>
      <c r="V187" s="125">
        <f t="shared" si="31"/>
        <v>0</v>
      </c>
      <c r="W187" s="125">
        <f>IF('1045Ef Décompte'!D191="",0,1)</f>
        <v>0</v>
      </c>
      <c r="X187" s="120" t="str">
        <f t="shared" si="32"/>
        <v/>
      </c>
      <c r="Y187" s="120">
        <f t="shared" si="33"/>
        <v>0</v>
      </c>
      <c r="Z187" s="241" t="str">
        <f t="shared" si="34"/>
        <v/>
      </c>
      <c r="AA187" s="120" t="str">
        <f t="shared" si="39"/>
        <v/>
      </c>
      <c r="AB187" s="120" t="str">
        <f t="shared" si="40"/>
        <v/>
      </c>
      <c r="AC187" s="120" t="str">
        <f t="shared" si="35"/>
        <v/>
      </c>
      <c r="AD187" s="120" t="str">
        <f t="shared" si="36"/>
        <v/>
      </c>
      <c r="AE187" s="126" t="str">
        <f t="shared" si="37"/>
        <v/>
      </c>
      <c r="AF187" s="122" t="str">
        <f t="shared" si="38"/>
        <v/>
      </c>
      <c r="AG187" s="126" t="str">
        <f t="shared" si="41"/>
        <v/>
      </c>
      <c r="AH187" s="126"/>
      <c r="AI187" s="122"/>
      <c r="AJ187" s="275"/>
    </row>
    <row r="188" spans="1:36" s="245" customFormat="1" ht="16.899999999999999" customHeight="1">
      <c r="A188" s="127"/>
      <c r="B188" s="401"/>
      <c r="C188" s="402"/>
      <c r="D188" s="403"/>
      <c r="E188" s="405"/>
      <c r="F188" s="232"/>
      <c r="G188" s="205"/>
      <c r="H188" s="231"/>
      <c r="I188" s="124"/>
      <c r="J188" s="203"/>
      <c r="K188" s="124"/>
      <c r="L188" s="181"/>
      <c r="M188" s="123"/>
      <c r="N188" s="124"/>
      <c r="O188" s="128"/>
      <c r="P188" s="124"/>
      <c r="Q188" s="204"/>
      <c r="R188" s="205"/>
      <c r="S188" s="124"/>
      <c r="T188" s="181"/>
      <c r="U188" s="238"/>
      <c r="V188" s="125">
        <f t="shared" si="31"/>
        <v>0</v>
      </c>
      <c r="W188" s="125">
        <f>IF('1045Ef Décompte'!D192="",0,1)</f>
        <v>0</v>
      </c>
      <c r="X188" s="120" t="str">
        <f t="shared" si="32"/>
        <v/>
      </c>
      <c r="Y188" s="120">
        <f t="shared" si="33"/>
        <v>0</v>
      </c>
      <c r="Z188" s="241" t="str">
        <f t="shared" si="34"/>
        <v/>
      </c>
      <c r="AA188" s="120" t="str">
        <f t="shared" si="39"/>
        <v/>
      </c>
      <c r="AB188" s="120" t="str">
        <f t="shared" si="40"/>
        <v/>
      </c>
      <c r="AC188" s="120" t="str">
        <f t="shared" si="35"/>
        <v/>
      </c>
      <c r="AD188" s="120" t="str">
        <f t="shared" si="36"/>
        <v/>
      </c>
      <c r="AE188" s="126" t="str">
        <f t="shared" si="37"/>
        <v/>
      </c>
      <c r="AF188" s="122" t="str">
        <f t="shared" si="38"/>
        <v/>
      </c>
      <c r="AG188" s="126" t="str">
        <f t="shared" si="41"/>
        <v/>
      </c>
      <c r="AH188" s="126"/>
      <c r="AI188" s="122"/>
      <c r="AJ188" s="275"/>
    </row>
    <row r="189" spans="1:36" s="245" customFormat="1" ht="16.899999999999999" customHeight="1">
      <c r="A189" s="127"/>
      <c r="B189" s="401"/>
      <c r="C189" s="402"/>
      <c r="D189" s="403"/>
      <c r="E189" s="405"/>
      <c r="F189" s="232"/>
      <c r="G189" s="205"/>
      <c r="H189" s="231"/>
      <c r="I189" s="124"/>
      <c r="J189" s="203"/>
      <c r="K189" s="124"/>
      <c r="L189" s="181"/>
      <c r="M189" s="123"/>
      <c r="N189" s="124"/>
      <c r="O189" s="128"/>
      <c r="P189" s="124"/>
      <c r="Q189" s="204"/>
      <c r="R189" s="205"/>
      <c r="S189" s="124"/>
      <c r="T189" s="181"/>
      <c r="U189" s="238"/>
      <c r="V189" s="125">
        <f t="shared" si="31"/>
        <v>0</v>
      </c>
      <c r="W189" s="125">
        <f>IF('1045Ef Décompte'!D193="",0,1)</f>
        <v>0</v>
      </c>
      <c r="X189" s="120" t="str">
        <f t="shared" si="32"/>
        <v/>
      </c>
      <c r="Y189" s="120">
        <f t="shared" si="33"/>
        <v>0</v>
      </c>
      <c r="Z189" s="241" t="str">
        <f t="shared" si="34"/>
        <v/>
      </c>
      <c r="AA189" s="120" t="str">
        <f t="shared" si="39"/>
        <v/>
      </c>
      <c r="AB189" s="120" t="str">
        <f t="shared" si="40"/>
        <v/>
      </c>
      <c r="AC189" s="120" t="str">
        <f t="shared" si="35"/>
        <v/>
      </c>
      <c r="AD189" s="120" t="str">
        <f t="shared" si="36"/>
        <v/>
      </c>
      <c r="AE189" s="126" t="str">
        <f t="shared" si="37"/>
        <v/>
      </c>
      <c r="AF189" s="122" t="str">
        <f t="shared" si="38"/>
        <v/>
      </c>
      <c r="AG189" s="126" t="str">
        <f t="shared" si="41"/>
        <v/>
      </c>
      <c r="AH189" s="126"/>
      <c r="AI189" s="122"/>
      <c r="AJ189" s="275"/>
    </row>
    <row r="190" spans="1:36" s="245" customFormat="1" ht="16.899999999999999" customHeight="1">
      <c r="A190" s="127"/>
      <c r="B190" s="401"/>
      <c r="C190" s="402"/>
      <c r="D190" s="403"/>
      <c r="E190" s="405"/>
      <c r="F190" s="232"/>
      <c r="G190" s="205"/>
      <c r="H190" s="231"/>
      <c r="I190" s="124"/>
      <c r="J190" s="203"/>
      <c r="K190" s="124"/>
      <c r="L190" s="181"/>
      <c r="M190" s="123"/>
      <c r="N190" s="124"/>
      <c r="O190" s="128"/>
      <c r="P190" s="124"/>
      <c r="Q190" s="204"/>
      <c r="R190" s="205"/>
      <c r="S190" s="124"/>
      <c r="T190" s="181"/>
      <c r="U190" s="238"/>
      <c r="V190" s="125">
        <f t="shared" si="31"/>
        <v>0</v>
      </c>
      <c r="W190" s="125">
        <f>IF('1045Ef Décompte'!D194="",0,1)</f>
        <v>0</v>
      </c>
      <c r="X190" s="120" t="str">
        <f t="shared" si="32"/>
        <v/>
      </c>
      <c r="Y190" s="120">
        <f t="shared" si="33"/>
        <v>0</v>
      </c>
      <c r="Z190" s="241" t="str">
        <f t="shared" si="34"/>
        <v/>
      </c>
      <c r="AA190" s="120" t="str">
        <f t="shared" si="39"/>
        <v/>
      </c>
      <c r="AB190" s="120" t="str">
        <f t="shared" si="40"/>
        <v/>
      </c>
      <c r="AC190" s="120" t="str">
        <f t="shared" si="35"/>
        <v/>
      </c>
      <c r="AD190" s="120" t="str">
        <f t="shared" si="36"/>
        <v/>
      </c>
      <c r="AE190" s="126" t="str">
        <f t="shared" si="37"/>
        <v/>
      </c>
      <c r="AF190" s="122" t="str">
        <f t="shared" si="38"/>
        <v/>
      </c>
      <c r="AG190" s="126" t="str">
        <f t="shared" si="41"/>
        <v/>
      </c>
      <c r="AH190" s="126"/>
      <c r="AI190" s="122"/>
      <c r="AJ190" s="275"/>
    </row>
    <row r="191" spans="1:36" s="245" customFormat="1" ht="16.899999999999999" customHeight="1">
      <c r="A191" s="127"/>
      <c r="B191" s="401"/>
      <c r="C191" s="402"/>
      <c r="D191" s="403"/>
      <c r="E191" s="405"/>
      <c r="F191" s="232"/>
      <c r="G191" s="205"/>
      <c r="H191" s="231"/>
      <c r="I191" s="124"/>
      <c r="J191" s="203"/>
      <c r="K191" s="124"/>
      <c r="L191" s="181"/>
      <c r="M191" s="123"/>
      <c r="N191" s="124"/>
      <c r="O191" s="128"/>
      <c r="P191" s="124"/>
      <c r="Q191" s="204"/>
      <c r="R191" s="205"/>
      <c r="S191" s="124"/>
      <c r="T191" s="181"/>
      <c r="U191" s="238"/>
      <c r="V191" s="125">
        <f t="shared" si="31"/>
        <v>0</v>
      </c>
      <c r="W191" s="125">
        <f>IF('1045Ef Décompte'!D195="",0,1)</f>
        <v>0</v>
      </c>
      <c r="X191" s="120" t="str">
        <f t="shared" si="32"/>
        <v/>
      </c>
      <c r="Y191" s="120">
        <f t="shared" si="33"/>
        <v>0</v>
      </c>
      <c r="Z191" s="241" t="str">
        <f t="shared" si="34"/>
        <v/>
      </c>
      <c r="AA191" s="120" t="str">
        <f t="shared" si="39"/>
        <v/>
      </c>
      <c r="AB191" s="120" t="str">
        <f t="shared" si="40"/>
        <v/>
      </c>
      <c r="AC191" s="120" t="str">
        <f t="shared" si="35"/>
        <v/>
      </c>
      <c r="AD191" s="120" t="str">
        <f t="shared" si="36"/>
        <v/>
      </c>
      <c r="AE191" s="126" t="str">
        <f t="shared" si="37"/>
        <v/>
      </c>
      <c r="AF191" s="122" t="str">
        <f t="shared" si="38"/>
        <v/>
      </c>
      <c r="AG191" s="126" t="str">
        <f t="shared" si="41"/>
        <v/>
      </c>
      <c r="AH191" s="126"/>
      <c r="AI191" s="122"/>
      <c r="AJ191" s="275"/>
    </row>
    <row r="192" spans="1:36" s="245" customFormat="1" ht="16.899999999999999" customHeight="1">
      <c r="A192" s="127"/>
      <c r="B192" s="401"/>
      <c r="C192" s="402"/>
      <c r="D192" s="403"/>
      <c r="E192" s="405"/>
      <c r="F192" s="232"/>
      <c r="G192" s="205"/>
      <c r="H192" s="231"/>
      <c r="I192" s="124"/>
      <c r="J192" s="203"/>
      <c r="K192" s="124"/>
      <c r="L192" s="181"/>
      <c r="M192" s="123"/>
      <c r="N192" s="124"/>
      <c r="O192" s="128"/>
      <c r="P192" s="124"/>
      <c r="Q192" s="204"/>
      <c r="R192" s="205"/>
      <c r="S192" s="124"/>
      <c r="T192" s="181"/>
      <c r="U192" s="238"/>
      <c r="V192" s="125">
        <f t="shared" si="31"/>
        <v>0</v>
      </c>
      <c r="W192" s="125">
        <f>IF('1045Ef Décompte'!D196="",0,1)</f>
        <v>0</v>
      </c>
      <c r="X192" s="120" t="str">
        <f t="shared" si="32"/>
        <v/>
      </c>
      <c r="Y192" s="120">
        <f t="shared" si="33"/>
        <v>0</v>
      </c>
      <c r="Z192" s="241" t="str">
        <f t="shared" si="34"/>
        <v/>
      </c>
      <c r="AA192" s="120" t="str">
        <f t="shared" si="39"/>
        <v/>
      </c>
      <c r="AB192" s="120" t="str">
        <f t="shared" si="40"/>
        <v/>
      </c>
      <c r="AC192" s="120" t="str">
        <f t="shared" si="35"/>
        <v/>
      </c>
      <c r="AD192" s="120" t="str">
        <f t="shared" si="36"/>
        <v/>
      </c>
      <c r="AE192" s="126" t="str">
        <f t="shared" si="37"/>
        <v/>
      </c>
      <c r="AF192" s="122" t="str">
        <f t="shared" si="38"/>
        <v/>
      </c>
      <c r="AG192" s="126" t="str">
        <f t="shared" si="41"/>
        <v/>
      </c>
      <c r="AH192" s="126"/>
      <c r="AI192" s="122"/>
      <c r="AJ192" s="275"/>
    </row>
    <row r="193" spans="1:36" s="245" customFormat="1" ht="16.899999999999999" customHeight="1">
      <c r="A193" s="127"/>
      <c r="B193" s="401"/>
      <c r="C193" s="402"/>
      <c r="D193" s="403"/>
      <c r="E193" s="405"/>
      <c r="F193" s="232"/>
      <c r="G193" s="205"/>
      <c r="H193" s="231"/>
      <c r="I193" s="124"/>
      <c r="J193" s="203"/>
      <c r="K193" s="124"/>
      <c r="L193" s="181"/>
      <c r="M193" s="123"/>
      <c r="N193" s="124"/>
      <c r="O193" s="128"/>
      <c r="P193" s="124"/>
      <c r="Q193" s="204"/>
      <c r="R193" s="205"/>
      <c r="S193" s="124"/>
      <c r="T193" s="181"/>
      <c r="U193" s="238"/>
      <c r="V193" s="125">
        <f t="shared" si="31"/>
        <v>0</v>
      </c>
      <c r="W193" s="125">
        <f>IF('1045Ef Décompte'!D197="",0,1)</f>
        <v>0</v>
      </c>
      <c r="X193" s="120" t="str">
        <f t="shared" si="32"/>
        <v/>
      </c>
      <c r="Y193" s="120">
        <f t="shared" si="33"/>
        <v>0</v>
      </c>
      <c r="Z193" s="241" t="str">
        <f t="shared" si="34"/>
        <v/>
      </c>
      <c r="AA193" s="120" t="str">
        <f t="shared" si="39"/>
        <v/>
      </c>
      <c r="AB193" s="120" t="str">
        <f t="shared" si="40"/>
        <v/>
      </c>
      <c r="AC193" s="120" t="str">
        <f t="shared" si="35"/>
        <v/>
      </c>
      <c r="AD193" s="120" t="str">
        <f t="shared" si="36"/>
        <v/>
      </c>
      <c r="AE193" s="126" t="str">
        <f t="shared" si="37"/>
        <v/>
      </c>
      <c r="AF193" s="122" t="str">
        <f t="shared" si="38"/>
        <v/>
      </c>
      <c r="AG193" s="126" t="str">
        <f t="shared" si="41"/>
        <v/>
      </c>
      <c r="AH193" s="126"/>
      <c r="AI193" s="122"/>
      <c r="AJ193" s="275"/>
    </row>
    <row r="194" spans="1:36" s="245" customFormat="1" ht="16.899999999999999" customHeight="1">
      <c r="A194" s="127"/>
      <c r="B194" s="401"/>
      <c r="C194" s="402"/>
      <c r="D194" s="403"/>
      <c r="E194" s="405"/>
      <c r="F194" s="232"/>
      <c r="G194" s="205"/>
      <c r="H194" s="231"/>
      <c r="I194" s="124"/>
      <c r="J194" s="203"/>
      <c r="K194" s="124"/>
      <c r="L194" s="181"/>
      <c r="M194" s="123"/>
      <c r="N194" s="124"/>
      <c r="O194" s="128"/>
      <c r="P194" s="124"/>
      <c r="Q194" s="204"/>
      <c r="R194" s="205"/>
      <c r="S194" s="124"/>
      <c r="T194" s="181"/>
      <c r="U194" s="238"/>
      <c r="V194" s="125">
        <f t="shared" si="31"/>
        <v>0</v>
      </c>
      <c r="W194" s="125">
        <f>IF('1045Ef Décompte'!D198="",0,1)</f>
        <v>0</v>
      </c>
      <c r="X194" s="120" t="str">
        <f t="shared" si="32"/>
        <v/>
      </c>
      <c r="Y194" s="120">
        <f t="shared" si="33"/>
        <v>0</v>
      </c>
      <c r="Z194" s="241" t="str">
        <f t="shared" si="34"/>
        <v/>
      </c>
      <c r="AA194" s="120" t="str">
        <f t="shared" si="39"/>
        <v/>
      </c>
      <c r="AB194" s="120" t="str">
        <f t="shared" si="40"/>
        <v/>
      </c>
      <c r="AC194" s="120" t="str">
        <f t="shared" si="35"/>
        <v/>
      </c>
      <c r="AD194" s="120" t="str">
        <f t="shared" si="36"/>
        <v/>
      </c>
      <c r="AE194" s="126" t="str">
        <f t="shared" si="37"/>
        <v/>
      </c>
      <c r="AF194" s="122" t="str">
        <f t="shared" si="38"/>
        <v/>
      </c>
      <c r="AG194" s="126" t="str">
        <f t="shared" si="41"/>
        <v/>
      </c>
      <c r="AH194" s="126"/>
      <c r="AI194" s="122"/>
      <c r="AJ194" s="275"/>
    </row>
    <row r="195" spans="1:36" s="245" customFormat="1" ht="16.899999999999999" customHeight="1">
      <c r="A195" s="127"/>
      <c r="B195" s="401"/>
      <c r="C195" s="402"/>
      <c r="D195" s="403"/>
      <c r="E195" s="405"/>
      <c r="F195" s="232"/>
      <c r="G195" s="205"/>
      <c r="H195" s="231"/>
      <c r="I195" s="124"/>
      <c r="J195" s="203"/>
      <c r="K195" s="124"/>
      <c r="L195" s="181"/>
      <c r="M195" s="123"/>
      <c r="N195" s="124"/>
      <c r="O195" s="128"/>
      <c r="P195" s="124"/>
      <c r="Q195" s="204"/>
      <c r="R195" s="205"/>
      <c r="S195" s="124"/>
      <c r="T195" s="181"/>
      <c r="U195" s="238"/>
      <c r="V195" s="125">
        <f t="shared" si="31"/>
        <v>0</v>
      </c>
      <c r="W195" s="125">
        <f>IF('1045Ef Décompte'!D199="",0,1)</f>
        <v>0</v>
      </c>
      <c r="X195" s="120" t="str">
        <f t="shared" si="32"/>
        <v/>
      </c>
      <c r="Y195" s="120">
        <f t="shared" si="33"/>
        <v>0</v>
      </c>
      <c r="Z195" s="241" t="str">
        <f t="shared" si="34"/>
        <v/>
      </c>
      <c r="AA195" s="120" t="str">
        <f t="shared" si="39"/>
        <v/>
      </c>
      <c r="AB195" s="120" t="str">
        <f t="shared" si="40"/>
        <v/>
      </c>
      <c r="AC195" s="120" t="str">
        <f t="shared" si="35"/>
        <v/>
      </c>
      <c r="AD195" s="120" t="str">
        <f t="shared" si="36"/>
        <v/>
      </c>
      <c r="AE195" s="126" t="str">
        <f t="shared" si="37"/>
        <v/>
      </c>
      <c r="AF195" s="122" t="str">
        <f t="shared" si="38"/>
        <v/>
      </c>
      <c r="AG195" s="126" t="str">
        <f t="shared" si="41"/>
        <v/>
      </c>
      <c r="AH195" s="126"/>
      <c r="AI195" s="122"/>
      <c r="AJ195" s="275"/>
    </row>
    <row r="196" spans="1:36" s="245" customFormat="1" ht="16.899999999999999" customHeight="1">
      <c r="A196" s="127"/>
      <c r="B196" s="401"/>
      <c r="C196" s="402"/>
      <c r="D196" s="403"/>
      <c r="E196" s="405"/>
      <c r="F196" s="232"/>
      <c r="G196" s="205"/>
      <c r="H196" s="231"/>
      <c r="I196" s="124"/>
      <c r="J196" s="203"/>
      <c r="K196" s="124"/>
      <c r="L196" s="181"/>
      <c r="M196" s="123"/>
      <c r="N196" s="124"/>
      <c r="O196" s="128"/>
      <c r="P196" s="124"/>
      <c r="Q196" s="204"/>
      <c r="R196" s="205"/>
      <c r="S196" s="124"/>
      <c r="T196" s="181"/>
      <c r="U196" s="238"/>
      <c r="V196" s="125">
        <f t="shared" si="31"/>
        <v>0</v>
      </c>
      <c r="W196" s="125">
        <f>IF('1045Ef Décompte'!D200="",0,1)</f>
        <v>0</v>
      </c>
      <c r="X196" s="120" t="str">
        <f t="shared" si="32"/>
        <v/>
      </c>
      <c r="Y196" s="120">
        <f t="shared" si="33"/>
        <v>0</v>
      </c>
      <c r="Z196" s="241" t="str">
        <f t="shared" si="34"/>
        <v/>
      </c>
      <c r="AA196" s="120" t="str">
        <f t="shared" si="39"/>
        <v/>
      </c>
      <c r="AB196" s="120" t="str">
        <f t="shared" si="40"/>
        <v/>
      </c>
      <c r="AC196" s="120" t="str">
        <f t="shared" si="35"/>
        <v/>
      </c>
      <c r="AD196" s="120" t="str">
        <f t="shared" si="36"/>
        <v/>
      </c>
      <c r="AE196" s="126" t="str">
        <f t="shared" si="37"/>
        <v/>
      </c>
      <c r="AF196" s="122" t="str">
        <f t="shared" si="38"/>
        <v/>
      </c>
      <c r="AG196" s="126" t="str">
        <f t="shared" si="41"/>
        <v/>
      </c>
      <c r="AH196" s="126"/>
      <c r="AI196" s="122"/>
      <c r="AJ196" s="275"/>
    </row>
    <row r="197" spans="1:36" s="245" customFormat="1" ht="16.899999999999999" customHeight="1">
      <c r="A197" s="127"/>
      <c r="B197" s="401"/>
      <c r="C197" s="402"/>
      <c r="D197" s="403"/>
      <c r="E197" s="405"/>
      <c r="F197" s="232"/>
      <c r="G197" s="205"/>
      <c r="H197" s="231"/>
      <c r="I197" s="124"/>
      <c r="J197" s="203"/>
      <c r="K197" s="124"/>
      <c r="L197" s="181"/>
      <c r="M197" s="123"/>
      <c r="N197" s="124"/>
      <c r="O197" s="128"/>
      <c r="P197" s="124"/>
      <c r="Q197" s="204"/>
      <c r="R197" s="205"/>
      <c r="S197" s="124"/>
      <c r="T197" s="181"/>
      <c r="U197" s="238"/>
      <c r="V197" s="125">
        <f t="shared" si="31"/>
        <v>0</v>
      </c>
      <c r="W197" s="125">
        <f>IF('1045Ef Décompte'!D201="",0,1)</f>
        <v>0</v>
      </c>
      <c r="X197" s="120" t="str">
        <f t="shared" si="32"/>
        <v/>
      </c>
      <c r="Y197" s="120">
        <f t="shared" si="33"/>
        <v>0</v>
      </c>
      <c r="Z197" s="241" t="str">
        <f t="shared" si="34"/>
        <v/>
      </c>
      <c r="AA197" s="120" t="str">
        <f t="shared" si="39"/>
        <v/>
      </c>
      <c r="AB197" s="120" t="str">
        <f t="shared" si="40"/>
        <v/>
      </c>
      <c r="AC197" s="120" t="str">
        <f t="shared" si="35"/>
        <v/>
      </c>
      <c r="AD197" s="120" t="str">
        <f t="shared" si="36"/>
        <v/>
      </c>
      <c r="AE197" s="126" t="str">
        <f t="shared" si="37"/>
        <v/>
      </c>
      <c r="AF197" s="122" t="str">
        <f t="shared" si="38"/>
        <v/>
      </c>
      <c r="AG197" s="126" t="str">
        <f t="shared" si="41"/>
        <v/>
      </c>
      <c r="AH197" s="126"/>
      <c r="AI197" s="122"/>
      <c r="AJ197" s="275"/>
    </row>
    <row r="198" spans="1:36" s="245" customFormat="1" ht="16.899999999999999" customHeight="1">
      <c r="A198" s="127"/>
      <c r="B198" s="401"/>
      <c r="C198" s="402"/>
      <c r="D198" s="403"/>
      <c r="E198" s="405"/>
      <c r="F198" s="232"/>
      <c r="G198" s="205"/>
      <c r="H198" s="231"/>
      <c r="I198" s="124"/>
      <c r="J198" s="203"/>
      <c r="K198" s="124"/>
      <c r="L198" s="181"/>
      <c r="M198" s="123"/>
      <c r="N198" s="124"/>
      <c r="O198" s="128"/>
      <c r="P198" s="124"/>
      <c r="Q198" s="204"/>
      <c r="R198" s="205"/>
      <c r="S198" s="124"/>
      <c r="T198" s="181"/>
      <c r="U198" s="238"/>
      <c r="V198" s="125">
        <f t="shared" si="31"/>
        <v>0</v>
      </c>
      <c r="W198" s="125">
        <f>IF('1045Ef Décompte'!D202="",0,1)</f>
        <v>0</v>
      </c>
      <c r="X198" s="120" t="str">
        <f t="shared" si="32"/>
        <v/>
      </c>
      <c r="Y198" s="120">
        <f t="shared" si="33"/>
        <v>0</v>
      </c>
      <c r="Z198" s="241" t="str">
        <f t="shared" si="34"/>
        <v/>
      </c>
      <c r="AA198" s="120" t="str">
        <f t="shared" si="39"/>
        <v/>
      </c>
      <c r="AB198" s="120" t="str">
        <f t="shared" si="40"/>
        <v/>
      </c>
      <c r="AC198" s="120" t="str">
        <f t="shared" si="35"/>
        <v/>
      </c>
      <c r="AD198" s="120" t="str">
        <f t="shared" si="36"/>
        <v/>
      </c>
      <c r="AE198" s="126" t="str">
        <f t="shared" si="37"/>
        <v/>
      </c>
      <c r="AF198" s="122" t="str">
        <f t="shared" si="38"/>
        <v/>
      </c>
      <c r="AG198" s="126" t="str">
        <f t="shared" si="41"/>
        <v/>
      </c>
      <c r="AH198" s="126"/>
      <c r="AI198" s="122"/>
      <c r="AJ198" s="275"/>
    </row>
    <row r="199" spans="1:36" s="245" customFormat="1" ht="16.899999999999999" customHeight="1">
      <c r="A199" s="127"/>
      <c r="B199" s="401"/>
      <c r="C199" s="402"/>
      <c r="D199" s="403"/>
      <c r="E199" s="405"/>
      <c r="F199" s="232"/>
      <c r="G199" s="205"/>
      <c r="H199" s="231"/>
      <c r="I199" s="124"/>
      <c r="J199" s="203"/>
      <c r="K199" s="124"/>
      <c r="L199" s="181"/>
      <c r="M199" s="123"/>
      <c r="N199" s="124"/>
      <c r="O199" s="128"/>
      <c r="P199" s="124"/>
      <c r="Q199" s="204"/>
      <c r="R199" s="205"/>
      <c r="S199" s="124"/>
      <c r="T199" s="181"/>
      <c r="U199" s="238"/>
      <c r="V199" s="125">
        <f t="shared" si="31"/>
        <v>0</v>
      </c>
      <c r="W199" s="125">
        <f>IF('1045Ef Décompte'!D203="",0,1)</f>
        <v>0</v>
      </c>
      <c r="X199" s="120" t="str">
        <f t="shared" si="32"/>
        <v/>
      </c>
      <c r="Y199" s="120">
        <f t="shared" si="33"/>
        <v>0</v>
      </c>
      <c r="Z199" s="241" t="str">
        <f t="shared" si="34"/>
        <v/>
      </c>
      <c r="AA199" s="120" t="str">
        <f t="shared" si="39"/>
        <v/>
      </c>
      <c r="AB199" s="120" t="str">
        <f t="shared" si="40"/>
        <v/>
      </c>
      <c r="AC199" s="120" t="str">
        <f t="shared" si="35"/>
        <v/>
      </c>
      <c r="AD199" s="120" t="str">
        <f t="shared" si="36"/>
        <v/>
      </c>
      <c r="AE199" s="126" t="str">
        <f t="shared" si="37"/>
        <v/>
      </c>
      <c r="AF199" s="122" t="str">
        <f t="shared" si="38"/>
        <v/>
      </c>
      <c r="AG199" s="126" t="str">
        <f t="shared" si="41"/>
        <v/>
      </c>
      <c r="AH199" s="126"/>
      <c r="AI199" s="122"/>
      <c r="AJ199" s="275"/>
    </row>
    <row r="200" spans="1:36" s="245" customFormat="1" ht="16.899999999999999" customHeight="1">
      <c r="A200" s="127"/>
      <c r="B200" s="401"/>
      <c r="C200" s="402"/>
      <c r="D200" s="403"/>
      <c r="E200" s="405"/>
      <c r="F200" s="232"/>
      <c r="G200" s="205"/>
      <c r="H200" s="231"/>
      <c r="I200" s="124"/>
      <c r="J200" s="203"/>
      <c r="K200" s="124"/>
      <c r="L200" s="181"/>
      <c r="M200" s="123"/>
      <c r="N200" s="124"/>
      <c r="O200" s="128"/>
      <c r="P200" s="124"/>
      <c r="Q200" s="204"/>
      <c r="R200" s="205"/>
      <c r="S200" s="124"/>
      <c r="T200" s="181"/>
      <c r="U200" s="238"/>
      <c r="V200" s="125">
        <f t="shared" ref="V200:V206" si="42">IF(V$2-YEAR(D200)&lt;V$3,0,1)</f>
        <v>0</v>
      </c>
      <c r="W200" s="125">
        <f>IF('1045Ef Décompte'!D204="",0,1)</f>
        <v>0</v>
      </c>
      <c r="X200" s="120" t="str">
        <f t="shared" ref="X200:X206" si="43">IF(AND(A200="",B200="",C200=""),"",ROUND((K200+J200)/(V$4-(K200+J200))*100,2))</f>
        <v/>
      </c>
      <c r="Y200" s="120">
        <f t="shared" ref="Y200:Y206" si="44">ROUND(H200,0)/12</f>
        <v>0</v>
      </c>
      <c r="Z200" s="241" t="str">
        <f t="shared" ref="Z200:Z206" si="45">IF(AND(A200="",B200="",C200=""),"",ROUND((V$4-(K200+J200))*L200/60,1))</f>
        <v/>
      </c>
      <c r="AA200" s="120" t="str">
        <f t="shared" si="39"/>
        <v/>
      </c>
      <c r="AB200" s="120" t="str">
        <f t="shared" si="40"/>
        <v/>
      </c>
      <c r="AC200" s="120" t="str">
        <f t="shared" ref="AC200:AC206" si="46">IF(OR(AND(A200="",B200="",C200=""),F200=0,F200="",Z200=0,Z200=""),"",ROUND((Y200*F200/Z200),2))</f>
        <v/>
      </c>
      <c r="AD200" s="120" t="str">
        <f t="shared" ref="AD200:AD206" si="47">IF(OR(AND(A200="",B200="",C200=""),F200=0,F200="",Z200=0,Z200=""),"",ROUND((I200/(12*Y200*F200)+1)*Y200*F200/Z200,2))</f>
        <v/>
      </c>
      <c r="AE200" s="126" t="str">
        <f t="shared" ref="AE200:AE206" si="48">IF(OR(AND(A200="",B200="",C200=""),Z200=0,Z200=""),"",ROUND((AE$4) / Z200,1))</f>
        <v/>
      </c>
      <c r="AF200" s="122" t="str">
        <f t="shared" ref="AF200:AF206" si="49">IF(OR(AND(A200="",B200="",C200=""),V$4=""),"",IF(AND(G200&gt;0,I200&gt;0),AB200, IF(G200&gt;0,AA200, IF(AND(F200&gt;0,I200&gt;0),AD200,AC200))))</f>
        <v/>
      </c>
      <c r="AG200" s="126" t="str">
        <f t="shared" si="41"/>
        <v/>
      </c>
      <c r="AH200" s="126"/>
      <c r="AI200" s="122"/>
      <c r="AJ200" s="275"/>
    </row>
    <row r="201" spans="1:36" s="245" customFormat="1" ht="16.899999999999999" customHeight="1">
      <c r="A201" s="127"/>
      <c r="B201" s="401"/>
      <c r="C201" s="402"/>
      <c r="D201" s="403"/>
      <c r="E201" s="405"/>
      <c r="F201" s="232"/>
      <c r="G201" s="205"/>
      <c r="H201" s="231"/>
      <c r="I201" s="124"/>
      <c r="J201" s="203"/>
      <c r="K201" s="124"/>
      <c r="L201" s="181"/>
      <c r="M201" s="123"/>
      <c r="N201" s="124"/>
      <c r="O201" s="128"/>
      <c r="P201" s="124"/>
      <c r="Q201" s="204"/>
      <c r="R201" s="205"/>
      <c r="S201" s="124"/>
      <c r="T201" s="181"/>
      <c r="U201" s="238"/>
      <c r="V201" s="125">
        <f t="shared" si="42"/>
        <v>0</v>
      </c>
      <c r="W201" s="125">
        <f>IF('1045Ef Décompte'!D205="",0,1)</f>
        <v>0</v>
      </c>
      <c r="X201" s="120" t="str">
        <f t="shared" si="43"/>
        <v/>
      </c>
      <c r="Y201" s="120">
        <f t="shared" si="44"/>
        <v>0</v>
      </c>
      <c r="Z201" s="241" t="str">
        <f t="shared" si="45"/>
        <v/>
      </c>
      <c r="AA201" s="120" t="str">
        <f t="shared" ref="AA201:AA207" si="50">IF(OR(AND(A201="",B201="",C201=""),G201=0,G201=""),"",ROUND((1+X201/100)*Y201*G201,2))</f>
        <v/>
      </c>
      <c r="AB201" s="120" t="str">
        <f t="shared" ref="AB201:AB207" si="51">IF(OR(AND(A201="",B201="",C201=""),G201=0,G201="",L201=0,L201=""),"",ROUND((1+X201/100)*(I201/(V$4*L201/5)+Y201*G201),2))</f>
        <v/>
      </c>
      <c r="AC201" s="120" t="str">
        <f t="shared" si="46"/>
        <v/>
      </c>
      <c r="AD201" s="120" t="str">
        <f t="shared" si="47"/>
        <v/>
      </c>
      <c r="AE201" s="126" t="str">
        <f t="shared" si="48"/>
        <v/>
      </c>
      <c r="AF201" s="122" t="str">
        <f t="shared" si="49"/>
        <v/>
      </c>
      <c r="AG201" s="126" t="str">
        <f t="shared" si="41"/>
        <v/>
      </c>
      <c r="AH201" s="126"/>
      <c r="AI201" s="122"/>
      <c r="AJ201" s="275"/>
    </row>
    <row r="202" spans="1:36" s="245" customFormat="1" ht="16.899999999999999" customHeight="1">
      <c r="A202" s="127"/>
      <c r="B202" s="401"/>
      <c r="C202" s="402"/>
      <c r="D202" s="403"/>
      <c r="E202" s="405"/>
      <c r="F202" s="232"/>
      <c r="G202" s="205"/>
      <c r="H202" s="231"/>
      <c r="I202" s="124"/>
      <c r="J202" s="203"/>
      <c r="K202" s="124"/>
      <c r="L202" s="181"/>
      <c r="M202" s="123"/>
      <c r="N202" s="124"/>
      <c r="O202" s="128"/>
      <c r="P202" s="124"/>
      <c r="Q202" s="204"/>
      <c r="R202" s="205"/>
      <c r="S202" s="124"/>
      <c r="T202" s="181"/>
      <c r="U202" s="238"/>
      <c r="V202" s="125">
        <f t="shared" si="42"/>
        <v>0</v>
      </c>
      <c r="W202" s="125">
        <f>IF('1045Ef Décompte'!D207="",0,1)</f>
        <v>0</v>
      </c>
      <c r="X202" s="120" t="str">
        <f t="shared" si="43"/>
        <v/>
      </c>
      <c r="Y202" s="120">
        <f t="shared" si="44"/>
        <v>0</v>
      </c>
      <c r="Z202" s="241" t="str">
        <f t="shared" si="45"/>
        <v/>
      </c>
      <c r="AA202" s="120" t="str">
        <f t="shared" si="50"/>
        <v/>
      </c>
      <c r="AB202" s="120" t="str">
        <f t="shared" si="51"/>
        <v/>
      </c>
      <c r="AC202" s="120" t="str">
        <f t="shared" si="46"/>
        <v/>
      </c>
      <c r="AD202" s="120" t="str">
        <f t="shared" si="47"/>
        <v/>
      </c>
      <c r="AE202" s="126" t="str">
        <f t="shared" si="48"/>
        <v/>
      </c>
      <c r="AF202" s="122" t="str">
        <f t="shared" si="49"/>
        <v/>
      </c>
      <c r="AG202" s="126" t="str">
        <f t="shared" si="41"/>
        <v/>
      </c>
      <c r="AH202" s="126"/>
      <c r="AI202" s="122"/>
      <c r="AJ202" s="275"/>
    </row>
    <row r="203" spans="1:36" s="245" customFormat="1" ht="16.899999999999999" customHeight="1">
      <c r="A203" s="127"/>
      <c r="B203" s="401"/>
      <c r="C203" s="402"/>
      <c r="D203" s="403"/>
      <c r="E203" s="405"/>
      <c r="F203" s="232"/>
      <c r="G203" s="205"/>
      <c r="H203" s="231"/>
      <c r="I203" s="124"/>
      <c r="J203" s="203"/>
      <c r="K203" s="124"/>
      <c r="L203" s="181"/>
      <c r="M203" s="123"/>
      <c r="N203" s="124"/>
      <c r="O203" s="128"/>
      <c r="P203" s="124"/>
      <c r="Q203" s="204"/>
      <c r="R203" s="205"/>
      <c r="S203" s="124"/>
      <c r="T203" s="181"/>
      <c r="U203" s="238"/>
      <c r="V203" s="125">
        <f t="shared" si="42"/>
        <v>0</v>
      </c>
      <c r="W203" s="125">
        <f>IF('1045Ef Décompte'!D208="",0,1)</f>
        <v>0</v>
      </c>
      <c r="X203" s="120" t="str">
        <f t="shared" si="43"/>
        <v/>
      </c>
      <c r="Y203" s="120">
        <f t="shared" si="44"/>
        <v>0</v>
      </c>
      <c r="Z203" s="241" t="str">
        <f t="shared" si="45"/>
        <v/>
      </c>
      <c r="AA203" s="120" t="str">
        <f t="shared" si="50"/>
        <v/>
      </c>
      <c r="AB203" s="120" t="str">
        <f t="shared" si="51"/>
        <v/>
      </c>
      <c r="AC203" s="120" t="str">
        <f t="shared" si="46"/>
        <v/>
      </c>
      <c r="AD203" s="120" t="str">
        <f t="shared" si="47"/>
        <v/>
      </c>
      <c r="AE203" s="126" t="str">
        <f t="shared" si="48"/>
        <v/>
      </c>
      <c r="AF203" s="122" t="str">
        <f t="shared" si="49"/>
        <v/>
      </c>
      <c r="AG203" s="126" t="str">
        <f t="shared" si="41"/>
        <v/>
      </c>
      <c r="AH203" s="126"/>
      <c r="AI203" s="122"/>
      <c r="AJ203" s="275"/>
    </row>
    <row r="204" spans="1:36" s="245" customFormat="1" ht="16.899999999999999" customHeight="1">
      <c r="A204" s="127"/>
      <c r="B204" s="401"/>
      <c r="C204" s="402"/>
      <c r="D204" s="403"/>
      <c r="E204" s="405"/>
      <c r="F204" s="232"/>
      <c r="G204" s="205"/>
      <c r="H204" s="231"/>
      <c r="I204" s="124"/>
      <c r="J204" s="203"/>
      <c r="K204" s="124"/>
      <c r="L204" s="181"/>
      <c r="M204" s="123"/>
      <c r="N204" s="124"/>
      <c r="O204" s="128"/>
      <c r="P204" s="124"/>
      <c r="Q204" s="204"/>
      <c r="R204" s="205"/>
      <c r="S204" s="124"/>
      <c r="T204" s="181"/>
      <c r="U204" s="238"/>
      <c r="V204" s="125">
        <f t="shared" si="42"/>
        <v>0</v>
      </c>
      <c r="W204" s="125">
        <f>IF('1045Ef Décompte'!D209="",0,1)</f>
        <v>0</v>
      </c>
      <c r="X204" s="120" t="str">
        <f t="shared" si="43"/>
        <v/>
      </c>
      <c r="Y204" s="120">
        <f t="shared" si="44"/>
        <v>0</v>
      </c>
      <c r="Z204" s="241" t="str">
        <f t="shared" si="45"/>
        <v/>
      </c>
      <c r="AA204" s="120" t="str">
        <f t="shared" si="50"/>
        <v/>
      </c>
      <c r="AB204" s="120" t="str">
        <f t="shared" si="51"/>
        <v/>
      </c>
      <c r="AC204" s="120" t="str">
        <f t="shared" si="46"/>
        <v/>
      </c>
      <c r="AD204" s="120" t="str">
        <f t="shared" si="47"/>
        <v/>
      </c>
      <c r="AE204" s="126" t="str">
        <f t="shared" si="48"/>
        <v/>
      </c>
      <c r="AF204" s="122" t="str">
        <f t="shared" si="49"/>
        <v/>
      </c>
      <c r="AG204" s="126" t="str">
        <f>IF(AE204&lt;AF204,AE204,AF204)</f>
        <v/>
      </c>
      <c r="AH204" s="126"/>
      <c r="AI204" s="122"/>
      <c r="AJ204" s="275"/>
    </row>
    <row r="205" spans="1:36" s="245" customFormat="1" ht="16.899999999999999" customHeight="1">
      <c r="A205" s="127"/>
      <c r="B205" s="401"/>
      <c r="C205" s="402"/>
      <c r="D205" s="403"/>
      <c r="E205" s="405"/>
      <c r="F205" s="232"/>
      <c r="G205" s="205"/>
      <c r="H205" s="231"/>
      <c r="I205" s="124"/>
      <c r="J205" s="203"/>
      <c r="K205" s="124"/>
      <c r="L205" s="181"/>
      <c r="M205" s="123"/>
      <c r="N205" s="124"/>
      <c r="O205" s="128"/>
      <c r="P205" s="124"/>
      <c r="Q205" s="204"/>
      <c r="R205" s="205"/>
      <c r="S205" s="124"/>
      <c r="T205" s="181"/>
      <c r="U205" s="238"/>
      <c r="V205" s="125">
        <f t="shared" si="42"/>
        <v>0</v>
      </c>
      <c r="W205" s="125">
        <f>IF('1045Ef Décompte'!D210="",0,1)</f>
        <v>0</v>
      </c>
      <c r="X205" s="120" t="str">
        <f t="shared" si="43"/>
        <v/>
      </c>
      <c r="Y205" s="120">
        <f t="shared" si="44"/>
        <v>0</v>
      </c>
      <c r="Z205" s="241" t="str">
        <f t="shared" si="45"/>
        <v/>
      </c>
      <c r="AA205" s="120" t="str">
        <f t="shared" si="50"/>
        <v/>
      </c>
      <c r="AB205" s="120" t="str">
        <f t="shared" si="51"/>
        <v/>
      </c>
      <c r="AC205" s="120" t="str">
        <f t="shared" si="46"/>
        <v/>
      </c>
      <c r="AD205" s="120" t="str">
        <f t="shared" si="47"/>
        <v/>
      </c>
      <c r="AE205" s="126" t="str">
        <f t="shared" si="48"/>
        <v/>
      </c>
      <c r="AF205" s="122" t="str">
        <f t="shared" si="49"/>
        <v/>
      </c>
      <c r="AG205" s="126" t="str">
        <f>IF(AE205&lt;AF205,AE205,AF205)</f>
        <v/>
      </c>
      <c r="AH205" s="126"/>
      <c r="AI205" s="122"/>
      <c r="AJ205" s="275"/>
    </row>
    <row r="206" spans="1:36" s="245" customFormat="1" ht="16.899999999999999" customHeight="1">
      <c r="A206" s="127"/>
      <c r="B206" s="401"/>
      <c r="C206" s="402"/>
      <c r="D206" s="403"/>
      <c r="E206" s="405"/>
      <c r="F206" s="232"/>
      <c r="G206" s="205"/>
      <c r="H206" s="231"/>
      <c r="I206" s="124"/>
      <c r="J206" s="203"/>
      <c r="K206" s="124"/>
      <c r="L206" s="181"/>
      <c r="M206" s="123"/>
      <c r="N206" s="124"/>
      <c r="O206" s="128"/>
      <c r="P206" s="124"/>
      <c r="Q206" s="204"/>
      <c r="R206" s="205"/>
      <c r="S206" s="124"/>
      <c r="T206" s="181"/>
      <c r="U206" s="238"/>
      <c r="V206" s="125">
        <f t="shared" si="42"/>
        <v>0</v>
      </c>
      <c r="W206" s="125">
        <f>IF('1045Ef Décompte'!D211="",0,1)</f>
        <v>0</v>
      </c>
      <c r="X206" s="120" t="str">
        <f t="shared" si="43"/>
        <v/>
      </c>
      <c r="Y206" s="120">
        <f t="shared" si="44"/>
        <v>0</v>
      </c>
      <c r="Z206" s="241" t="str">
        <f t="shared" si="45"/>
        <v/>
      </c>
      <c r="AA206" s="120" t="str">
        <f t="shared" si="50"/>
        <v/>
      </c>
      <c r="AB206" s="120" t="str">
        <f t="shared" si="51"/>
        <v/>
      </c>
      <c r="AC206" s="120" t="str">
        <f t="shared" si="46"/>
        <v/>
      </c>
      <c r="AD206" s="120" t="str">
        <f t="shared" si="47"/>
        <v/>
      </c>
      <c r="AE206" s="126" t="str">
        <f t="shared" si="48"/>
        <v/>
      </c>
      <c r="AF206" s="122" t="str">
        <f t="shared" si="49"/>
        <v/>
      </c>
      <c r="AG206" s="126" t="str">
        <f>IF(AE206&lt;AF206,AE206,AF206)</f>
        <v/>
      </c>
      <c r="AH206" s="126"/>
      <c r="AI206" s="122"/>
      <c r="AJ206" s="275"/>
    </row>
    <row r="207" spans="1:36" s="245" customFormat="1" ht="16.899999999999999" customHeight="1" thickBot="1">
      <c r="A207" s="129"/>
      <c r="B207" s="406"/>
      <c r="C207" s="407"/>
      <c r="D207" s="408"/>
      <c r="E207" s="409"/>
      <c r="F207" s="233"/>
      <c r="G207" s="208"/>
      <c r="H207" s="131"/>
      <c r="I207" s="130"/>
      <c r="J207" s="206"/>
      <c r="K207" s="130"/>
      <c r="L207" s="182"/>
      <c r="M207" s="132"/>
      <c r="N207" s="130"/>
      <c r="O207" s="133"/>
      <c r="P207" s="130"/>
      <c r="Q207" s="207"/>
      <c r="R207" s="208"/>
      <c r="S207" s="130"/>
      <c r="T207" s="182"/>
      <c r="U207" s="238"/>
      <c r="V207" s="125">
        <f>IF(V$2-YEAR(D207)&lt;V$3,0,1)</f>
        <v>0</v>
      </c>
      <c r="W207" s="125">
        <f>IF('1045Ef Décompte'!D212="",0,1)</f>
        <v>0</v>
      </c>
      <c r="X207" s="120" t="str">
        <f>IF(AND(A207="",B207="",C207=""),"",ROUND((K207+J207)/(V$4-(K207+J207))*100,2))</f>
        <v/>
      </c>
      <c r="Y207" s="120">
        <f>ROUND(H207,0)/12</f>
        <v>0</v>
      </c>
      <c r="Z207" s="241" t="str">
        <f>IF(AND(A207="",B207="",C207=""),"",ROUND((V$4-(K207+J207))*L207/60,1))</f>
        <v/>
      </c>
      <c r="AA207" s="120" t="str">
        <f t="shared" si="50"/>
        <v/>
      </c>
      <c r="AB207" s="120" t="str">
        <f t="shared" si="51"/>
        <v/>
      </c>
      <c r="AC207" s="120" t="str">
        <f>IF(OR(AND(A207="",B207="",C207=""),F207=0,F207="",Z207=0,Z207=""),"",ROUND((Y207*F207/Z207),2))</f>
        <v/>
      </c>
      <c r="AD207" s="120" t="str">
        <f>IF(OR(AND(A207="",B207="",C207=""),F207=0,F207="",Z207=0,Z207=""),"",ROUND((I207/(12*Y207*F207)+1)*Y207*F207/Z207,2))</f>
        <v/>
      </c>
      <c r="AE207" s="126" t="str">
        <f>IF(OR(AND(A207="",B207="",C207=""),Z207=0,Z207=""),"",ROUND((AE$4) / Z207,1))</f>
        <v/>
      </c>
      <c r="AF207" s="122" t="str">
        <f>IF(OR(AND(A207="",B207="",C207=""),V$4=""),"",IF(AND(G207&gt;0,I207&gt;0),AB207, IF(G207&gt;0,AA207, IF(AND(F207&gt;0,I207&gt;0),AD207,AC207))))</f>
        <v/>
      </c>
      <c r="AG207" s="126" t="str">
        <f>IF(AE207&lt;AF207,AE207,AF207)</f>
        <v/>
      </c>
      <c r="AH207" s="126"/>
      <c r="AI207" s="122"/>
      <c r="AJ207" s="275"/>
    </row>
    <row r="208" spans="1:36"/>
  </sheetData>
  <sheetProtection algorithmName="SHA-512" hashValue="5p/dJ96//GIXPF69qSFQQqFaFOeaaHOmurxBoiEPaBtnA6KRio26Ux8FtONWjx7E3EnrBpFb0376oca23+lxkQ==" saltValue="+iJKzWGDuV3Ho9krt1NBeQ==" spinCount="100000" sheet="1" selectLockedCells="1"/>
  <mergeCells count="20">
    <mergeCell ref="T5:T6"/>
    <mergeCell ref="M5:N5"/>
    <mergeCell ref="Q5:R5"/>
    <mergeCell ref="O5:O6"/>
    <mergeCell ref="P5:P6"/>
    <mergeCell ref="S5:S6"/>
    <mergeCell ref="H5:H6"/>
    <mergeCell ref="I5:I6"/>
    <mergeCell ref="J5:J6"/>
    <mergeCell ref="K5:K6"/>
    <mergeCell ref="L5:L6"/>
    <mergeCell ref="G5:G6"/>
    <mergeCell ref="C1:D1"/>
    <mergeCell ref="C2:D2"/>
    <mergeCell ref="A5:A6"/>
    <mergeCell ref="B5:B6"/>
    <mergeCell ref="C5:C6"/>
    <mergeCell ref="D5:D6"/>
    <mergeCell ref="F5:F6"/>
    <mergeCell ref="E5:E6"/>
  </mergeCells>
  <conditionalFormatting sqref="A7:A203">
    <cfRule type="cellIs" dxfId="58" priority="23" operator="between">
      <formula>7560000000000</formula>
      <formula>7569999999999</formula>
    </cfRule>
    <cfRule type="cellIs" dxfId="57" priority="24" operator="between">
      <formula>0</formula>
      <formula>9999999999</formula>
    </cfRule>
  </conditionalFormatting>
  <conditionalFormatting sqref="A7:D7 A11:D203 B10:D10 A8:A10 I8:T203 H8:H207 F8:G203 F7:T7">
    <cfRule type="expression" dxfId="56" priority="22">
      <formula>A7=""</formula>
    </cfRule>
  </conditionalFormatting>
  <conditionalFormatting sqref="F7:F203">
    <cfRule type="expression" dxfId="55" priority="21">
      <formula>G7&lt;&gt;""</formula>
    </cfRule>
  </conditionalFormatting>
  <conditionalFormatting sqref="G7:G203">
    <cfRule type="expression" dxfId="54" priority="20">
      <formula>F7&lt;&gt;""</formula>
    </cfRule>
  </conditionalFormatting>
  <conditionalFormatting sqref="A204:A207">
    <cfRule type="cellIs" dxfId="53" priority="13" operator="between">
      <formula>7560000000000</formula>
      <formula>7569999999999</formula>
    </cfRule>
    <cfRule type="cellIs" dxfId="52" priority="14" operator="between">
      <formula>0</formula>
      <formula>9999999999</formula>
    </cfRule>
  </conditionalFormatting>
  <conditionalFormatting sqref="A204:D207 I204:T207 F204:G207">
    <cfRule type="expression" dxfId="51" priority="12">
      <formula>A204=""</formula>
    </cfRule>
  </conditionalFormatting>
  <conditionalFormatting sqref="F204:F207">
    <cfRule type="expression" dxfId="50" priority="11">
      <formula>G204&lt;&gt;""</formula>
    </cfRule>
  </conditionalFormatting>
  <conditionalFormatting sqref="G204:G207">
    <cfRule type="expression" dxfId="49" priority="10">
      <formula>F204&lt;&gt;""</formula>
    </cfRule>
  </conditionalFormatting>
  <conditionalFormatting sqref="B8:D9">
    <cfRule type="expression" dxfId="48" priority="7">
      <formula>B8=""</formula>
    </cfRule>
  </conditionalFormatting>
  <conditionalFormatting sqref="E7:E207">
    <cfRule type="expression" dxfId="47" priority="4">
      <formula>E7=""</formula>
    </cfRule>
  </conditionalFormatting>
  <conditionalFormatting sqref="E10:E12">
    <cfRule type="expression" dxfId="46" priority="3">
      <formula>E10=""</formula>
    </cfRule>
  </conditionalFormatting>
  <conditionalFormatting sqref="E8">
    <cfRule type="expression" dxfId="45" priority="2">
      <formula>E8=""</formula>
    </cfRule>
  </conditionalFormatting>
  <conditionalFormatting sqref="E9">
    <cfRule type="expression" dxfId="44" priority="1">
      <formula>E9=""</formula>
    </cfRule>
  </conditionalFormatting>
  <dataValidations count="5">
    <dataValidation allowBlank="1" showInputMessage="1" showErrorMessage="1" prompt="Saisissez le numéro AVS sans points. Le code du pays (trois premiers chiffres = 756) n'est pas obligatoire. Le numéro AVS est automatiquement formaté." sqref="A8:A207" xr:uid="{00000000-0002-0000-0200-000000000000}"/>
    <dataValidation allowBlank="1" showInputMessage="1" showErrorMessage="1" errorTitle="Fehler!" prompt="Plage de saisie valable : _x000a_+/- 20 heures" sqref="Q8:R207" xr:uid="{00000000-0002-0000-0200-000001000000}"/>
    <dataValidation allowBlank="1" showInputMessage="1" showErrorMessage="1" prompt="Indiquez soit le salaire mensuel, soit le salaire horaire." sqref="F8:G207" xr:uid="{00000000-0002-0000-0200-000002000000}"/>
    <dataValidation allowBlank="1" showInputMessage="1" showErrorMessage="1" prompt="Nombre réel de jours fériés accordés. Attention pour les employés à temps partiel, lisez les instructions." sqref="K8:K207" xr:uid="{00000000-0002-0000-0200-000003000000}"/>
    <dataValidation allowBlank="1" showInputMessage="1" showErrorMessage="1" prompt="Nombre de salaires convenus par an." sqref="H8:H207" xr:uid="{00000000-0002-0000-0200-000004000000}"/>
  </dataValidations>
  <pageMargins left="0.39370078740157483" right="0.39370078740157483" top="0.78740157480314965" bottom="0.59055118110236227" header="0.31496062992125984" footer="0.31496062992125984"/>
  <pageSetup paperSize="9" scale="53" fitToHeight="0" orientation="landscape" r:id="rId1"/>
  <headerFooter>
    <oddHeader>&amp;C&amp;"Arial,Fett"&amp;28Données de base des travailleurs</oddHeader>
    <oddFooter>&amp;L&amp;F / &amp;A / 02.2024&amp;RPage &amp;P /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B2055CB-FB1C-4E41-8482-D95CCC99328E}">
          <x14:formula1>
            <xm:f>Hilfsdaten!$F$26:$F$33</xm:f>
          </x14:formula1>
          <xm:sqref>E7:E207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AM219"/>
  <sheetViews>
    <sheetView showGridLines="0" zoomScale="85" zoomScaleNormal="85" zoomScaleSheetLayoutView="85" zoomScalePageLayoutView="85" workbookViewId="0">
      <pane ySplit="18" topLeftCell="A19" activePane="bottomLeft" state="frozen"/>
      <selection pane="bottomLeft" activeCell="C4" sqref="C4:D4"/>
    </sheetView>
  </sheetViews>
  <sheetFormatPr baseColWidth="10" defaultColWidth="0" defaultRowHeight="15" zeroHeight="1"/>
  <cols>
    <col min="1" max="4" width="20.7109375" style="202" customWidth="1"/>
    <col min="5" max="35" width="6.7109375" style="201" customWidth="1"/>
    <col min="36" max="36" width="9.7109375" style="201" customWidth="1"/>
    <col min="37" max="37" width="50.7109375" style="201" customWidth="1"/>
    <col min="38" max="38" width="4.140625" style="201" customWidth="1"/>
    <col min="39" max="16384" width="11.5703125" style="201" hidden="1"/>
  </cols>
  <sheetData>
    <row r="1" spans="1:37" s="53" customFormat="1" ht="16.899999999999999" customHeight="1">
      <c r="B1" s="85" t="s">
        <v>420</v>
      </c>
      <c r="C1" s="163" t="str">
        <f>'1045Af Demande'!D6</f>
        <v xml:space="preserve"> / </v>
      </c>
      <c r="D1" s="164"/>
      <c r="E1" s="58"/>
      <c r="F1" s="58"/>
      <c r="G1" s="58" t="str">
        <f>'[5]10042d10043d Antrag'!$I$23</f>
        <v xml:space="preserve"> </v>
      </c>
      <c r="I1" s="57"/>
      <c r="J1" s="57"/>
      <c r="L1" s="57"/>
      <c r="O1" s="59"/>
    </row>
    <row r="2" spans="1:37" s="53" customFormat="1" ht="16.899999999999999" customHeight="1" thickBot="1">
      <c r="B2" s="86" t="s">
        <v>366</v>
      </c>
      <c r="C2" s="481" t="str">
        <f>'1045Af Demande'!D24</f>
        <v/>
      </c>
      <c r="D2" s="482"/>
      <c r="E2" s="58"/>
      <c r="F2" s="58"/>
      <c r="G2" s="58"/>
      <c r="J2" s="61"/>
      <c r="O2" s="62"/>
    </row>
    <row r="3" spans="1:37" s="31" customFormat="1" ht="16.899999999999999" customHeight="1" thickBot="1">
      <c r="E3" s="63"/>
      <c r="F3" s="63"/>
      <c r="G3" s="63" t="str">
        <f>'[5]10042d10043d Antrag'!$I$28</f>
        <v/>
      </c>
      <c r="H3" s="53"/>
      <c r="I3" s="61"/>
      <c r="J3" s="61"/>
      <c r="L3" s="53"/>
      <c r="M3" s="64"/>
      <c r="O3" s="62"/>
    </row>
    <row r="4" spans="1:37" s="31" customFormat="1" ht="16.899999999999999" customHeight="1">
      <c r="B4" s="160" t="s">
        <v>304</v>
      </c>
      <c r="C4" s="483"/>
      <c r="D4" s="484"/>
      <c r="E4" s="63"/>
      <c r="F4" s="63"/>
      <c r="G4" s="63"/>
      <c r="H4" s="53"/>
      <c r="I4" s="61"/>
      <c r="J4" s="61"/>
      <c r="L4" s="53"/>
      <c r="M4" s="64"/>
      <c r="O4" s="62"/>
    </row>
    <row r="5" spans="1:37" s="31" customFormat="1" ht="16.899999999999999" customHeight="1">
      <c r="B5" s="161" t="s">
        <v>305</v>
      </c>
      <c r="C5" s="485"/>
      <c r="D5" s="486"/>
      <c r="E5" s="63"/>
      <c r="F5" s="63"/>
      <c r="G5" s="63"/>
      <c r="H5" s="53"/>
      <c r="I5" s="61"/>
      <c r="J5" s="61"/>
      <c r="L5" s="53"/>
      <c r="M5" s="64"/>
      <c r="O5" s="62"/>
    </row>
    <row r="6" spans="1:37" s="31" customFormat="1" ht="16.899999999999999" customHeight="1">
      <c r="B6" s="161" t="s">
        <v>306</v>
      </c>
      <c r="C6" s="485"/>
      <c r="D6" s="486"/>
      <c r="E6" s="63"/>
      <c r="F6" s="63"/>
      <c r="G6" s="63"/>
      <c r="H6" s="53"/>
      <c r="I6" s="61"/>
      <c r="J6" s="61"/>
      <c r="L6" s="53"/>
      <c r="M6" s="64"/>
      <c r="O6" s="62"/>
    </row>
    <row r="7" spans="1:37" s="31" customFormat="1" ht="16.899999999999999" customHeight="1">
      <c r="B7" s="161" t="s">
        <v>289</v>
      </c>
      <c r="C7" s="485"/>
      <c r="D7" s="486"/>
      <c r="E7" s="63"/>
      <c r="F7" s="63"/>
      <c r="G7" s="63"/>
      <c r="H7" s="53"/>
      <c r="I7" s="61"/>
      <c r="J7" s="61"/>
      <c r="L7" s="53"/>
      <c r="M7" s="64"/>
      <c r="O7" s="62"/>
    </row>
    <row r="8" spans="1:37" s="31" customFormat="1" ht="16.899999999999999" customHeight="1" thickBot="1">
      <c r="B8" s="162" t="s">
        <v>307</v>
      </c>
      <c r="C8" s="475"/>
      <c r="D8" s="476"/>
      <c r="E8" s="63"/>
      <c r="F8" s="63"/>
      <c r="G8" s="63"/>
      <c r="H8" s="53"/>
      <c r="I8" s="61"/>
      <c r="J8" s="61"/>
      <c r="L8" s="53"/>
      <c r="M8" s="64"/>
      <c r="O8" s="62"/>
    </row>
    <row r="9" spans="1:37" s="31" customFormat="1" ht="16.899999999999999" customHeight="1" thickBot="1">
      <c r="D9" s="56"/>
      <c r="E9" s="63"/>
      <c r="F9" s="63"/>
      <c r="G9" s="63"/>
      <c r="H9" s="53"/>
      <c r="I9" s="61"/>
      <c r="J9" s="61"/>
      <c r="L9" s="53"/>
      <c r="M9" s="64"/>
      <c r="O9" s="62"/>
    </row>
    <row r="10" spans="1:37" s="66" customFormat="1" ht="16.899999999999999" customHeight="1">
      <c r="A10" s="75" t="s">
        <v>340</v>
      </c>
      <c r="B10" s="76"/>
      <c r="C10" s="76"/>
      <c r="D10" s="77"/>
    </row>
    <row r="11" spans="1:37" s="66" customFormat="1" ht="16.899999999999999" customHeight="1">
      <c r="A11" s="477" t="s">
        <v>341</v>
      </c>
      <c r="B11" s="478"/>
      <c r="C11" s="479" t="s">
        <v>342</v>
      </c>
      <c r="D11" s="480"/>
    </row>
    <row r="12" spans="1:37" s="66" customFormat="1" ht="16.899999999999999" customHeight="1">
      <c r="A12" s="78" t="s">
        <v>345</v>
      </c>
      <c r="B12" s="79" t="s">
        <v>346</v>
      </c>
      <c r="C12" s="80" t="s">
        <v>343</v>
      </c>
      <c r="D12" s="81" t="s">
        <v>344</v>
      </c>
      <c r="F12" s="67"/>
    </row>
    <row r="13" spans="1:37" s="12" customFormat="1" ht="16.899999999999999" customHeight="1">
      <c r="A13" s="278"/>
      <c r="B13" s="279"/>
      <c r="C13" s="280"/>
      <c r="D13" s="281"/>
      <c r="F13" s="43"/>
    </row>
    <row r="14" spans="1:37" s="12" customFormat="1" ht="16.899999999999999" customHeight="1" thickBot="1">
      <c r="A14" s="282"/>
      <c r="B14" s="283"/>
      <c r="C14" s="284"/>
      <c r="D14" s="285"/>
      <c r="F14" s="43"/>
    </row>
    <row r="15" spans="1:37" s="12" customFormat="1" ht="16.899999999999999" customHeight="1" thickBot="1">
      <c r="A15" s="49"/>
      <c r="H15" s="49"/>
      <c r="I15" s="43"/>
    </row>
    <row r="16" spans="1:37" s="34" customFormat="1" ht="16.899999999999999" customHeight="1" thickBot="1">
      <c r="A16" s="165" t="s">
        <v>292</v>
      </c>
      <c r="B16" s="166"/>
      <c r="C16" s="166"/>
      <c r="D16" s="167"/>
      <c r="E16" s="165" t="s">
        <v>369</v>
      </c>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8"/>
      <c r="AK16" s="169"/>
    </row>
    <row r="17" spans="1:39" s="31" customFormat="1" ht="38.25">
      <c r="A17" s="170" t="s">
        <v>293</v>
      </c>
      <c r="B17" s="171" t="s">
        <v>294</v>
      </c>
      <c r="C17" s="171" t="s">
        <v>295</v>
      </c>
      <c r="D17" s="172"/>
      <c r="E17" s="83" t="s">
        <v>308</v>
      </c>
      <c r="F17" s="84" t="s">
        <v>309</v>
      </c>
      <c r="G17" s="84" t="s">
        <v>310</v>
      </c>
      <c r="H17" s="84" t="s">
        <v>311</v>
      </c>
      <c r="I17" s="84" t="s">
        <v>312</v>
      </c>
      <c r="J17" s="84" t="s">
        <v>313</v>
      </c>
      <c r="K17" s="84" t="s">
        <v>314</v>
      </c>
      <c r="L17" s="84" t="s">
        <v>315</v>
      </c>
      <c r="M17" s="84" t="s">
        <v>316</v>
      </c>
      <c r="N17" s="84" t="s">
        <v>317</v>
      </c>
      <c r="O17" s="84" t="s">
        <v>318</v>
      </c>
      <c r="P17" s="84" t="s">
        <v>319</v>
      </c>
      <c r="Q17" s="84" t="s">
        <v>320</v>
      </c>
      <c r="R17" s="84" t="s">
        <v>321</v>
      </c>
      <c r="S17" s="84" t="s">
        <v>322</v>
      </c>
      <c r="T17" s="84" t="s">
        <v>323</v>
      </c>
      <c r="U17" s="84" t="s">
        <v>324</v>
      </c>
      <c r="V17" s="84" t="s">
        <v>325</v>
      </c>
      <c r="W17" s="84" t="s">
        <v>326</v>
      </c>
      <c r="X17" s="84" t="s">
        <v>327</v>
      </c>
      <c r="Y17" s="84" t="s">
        <v>328</v>
      </c>
      <c r="Z17" s="84" t="s">
        <v>329</v>
      </c>
      <c r="AA17" s="84" t="s">
        <v>330</v>
      </c>
      <c r="AB17" s="84" t="s">
        <v>331</v>
      </c>
      <c r="AC17" s="84" t="s">
        <v>332</v>
      </c>
      <c r="AD17" s="84" t="s">
        <v>333</v>
      </c>
      <c r="AE17" s="84" t="s">
        <v>334</v>
      </c>
      <c r="AF17" s="84" t="s">
        <v>335</v>
      </c>
      <c r="AG17" s="84" t="s">
        <v>336</v>
      </c>
      <c r="AH17" s="84" t="s">
        <v>337</v>
      </c>
      <c r="AI17" s="84" t="s">
        <v>338</v>
      </c>
      <c r="AJ17" s="236" t="s">
        <v>478</v>
      </c>
      <c r="AK17" s="173" t="s">
        <v>339</v>
      </c>
    </row>
    <row r="18" spans="1:39" s="188" customFormat="1" ht="60" customHeight="1">
      <c r="A18" s="183" t="s">
        <v>403</v>
      </c>
      <c r="B18" s="184" t="s">
        <v>404</v>
      </c>
      <c r="C18" s="184" t="s">
        <v>405</v>
      </c>
      <c r="D18" s="185"/>
      <c r="E18" s="190">
        <v>6</v>
      </c>
      <c r="F18" s="191">
        <v>8</v>
      </c>
      <c r="G18" s="191">
        <v>6</v>
      </c>
      <c r="H18" s="191">
        <v>8</v>
      </c>
      <c r="I18" s="191">
        <v>4</v>
      </c>
      <c r="J18" s="191"/>
      <c r="K18" s="191"/>
      <c r="L18" s="191">
        <v>0</v>
      </c>
      <c r="M18" s="191">
        <v>0</v>
      </c>
      <c r="N18" s="191">
        <v>0</v>
      </c>
      <c r="O18" s="191">
        <v>0</v>
      </c>
      <c r="P18" s="191">
        <v>0</v>
      </c>
      <c r="Q18" s="191"/>
      <c r="R18" s="191"/>
      <c r="S18" s="191">
        <v>0</v>
      </c>
      <c r="T18" s="191">
        <v>0</v>
      </c>
      <c r="U18" s="191">
        <v>0</v>
      </c>
      <c r="V18" s="191">
        <v>0</v>
      </c>
      <c r="W18" s="191">
        <v>4</v>
      </c>
      <c r="X18" s="191"/>
      <c r="Y18" s="191"/>
      <c r="Z18" s="191">
        <v>6</v>
      </c>
      <c r="AA18" s="191">
        <v>8</v>
      </c>
      <c r="AB18" s="191">
        <v>4</v>
      </c>
      <c r="AC18" s="191">
        <v>5</v>
      </c>
      <c r="AD18" s="191">
        <v>0</v>
      </c>
      <c r="AE18" s="191"/>
      <c r="AF18" s="191"/>
      <c r="AG18" s="191">
        <v>2</v>
      </c>
      <c r="AH18" s="191">
        <v>0</v>
      </c>
      <c r="AI18" s="191">
        <v>0</v>
      </c>
      <c r="AJ18" s="186">
        <f>IF(A18="","",SUM(E18:AI18))</f>
        <v>61</v>
      </c>
      <c r="AK18" s="187"/>
    </row>
    <row r="19" spans="1:39" s="93" customFormat="1" ht="60" customHeight="1">
      <c r="A19" s="192" t="str">
        <f>IF('1045Bf Données de base trav.'!A8="","",'1045Bf Données de base trav.'!A8)</f>
        <v/>
      </c>
      <c r="B19" s="193" t="str">
        <f>IF('1045Bf Données de base trav.'!B8="","",'1045Bf Données de base trav.'!B8)</f>
        <v/>
      </c>
      <c r="C19" s="193" t="str">
        <f>IF('1045Bf Données de base trav.'!C8="","",'1045Bf Données de base trav.'!C8)</f>
        <v/>
      </c>
      <c r="D19" s="194"/>
      <c r="E19" s="89"/>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1" t="str">
        <f t="shared" ref="AJ19:AJ83" si="0">IF(A19="","",SUM(E19:AI19))</f>
        <v/>
      </c>
      <c r="AK19" s="92"/>
    </row>
    <row r="20" spans="1:39" s="53" customFormat="1" ht="60" customHeight="1">
      <c r="A20" s="195" t="str">
        <f>IF('1045Bf Données de base trav.'!A9="","",'1045Bf Données de base trav.'!A9)</f>
        <v/>
      </c>
      <c r="B20" s="196" t="str">
        <f>IF('1045Bf Données de base trav.'!B9="","",'1045Bf Données de base trav.'!B9)</f>
        <v/>
      </c>
      <c r="C20" s="196" t="str">
        <f>IF('1045Bf Données de base trav.'!C9="","",'1045Bf Données de base trav.'!C9)</f>
        <v/>
      </c>
      <c r="D20" s="197"/>
      <c r="E20" s="94"/>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6" t="str">
        <f t="shared" si="0"/>
        <v/>
      </c>
      <c r="AK20" s="97"/>
      <c r="AM20" s="98"/>
    </row>
    <row r="21" spans="1:39" s="53" customFormat="1" ht="60" customHeight="1">
      <c r="A21" s="195" t="str">
        <f>IF('1045Bf Données de base trav.'!A10="","",'1045Bf Données de base trav.'!A10)</f>
        <v/>
      </c>
      <c r="B21" s="196" t="str">
        <f>IF('1045Bf Données de base trav.'!B10="","",'1045Bf Données de base trav.'!B10)</f>
        <v/>
      </c>
      <c r="C21" s="196" t="str">
        <f>IF('1045Bf Données de base trav.'!C10="","",'1045Bf Données de base trav.'!C10)</f>
        <v/>
      </c>
      <c r="D21" s="197"/>
      <c r="E21" s="94"/>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6" t="str">
        <f t="shared" si="0"/>
        <v/>
      </c>
      <c r="AK21" s="97"/>
      <c r="AM21" s="99"/>
    </row>
    <row r="22" spans="1:39" s="53" customFormat="1" ht="60" customHeight="1">
      <c r="A22" s="195" t="str">
        <f>IF('1045Bf Données de base trav.'!A11="","",'1045Bf Données de base trav.'!A11)</f>
        <v/>
      </c>
      <c r="B22" s="196" t="str">
        <f>IF('1045Bf Données de base trav.'!B11="","",'1045Bf Données de base trav.'!B11)</f>
        <v/>
      </c>
      <c r="C22" s="196" t="str">
        <f>IF('1045Bf Données de base trav.'!C11="","",'1045Bf Données de base trav.'!C11)</f>
        <v/>
      </c>
      <c r="D22" s="197"/>
      <c r="E22" s="94"/>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6" t="str">
        <f t="shared" si="0"/>
        <v/>
      </c>
      <c r="AK22" s="97"/>
      <c r="AM22" s="99"/>
    </row>
    <row r="23" spans="1:39" s="53" customFormat="1" ht="60" customHeight="1">
      <c r="A23" s="195" t="str">
        <f>IF('1045Bf Données de base trav.'!A12="","",'1045Bf Données de base trav.'!A12)</f>
        <v/>
      </c>
      <c r="B23" s="196" t="str">
        <f>IF('1045Bf Données de base trav.'!B12="","",'1045Bf Données de base trav.'!B12)</f>
        <v/>
      </c>
      <c r="C23" s="196" t="str">
        <f>IF('1045Bf Données de base trav.'!C12="","",'1045Bf Données de base trav.'!C12)</f>
        <v/>
      </c>
      <c r="D23" s="197"/>
      <c r="E23" s="94"/>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6" t="str">
        <f t="shared" si="0"/>
        <v/>
      </c>
      <c r="AK23" s="97"/>
      <c r="AM23" s="99"/>
    </row>
    <row r="24" spans="1:39" s="53" customFormat="1" ht="60" customHeight="1">
      <c r="A24" s="195" t="str">
        <f>IF('1045Bf Données de base trav.'!A13="","",'1045Bf Données de base trav.'!A13)</f>
        <v/>
      </c>
      <c r="B24" s="196" t="str">
        <f>IF('1045Bf Données de base trav.'!B13="","",'1045Bf Données de base trav.'!B13)</f>
        <v/>
      </c>
      <c r="C24" s="196" t="str">
        <f>IF('1045Bf Données de base trav.'!C13="","",'1045Bf Données de base trav.'!C13)</f>
        <v/>
      </c>
      <c r="D24" s="197"/>
      <c r="E24" s="94"/>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6" t="str">
        <f t="shared" si="0"/>
        <v/>
      </c>
      <c r="AK24" s="97"/>
      <c r="AM24" s="99"/>
    </row>
    <row r="25" spans="1:39" s="53" customFormat="1" ht="60" customHeight="1">
      <c r="A25" s="195" t="str">
        <f>IF('1045Bf Données de base trav.'!A14="","",'1045Bf Données de base trav.'!A14)</f>
        <v/>
      </c>
      <c r="B25" s="196" t="str">
        <f>IF('1045Bf Données de base trav.'!B14="","",'1045Bf Données de base trav.'!B14)</f>
        <v/>
      </c>
      <c r="C25" s="196" t="str">
        <f>IF('1045Bf Données de base trav.'!C14="","",'1045Bf Données de base trav.'!C14)</f>
        <v/>
      </c>
      <c r="D25" s="197"/>
      <c r="E25" s="94"/>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6" t="str">
        <f t="shared" si="0"/>
        <v/>
      </c>
      <c r="AK25" s="97"/>
      <c r="AM25" s="99"/>
    </row>
    <row r="26" spans="1:39" s="53" customFormat="1" ht="60" customHeight="1">
      <c r="A26" s="195" t="str">
        <f>IF('1045Bf Données de base trav.'!A15="","",'1045Bf Données de base trav.'!A15)</f>
        <v/>
      </c>
      <c r="B26" s="196" t="str">
        <f>IF('1045Bf Données de base trav.'!B15="","",'1045Bf Données de base trav.'!B15)</f>
        <v/>
      </c>
      <c r="C26" s="196" t="str">
        <f>IF('1045Bf Données de base trav.'!C15="","",'1045Bf Données de base trav.'!C15)</f>
        <v/>
      </c>
      <c r="D26" s="197"/>
      <c r="E26" s="94"/>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6" t="str">
        <f t="shared" si="0"/>
        <v/>
      </c>
      <c r="AK26" s="97"/>
    </row>
    <row r="27" spans="1:39" s="53" customFormat="1" ht="60" customHeight="1">
      <c r="A27" s="195" t="str">
        <f>IF('1045Bf Données de base trav.'!A16="","",'1045Bf Données de base trav.'!A16)</f>
        <v/>
      </c>
      <c r="B27" s="196" t="str">
        <f>IF('1045Bf Données de base trav.'!B16="","",'1045Bf Données de base trav.'!B16)</f>
        <v/>
      </c>
      <c r="C27" s="196" t="str">
        <f>IF('1045Bf Données de base trav.'!C16="","",'1045Bf Données de base trav.'!C16)</f>
        <v/>
      </c>
      <c r="D27" s="197"/>
      <c r="E27" s="94"/>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6" t="str">
        <f t="shared" si="0"/>
        <v/>
      </c>
      <c r="AK27" s="97"/>
    </row>
    <row r="28" spans="1:39" s="53" customFormat="1" ht="60" customHeight="1">
      <c r="A28" s="195" t="str">
        <f>IF('1045Bf Données de base trav.'!A17="","",'1045Bf Données de base trav.'!A17)</f>
        <v/>
      </c>
      <c r="B28" s="196" t="str">
        <f>IF('1045Bf Données de base trav.'!B17="","",'1045Bf Données de base trav.'!B17)</f>
        <v/>
      </c>
      <c r="C28" s="196" t="str">
        <f>IF('1045Bf Données de base trav.'!C17="","",'1045Bf Données de base trav.'!C17)</f>
        <v/>
      </c>
      <c r="D28" s="197"/>
      <c r="E28" s="94"/>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6" t="str">
        <f t="shared" si="0"/>
        <v/>
      </c>
      <c r="AK28" s="97"/>
    </row>
    <row r="29" spans="1:39" s="53" customFormat="1" ht="60" customHeight="1">
      <c r="A29" s="195" t="str">
        <f>IF('1045Bf Données de base trav.'!A18="","",'1045Bf Données de base trav.'!A18)</f>
        <v/>
      </c>
      <c r="B29" s="196" t="str">
        <f>IF('1045Bf Données de base trav.'!B18="","",'1045Bf Données de base trav.'!B18)</f>
        <v/>
      </c>
      <c r="C29" s="196" t="str">
        <f>IF('1045Bf Données de base trav.'!C18="","",'1045Bf Données de base trav.'!C18)</f>
        <v/>
      </c>
      <c r="D29" s="197"/>
      <c r="E29" s="94"/>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6" t="str">
        <f t="shared" si="0"/>
        <v/>
      </c>
      <c r="AK29" s="97"/>
    </row>
    <row r="30" spans="1:39" s="53" customFormat="1" ht="60" customHeight="1">
      <c r="A30" s="195" t="str">
        <f>IF('1045Bf Données de base trav.'!A19="","",'1045Bf Données de base trav.'!A19)</f>
        <v/>
      </c>
      <c r="B30" s="196" t="str">
        <f>IF('1045Bf Données de base trav.'!B19="","",'1045Bf Données de base trav.'!B19)</f>
        <v/>
      </c>
      <c r="C30" s="196" t="str">
        <f>IF('1045Bf Données de base trav.'!C19="","",'1045Bf Données de base trav.'!C19)</f>
        <v/>
      </c>
      <c r="D30" s="197"/>
      <c r="E30" s="94"/>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6" t="str">
        <f t="shared" si="0"/>
        <v/>
      </c>
      <c r="AK30" s="97"/>
    </row>
    <row r="31" spans="1:39" s="53" customFormat="1" ht="60" customHeight="1">
      <c r="A31" s="195" t="str">
        <f>IF('1045Bf Données de base trav.'!A20="","",'1045Bf Données de base trav.'!A20)</f>
        <v/>
      </c>
      <c r="B31" s="196" t="str">
        <f>IF('1045Bf Données de base trav.'!B20="","",'1045Bf Données de base trav.'!B20)</f>
        <v/>
      </c>
      <c r="C31" s="196" t="str">
        <f>IF('1045Bf Données de base trav.'!C20="","",'1045Bf Données de base trav.'!C20)</f>
        <v/>
      </c>
      <c r="D31" s="197"/>
      <c r="E31" s="94"/>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6" t="str">
        <f t="shared" si="0"/>
        <v/>
      </c>
      <c r="AK31" s="97"/>
    </row>
    <row r="32" spans="1:39" s="53" customFormat="1" ht="60" customHeight="1">
      <c r="A32" s="195" t="str">
        <f>IF('1045Bf Données de base trav.'!A21="","",'1045Bf Données de base trav.'!A21)</f>
        <v/>
      </c>
      <c r="B32" s="196" t="str">
        <f>IF('1045Bf Données de base trav.'!B21="","",'1045Bf Données de base trav.'!B21)</f>
        <v/>
      </c>
      <c r="C32" s="196" t="str">
        <f>IF('1045Bf Données de base trav.'!C21="","",'1045Bf Données de base trav.'!C21)</f>
        <v/>
      </c>
      <c r="D32" s="197"/>
      <c r="E32" s="94"/>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6" t="str">
        <f t="shared" si="0"/>
        <v/>
      </c>
      <c r="AK32" s="97"/>
    </row>
    <row r="33" spans="1:37" s="53" customFormat="1" ht="60" customHeight="1">
      <c r="A33" s="195" t="str">
        <f>IF('1045Bf Données de base trav.'!A22="","",'1045Bf Données de base trav.'!A22)</f>
        <v/>
      </c>
      <c r="B33" s="196" t="str">
        <f>IF('1045Bf Données de base trav.'!B22="","",'1045Bf Données de base trav.'!B22)</f>
        <v/>
      </c>
      <c r="C33" s="196" t="str">
        <f>IF('1045Bf Données de base trav.'!C22="","",'1045Bf Données de base trav.'!C22)</f>
        <v/>
      </c>
      <c r="D33" s="197"/>
      <c r="E33" s="94"/>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6" t="str">
        <f t="shared" si="0"/>
        <v/>
      </c>
      <c r="AK33" s="97"/>
    </row>
    <row r="34" spans="1:37" s="53" customFormat="1" ht="60" customHeight="1">
      <c r="A34" s="195" t="str">
        <f>IF('1045Bf Données de base trav.'!A23="","",'1045Bf Données de base trav.'!A23)</f>
        <v/>
      </c>
      <c r="B34" s="196" t="str">
        <f>IF('1045Bf Données de base trav.'!B23="","",'1045Bf Données de base trav.'!B23)</f>
        <v/>
      </c>
      <c r="C34" s="196" t="str">
        <f>IF('1045Bf Données de base trav.'!C23="","",'1045Bf Données de base trav.'!C23)</f>
        <v/>
      </c>
      <c r="D34" s="197"/>
      <c r="E34" s="94"/>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6" t="str">
        <f t="shared" si="0"/>
        <v/>
      </c>
      <c r="AK34" s="97"/>
    </row>
    <row r="35" spans="1:37" s="53" customFormat="1" ht="60" customHeight="1">
      <c r="A35" s="195" t="str">
        <f>IF('1045Bf Données de base trav.'!A24="","",'1045Bf Données de base trav.'!A24)</f>
        <v/>
      </c>
      <c r="B35" s="196" t="str">
        <f>IF('1045Bf Données de base trav.'!B24="","",'1045Bf Données de base trav.'!B24)</f>
        <v/>
      </c>
      <c r="C35" s="196" t="str">
        <f>IF('1045Bf Données de base trav.'!C24="","",'1045Bf Données de base trav.'!C24)</f>
        <v/>
      </c>
      <c r="D35" s="197"/>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6" t="str">
        <f t="shared" si="0"/>
        <v/>
      </c>
      <c r="AK35" s="97"/>
    </row>
    <row r="36" spans="1:37" s="53" customFormat="1" ht="60" customHeight="1">
      <c r="A36" s="195" t="str">
        <f>IF('1045Bf Données de base trav.'!A25="","",'1045Bf Données de base trav.'!A25)</f>
        <v/>
      </c>
      <c r="B36" s="196" t="str">
        <f>IF('1045Bf Données de base trav.'!B25="","",'1045Bf Données de base trav.'!B25)</f>
        <v/>
      </c>
      <c r="C36" s="196" t="str">
        <f>IF('1045Bf Données de base trav.'!C25="","",'1045Bf Données de base trav.'!C25)</f>
        <v/>
      </c>
      <c r="D36" s="197"/>
      <c r="E36" s="94"/>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6" t="str">
        <f t="shared" si="0"/>
        <v/>
      </c>
      <c r="AK36" s="97"/>
    </row>
    <row r="37" spans="1:37" s="53" customFormat="1" ht="60" customHeight="1">
      <c r="A37" s="195" t="str">
        <f>IF('1045Bf Données de base trav.'!A26="","",'1045Bf Données de base trav.'!A26)</f>
        <v/>
      </c>
      <c r="B37" s="196" t="str">
        <f>IF('1045Bf Données de base trav.'!B26="","",'1045Bf Données de base trav.'!B26)</f>
        <v/>
      </c>
      <c r="C37" s="196" t="str">
        <f>IF('1045Bf Données de base trav.'!C26="","",'1045Bf Données de base trav.'!C26)</f>
        <v/>
      </c>
      <c r="D37" s="197"/>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6" t="str">
        <f t="shared" si="0"/>
        <v/>
      </c>
      <c r="AK37" s="97"/>
    </row>
    <row r="38" spans="1:37" s="53" customFormat="1" ht="60" customHeight="1">
      <c r="A38" s="195" t="str">
        <f>IF('1045Bf Données de base trav.'!A27="","",'1045Bf Données de base trav.'!A27)</f>
        <v/>
      </c>
      <c r="B38" s="196" t="str">
        <f>IF('1045Bf Données de base trav.'!B27="","",'1045Bf Données de base trav.'!B27)</f>
        <v/>
      </c>
      <c r="C38" s="196" t="str">
        <f>IF('1045Bf Données de base trav.'!C27="","",'1045Bf Données de base trav.'!C27)</f>
        <v/>
      </c>
      <c r="D38" s="197"/>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6" t="str">
        <f t="shared" si="0"/>
        <v/>
      </c>
      <c r="AK38" s="97"/>
    </row>
    <row r="39" spans="1:37" s="53" customFormat="1" ht="60" customHeight="1">
      <c r="A39" s="195" t="str">
        <f>IF('1045Bf Données de base trav.'!A28="","",'1045Bf Données de base trav.'!A28)</f>
        <v/>
      </c>
      <c r="B39" s="196" t="str">
        <f>IF('1045Bf Données de base trav.'!B28="","",'1045Bf Données de base trav.'!B28)</f>
        <v/>
      </c>
      <c r="C39" s="196" t="str">
        <f>IF('1045Bf Données de base trav.'!C28="","",'1045Bf Données de base trav.'!C28)</f>
        <v/>
      </c>
      <c r="D39" s="197"/>
      <c r="E39" s="94"/>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6" t="str">
        <f t="shared" si="0"/>
        <v/>
      </c>
      <c r="AK39" s="97"/>
    </row>
    <row r="40" spans="1:37" s="53" customFormat="1" ht="60" customHeight="1">
      <c r="A40" s="195" t="str">
        <f>IF('1045Bf Données de base trav.'!A29="","",'1045Bf Données de base trav.'!A29)</f>
        <v/>
      </c>
      <c r="B40" s="196" t="str">
        <f>IF('1045Bf Données de base trav.'!B29="","",'1045Bf Données de base trav.'!B29)</f>
        <v/>
      </c>
      <c r="C40" s="196" t="str">
        <f>IF('1045Bf Données de base trav.'!C29="","",'1045Bf Données de base trav.'!C29)</f>
        <v/>
      </c>
      <c r="D40" s="197"/>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6" t="str">
        <f t="shared" si="0"/>
        <v/>
      </c>
      <c r="AK40" s="97"/>
    </row>
    <row r="41" spans="1:37" s="53" customFormat="1" ht="60" customHeight="1">
      <c r="A41" s="195" t="str">
        <f>IF('1045Bf Données de base trav.'!A30="","",'1045Bf Données de base trav.'!A30)</f>
        <v/>
      </c>
      <c r="B41" s="196" t="str">
        <f>IF('1045Bf Données de base trav.'!B30="","",'1045Bf Données de base trav.'!B30)</f>
        <v/>
      </c>
      <c r="C41" s="196" t="str">
        <f>IF('1045Bf Données de base trav.'!C30="","",'1045Bf Données de base trav.'!C30)</f>
        <v/>
      </c>
      <c r="D41" s="197"/>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6" t="str">
        <f t="shared" si="0"/>
        <v/>
      </c>
      <c r="AK41" s="97"/>
    </row>
    <row r="42" spans="1:37" s="53" customFormat="1" ht="60" customHeight="1">
      <c r="A42" s="195" t="str">
        <f>IF('1045Bf Données de base trav.'!A31="","",'1045Bf Données de base trav.'!A31)</f>
        <v/>
      </c>
      <c r="B42" s="196" t="str">
        <f>IF('1045Bf Données de base trav.'!B31="","",'1045Bf Données de base trav.'!B31)</f>
        <v/>
      </c>
      <c r="C42" s="196" t="str">
        <f>IF('1045Bf Données de base trav.'!C31="","",'1045Bf Données de base trav.'!C31)</f>
        <v/>
      </c>
      <c r="D42" s="197"/>
      <c r="E42" s="94"/>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6" t="str">
        <f t="shared" si="0"/>
        <v/>
      </c>
      <c r="AK42" s="97"/>
    </row>
    <row r="43" spans="1:37" s="53" customFormat="1" ht="60" customHeight="1">
      <c r="A43" s="195" t="str">
        <f>IF('1045Bf Données de base trav.'!A32="","",'1045Bf Données de base trav.'!A32)</f>
        <v/>
      </c>
      <c r="B43" s="196" t="str">
        <f>IF('1045Bf Données de base trav.'!B32="","",'1045Bf Données de base trav.'!B32)</f>
        <v/>
      </c>
      <c r="C43" s="196" t="str">
        <f>IF('1045Bf Données de base trav.'!C32="","",'1045Bf Données de base trav.'!C32)</f>
        <v/>
      </c>
      <c r="D43" s="197"/>
      <c r="E43" s="94"/>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6" t="str">
        <f t="shared" si="0"/>
        <v/>
      </c>
      <c r="AK43" s="97"/>
    </row>
    <row r="44" spans="1:37" s="53" customFormat="1" ht="60" customHeight="1">
      <c r="A44" s="195" t="str">
        <f>IF('1045Bf Données de base trav.'!A33="","",'1045Bf Données de base trav.'!A33)</f>
        <v/>
      </c>
      <c r="B44" s="196" t="str">
        <f>IF('1045Bf Données de base trav.'!B33="","",'1045Bf Données de base trav.'!B33)</f>
        <v/>
      </c>
      <c r="C44" s="196" t="str">
        <f>IF('1045Bf Données de base trav.'!C33="","",'1045Bf Données de base trav.'!C33)</f>
        <v/>
      </c>
      <c r="D44" s="197"/>
      <c r="E44" s="94"/>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6" t="str">
        <f t="shared" si="0"/>
        <v/>
      </c>
      <c r="AK44" s="97"/>
    </row>
    <row r="45" spans="1:37" s="53" customFormat="1" ht="60" customHeight="1">
      <c r="A45" s="195" t="str">
        <f>IF('1045Bf Données de base trav.'!A34="","",'1045Bf Données de base trav.'!A34)</f>
        <v/>
      </c>
      <c r="B45" s="196" t="str">
        <f>IF('1045Bf Données de base trav.'!B34="","",'1045Bf Données de base trav.'!B34)</f>
        <v/>
      </c>
      <c r="C45" s="196" t="str">
        <f>IF('1045Bf Données de base trav.'!C34="","",'1045Bf Données de base trav.'!C34)</f>
        <v/>
      </c>
      <c r="D45" s="197"/>
      <c r="E45" s="94"/>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6" t="str">
        <f t="shared" si="0"/>
        <v/>
      </c>
      <c r="AK45" s="97"/>
    </row>
    <row r="46" spans="1:37" s="53" customFormat="1" ht="60" customHeight="1">
      <c r="A46" s="195" t="str">
        <f>IF('1045Bf Données de base trav.'!A35="","",'1045Bf Données de base trav.'!A35)</f>
        <v/>
      </c>
      <c r="B46" s="196" t="str">
        <f>IF('1045Bf Données de base trav.'!B35="","",'1045Bf Données de base trav.'!B35)</f>
        <v/>
      </c>
      <c r="C46" s="196" t="str">
        <f>IF('1045Bf Données de base trav.'!C35="","",'1045Bf Données de base trav.'!C35)</f>
        <v/>
      </c>
      <c r="D46" s="197"/>
      <c r="E46" s="94"/>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6" t="str">
        <f t="shared" si="0"/>
        <v/>
      </c>
      <c r="AK46" s="97"/>
    </row>
    <row r="47" spans="1:37" s="53" customFormat="1" ht="60" customHeight="1">
      <c r="A47" s="195" t="str">
        <f>IF('1045Bf Données de base trav.'!A36="","",'1045Bf Données de base trav.'!A36)</f>
        <v/>
      </c>
      <c r="B47" s="196" t="str">
        <f>IF('1045Bf Données de base trav.'!B36="","",'1045Bf Données de base trav.'!B36)</f>
        <v/>
      </c>
      <c r="C47" s="196" t="str">
        <f>IF('1045Bf Données de base trav.'!C36="","",'1045Bf Données de base trav.'!C36)</f>
        <v/>
      </c>
      <c r="D47" s="197"/>
      <c r="E47" s="94"/>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6" t="str">
        <f t="shared" si="0"/>
        <v/>
      </c>
      <c r="AK47" s="97"/>
    </row>
    <row r="48" spans="1:37" s="53" customFormat="1" ht="60" customHeight="1">
      <c r="A48" s="195" t="str">
        <f>IF('1045Bf Données de base trav.'!A37="","",'1045Bf Données de base trav.'!A37)</f>
        <v/>
      </c>
      <c r="B48" s="196" t="str">
        <f>IF('1045Bf Données de base trav.'!B37="","",'1045Bf Données de base trav.'!B37)</f>
        <v/>
      </c>
      <c r="C48" s="196" t="str">
        <f>IF('1045Bf Données de base trav.'!C37="","",'1045Bf Données de base trav.'!C37)</f>
        <v/>
      </c>
      <c r="D48" s="197"/>
      <c r="E48" s="94"/>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6" t="str">
        <f t="shared" si="0"/>
        <v/>
      </c>
      <c r="AK48" s="97"/>
    </row>
    <row r="49" spans="1:37" s="53" customFormat="1" ht="60" customHeight="1">
      <c r="A49" s="195" t="str">
        <f>IF('1045Bf Données de base trav.'!A38="","",'1045Bf Données de base trav.'!A38)</f>
        <v/>
      </c>
      <c r="B49" s="196" t="str">
        <f>IF('1045Bf Données de base trav.'!B38="","",'1045Bf Données de base trav.'!B38)</f>
        <v/>
      </c>
      <c r="C49" s="196" t="str">
        <f>IF('1045Bf Données de base trav.'!C38="","",'1045Bf Données de base trav.'!C38)</f>
        <v/>
      </c>
      <c r="D49" s="197"/>
      <c r="E49" s="94"/>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6" t="str">
        <f t="shared" si="0"/>
        <v/>
      </c>
      <c r="AK49" s="97"/>
    </row>
    <row r="50" spans="1:37" s="53" customFormat="1" ht="60" customHeight="1">
      <c r="A50" s="195" t="str">
        <f>IF('1045Bf Données de base trav.'!A39="","",'1045Bf Données de base trav.'!A39)</f>
        <v/>
      </c>
      <c r="B50" s="196" t="str">
        <f>IF('1045Bf Données de base trav.'!B39="","",'1045Bf Données de base trav.'!B39)</f>
        <v/>
      </c>
      <c r="C50" s="196" t="str">
        <f>IF('1045Bf Données de base trav.'!C39="","",'1045Bf Données de base trav.'!C39)</f>
        <v/>
      </c>
      <c r="D50" s="197"/>
      <c r="E50" s="94"/>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6" t="str">
        <f t="shared" si="0"/>
        <v/>
      </c>
      <c r="AK50" s="97"/>
    </row>
    <row r="51" spans="1:37" s="53" customFormat="1" ht="60" customHeight="1">
      <c r="A51" s="195" t="str">
        <f>IF('1045Bf Données de base trav.'!A40="","",'1045Bf Données de base trav.'!A40)</f>
        <v/>
      </c>
      <c r="B51" s="196" t="str">
        <f>IF('1045Bf Données de base trav.'!B40="","",'1045Bf Données de base trav.'!B40)</f>
        <v/>
      </c>
      <c r="C51" s="196" t="str">
        <f>IF('1045Bf Données de base trav.'!C40="","",'1045Bf Données de base trav.'!C40)</f>
        <v/>
      </c>
      <c r="D51" s="197"/>
      <c r="E51" s="94"/>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6" t="str">
        <f t="shared" si="0"/>
        <v/>
      </c>
      <c r="AK51" s="97"/>
    </row>
    <row r="52" spans="1:37" s="53" customFormat="1" ht="60" customHeight="1">
      <c r="A52" s="195" t="str">
        <f>IF('1045Bf Données de base trav.'!A41="","",'1045Bf Données de base trav.'!A41)</f>
        <v/>
      </c>
      <c r="B52" s="196" t="str">
        <f>IF('1045Bf Données de base trav.'!B41="","",'1045Bf Données de base trav.'!B41)</f>
        <v/>
      </c>
      <c r="C52" s="196" t="str">
        <f>IF('1045Bf Données de base trav.'!C41="","",'1045Bf Données de base trav.'!C41)</f>
        <v/>
      </c>
      <c r="D52" s="197"/>
      <c r="E52" s="94"/>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6" t="str">
        <f t="shared" si="0"/>
        <v/>
      </c>
      <c r="AK52" s="97"/>
    </row>
    <row r="53" spans="1:37" s="53" customFormat="1" ht="60" customHeight="1">
      <c r="A53" s="195" t="str">
        <f>IF('1045Bf Données de base trav.'!A42="","",'1045Bf Données de base trav.'!A42)</f>
        <v/>
      </c>
      <c r="B53" s="196" t="str">
        <f>IF('1045Bf Données de base trav.'!B42="","",'1045Bf Données de base trav.'!B42)</f>
        <v/>
      </c>
      <c r="C53" s="196" t="str">
        <f>IF('1045Bf Données de base trav.'!C42="","",'1045Bf Données de base trav.'!C42)</f>
        <v/>
      </c>
      <c r="D53" s="197"/>
      <c r="E53" s="94"/>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6" t="str">
        <f t="shared" si="0"/>
        <v/>
      </c>
      <c r="AK53" s="97"/>
    </row>
    <row r="54" spans="1:37" s="53" customFormat="1" ht="60" customHeight="1">
      <c r="A54" s="195" t="str">
        <f>IF('1045Bf Données de base trav.'!A43="","",'1045Bf Données de base trav.'!A43)</f>
        <v/>
      </c>
      <c r="B54" s="196" t="str">
        <f>IF('1045Bf Données de base trav.'!B43="","",'1045Bf Données de base trav.'!B43)</f>
        <v/>
      </c>
      <c r="C54" s="196" t="str">
        <f>IF('1045Bf Données de base trav.'!C43="","",'1045Bf Données de base trav.'!C43)</f>
        <v/>
      </c>
      <c r="D54" s="197"/>
      <c r="E54" s="94"/>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6" t="str">
        <f t="shared" si="0"/>
        <v/>
      </c>
      <c r="AK54" s="97"/>
    </row>
    <row r="55" spans="1:37" s="53" customFormat="1" ht="60" customHeight="1">
      <c r="A55" s="195" t="str">
        <f>IF('1045Bf Données de base trav.'!A44="","",'1045Bf Données de base trav.'!A44)</f>
        <v/>
      </c>
      <c r="B55" s="196" t="str">
        <f>IF('1045Bf Données de base trav.'!B44="","",'1045Bf Données de base trav.'!B44)</f>
        <v/>
      </c>
      <c r="C55" s="196" t="str">
        <f>IF('1045Bf Données de base trav.'!C44="","",'1045Bf Données de base trav.'!C44)</f>
        <v/>
      </c>
      <c r="D55" s="197"/>
      <c r="E55" s="94"/>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6" t="str">
        <f t="shared" si="0"/>
        <v/>
      </c>
      <c r="AK55" s="97"/>
    </row>
    <row r="56" spans="1:37" s="53" customFormat="1" ht="60" customHeight="1">
      <c r="A56" s="195" t="str">
        <f>IF('1045Bf Données de base trav.'!A45="","",'1045Bf Données de base trav.'!A45)</f>
        <v/>
      </c>
      <c r="B56" s="196" t="str">
        <f>IF('1045Bf Données de base trav.'!B45="","",'1045Bf Données de base trav.'!B45)</f>
        <v/>
      </c>
      <c r="C56" s="196" t="str">
        <f>IF('1045Bf Données de base trav.'!C45="","",'1045Bf Données de base trav.'!C45)</f>
        <v/>
      </c>
      <c r="D56" s="197"/>
      <c r="E56" s="94"/>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6" t="str">
        <f t="shared" si="0"/>
        <v/>
      </c>
      <c r="AK56" s="97"/>
    </row>
    <row r="57" spans="1:37" s="53" customFormat="1" ht="60" customHeight="1">
      <c r="A57" s="195" t="str">
        <f>IF('1045Bf Données de base trav.'!A46="","",'1045Bf Données de base trav.'!A46)</f>
        <v/>
      </c>
      <c r="B57" s="196" t="str">
        <f>IF('1045Bf Données de base trav.'!B46="","",'1045Bf Données de base trav.'!B46)</f>
        <v/>
      </c>
      <c r="C57" s="196" t="str">
        <f>IF('1045Bf Données de base trav.'!C46="","",'1045Bf Données de base trav.'!C46)</f>
        <v/>
      </c>
      <c r="D57" s="197"/>
      <c r="E57" s="94"/>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6" t="str">
        <f t="shared" si="0"/>
        <v/>
      </c>
      <c r="AK57" s="97"/>
    </row>
    <row r="58" spans="1:37" s="53" customFormat="1" ht="60" customHeight="1">
      <c r="A58" s="195" t="str">
        <f>IF('1045Bf Données de base trav.'!A47="","",'1045Bf Données de base trav.'!A47)</f>
        <v/>
      </c>
      <c r="B58" s="196" t="str">
        <f>IF('1045Bf Données de base trav.'!B47="","",'1045Bf Données de base trav.'!B47)</f>
        <v/>
      </c>
      <c r="C58" s="196" t="str">
        <f>IF('1045Bf Données de base trav.'!C47="","",'1045Bf Données de base trav.'!C47)</f>
        <v/>
      </c>
      <c r="D58" s="197"/>
      <c r="E58" s="94"/>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6" t="str">
        <f t="shared" si="0"/>
        <v/>
      </c>
      <c r="AK58" s="97"/>
    </row>
    <row r="59" spans="1:37" s="53" customFormat="1" ht="60" customHeight="1">
      <c r="A59" s="195" t="str">
        <f>IF('1045Bf Données de base trav.'!A48="","",'1045Bf Données de base trav.'!A48)</f>
        <v/>
      </c>
      <c r="B59" s="196" t="str">
        <f>IF('1045Bf Données de base trav.'!B48="","",'1045Bf Données de base trav.'!B48)</f>
        <v/>
      </c>
      <c r="C59" s="196" t="str">
        <f>IF('1045Bf Données de base trav.'!C48="","",'1045Bf Données de base trav.'!C48)</f>
        <v/>
      </c>
      <c r="D59" s="197"/>
      <c r="E59" s="94"/>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6" t="str">
        <f t="shared" si="0"/>
        <v/>
      </c>
      <c r="AK59" s="97"/>
    </row>
    <row r="60" spans="1:37" s="53" customFormat="1" ht="60" customHeight="1">
      <c r="A60" s="195" t="str">
        <f>IF('1045Bf Données de base trav.'!A49="","",'1045Bf Données de base trav.'!A49)</f>
        <v/>
      </c>
      <c r="B60" s="196" t="str">
        <f>IF('1045Bf Données de base trav.'!B49="","",'1045Bf Données de base trav.'!B49)</f>
        <v/>
      </c>
      <c r="C60" s="196" t="str">
        <f>IF('1045Bf Données de base trav.'!C49="","",'1045Bf Données de base trav.'!C49)</f>
        <v/>
      </c>
      <c r="D60" s="197"/>
      <c r="E60" s="94"/>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t="str">
        <f t="shared" si="0"/>
        <v/>
      </c>
      <c r="AK60" s="97"/>
    </row>
    <row r="61" spans="1:37" s="53" customFormat="1" ht="60" customHeight="1">
      <c r="A61" s="195" t="str">
        <f>IF('1045Bf Données de base trav.'!A50="","",'1045Bf Données de base trav.'!A50)</f>
        <v/>
      </c>
      <c r="B61" s="196" t="str">
        <f>IF('1045Bf Données de base trav.'!B50="","",'1045Bf Données de base trav.'!B50)</f>
        <v/>
      </c>
      <c r="C61" s="196" t="str">
        <f>IF('1045Bf Données de base trav.'!C50="","",'1045Bf Données de base trav.'!C50)</f>
        <v/>
      </c>
      <c r="D61" s="197"/>
      <c r="E61" s="94"/>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6" t="str">
        <f t="shared" si="0"/>
        <v/>
      </c>
      <c r="AK61" s="97"/>
    </row>
    <row r="62" spans="1:37" s="53" customFormat="1" ht="60" customHeight="1">
      <c r="A62" s="195" t="str">
        <f>IF('1045Bf Données de base trav.'!A51="","",'1045Bf Données de base trav.'!A51)</f>
        <v/>
      </c>
      <c r="B62" s="196" t="str">
        <f>IF('1045Bf Données de base trav.'!B51="","",'1045Bf Données de base trav.'!B51)</f>
        <v/>
      </c>
      <c r="C62" s="196" t="str">
        <f>IF('1045Bf Données de base trav.'!C51="","",'1045Bf Données de base trav.'!C51)</f>
        <v/>
      </c>
      <c r="D62" s="197"/>
      <c r="E62" s="94"/>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6" t="str">
        <f t="shared" si="0"/>
        <v/>
      </c>
      <c r="AK62" s="97"/>
    </row>
    <row r="63" spans="1:37" s="53" customFormat="1" ht="60" customHeight="1">
      <c r="A63" s="195" t="str">
        <f>IF('1045Bf Données de base trav.'!A52="","",'1045Bf Données de base trav.'!A52)</f>
        <v/>
      </c>
      <c r="B63" s="196" t="str">
        <f>IF('1045Bf Données de base trav.'!B52="","",'1045Bf Données de base trav.'!B52)</f>
        <v/>
      </c>
      <c r="C63" s="196" t="str">
        <f>IF('1045Bf Données de base trav.'!C52="","",'1045Bf Données de base trav.'!C52)</f>
        <v/>
      </c>
      <c r="D63" s="197"/>
      <c r="E63" s="94"/>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6" t="str">
        <f t="shared" si="0"/>
        <v/>
      </c>
      <c r="AK63" s="97"/>
    </row>
    <row r="64" spans="1:37" s="53" customFormat="1" ht="60" customHeight="1">
      <c r="A64" s="195" t="str">
        <f>IF('1045Bf Données de base trav.'!A53="","",'1045Bf Données de base trav.'!A53)</f>
        <v/>
      </c>
      <c r="B64" s="196" t="str">
        <f>IF('1045Bf Données de base trav.'!B53="","",'1045Bf Données de base trav.'!B53)</f>
        <v/>
      </c>
      <c r="C64" s="196" t="str">
        <f>IF('1045Bf Données de base trav.'!C53="","",'1045Bf Données de base trav.'!C53)</f>
        <v/>
      </c>
      <c r="D64" s="197"/>
      <c r="E64" s="94"/>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6" t="str">
        <f t="shared" si="0"/>
        <v/>
      </c>
      <c r="AK64" s="97"/>
    </row>
    <row r="65" spans="1:37" s="53" customFormat="1" ht="60" customHeight="1">
      <c r="A65" s="195" t="str">
        <f>IF('1045Bf Données de base trav.'!A54="","",'1045Bf Données de base trav.'!A54)</f>
        <v/>
      </c>
      <c r="B65" s="196" t="str">
        <f>IF('1045Bf Données de base trav.'!B54="","",'1045Bf Données de base trav.'!B54)</f>
        <v/>
      </c>
      <c r="C65" s="196" t="str">
        <f>IF('1045Bf Données de base trav.'!C54="","",'1045Bf Données de base trav.'!C54)</f>
        <v/>
      </c>
      <c r="D65" s="197"/>
      <c r="E65" s="94"/>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6" t="str">
        <f t="shared" si="0"/>
        <v/>
      </c>
      <c r="AK65" s="97"/>
    </row>
    <row r="66" spans="1:37" s="53" customFormat="1" ht="60" customHeight="1">
      <c r="A66" s="195" t="str">
        <f>IF('1045Bf Données de base trav.'!A55="","",'1045Bf Données de base trav.'!A55)</f>
        <v/>
      </c>
      <c r="B66" s="196" t="str">
        <f>IF('1045Bf Données de base trav.'!B55="","",'1045Bf Données de base trav.'!B55)</f>
        <v/>
      </c>
      <c r="C66" s="196" t="str">
        <f>IF('1045Bf Données de base trav.'!C55="","",'1045Bf Données de base trav.'!C55)</f>
        <v/>
      </c>
      <c r="D66" s="197"/>
      <c r="E66" s="94"/>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6" t="str">
        <f t="shared" si="0"/>
        <v/>
      </c>
      <c r="AK66" s="97"/>
    </row>
    <row r="67" spans="1:37" s="53" customFormat="1" ht="60" customHeight="1">
      <c r="A67" s="195" t="str">
        <f>IF('1045Bf Données de base trav.'!A56="","",'1045Bf Données de base trav.'!A56)</f>
        <v/>
      </c>
      <c r="B67" s="196" t="str">
        <f>IF('1045Bf Données de base trav.'!B56="","",'1045Bf Données de base trav.'!B56)</f>
        <v/>
      </c>
      <c r="C67" s="196" t="str">
        <f>IF('1045Bf Données de base trav.'!C56="","",'1045Bf Données de base trav.'!C56)</f>
        <v/>
      </c>
      <c r="D67" s="197"/>
      <c r="E67" s="94"/>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6" t="str">
        <f t="shared" si="0"/>
        <v/>
      </c>
      <c r="AK67" s="97"/>
    </row>
    <row r="68" spans="1:37" s="53" customFormat="1" ht="60" customHeight="1">
      <c r="A68" s="195" t="str">
        <f>IF('1045Bf Données de base trav.'!A57="","",'1045Bf Données de base trav.'!A57)</f>
        <v/>
      </c>
      <c r="B68" s="196" t="str">
        <f>IF('1045Bf Données de base trav.'!B57="","",'1045Bf Données de base trav.'!B57)</f>
        <v/>
      </c>
      <c r="C68" s="196" t="str">
        <f>IF('1045Bf Données de base trav.'!C57="","",'1045Bf Données de base trav.'!C57)</f>
        <v/>
      </c>
      <c r="D68" s="197"/>
      <c r="E68" s="94"/>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6" t="str">
        <f t="shared" si="0"/>
        <v/>
      </c>
      <c r="AK68" s="97"/>
    </row>
    <row r="69" spans="1:37" s="53" customFormat="1" ht="60" customHeight="1">
      <c r="A69" s="195" t="str">
        <f>IF('1045Bf Données de base trav.'!A58="","",'1045Bf Données de base trav.'!A58)</f>
        <v/>
      </c>
      <c r="B69" s="196" t="str">
        <f>IF('1045Bf Données de base trav.'!B58="","",'1045Bf Données de base trav.'!B58)</f>
        <v/>
      </c>
      <c r="C69" s="196" t="str">
        <f>IF('1045Bf Données de base trav.'!C58="","",'1045Bf Données de base trav.'!C58)</f>
        <v/>
      </c>
      <c r="D69" s="197"/>
      <c r="E69" s="94"/>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6" t="str">
        <f t="shared" si="0"/>
        <v/>
      </c>
      <c r="AK69" s="97"/>
    </row>
    <row r="70" spans="1:37" s="53" customFormat="1" ht="60" customHeight="1">
      <c r="A70" s="195" t="str">
        <f>IF('1045Bf Données de base trav.'!A59="","",'1045Bf Données de base trav.'!A59)</f>
        <v/>
      </c>
      <c r="B70" s="196" t="str">
        <f>IF('1045Bf Données de base trav.'!B59="","",'1045Bf Données de base trav.'!B59)</f>
        <v/>
      </c>
      <c r="C70" s="196" t="str">
        <f>IF('1045Bf Données de base trav.'!C59="","",'1045Bf Données de base trav.'!C59)</f>
        <v/>
      </c>
      <c r="D70" s="197"/>
      <c r="E70" s="94"/>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6" t="str">
        <f t="shared" si="0"/>
        <v/>
      </c>
      <c r="AK70" s="97"/>
    </row>
    <row r="71" spans="1:37" s="53" customFormat="1" ht="60" customHeight="1">
      <c r="A71" s="195" t="str">
        <f>IF('1045Bf Données de base trav.'!A60="","",'1045Bf Données de base trav.'!A60)</f>
        <v/>
      </c>
      <c r="B71" s="196" t="str">
        <f>IF('1045Bf Données de base trav.'!B60="","",'1045Bf Données de base trav.'!B60)</f>
        <v/>
      </c>
      <c r="C71" s="196" t="str">
        <f>IF('1045Bf Données de base trav.'!C60="","",'1045Bf Données de base trav.'!C60)</f>
        <v/>
      </c>
      <c r="D71" s="197"/>
      <c r="E71" s="94"/>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6" t="str">
        <f t="shared" si="0"/>
        <v/>
      </c>
      <c r="AK71" s="97"/>
    </row>
    <row r="72" spans="1:37" s="53" customFormat="1" ht="60" customHeight="1">
      <c r="A72" s="195" t="str">
        <f>IF('1045Bf Données de base trav.'!A61="","",'1045Bf Données de base trav.'!A61)</f>
        <v/>
      </c>
      <c r="B72" s="196" t="str">
        <f>IF('1045Bf Données de base trav.'!B61="","",'1045Bf Données de base trav.'!B61)</f>
        <v/>
      </c>
      <c r="C72" s="196" t="str">
        <f>IF('1045Bf Données de base trav.'!C61="","",'1045Bf Données de base trav.'!C61)</f>
        <v/>
      </c>
      <c r="D72" s="197"/>
      <c r="E72" s="94"/>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6" t="str">
        <f t="shared" si="0"/>
        <v/>
      </c>
      <c r="AK72" s="97"/>
    </row>
    <row r="73" spans="1:37" s="53" customFormat="1" ht="60" customHeight="1">
      <c r="A73" s="195" t="str">
        <f>IF('1045Bf Données de base trav.'!A62="","",'1045Bf Données de base trav.'!A62)</f>
        <v/>
      </c>
      <c r="B73" s="196" t="str">
        <f>IF('1045Bf Données de base trav.'!B62="","",'1045Bf Données de base trav.'!B62)</f>
        <v/>
      </c>
      <c r="C73" s="196" t="str">
        <f>IF('1045Bf Données de base trav.'!C62="","",'1045Bf Données de base trav.'!C62)</f>
        <v/>
      </c>
      <c r="D73" s="197"/>
      <c r="E73" s="94"/>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6" t="str">
        <f t="shared" si="0"/>
        <v/>
      </c>
      <c r="AK73" s="97"/>
    </row>
    <row r="74" spans="1:37" s="53" customFormat="1" ht="60" customHeight="1">
      <c r="A74" s="195" t="str">
        <f>IF('1045Bf Données de base trav.'!A63="","",'1045Bf Données de base trav.'!A63)</f>
        <v/>
      </c>
      <c r="B74" s="196" t="str">
        <f>IF('1045Bf Données de base trav.'!B63="","",'1045Bf Données de base trav.'!B63)</f>
        <v/>
      </c>
      <c r="C74" s="196" t="str">
        <f>IF('1045Bf Données de base trav.'!C63="","",'1045Bf Données de base trav.'!C63)</f>
        <v/>
      </c>
      <c r="D74" s="197"/>
      <c r="E74" s="94"/>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6" t="str">
        <f t="shared" si="0"/>
        <v/>
      </c>
      <c r="AK74" s="97"/>
    </row>
    <row r="75" spans="1:37" s="53" customFormat="1" ht="60" customHeight="1">
      <c r="A75" s="195" t="str">
        <f>IF('1045Bf Données de base trav.'!A64="","",'1045Bf Données de base trav.'!A64)</f>
        <v/>
      </c>
      <c r="B75" s="196" t="str">
        <f>IF('1045Bf Données de base trav.'!B64="","",'1045Bf Données de base trav.'!B64)</f>
        <v/>
      </c>
      <c r="C75" s="196" t="str">
        <f>IF('1045Bf Données de base trav.'!C64="","",'1045Bf Données de base trav.'!C64)</f>
        <v/>
      </c>
      <c r="D75" s="197"/>
      <c r="E75" s="94"/>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6" t="str">
        <f t="shared" si="0"/>
        <v/>
      </c>
      <c r="AK75" s="97"/>
    </row>
    <row r="76" spans="1:37" s="53" customFormat="1" ht="60" customHeight="1">
      <c r="A76" s="195" t="str">
        <f>IF('1045Bf Données de base trav.'!A65="","",'1045Bf Données de base trav.'!A65)</f>
        <v/>
      </c>
      <c r="B76" s="196" t="str">
        <f>IF('1045Bf Données de base trav.'!B65="","",'1045Bf Données de base trav.'!B65)</f>
        <v/>
      </c>
      <c r="C76" s="196" t="str">
        <f>IF('1045Bf Données de base trav.'!C65="","",'1045Bf Données de base trav.'!C65)</f>
        <v/>
      </c>
      <c r="D76" s="197"/>
      <c r="E76" s="94"/>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6" t="str">
        <f t="shared" si="0"/>
        <v/>
      </c>
      <c r="AK76" s="97"/>
    </row>
    <row r="77" spans="1:37" s="53" customFormat="1" ht="60" customHeight="1">
      <c r="A77" s="195" t="str">
        <f>IF('1045Bf Données de base trav.'!A66="","",'1045Bf Données de base trav.'!A66)</f>
        <v/>
      </c>
      <c r="B77" s="196" t="str">
        <f>IF('1045Bf Données de base trav.'!B66="","",'1045Bf Données de base trav.'!B66)</f>
        <v/>
      </c>
      <c r="C77" s="196" t="str">
        <f>IF('1045Bf Données de base trav.'!C66="","",'1045Bf Données de base trav.'!C66)</f>
        <v/>
      </c>
      <c r="D77" s="197"/>
      <c r="E77" s="94"/>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6" t="str">
        <f t="shared" si="0"/>
        <v/>
      </c>
      <c r="AK77" s="97"/>
    </row>
    <row r="78" spans="1:37" s="53" customFormat="1" ht="60" customHeight="1">
      <c r="A78" s="195" t="str">
        <f>IF('1045Bf Données de base trav.'!A67="","",'1045Bf Données de base trav.'!A67)</f>
        <v/>
      </c>
      <c r="B78" s="196" t="str">
        <f>IF('1045Bf Données de base trav.'!B67="","",'1045Bf Données de base trav.'!B67)</f>
        <v/>
      </c>
      <c r="C78" s="196" t="str">
        <f>IF('1045Bf Données de base trav.'!C67="","",'1045Bf Données de base trav.'!C67)</f>
        <v/>
      </c>
      <c r="D78" s="197"/>
      <c r="E78" s="94"/>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6" t="str">
        <f t="shared" si="0"/>
        <v/>
      </c>
      <c r="AK78" s="97"/>
    </row>
    <row r="79" spans="1:37" s="53" customFormat="1" ht="60" customHeight="1">
      <c r="A79" s="195" t="str">
        <f>IF('1045Bf Données de base trav.'!A68="","",'1045Bf Données de base trav.'!A68)</f>
        <v/>
      </c>
      <c r="B79" s="196" t="str">
        <f>IF('1045Bf Données de base trav.'!B68="","",'1045Bf Données de base trav.'!B68)</f>
        <v/>
      </c>
      <c r="C79" s="196" t="str">
        <f>IF('1045Bf Données de base trav.'!C68="","",'1045Bf Données de base trav.'!C68)</f>
        <v/>
      </c>
      <c r="D79" s="197"/>
      <c r="E79" s="94"/>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6" t="str">
        <f t="shared" si="0"/>
        <v/>
      </c>
      <c r="AK79" s="97"/>
    </row>
    <row r="80" spans="1:37" s="53" customFormat="1" ht="60" customHeight="1">
      <c r="A80" s="195" t="str">
        <f>IF('1045Bf Données de base trav.'!A69="","",'1045Bf Données de base trav.'!A69)</f>
        <v/>
      </c>
      <c r="B80" s="196" t="str">
        <f>IF('1045Bf Données de base trav.'!B69="","",'1045Bf Données de base trav.'!B69)</f>
        <v/>
      </c>
      <c r="C80" s="196" t="str">
        <f>IF('1045Bf Données de base trav.'!C69="","",'1045Bf Données de base trav.'!C69)</f>
        <v/>
      </c>
      <c r="D80" s="197"/>
      <c r="E80" s="94"/>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6" t="str">
        <f t="shared" si="0"/>
        <v/>
      </c>
      <c r="AK80" s="97"/>
    </row>
    <row r="81" spans="1:37" s="53" customFormat="1" ht="60" customHeight="1">
      <c r="A81" s="195" t="str">
        <f>IF('1045Bf Données de base trav.'!A70="","",'1045Bf Données de base trav.'!A70)</f>
        <v/>
      </c>
      <c r="B81" s="196" t="str">
        <f>IF('1045Bf Données de base trav.'!B70="","",'1045Bf Données de base trav.'!B70)</f>
        <v/>
      </c>
      <c r="C81" s="196" t="str">
        <f>IF('1045Bf Données de base trav.'!C70="","",'1045Bf Données de base trav.'!C70)</f>
        <v/>
      </c>
      <c r="D81" s="197"/>
      <c r="E81" s="94"/>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6" t="str">
        <f t="shared" si="0"/>
        <v/>
      </c>
      <c r="AK81" s="97"/>
    </row>
    <row r="82" spans="1:37" s="53" customFormat="1" ht="60" customHeight="1">
      <c r="A82" s="195" t="str">
        <f>IF('1045Bf Données de base trav.'!A71="","",'1045Bf Données de base trav.'!A71)</f>
        <v/>
      </c>
      <c r="B82" s="196" t="str">
        <f>IF('1045Bf Données de base trav.'!B71="","",'1045Bf Données de base trav.'!B71)</f>
        <v/>
      </c>
      <c r="C82" s="196" t="str">
        <f>IF('1045Bf Données de base trav.'!C71="","",'1045Bf Données de base trav.'!C71)</f>
        <v/>
      </c>
      <c r="D82" s="197"/>
      <c r="E82" s="94"/>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6" t="str">
        <f t="shared" si="0"/>
        <v/>
      </c>
      <c r="AK82" s="97"/>
    </row>
    <row r="83" spans="1:37" s="53" customFormat="1" ht="60" customHeight="1">
      <c r="A83" s="195" t="str">
        <f>IF('1045Bf Données de base trav.'!A72="","",'1045Bf Données de base trav.'!A72)</f>
        <v/>
      </c>
      <c r="B83" s="196" t="str">
        <f>IF('1045Bf Données de base trav.'!B72="","",'1045Bf Données de base trav.'!B72)</f>
        <v/>
      </c>
      <c r="C83" s="196" t="str">
        <f>IF('1045Bf Données de base trav.'!C72="","",'1045Bf Données de base trav.'!C72)</f>
        <v/>
      </c>
      <c r="D83" s="197"/>
      <c r="E83" s="94"/>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6" t="str">
        <f t="shared" si="0"/>
        <v/>
      </c>
      <c r="AK83" s="97"/>
    </row>
    <row r="84" spans="1:37" s="53" customFormat="1" ht="60" customHeight="1">
      <c r="A84" s="195" t="str">
        <f>IF('1045Bf Données de base trav.'!A73="","",'1045Bf Données de base trav.'!A73)</f>
        <v/>
      </c>
      <c r="B84" s="196" t="str">
        <f>IF('1045Bf Données de base trav.'!B73="","",'1045Bf Données de base trav.'!B73)</f>
        <v/>
      </c>
      <c r="C84" s="196" t="str">
        <f>IF('1045Bf Données de base trav.'!C73="","",'1045Bf Données de base trav.'!C73)</f>
        <v/>
      </c>
      <c r="D84" s="197"/>
      <c r="E84" s="94"/>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6" t="str">
        <f t="shared" ref="AJ84:AJ117" si="1">IF(A84="","",SUM(E84:AI84))</f>
        <v/>
      </c>
      <c r="AK84" s="97"/>
    </row>
    <row r="85" spans="1:37" s="53" customFormat="1" ht="60" customHeight="1">
      <c r="A85" s="195" t="str">
        <f>IF('1045Bf Données de base trav.'!A74="","",'1045Bf Données de base trav.'!A74)</f>
        <v/>
      </c>
      <c r="B85" s="196" t="str">
        <f>IF('1045Bf Données de base trav.'!B74="","",'1045Bf Données de base trav.'!B74)</f>
        <v/>
      </c>
      <c r="C85" s="196" t="str">
        <f>IF('1045Bf Données de base trav.'!C74="","",'1045Bf Données de base trav.'!C74)</f>
        <v/>
      </c>
      <c r="D85" s="197"/>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6" t="str">
        <f t="shared" si="1"/>
        <v/>
      </c>
      <c r="AK85" s="97"/>
    </row>
    <row r="86" spans="1:37" s="53" customFormat="1" ht="60" customHeight="1">
      <c r="A86" s="195" t="str">
        <f>IF('1045Bf Données de base trav.'!A75="","",'1045Bf Données de base trav.'!A75)</f>
        <v/>
      </c>
      <c r="B86" s="196" t="str">
        <f>IF('1045Bf Données de base trav.'!B75="","",'1045Bf Données de base trav.'!B75)</f>
        <v/>
      </c>
      <c r="C86" s="196" t="str">
        <f>IF('1045Bf Données de base trav.'!C75="","",'1045Bf Données de base trav.'!C75)</f>
        <v/>
      </c>
      <c r="D86" s="197"/>
      <c r="E86" s="94"/>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6" t="str">
        <f t="shared" si="1"/>
        <v/>
      </c>
      <c r="AK86" s="97"/>
    </row>
    <row r="87" spans="1:37" s="53" customFormat="1" ht="60" customHeight="1">
      <c r="A87" s="195" t="str">
        <f>IF('1045Bf Données de base trav.'!A76="","",'1045Bf Données de base trav.'!A76)</f>
        <v/>
      </c>
      <c r="B87" s="196" t="str">
        <f>IF('1045Bf Données de base trav.'!B76="","",'1045Bf Données de base trav.'!B76)</f>
        <v/>
      </c>
      <c r="C87" s="196" t="str">
        <f>IF('1045Bf Données de base trav.'!C76="","",'1045Bf Données de base trav.'!C76)</f>
        <v/>
      </c>
      <c r="D87" s="197"/>
      <c r="E87" s="94"/>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6" t="str">
        <f t="shared" si="1"/>
        <v/>
      </c>
      <c r="AK87" s="97"/>
    </row>
    <row r="88" spans="1:37" s="53" customFormat="1" ht="60" customHeight="1">
      <c r="A88" s="195" t="str">
        <f>IF('1045Bf Données de base trav.'!A77="","",'1045Bf Données de base trav.'!A77)</f>
        <v/>
      </c>
      <c r="B88" s="196" t="str">
        <f>IF('1045Bf Données de base trav.'!B77="","",'1045Bf Données de base trav.'!B77)</f>
        <v/>
      </c>
      <c r="C88" s="196" t="str">
        <f>IF('1045Bf Données de base trav.'!C77="","",'1045Bf Données de base trav.'!C77)</f>
        <v/>
      </c>
      <c r="D88" s="197"/>
      <c r="E88" s="94"/>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6" t="str">
        <f t="shared" si="1"/>
        <v/>
      </c>
      <c r="AK88" s="97"/>
    </row>
    <row r="89" spans="1:37" s="53" customFormat="1" ht="60" customHeight="1">
      <c r="A89" s="195" t="str">
        <f>IF('1045Bf Données de base trav.'!A78="","",'1045Bf Données de base trav.'!A78)</f>
        <v/>
      </c>
      <c r="B89" s="196" t="str">
        <f>IF('1045Bf Données de base trav.'!B78="","",'1045Bf Données de base trav.'!B78)</f>
        <v/>
      </c>
      <c r="C89" s="196" t="str">
        <f>IF('1045Bf Données de base trav.'!C78="","",'1045Bf Données de base trav.'!C78)</f>
        <v/>
      </c>
      <c r="D89" s="197"/>
      <c r="E89" s="94"/>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6" t="str">
        <f t="shared" si="1"/>
        <v/>
      </c>
      <c r="AK89" s="97"/>
    </row>
    <row r="90" spans="1:37" s="53" customFormat="1" ht="60" customHeight="1">
      <c r="A90" s="195" t="str">
        <f>IF('1045Bf Données de base trav.'!A79="","",'1045Bf Données de base trav.'!A79)</f>
        <v/>
      </c>
      <c r="B90" s="196" t="str">
        <f>IF('1045Bf Données de base trav.'!B79="","",'1045Bf Données de base trav.'!B79)</f>
        <v/>
      </c>
      <c r="C90" s="196" t="str">
        <f>IF('1045Bf Données de base trav.'!C79="","",'1045Bf Données de base trav.'!C79)</f>
        <v/>
      </c>
      <c r="D90" s="197"/>
      <c r="E90" s="94"/>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6" t="str">
        <f t="shared" si="1"/>
        <v/>
      </c>
      <c r="AK90" s="97"/>
    </row>
    <row r="91" spans="1:37" s="53" customFormat="1" ht="60" customHeight="1">
      <c r="A91" s="195" t="str">
        <f>IF('1045Bf Données de base trav.'!A80="","",'1045Bf Données de base trav.'!A80)</f>
        <v/>
      </c>
      <c r="B91" s="196" t="str">
        <f>IF('1045Bf Données de base trav.'!B80="","",'1045Bf Données de base trav.'!B80)</f>
        <v/>
      </c>
      <c r="C91" s="196" t="str">
        <f>IF('1045Bf Données de base trav.'!C80="","",'1045Bf Données de base trav.'!C80)</f>
        <v/>
      </c>
      <c r="D91" s="197"/>
      <c r="E91" s="94"/>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6" t="str">
        <f t="shared" si="1"/>
        <v/>
      </c>
      <c r="AK91" s="97"/>
    </row>
    <row r="92" spans="1:37" s="53" customFormat="1" ht="60" customHeight="1">
      <c r="A92" s="195" t="str">
        <f>IF('1045Bf Données de base trav.'!A81="","",'1045Bf Données de base trav.'!A81)</f>
        <v/>
      </c>
      <c r="B92" s="196" t="str">
        <f>IF('1045Bf Données de base trav.'!B81="","",'1045Bf Données de base trav.'!B81)</f>
        <v/>
      </c>
      <c r="C92" s="196" t="str">
        <f>IF('1045Bf Données de base trav.'!C81="","",'1045Bf Données de base trav.'!C81)</f>
        <v/>
      </c>
      <c r="D92" s="197"/>
      <c r="E92" s="94"/>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6" t="str">
        <f t="shared" si="1"/>
        <v/>
      </c>
      <c r="AK92" s="97"/>
    </row>
    <row r="93" spans="1:37" s="53" customFormat="1" ht="60" customHeight="1">
      <c r="A93" s="195" t="str">
        <f>IF('1045Bf Données de base trav.'!A82="","",'1045Bf Données de base trav.'!A82)</f>
        <v/>
      </c>
      <c r="B93" s="196" t="str">
        <f>IF('1045Bf Données de base trav.'!B82="","",'1045Bf Données de base trav.'!B82)</f>
        <v/>
      </c>
      <c r="C93" s="196" t="str">
        <f>IF('1045Bf Données de base trav.'!C82="","",'1045Bf Données de base trav.'!C82)</f>
        <v/>
      </c>
      <c r="D93" s="197"/>
      <c r="E93" s="94"/>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6" t="str">
        <f t="shared" si="1"/>
        <v/>
      </c>
      <c r="AK93" s="97"/>
    </row>
    <row r="94" spans="1:37" s="53" customFormat="1" ht="60" customHeight="1">
      <c r="A94" s="195" t="str">
        <f>IF('1045Bf Données de base trav.'!A83="","",'1045Bf Données de base trav.'!A83)</f>
        <v/>
      </c>
      <c r="B94" s="196" t="str">
        <f>IF('1045Bf Données de base trav.'!B83="","",'1045Bf Données de base trav.'!B83)</f>
        <v/>
      </c>
      <c r="C94" s="196" t="str">
        <f>IF('1045Bf Données de base trav.'!C83="","",'1045Bf Données de base trav.'!C83)</f>
        <v/>
      </c>
      <c r="D94" s="197"/>
      <c r="E94" s="94"/>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6" t="str">
        <f t="shared" si="1"/>
        <v/>
      </c>
      <c r="AK94" s="97"/>
    </row>
    <row r="95" spans="1:37" s="53" customFormat="1" ht="60" customHeight="1">
      <c r="A95" s="195" t="str">
        <f>IF('1045Bf Données de base trav.'!A84="","",'1045Bf Données de base trav.'!A84)</f>
        <v/>
      </c>
      <c r="B95" s="196" t="str">
        <f>IF('1045Bf Données de base trav.'!B84="","",'1045Bf Données de base trav.'!B84)</f>
        <v/>
      </c>
      <c r="C95" s="196" t="str">
        <f>IF('1045Bf Données de base trav.'!C84="","",'1045Bf Données de base trav.'!C84)</f>
        <v/>
      </c>
      <c r="D95" s="197"/>
      <c r="E95" s="94"/>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6" t="str">
        <f t="shared" si="1"/>
        <v/>
      </c>
      <c r="AK95" s="97"/>
    </row>
    <row r="96" spans="1:37" s="53" customFormat="1" ht="60" customHeight="1">
      <c r="A96" s="195" t="str">
        <f>IF('1045Bf Données de base trav.'!A85="","",'1045Bf Données de base trav.'!A85)</f>
        <v/>
      </c>
      <c r="B96" s="196" t="str">
        <f>IF('1045Bf Données de base trav.'!B85="","",'1045Bf Données de base trav.'!B85)</f>
        <v/>
      </c>
      <c r="C96" s="196" t="str">
        <f>IF('1045Bf Données de base trav.'!C85="","",'1045Bf Données de base trav.'!C85)</f>
        <v/>
      </c>
      <c r="D96" s="197"/>
      <c r="E96" s="94"/>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6" t="str">
        <f t="shared" si="1"/>
        <v/>
      </c>
      <c r="AK96" s="97"/>
    </row>
    <row r="97" spans="1:37" s="53" customFormat="1" ht="60" customHeight="1">
      <c r="A97" s="195" t="str">
        <f>IF('1045Bf Données de base trav.'!A86="","",'1045Bf Données de base trav.'!A86)</f>
        <v/>
      </c>
      <c r="B97" s="196" t="str">
        <f>IF('1045Bf Données de base trav.'!B86="","",'1045Bf Données de base trav.'!B86)</f>
        <v/>
      </c>
      <c r="C97" s="196" t="str">
        <f>IF('1045Bf Données de base trav.'!C86="","",'1045Bf Données de base trav.'!C86)</f>
        <v/>
      </c>
      <c r="D97" s="197"/>
      <c r="E97" s="94"/>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6" t="str">
        <f t="shared" si="1"/>
        <v/>
      </c>
      <c r="AK97" s="97"/>
    </row>
    <row r="98" spans="1:37" s="53" customFormat="1" ht="60" customHeight="1">
      <c r="A98" s="195" t="str">
        <f>IF('1045Bf Données de base trav.'!A87="","",'1045Bf Données de base trav.'!A87)</f>
        <v/>
      </c>
      <c r="B98" s="196" t="str">
        <f>IF('1045Bf Données de base trav.'!B87="","",'1045Bf Données de base trav.'!B87)</f>
        <v/>
      </c>
      <c r="C98" s="196" t="str">
        <f>IF('1045Bf Données de base trav.'!C87="","",'1045Bf Données de base trav.'!C87)</f>
        <v/>
      </c>
      <c r="D98" s="197"/>
      <c r="E98" s="94"/>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6" t="str">
        <f t="shared" si="1"/>
        <v/>
      </c>
      <c r="AK98" s="97"/>
    </row>
    <row r="99" spans="1:37" s="53" customFormat="1" ht="60" customHeight="1">
      <c r="A99" s="195" t="str">
        <f>IF('1045Bf Données de base trav.'!A88="","",'1045Bf Données de base trav.'!A88)</f>
        <v/>
      </c>
      <c r="B99" s="196" t="str">
        <f>IF('1045Bf Données de base trav.'!B88="","",'1045Bf Données de base trav.'!B88)</f>
        <v/>
      </c>
      <c r="C99" s="196" t="str">
        <f>IF('1045Bf Données de base trav.'!C88="","",'1045Bf Données de base trav.'!C88)</f>
        <v/>
      </c>
      <c r="D99" s="197"/>
      <c r="E99" s="94"/>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6" t="str">
        <f t="shared" si="1"/>
        <v/>
      </c>
      <c r="AK99" s="97"/>
    </row>
    <row r="100" spans="1:37" s="53" customFormat="1" ht="60" customHeight="1">
      <c r="A100" s="195" t="str">
        <f>IF('1045Bf Données de base trav.'!A89="","",'1045Bf Données de base trav.'!A89)</f>
        <v/>
      </c>
      <c r="B100" s="196" t="str">
        <f>IF('1045Bf Données de base trav.'!B89="","",'1045Bf Données de base trav.'!B89)</f>
        <v/>
      </c>
      <c r="C100" s="196" t="str">
        <f>IF('1045Bf Données de base trav.'!C89="","",'1045Bf Données de base trav.'!C89)</f>
        <v/>
      </c>
      <c r="D100" s="197"/>
      <c r="E100" s="94"/>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6" t="str">
        <f t="shared" si="1"/>
        <v/>
      </c>
      <c r="AK100" s="97"/>
    </row>
    <row r="101" spans="1:37" s="53" customFormat="1" ht="60" customHeight="1">
      <c r="A101" s="195" t="str">
        <f>IF('1045Bf Données de base trav.'!A90="","",'1045Bf Données de base trav.'!A90)</f>
        <v/>
      </c>
      <c r="B101" s="196" t="str">
        <f>IF('1045Bf Données de base trav.'!B90="","",'1045Bf Données de base trav.'!B90)</f>
        <v/>
      </c>
      <c r="C101" s="196" t="str">
        <f>IF('1045Bf Données de base trav.'!C90="","",'1045Bf Données de base trav.'!C90)</f>
        <v/>
      </c>
      <c r="D101" s="197"/>
      <c r="E101" s="94"/>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6" t="str">
        <f t="shared" si="1"/>
        <v/>
      </c>
      <c r="AK101" s="97"/>
    </row>
    <row r="102" spans="1:37" s="53" customFormat="1" ht="60" customHeight="1">
      <c r="A102" s="195" t="str">
        <f>IF('1045Bf Données de base trav.'!A91="","",'1045Bf Données de base trav.'!A91)</f>
        <v/>
      </c>
      <c r="B102" s="196" t="str">
        <f>IF('1045Bf Données de base trav.'!B91="","",'1045Bf Données de base trav.'!B91)</f>
        <v/>
      </c>
      <c r="C102" s="196" t="str">
        <f>IF('1045Bf Données de base trav.'!C91="","",'1045Bf Données de base trav.'!C91)</f>
        <v/>
      </c>
      <c r="D102" s="197"/>
      <c r="E102" s="94"/>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6" t="str">
        <f t="shared" si="1"/>
        <v/>
      </c>
      <c r="AK102" s="97"/>
    </row>
    <row r="103" spans="1:37" s="53" customFormat="1" ht="60" customHeight="1">
      <c r="A103" s="195" t="str">
        <f>IF('1045Bf Données de base trav.'!A92="","",'1045Bf Données de base trav.'!A92)</f>
        <v/>
      </c>
      <c r="B103" s="196" t="str">
        <f>IF('1045Bf Données de base trav.'!B92="","",'1045Bf Données de base trav.'!B92)</f>
        <v/>
      </c>
      <c r="C103" s="196" t="str">
        <f>IF('1045Bf Données de base trav.'!C92="","",'1045Bf Données de base trav.'!C92)</f>
        <v/>
      </c>
      <c r="D103" s="197"/>
      <c r="E103" s="94"/>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6" t="str">
        <f t="shared" si="1"/>
        <v/>
      </c>
      <c r="AK103" s="97"/>
    </row>
    <row r="104" spans="1:37" s="53" customFormat="1" ht="60" customHeight="1">
      <c r="A104" s="195" t="str">
        <f>IF('1045Bf Données de base trav.'!A93="","",'1045Bf Données de base trav.'!A93)</f>
        <v/>
      </c>
      <c r="B104" s="196" t="str">
        <f>IF('1045Bf Données de base trav.'!B93="","",'1045Bf Données de base trav.'!B93)</f>
        <v/>
      </c>
      <c r="C104" s="196" t="str">
        <f>IF('1045Bf Données de base trav.'!C93="","",'1045Bf Données de base trav.'!C93)</f>
        <v/>
      </c>
      <c r="D104" s="197"/>
      <c r="E104" s="94"/>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6" t="str">
        <f t="shared" si="1"/>
        <v/>
      </c>
      <c r="AK104" s="97"/>
    </row>
    <row r="105" spans="1:37" s="53" customFormat="1" ht="60" customHeight="1">
      <c r="A105" s="195" t="str">
        <f>IF('1045Bf Données de base trav.'!A94="","",'1045Bf Données de base trav.'!A94)</f>
        <v/>
      </c>
      <c r="B105" s="196" t="str">
        <f>IF('1045Bf Données de base trav.'!B94="","",'1045Bf Données de base trav.'!B94)</f>
        <v/>
      </c>
      <c r="C105" s="196" t="str">
        <f>IF('1045Bf Données de base trav.'!C94="","",'1045Bf Données de base trav.'!C94)</f>
        <v/>
      </c>
      <c r="D105" s="197"/>
      <c r="E105" s="94"/>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6" t="str">
        <f t="shared" si="1"/>
        <v/>
      </c>
      <c r="AK105" s="97"/>
    </row>
    <row r="106" spans="1:37" s="53" customFormat="1" ht="60" customHeight="1">
      <c r="A106" s="195" t="str">
        <f>IF('1045Bf Données de base trav.'!A95="","",'1045Bf Données de base trav.'!A95)</f>
        <v/>
      </c>
      <c r="B106" s="196" t="str">
        <f>IF('1045Bf Données de base trav.'!B95="","",'1045Bf Données de base trav.'!B95)</f>
        <v/>
      </c>
      <c r="C106" s="196" t="str">
        <f>IF('1045Bf Données de base trav.'!C95="","",'1045Bf Données de base trav.'!C95)</f>
        <v/>
      </c>
      <c r="D106" s="197"/>
      <c r="E106" s="94"/>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6" t="str">
        <f t="shared" si="1"/>
        <v/>
      </c>
      <c r="AK106" s="97"/>
    </row>
    <row r="107" spans="1:37" s="53" customFormat="1" ht="60" customHeight="1">
      <c r="A107" s="195" t="str">
        <f>IF('1045Bf Données de base trav.'!A96="","",'1045Bf Données de base trav.'!A96)</f>
        <v/>
      </c>
      <c r="B107" s="196" t="str">
        <f>IF('1045Bf Données de base trav.'!B96="","",'1045Bf Données de base trav.'!B96)</f>
        <v/>
      </c>
      <c r="C107" s="196" t="str">
        <f>IF('1045Bf Données de base trav.'!C96="","",'1045Bf Données de base trav.'!C96)</f>
        <v/>
      </c>
      <c r="D107" s="197"/>
      <c r="E107" s="94"/>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6" t="str">
        <f t="shared" si="1"/>
        <v/>
      </c>
      <c r="AK107" s="97"/>
    </row>
    <row r="108" spans="1:37" s="53" customFormat="1" ht="60" customHeight="1">
      <c r="A108" s="195" t="str">
        <f>IF('1045Bf Données de base trav.'!A97="","",'1045Bf Données de base trav.'!A97)</f>
        <v/>
      </c>
      <c r="B108" s="196" t="str">
        <f>IF('1045Bf Données de base trav.'!B97="","",'1045Bf Données de base trav.'!B97)</f>
        <v/>
      </c>
      <c r="C108" s="196" t="str">
        <f>IF('1045Bf Données de base trav.'!C97="","",'1045Bf Données de base trav.'!C97)</f>
        <v/>
      </c>
      <c r="D108" s="197"/>
      <c r="E108" s="94"/>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6" t="str">
        <f t="shared" si="1"/>
        <v/>
      </c>
      <c r="AK108" s="97"/>
    </row>
    <row r="109" spans="1:37" s="53" customFormat="1" ht="60" customHeight="1">
      <c r="A109" s="195" t="str">
        <f>IF('1045Bf Données de base trav.'!A98="","",'1045Bf Données de base trav.'!A98)</f>
        <v/>
      </c>
      <c r="B109" s="196" t="str">
        <f>IF('1045Bf Données de base trav.'!B98="","",'1045Bf Données de base trav.'!B98)</f>
        <v/>
      </c>
      <c r="C109" s="196" t="str">
        <f>IF('1045Bf Données de base trav.'!C98="","",'1045Bf Données de base trav.'!C98)</f>
        <v/>
      </c>
      <c r="D109" s="197"/>
      <c r="E109" s="94"/>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6" t="str">
        <f t="shared" si="1"/>
        <v/>
      </c>
      <c r="AK109" s="97"/>
    </row>
    <row r="110" spans="1:37" s="53" customFormat="1" ht="60" customHeight="1">
      <c r="A110" s="195" t="str">
        <f>IF('1045Bf Données de base trav.'!A99="","",'1045Bf Données de base trav.'!A99)</f>
        <v/>
      </c>
      <c r="B110" s="196" t="str">
        <f>IF('1045Bf Données de base trav.'!B99="","",'1045Bf Données de base trav.'!B99)</f>
        <v/>
      </c>
      <c r="C110" s="196" t="str">
        <f>IF('1045Bf Données de base trav.'!C99="","",'1045Bf Données de base trav.'!C99)</f>
        <v/>
      </c>
      <c r="D110" s="197"/>
      <c r="E110" s="94"/>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6" t="str">
        <f t="shared" si="1"/>
        <v/>
      </c>
      <c r="AK110" s="97"/>
    </row>
    <row r="111" spans="1:37" s="53" customFormat="1" ht="60" customHeight="1">
      <c r="A111" s="195" t="str">
        <f>IF('1045Bf Données de base trav.'!A100="","",'1045Bf Données de base trav.'!A100)</f>
        <v/>
      </c>
      <c r="B111" s="196" t="str">
        <f>IF('1045Bf Données de base trav.'!B100="","",'1045Bf Données de base trav.'!B100)</f>
        <v/>
      </c>
      <c r="C111" s="196" t="str">
        <f>IF('1045Bf Données de base trav.'!C100="","",'1045Bf Données de base trav.'!C100)</f>
        <v/>
      </c>
      <c r="D111" s="197"/>
      <c r="E111" s="94"/>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6" t="str">
        <f t="shared" si="1"/>
        <v/>
      </c>
      <c r="AK111" s="97"/>
    </row>
    <row r="112" spans="1:37" s="53" customFormat="1" ht="60" customHeight="1">
      <c r="A112" s="195" t="str">
        <f>IF('1045Bf Données de base trav.'!A101="","",'1045Bf Données de base trav.'!A101)</f>
        <v/>
      </c>
      <c r="B112" s="196" t="str">
        <f>IF('1045Bf Données de base trav.'!B101="","",'1045Bf Données de base trav.'!B101)</f>
        <v/>
      </c>
      <c r="C112" s="196" t="str">
        <f>IF('1045Bf Données de base trav.'!C101="","",'1045Bf Données de base trav.'!C101)</f>
        <v/>
      </c>
      <c r="D112" s="197"/>
      <c r="E112" s="94"/>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6" t="str">
        <f t="shared" si="1"/>
        <v/>
      </c>
      <c r="AK112" s="97"/>
    </row>
    <row r="113" spans="1:37" s="53" customFormat="1" ht="60" customHeight="1">
      <c r="A113" s="195" t="str">
        <f>IF('1045Bf Données de base trav.'!A102="","",'1045Bf Données de base trav.'!A102)</f>
        <v/>
      </c>
      <c r="B113" s="196" t="str">
        <f>IF('1045Bf Données de base trav.'!B102="","",'1045Bf Données de base trav.'!B102)</f>
        <v/>
      </c>
      <c r="C113" s="196" t="str">
        <f>IF('1045Bf Données de base trav.'!C102="","",'1045Bf Données de base trav.'!C102)</f>
        <v/>
      </c>
      <c r="D113" s="197"/>
      <c r="E113" s="94"/>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t="str">
        <f t="shared" si="1"/>
        <v/>
      </c>
      <c r="AK113" s="97"/>
    </row>
    <row r="114" spans="1:37" s="53" customFormat="1" ht="60" customHeight="1">
      <c r="A114" s="195" t="str">
        <f>IF('1045Bf Données de base trav.'!A103="","",'1045Bf Données de base trav.'!A103)</f>
        <v/>
      </c>
      <c r="B114" s="196" t="str">
        <f>IF('1045Bf Données de base trav.'!B103="","",'1045Bf Données de base trav.'!B103)</f>
        <v/>
      </c>
      <c r="C114" s="196" t="str">
        <f>IF('1045Bf Données de base trav.'!C103="","",'1045Bf Données de base trav.'!C103)</f>
        <v/>
      </c>
      <c r="D114" s="197"/>
      <c r="E114" s="94"/>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6" t="str">
        <f t="shared" si="1"/>
        <v/>
      </c>
      <c r="AK114" s="97"/>
    </row>
    <row r="115" spans="1:37" s="53" customFormat="1" ht="60" customHeight="1">
      <c r="A115" s="195" t="str">
        <f>IF('1045Bf Données de base trav.'!A104="","",'1045Bf Données de base trav.'!A104)</f>
        <v/>
      </c>
      <c r="B115" s="196" t="str">
        <f>IF('1045Bf Données de base trav.'!B104="","",'1045Bf Données de base trav.'!B104)</f>
        <v/>
      </c>
      <c r="C115" s="196" t="str">
        <f>IF('1045Bf Données de base trav.'!C104="","",'1045Bf Données de base trav.'!C104)</f>
        <v/>
      </c>
      <c r="D115" s="197"/>
      <c r="E115" s="94"/>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6" t="str">
        <f t="shared" si="1"/>
        <v/>
      </c>
      <c r="AK115" s="97"/>
    </row>
    <row r="116" spans="1:37" s="53" customFormat="1" ht="60" customHeight="1">
      <c r="A116" s="195" t="str">
        <f>IF('1045Bf Données de base trav.'!A105="","",'1045Bf Données de base trav.'!A105)</f>
        <v/>
      </c>
      <c r="B116" s="196" t="str">
        <f>IF('1045Bf Données de base trav.'!B105="","",'1045Bf Données de base trav.'!B105)</f>
        <v/>
      </c>
      <c r="C116" s="196" t="str">
        <f>IF('1045Bf Données de base trav.'!C105="","",'1045Bf Données de base trav.'!C105)</f>
        <v/>
      </c>
      <c r="D116" s="197"/>
      <c r="E116" s="94"/>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6" t="str">
        <f t="shared" si="1"/>
        <v/>
      </c>
      <c r="AK116" s="97"/>
    </row>
    <row r="117" spans="1:37" s="53" customFormat="1" ht="60" customHeight="1">
      <c r="A117" s="195" t="str">
        <f>IF('1045Bf Données de base trav.'!A106="","",'1045Bf Données de base trav.'!A106)</f>
        <v/>
      </c>
      <c r="B117" s="196" t="str">
        <f>IF('1045Bf Données de base trav.'!B106="","",'1045Bf Données de base trav.'!B106)</f>
        <v/>
      </c>
      <c r="C117" s="196" t="str">
        <f>IF('1045Bf Données de base trav.'!C106="","",'1045Bf Données de base trav.'!C106)</f>
        <v/>
      </c>
      <c r="D117" s="197"/>
      <c r="E117" s="94"/>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6" t="str">
        <f t="shared" si="1"/>
        <v/>
      </c>
      <c r="AK117" s="97"/>
    </row>
    <row r="118" spans="1:37" s="53" customFormat="1" ht="60" customHeight="1">
      <c r="A118" s="195" t="str">
        <f>IF('1045Bf Données de base trav.'!A107="","",'1045Bf Données de base trav.'!A107)</f>
        <v/>
      </c>
      <c r="B118" s="196" t="str">
        <f>IF('1045Bf Données de base trav.'!B107="","",'1045Bf Données de base trav.'!B107)</f>
        <v/>
      </c>
      <c r="C118" s="196" t="str">
        <f>IF('1045Bf Données de base trav.'!C107="","",'1045Bf Données de base trav.'!C107)</f>
        <v/>
      </c>
      <c r="D118" s="197"/>
      <c r="E118" s="94"/>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6" t="str">
        <f t="shared" ref="AJ118:AJ181" si="2">IF(A118="","",SUM(E118:AI118))</f>
        <v/>
      </c>
      <c r="AK118" s="97"/>
    </row>
    <row r="119" spans="1:37" s="53" customFormat="1" ht="60" customHeight="1">
      <c r="A119" s="195" t="str">
        <f>IF('1045Bf Données de base trav.'!A108="","",'1045Bf Données de base trav.'!A108)</f>
        <v/>
      </c>
      <c r="B119" s="196" t="str">
        <f>IF('1045Bf Données de base trav.'!B108="","",'1045Bf Données de base trav.'!B108)</f>
        <v/>
      </c>
      <c r="C119" s="196" t="str">
        <f>IF('1045Bf Données de base trav.'!C108="","",'1045Bf Données de base trav.'!C108)</f>
        <v/>
      </c>
      <c r="D119" s="197"/>
      <c r="E119" s="94"/>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6" t="str">
        <f t="shared" si="2"/>
        <v/>
      </c>
      <c r="AK119" s="97"/>
    </row>
    <row r="120" spans="1:37" s="53" customFormat="1" ht="60" customHeight="1">
      <c r="A120" s="195" t="str">
        <f>IF('1045Bf Données de base trav.'!A109="","",'1045Bf Données de base trav.'!A109)</f>
        <v/>
      </c>
      <c r="B120" s="196" t="str">
        <f>IF('1045Bf Données de base trav.'!B109="","",'1045Bf Données de base trav.'!B109)</f>
        <v/>
      </c>
      <c r="C120" s="196" t="str">
        <f>IF('1045Bf Données de base trav.'!C109="","",'1045Bf Données de base trav.'!C109)</f>
        <v/>
      </c>
      <c r="D120" s="197"/>
      <c r="E120" s="94"/>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6" t="str">
        <f t="shared" si="2"/>
        <v/>
      </c>
      <c r="AK120" s="97"/>
    </row>
    <row r="121" spans="1:37" s="53" customFormat="1" ht="60" customHeight="1">
      <c r="A121" s="195" t="str">
        <f>IF('1045Bf Données de base trav.'!A110="","",'1045Bf Données de base trav.'!A110)</f>
        <v/>
      </c>
      <c r="B121" s="196" t="str">
        <f>IF('1045Bf Données de base trav.'!B110="","",'1045Bf Données de base trav.'!B110)</f>
        <v/>
      </c>
      <c r="C121" s="196" t="str">
        <f>IF('1045Bf Données de base trav.'!C110="","",'1045Bf Données de base trav.'!C110)</f>
        <v/>
      </c>
      <c r="D121" s="197"/>
      <c r="E121" s="94"/>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6" t="str">
        <f t="shared" si="2"/>
        <v/>
      </c>
      <c r="AK121" s="97"/>
    </row>
    <row r="122" spans="1:37" s="53" customFormat="1" ht="60" customHeight="1">
      <c r="A122" s="195" t="str">
        <f>IF('1045Bf Données de base trav.'!A111="","",'1045Bf Données de base trav.'!A111)</f>
        <v/>
      </c>
      <c r="B122" s="196" t="str">
        <f>IF('1045Bf Données de base trav.'!B111="","",'1045Bf Données de base trav.'!B111)</f>
        <v/>
      </c>
      <c r="C122" s="196" t="str">
        <f>IF('1045Bf Données de base trav.'!C111="","",'1045Bf Données de base trav.'!C111)</f>
        <v/>
      </c>
      <c r="D122" s="197"/>
      <c r="E122" s="94"/>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6" t="str">
        <f t="shared" si="2"/>
        <v/>
      </c>
      <c r="AK122" s="97"/>
    </row>
    <row r="123" spans="1:37" s="53" customFormat="1" ht="60" customHeight="1">
      <c r="A123" s="195" t="str">
        <f>IF('1045Bf Données de base trav.'!A112="","",'1045Bf Données de base trav.'!A112)</f>
        <v/>
      </c>
      <c r="B123" s="196" t="str">
        <f>IF('1045Bf Données de base trav.'!B112="","",'1045Bf Données de base trav.'!B112)</f>
        <v/>
      </c>
      <c r="C123" s="196" t="str">
        <f>IF('1045Bf Données de base trav.'!C112="","",'1045Bf Données de base trav.'!C112)</f>
        <v/>
      </c>
      <c r="D123" s="197"/>
      <c r="E123" s="94"/>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6" t="str">
        <f t="shared" si="2"/>
        <v/>
      </c>
      <c r="AK123" s="97"/>
    </row>
    <row r="124" spans="1:37" s="53" customFormat="1" ht="60" customHeight="1">
      <c r="A124" s="195" t="str">
        <f>IF('1045Bf Données de base trav.'!A113="","",'1045Bf Données de base trav.'!A113)</f>
        <v/>
      </c>
      <c r="B124" s="196" t="str">
        <f>IF('1045Bf Données de base trav.'!B113="","",'1045Bf Données de base trav.'!B113)</f>
        <v/>
      </c>
      <c r="C124" s="196" t="str">
        <f>IF('1045Bf Données de base trav.'!C113="","",'1045Bf Données de base trav.'!C113)</f>
        <v/>
      </c>
      <c r="D124" s="197"/>
      <c r="E124" s="94"/>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6" t="str">
        <f t="shared" si="2"/>
        <v/>
      </c>
      <c r="AK124" s="97"/>
    </row>
    <row r="125" spans="1:37" s="53" customFormat="1" ht="60" customHeight="1">
      <c r="A125" s="195" t="str">
        <f>IF('1045Bf Données de base trav.'!A114="","",'1045Bf Données de base trav.'!A114)</f>
        <v/>
      </c>
      <c r="B125" s="196" t="str">
        <f>IF('1045Bf Données de base trav.'!B114="","",'1045Bf Données de base trav.'!B114)</f>
        <v/>
      </c>
      <c r="C125" s="196" t="str">
        <f>IF('1045Bf Données de base trav.'!C114="","",'1045Bf Données de base trav.'!C114)</f>
        <v/>
      </c>
      <c r="D125" s="197"/>
      <c r="E125" s="94"/>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6" t="str">
        <f t="shared" si="2"/>
        <v/>
      </c>
      <c r="AK125" s="97"/>
    </row>
    <row r="126" spans="1:37" s="53" customFormat="1" ht="60" customHeight="1">
      <c r="A126" s="195" t="str">
        <f>IF('1045Bf Données de base trav.'!A115="","",'1045Bf Données de base trav.'!A115)</f>
        <v/>
      </c>
      <c r="B126" s="196" t="str">
        <f>IF('1045Bf Données de base trav.'!B115="","",'1045Bf Données de base trav.'!B115)</f>
        <v/>
      </c>
      <c r="C126" s="196" t="str">
        <f>IF('1045Bf Données de base trav.'!C115="","",'1045Bf Données de base trav.'!C115)</f>
        <v/>
      </c>
      <c r="D126" s="197"/>
      <c r="E126" s="94"/>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6" t="str">
        <f t="shared" si="2"/>
        <v/>
      </c>
      <c r="AK126" s="97"/>
    </row>
    <row r="127" spans="1:37" s="53" customFormat="1" ht="60" customHeight="1">
      <c r="A127" s="195" t="str">
        <f>IF('1045Bf Données de base trav.'!A116="","",'1045Bf Données de base trav.'!A116)</f>
        <v/>
      </c>
      <c r="B127" s="196" t="str">
        <f>IF('1045Bf Données de base trav.'!B116="","",'1045Bf Données de base trav.'!B116)</f>
        <v/>
      </c>
      <c r="C127" s="196" t="str">
        <f>IF('1045Bf Données de base trav.'!C116="","",'1045Bf Données de base trav.'!C116)</f>
        <v/>
      </c>
      <c r="D127" s="197"/>
      <c r="E127" s="94"/>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6" t="str">
        <f t="shared" si="2"/>
        <v/>
      </c>
      <c r="AK127" s="97"/>
    </row>
    <row r="128" spans="1:37" s="53" customFormat="1" ht="60" customHeight="1">
      <c r="A128" s="195" t="str">
        <f>IF('1045Bf Données de base trav.'!A117="","",'1045Bf Données de base trav.'!A117)</f>
        <v/>
      </c>
      <c r="B128" s="196" t="str">
        <f>IF('1045Bf Données de base trav.'!B117="","",'1045Bf Données de base trav.'!B117)</f>
        <v/>
      </c>
      <c r="C128" s="196" t="str">
        <f>IF('1045Bf Données de base trav.'!C117="","",'1045Bf Données de base trav.'!C117)</f>
        <v/>
      </c>
      <c r="D128" s="197"/>
      <c r="E128" s="94"/>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6" t="str">
        <f t="shared" si="2"/>
        <v/>
      </c>
      <c r="AK128" s="97"/>
    </row>
    <row r="129" spans="1:37" s="53" customFormat="1" ht="60" customHeight="1">
      <c r="A129" s="195" t="str">
        <f>IF('1045Bf Données de base trav.'!A118="","",'1045Bf Données de base trav.'!A118)</f>
        <v/>
      </c>
      <c r="B129" s="196" t="str">
        <f>IF('1045Bf Données de base trav.'!B118="","",'1045Bf Données de base trav.'!B118)</f>
        <v/>
      </c>
      <c r="C129" s="196" t="str">
        <f>IF('1045Bf Données de base trav.'!C118="","",'1045Bf Données de base trav.'!C118)</f>
        <v/>
      </c>
      <c r="D129" s="197"/>
      <c r="E129" s="94"/>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6" t="str">
        <f t="shared" si="2"/>
        <v/>
      </c>
      <c r="AK129" s="97"/>
    </row>
    <row r="130" spans="1:37" s="53" customFormat="1" ht="60" customHeight="1">
      <c r="A130" s="195" t="str">
        <f>IF('1045Bf Données de base trav.'!A119="","",'1045Bf Données de base trav.'!A119)</f>
        <v/>
      </c>
      <c r="B130" s="196" t="str">
        <f>IF('1045Bf Données de base trav.'!B119="","",'1045Bf Données de base trav.'!B119)</f>
        <v/>
      </c>
      <c r="C130" s="196" t="str">
        <f>IF('1045Bf Données de base trav.'!C119="","",'1045Bf Données de base trav.'!C119)</f>
        <v/>
      </c>
      <c r="D130" s="197"/>
      <c r="E130" s="94"/>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6" t="str">
        <f t="shared" si="2"/>
        <v/>
      </c>
      <c r="AK130" s="97"/>
    </row>
    <row r="131" spans="1:37" s="53" customFormat="1" ht="60" customHeight="1">
      <c r="A131" s="195" t="str">
        <f>IF('1045Bf Données de base trav.'!A120="","",'1045Bf Données de base trav.'!A120)</f>
        <v/>
      </c>
      <c r="B131" s="196" t="str">
        <f>IF('1045Bf Données de base trav.'!B120="","",'1045Bf Données de base trav.'!B120)</f>
        <v/>
      </c>
      <c r="C131" s="196" t="str">
        <f>IF('1045Bf Données de base trav.'!C120="","",'1045Bf Données de base trav.'!C120)</f>
        <v/>
      </c>
      <c r="D131" s="197"/>
      <c r="E131" s="94"/>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6" t="str">
        <f t="shared" si="2"/>
        <v/>
      </c>
      <c r="AK131" s="97"/>
    </row>
    <row r="132" spans="1:37" s="53" customFormat="1" ht="60" customHeight="1">
      <c r="A132" s="195" t="str">
        <f>IF('1045Bf Données de base trav.'!A121="","",'1045Bf Données de base trav.'!A121)</f>
        <v/>
      </c>
      <c r="B132" s="196" t="str">
        <f>IF('1045Bf Données de base trav.'!B121="","",'1045Bf Données de base trav.'!B121)</f>
        <v/>
      </c>
      <c r="C132" s="196" t="str">
        <f>IF('1045Bf Données de base trav.'!C121="","",'1045Bf Données de base trav.'!C121)</f>
        <v/>
      </c>
      <c r="D132" s="197"/>
      <c r="E132" s="94"/>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6" t="str">
        <f t="shared" si="2"/>
        <v/>
      </c>
      <c r="AK132" s="97"/>
    </row>
    <row r="133" spans="1:37" s="53" customFormat="1" ht="60" customHeight="1">
      <c r="A133" s="195" t="str">
        <f>IF('1045Bf Données de base trav.'!A122="","",'1045Bf Données de base trav.'!A122)</f>
        <v/>
      </c>
      <c r="B133" s="196" t="str">
        <f>IF('1045Bf Données de base trav.'!B122="","",'1045Bf Données de base trav.'!B122)</f>
        <v/>
      </c>
      <c r="C133" s="196" t="str">
        <f>IF('1045Bf Données de base trav.'!C122="","",'1045Bf Données de base trav.'!C122)</f>
        <v/>
      </c>
      <c r="D133" s="197"/>
      <c r="E133" s="94"/>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6" t="str">
        <f t="shared" si="2"/>
        <v/>
      </c>
      <c r="AK133" s="97"/>
    </row>
    <row r="134" spans="1:37" s="53" customFormat="1" ht="60" customHeight="1">
      <c r="A134" s="195" t="str">
        <f>IF('1045Bf Données de base trav.'!A123="","",'1045Bf Données de base trav.'!A123)</f>
        <v/>
      </c>
      <c r="B134" s="196" t="str">
        <f>IF('1045Bf Données de base trav.'!B123="","",'1045Bf Données de base trav.'!B123)</f>
        <v/>
      </c>
      <c r="C134" s="196" t="str">
        <f>IF('1045Bf Données de base trav.'!C123="","",'1045Bf Données de base trav.'!C123)</f>
        <v/>
      </c>
      <c r="D134" s="197"/>
      <c r="E134" s="94"/>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6" t="str">
        <f t="shared" si="2"/>
        <v/>
      </c>
      <c r="AK134" s="97"/>
    </row>
    <row r="135" spans="1:37" s="53" customFormat="1" ht="60" customHeight="1">
      <c r="A135" s="195" t="str">
        <f>IF('1045Bf Données de base trav.'!A124="","",'1045Bf Données de base trav.'!A124)</f>
        <v/>
      </c>
      <c r="B135" s="196" t="str">
        <f>IF('1045Bf Données de base trav.'!B124="","",'1045Bf Données de base trav.'!B124)</f>
        <v/>
      </c>
      <c r="C135" s="196" t="str">
        <f>IF('1045Bf Données de base trav.'!C124="","",'1045Bf Données de base trav.'!C124)</f>
        <v/>
      </c>
      <c r="D135" s="197"/>
      <c r="E135" s="94"/>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6" t="str">
        <f t="shared" si="2"/>
        <v/>
      </c>
      <c r="AK135" s="97"/>
    </row>
    <row r="136" spans="1:37" s="53" customFormat="1" ht="60" customHeight="1">
      <c r="A136" s="195" t="str">
        <f>IF('1045Bf Données de base trav.'!A125="","",'1045Bf Données de base trav.'!A125)</f>
        <v/>
      </c>
      <c r="B136" s="196" t="str">
        <f>IF('1045Bf Données de base trav.'!B125="","",'1045Bf Données de base trav.'!B125)</f>
        <v/>
      </c>
      <c r="C136" s="196" t="str">
        <f>IF('1045Bf Données de base trav.'!C125="","",'1045Bf Données de base trav.'!C125)</f>
        <v/>
      </c>
      <c r="D136" s="197"/>
      <c r="E136" s="94"/>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6" t="str">
        <f t="shared" si="2"/>
        <v/>
      </c>
      <c r="AK136" s="97"/>
    </row>
    <row r="137" spans="1:37" s="53" customFormat="1" ht="60" customHeight="1">
      <c r="A137" s="195" t="str">
        <f>IF('1045Bf Données de base trav.'!A126="","",'1045Bf Données de base trav.'!A126)</f>
        <v/>
      </c>
      <c r="B137" s="196" t="str">
        <f>IF('1045Bf Données de base trav.'!B126="","",'1045Bf Données de base trav.'!B126)</f>
        <v/>
      </c>
      <c r="C137" s="196" t="str">
        <f>IF('1045Bf Données de base trav.'!C126="","",'1045Bf Données de base trav.'!C126)</f>
        <v/>
      </c>
      <c r="D137" s="197"/>
      <c r="E137" s="94"/>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6" t="str">
        <f t="shared" si="2"/>
        <v/>
      </c>
      <c r="AK137" s="97"/>
    </row>
    <row r="138" spans="1:37" s="53" customFormat="1" ht="60" customHeight="1">
      <c r="A138" s="195" t="str">
        <f>IF('1045Bf Données de base trav.'!A127="","",'1045Bf Données de base trav.'!A127)</f>
        <v/>
      </c>
      <c r="B138" s="196" t="str">
        <f>IF('1045Bf Données de base trav.'!B127="","",'1045Bf Données de base trav.'!B127)</f>
        <v/>
      </c>
      <c r="C138" s="196" t="str">
        <f>IF('1045Bf Données de base trav.'!C127="","",'1045Bf Données de base trav.'!C127)</f>
        <v/>
      </c>
      <c r="D138" s="197"/>
      <c r="E138" s="94"/>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6" t="str">
        <f t="shared" si="2"/>
        <v/>
      </c>
      <c r="AK138" s="97"/>
    </row>
    <row r="139" spans="1:37" s="53" customFormat="1" ht="60" customHeight="1">
      <c r="A139" s="195" t="str">
        <f>IF('1045Bf Données de base trav.'!A128="","",'1045Bf Données de base trav.'!A128)</f>
        <v/>
      </c>
      <c r="B139" s="196" t="str">
        <f>IF('1045Bf Données de base trav.'!B128="","",'1045Bf Données de base trav.'!B128)</f>
        <v/>
      </c>
      <c r="C139" s="196" t="str">
        <f>IF('1045Bf Données de base trav.'!C128="","",'1045Bf Données de base trav.'!C128)</f>
        <v/>
      </c>
      <c r="D139" s="197"/>
      <c r="E139" s="94"/>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6" t="str">
        <f t="shared" si="2"/>
        <v/>
      </c>
      <c r="AK139" s="97"/>
    </row>
    <row r="140" spans="1:37" s="53" customFormat="1" ht="60" customHeight="1">
      <c r="A140" s="195" t="str">
        <f>IF('1045Bf Données de base trav.'!A129="","",'1045Bf Données de base trav.'!A129)</f>
        <v/>
      </c>
      <c r="B140" s="196" t="str">
        <f>IF('1045Bf Données de base trav.'!B129="","",'1045Bf Données de base trav.'!B129)</f>
        <v/>
      </c>
      <c r="C140" s="196" t="str">
        <f>IF('1045Bf Données de base trav.'!C129="","",'1045Bf Données de base trav.'!C129)</f>
        <v/>
      </c>
      <c r="D140" s="197"/>
      <c r="E140" s="94"/>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6" t="str">
        <f t="shared" si="2"/>
        <v/>
      </c>
      <c r="AK140" s="97"/>
    </row>
    <row r="141" spans="1:37" s="53" customFormat="1" ht="60" customHeight="1">
      <c r="A141" s="195" t="str">
        <f>IF('1045Bf Données de base trav.'!A130="","",'1045Bf Données de base trav.'!A130)</f>
        <v/>
      </c>
      <c r="B141" s="196" t="str">
        <f>IF('1045Bf Données de base trav.'!B130="","",'1045Bf Données de base trav.'!B130)</f>
        <v/>
      </c>
      <c r="C141" s="196" t="str">
        <f>IF('1045Bf Données de base trav.'!C130="","",'1045Bf Données de base trav.'!C130)</f>
        <v/>
      </c>
      <c r="D141" s="197"/>
      <c r="E141" s="94"/>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6" t="str">
        <f t="shared" si="2"/>
        <v/>
      </c>
      <c r="AK141" s="97"/>
    </row>
    <row r="142" spans="1:37" s="53" customFormat="1" ht="60" customHeight="1">
      <c r="A142" s="195" t="str">
        <f>IF('1045Bf Données de base trav.'!A131="","",'1045Bf Données de base trav.'!A131)</f>
        <v/>
      </c>
      <c r="B142" s="196" t="str">
        <f>IF('1045Bf Données de base trav.'!B131="","",'1045Bf Données de base trav.'!B131)</f>
        <v/>
      </c>
      <c r="C142" s="196" t="str">
        <f>IF('1045Bf Données de base trav.'!C131="","",'1045Bf Données de base trav.'!C131)</f>
        <v/>
      </c>
      <c r="D142" s="197"/>
      <c r="E142" s="94"/>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6" t="str">
        <f t="shared" si="2"/>
        <v/>
      </c>
      <c r="AK142" s="97"/>
    </row>
    <row r="143" spans="1:37" s="53" customFormat="1" ht="60" customHeight="1">
      <c r="A143" s="195" t="str">
        <f>IF('1045Bf Données de base trav.'!A132="","",'1045Bf Données de base trav.'!A132)</f>
        <v/>
      </c>
      <c r="B143" s="196" t="str">
        <f>IF('1045Bf Données de base trav.'!B132="","",'1045Bf Données de base trav.'!B132)</f>
        <v/>
      </c>
      <c r="C143" s="196" t="str">
        <f>IF('1045Bf Données de base trav.'!C132="","",'1045Bf Données de base trav.'!C132)</f>
        <v/>
      </c>
      <c r="D143" s="197"/>
      <c r="E143" s="94"/>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6" t="str">
        <f t="shared" si="2"/>
        <v/>
      </c>
      <c r="AK143" s="97"/>
    </row>
    <row r="144" spans="1:37" s="53" customFormat="1" ht="60" customHeight="1">
      <c r="A144" s="195" t="str">
        <f>IF('1045Bf Données de base trav.'!A133="","",'1045Bf Données de base trav.'!A133)</f>
        <v/>
      </c>
      <c r="B144" s="196" t="str">
        <f>IF('1045Bf Données de base trav.'!B133="","",'1045Bf Données de base trav.'!B133)</f>
        <v/>
      </c>
      <c r="C144" s="196" t="str">
        <f>IF('1045Bf Données de base trav.'!C133="","",'1045Bf Données de base trav.'!C133)</f>
        <v/>
      </c>
      <c r="D144" s="197"/>
      <c r="E144" s="94"/>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6" t="str">
        <f t="shared" si="2"/>
        <v/>
      </c>
      <c r="AK144" s="97"/>
    </row>
    <row r="145" spans="1:37" s="53" customFormat="1" ht="60" customHeight="1">
      <c r="A145" s="195" t="str">
        <f>IF('1045Bf Données de base trav.'!A134="","",'1045Bf Données de base trav.'!A134)</f>
        <v/>
      </c>
      <c r="B145" s="196" t="str">
        <f>IF('1045Bf Données de base trav.'!B134="","",'1045Bf Données de base trav.'!B134)</f>
        <v/>
      </c>
      <c r="C145" s="196" t="str">
        <f>IF('1045Bf Données de base trav.'!C134="","",'1045Bf Données de base trav.'!C134)</f>
        <v/>
      </c>
      <c r="D145" s="197"/>
      <c r="E145" s="94"/>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6" t="str">
        <f t="shared" si="2"/>
        <v/>
      </c>
      <c r="AK145" s="97"/>
    </row>
    <row r="146" spans="1:37" s="53" customFormat="1" ht="60" customHeight="1">
      <c r="A146" s="195" t="str">
        <f>IF('1045Bf Données de base trav.'!A135="","",'1045Bf Données de base trav.'!A135)</f>
        <v/>
      </c>
      <c r="B146" s="196" t="str">
        <f>IF('1045Bf Données de base trav.'!B135="","",'1045Bf Données de base trav.'!B135)</f>
        <v/>
      </c>
      <c r="C146" s="196" t="str">
        <f>IF('1045Bf Données de base trav.'!C135="","",'1045Bf Données de base trav.'!C135)</f>
        <v/>
      </c>
      <c r="D146" s="197"/>
      <c r="E146" s="94"/>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6" t="str">
        <f t="shared" si="2"/>
        <v/>
      </c>
      <c r="AK146" s="97"/>
    </row>
    <row r="147" spans="1:37" s="53" customFormat="1" ht="60" customHeight="1">
      <c r="A147" s="195" t="str">
        <f>IF('1045Bf Données de base trav.'!A136="","",'1045Bf Données de base trav.'!A136)</f>
        <v/>
      </c>
      <c r="B147" s="196" t="str">
        <f>IF('1045Bf Données de base trav.'!B136="","",'1045Bf Données de base trav.'!B136)</f>
        <v/>
      </c>
      <c r="C147" s="196" t="str">
        <f>IF('1045Bf Données de base trav.'!C136="","",'1045Bf Données de base trav.'!C136)</f>
        <v/>
      </c>
      <c r="D147" s="197"/>
      <c r="E147" s="94"/>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6" t="str">
        <f t="shared" si="2"/>
        <v/>
      </c>
      <c r="AK147" s="97"/>
    </row>
    <row r="148" spans="1:37" s="53" customFormat="1" ht="60" customHeight="1">
      <c r="A148" s="195" t="str">
        <f>IF('1045Bf Données de base trav.'!A137="","",'1045Bf Données de base trav.'!A137)</f>
        <v/>
      </c>
      <c r="B148" s="196" t="str">
        <f>IF('1045Bf Données de base trav.'!B137="","",'1045Bf Données de base trav.'!B137)</f>
        <v/>
      </c>
      <c r="C148" s="196" t="str">
        <f>IF('1045Bf Données de base trav.'!C137="","",'1045Bf Données de base trav.'!C137)</f>
        <v/>
      </c>
      <c r="D148" s="197"/>
      <c r="E148" s="94"/>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6" t="str">
        <f t="shared" si="2"/>
        <v/>
      </c>
      <c r="AK148" s="97"/>
    </row>
    <row r="149" spans="1:37" s="53" customFormat="1" ht="60" customHeight="1">
      <c r="A149" s="195" t="str">
        <f>IF('1045Bf Données de base trav.'!A138="","",'1045Bf Données de base trav.'!A138)</f>
        <v/>
      </c>
      <c r="B149" s="196" t="str">
        <f>IF('1045Bf Données de base trav.'!B138="","",'1045Bf Données de base trav.'!B138)</f>
        <v/>
      </c>
      <c r="C149" s="196" t="str">
        <f>IF('1045Bf Données de base trav.'!C138="","",'1045Bf Données de base trav.'!C138)</f>
        <v/>
      </c>
      <c r="D149" s="197"/>
      <c r="E149" s="94"/>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6" t="str">
        <f t="shared" si="2"/>
        <v/>
      </c>
      <c r="AK149" s="97"/>
    </row>
    <row r="150" spans="1:37" s="53" customFormat="1" ht="60" customHeight="1">
      <c r="A150" s="195" t="str">
        <f>IF('1045Bf Données de base trav.'!A139="","",'1045Bf Données de base trav.'!A139)</f>
        <v/>
      </c>
      <c r="B150" s="196" t="str">
        <f>IF('1045Bf Données de base trav.'!B139="","",'1045Bf Données de base trav.'!B139)</f>
        <v/>
      </c>
      <c r="C150" s="196" t="str">
        <f>IF('1045Bf Données de base trav.'!C139="","",'1045Bf Données de base trav.'!C139)</f>
        <v/>
      </c>
      <c r="D150" s="197"/>
      <c r="E150" s="94"/>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6" t="str">
        <f t="shared" si="2"/>
        <v/>
      </c>
      <c r="AK150" s="97"/>
    </row>
    <row r="151" spans="1:37" s="53" customFormat="1" ht="60" customHeight="1">
      <c r="A151" s="195" t="str">
        <f>IF('1045Bf Données de base trav.'!A140="","",'1045Bf Données de base trav.'!A140)</f>
        <v/>
      </c>
      <c r="B151" s="196" t="str">
        <f>IF('1045Bf Données de base trav.'!B140="","",'1045Bf Données de base trav.'!B140)</f>
        <v/>
      </c>
      <c r="C151" s="196" t="str">
        <f>IF('1045Bf Données de base trav.'!C140="","",'1045Bf Données de base trav.'!C140)</f>
        <v/>
      </c>
      <c r="D151" s="197"/>
      <c r="E151" s="94"/>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6" t="str">
        <f t="shared" si="2"/>
        <v/>
      </c>
      <c r="AK151" s="97"/>
    </row>
    <row r="152" spans="1:37" s="53" customFormat="1" ht="60" customHeight="1">
      <c r="A152" s="195" t="str">
        <f>IF('1045Bf Données de base trav.'!A141="","",'1045Bf Données de base trav.'!A141)</f>
        <v/>
      </c>
      <c r="B152" s="196" t="str">
        <f>IF('1045Bf Données de base trav.'!B141="","",'1045Bf Données de base trav.'!B141)</f>
        <v/>
      </c>
      <c r="C152" s="196" t="str">
        <f>IF('1045Bf Données de base trav.'!C141="","",'1045Bf Données de base trav.'!C141)</f>
        <v/>
      </c>
      <c r="D152" s="197"/>
      <c r="E152" s="94"/>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6" t="str">
        <f t="shared" si="2"/>
        <v/>
      </c>
      <c r="AK152" s="97"/>
    </row>
    <row r="153" spans="1:37" s="53" customFormat="1" ht="60" customHeight="1">
      <c r="A153" s="195" t="str">
        <f>IF('1045Bf Données de base trav.'!A142="","",'1045Bf Données de base trav.'!A142)</f>
        <v/>
      </c>
      <c r="B153" s="196" t="str">
        <f>IF('1045Bf Données de base trav.'!B142="","",'1045Bf Données de base trav.'!B142)</f>
        <v/>
      </c>
      <c r="C153" s="196" t="str">
        <f>IF('1045Bf Données de base trav.'!C142="","",'1045Bf Données de base trav.'!C142)</f>
        <v/>
      </c>
      <c r="D153" s="197"/>
      <c r="E153" s="94"/>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6" t="str">
        <f t="shared" si="2"/>
        <v/>
      </c>
      <c r="AK153" s="97"/>
    </row>
    <row r="154" spans="1:37" s="53" customFormat="1" ht="60" customHeight="1">
      <c r="A154" s="195" t="str">
        <f>IF('1045Bf Données de base trav.'!A143="","",'1045Bf Données de base trav.'!A143)</f>
        <v/>
      </c>
      <c r="B154" s="196" t="str">
        <f>IF('1045Bf Données de base trav.'!B143="","",'1045Bf Données de base trav.'!B143)</f>
        <v/>
      </c>
      <c r="C154" s="196" t="str">
        <f>IF('1045Bf Données de base trav.'!C143="","",'1045Bf Données de base trav.'!C143)</f>
        <v/>
      </c>
      <c r="D154" s="197"/>
      <c r="E154" s="94"/>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6" t="str">
        <f t="shared" si="2"/>
        <v/>
      </c>
      <c r="AK154" s="97"/>
    </row>
    <row r="155" spans="1:37" s="53" customFormat="1" ht="60" customHeight="1">
      <c r="A155" s="195" t="str">
        <f>IF('1045Bf Données de base trav.'!A144="","",'1045Bf Données de base trav.'!A144)</f>
        <v/>
      </c>
      <c r="B155" s="196" t="str">
        <f>IF('1045Bf Données de base trav.'!B144="","",'1045Bf Données de base trav.'!B144)</f>
        <v/>
      </c>
      <c r="C155" s="196" t="str">
        <f>IF('1045Bf Données de base trav.'!C144="","",'1045Bf Données de base trav.'!C144)</f>
        <v/>
      </c>
      <c r="D155" s="197"/>
      <c r="E155" s="94"/>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6" t="str">
        <f t="shared" si="2"/>
        <v/>
      </c>
      <c r="AK155" s="97"/>
    </row>
    <row r="156" spans="1:37" s="53" customFormat="1" ht="60" customHeight="1">
      <c r="A156" s="195" t="str">
        <f>IF('1045Bf Données de base trav.'!A145="","",'1045Bf Données de base trav.'!A145)</f>
        <v/>
      </c>
      <c r="B156" s="196" t="str">
        <f>IF('1045Bf Données de base trav.'!B145="","",'1045Bf Données de base trav.'!B145)</f>
        <v/>
      </c>
      <c r="C156" s="196" t="str">
        <f>IF('1045Bf Données de base trav.'!C145="","",'1045Bf Données de base trav.'!C145)</f>
        <v/>
      </c>
      <c r="D156" s="197"/>
      <c r="E156" s="94"/>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6" t="str">
        <f t="shared" si="2"/>
        <v/>
      </c>
      <c r="AK156" s="97"/>
    </row>
    <row r="157" spans="1:37" s="53" customFormat="1" ht="60" customHeight="1">
      <c r="A157" s="195" t="str">
        <f>IF('1045Bf Données de base trav.'!A146="","",'1045Bf Données de base trav.'!A146)</f>
        <v/>
      </c>
      <c r="B157" s="196" t="str">
        <f>IF('1045Bf Données de base trav.'!B146="","",'1045Bf Données de base trav.'!B146)</f>
        <v/>
      </c>
      <c r="C157" s="196" t="str">
        <f>IF('1045Bf Données de base trav.'!C146="","",'1045Bf Données de base trav.'!C146)</f>
        <v/>
      </c>
      <c r="D157" s="197"/>
      <c r="E157" s="94"/>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6" t="str">
        <f t="shared" si="2"/>
        <v/>
      </c>
      <c r="AK157" s="97"/>
    </row>
    <row r="158" spans="1:37" s="53" customFormat="1" ht="60" customHeight="1">
      <c r="A158" s="195" t="str">
        <f>IF('1045Bf Données de base trav.'!A147="","",'1045Bf Données de base trav.'!A147)</f>
        <v/>
      </c>
      <c r="B158" s="196" t="str">
        <f>IF('1045Bf Données de base trav.'!B147="","",'1045Bf Données de base trav.'!B147)</f>
        <v/>
      </c>
      <c r="C158" s="196" t="str">
        <f>IF('1045Bf Données de base trav.'!C147="","",'1045Bf Données de base trav.'!C147)</f>
        <v/>
      </c>
      <c r="D158" s="197"/>
      <c r="E158" s="94"/>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6" t="str">
        <f t="shared" si="2"/>
        <v/>
      </c>
      <c r="AK158" s="97"/>
    </row>
    <row r="159" spans="1:37" s="53" customFormat="1" ht="60" customHeight="1">
      <c r="A159" s="195" t="str">
        <f>IF('1045Bf Données de base trav.'!A148="","",'1045Bf Données de base trav.'!A148)</f>
        <v/>
      </c>
      <c r="B159" s="196" t="str">
        <f>IF('1045Bf Données de base trav.'!B148="","",'1045Bf Données de base trav.'!B148)</f>
        <v/>
      </c>
      <c r="C159" s="196" t="str">
        <f>IF('1045Bf Données de base trav.'!C148="","",'1045Bf Données de base trav.'!C148)</f>
        <v/>
      </c>
      <c r="D159" s="197"/>
      <c r="E159" s="94"/>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6" t="str">
        <f t="shared" si="2"/>
        <v/>
      </c>
      <c r="AK159" s="97"/>
    </row>
    <row r="160" spans="1:37" s="53" customFormat="1" ht="60" customHeight="1">
      <c r="A160" s="195" t="str">
        <f>IF('1045Bf Données de base trav.'!A149="","",'1045Bf Données de base trav.'!A149)</f>
        <v/>
      </c>
      <c r="B160" s="196" t="str">
        <f>IF('1045Bf Données de base trav.'!B149="","",'1045Bf Données de base trav.'!B149)</f>
        <v/>
      </c>
      <c r="C160" s="196" t="str">
        <f>IF('1045Bf Données de base trav.'!C149="","",'1045Bf Données de base trav.'!C149)</f>
        <v/>
      </c>
      <c r="D160" s="197"/>
      <c r="E160" s="94"/>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6" t="str">
        <f t="shared" si="2"/>
        <v/>
      </c>
      <c r="AK160" s="97"/>
    </row>
    <row r="161" spans="1:37" s="53" customFormat="1" ht="60" customHeight="1">
      <c r="A161" s="195" t="str">
        <f>IF('1045Bf Données de base trav.'!A150="","",'1045Bf Données de base trav.'!A150)</f>
        <v/>
      </c>
      <c r="B161" s="196" t="str">
        <f>IF('1045Bf Données de base trav.'!B150="","",'1045Bf Données de base trav.'!B150)</f>
        <v/>
      </c>
      <c r="C161" s="196" t="str">
        <f>IF('1045Bf Données de base trav.'!C150="","",'1045Bf Données de base trav.'!C150)</f>
        <v/>
      </c>
      <c r="D161" s="197"/>
      <c r="E161" s="94"/>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6" t="str">
        <f t="shared" si="2"/>
        <v/>
      </c>
      <c r="AK161" s="97"/>
    </row>
    <row r="162" spans="1:37" s="53" customFormat="1" ht="60" customHeight="1">
      <c r="A162" s="195" t="str">
        <f>IF('1045Bf Données de base trav.'!A151="","",'1045Bf Données de base trav.'!A151)</f>
        <v/>
      </c>
      <c r="B162" s="196" t="str">
        <f>IF('1045Bf Données de base trav.'!B151="","",'1045Bf Données de base trav.'!B151)</f>
        <v/>
      </c>
      <c r="C162" s="196" t="str">
        <f>IF('1045Bf Données de base trav.'!C151="","",'1045Bf Données de base trav.'!C151)</f>
        <v/>
      </c>
      <c r="D162" s="197"/>
      <c r="E162" s="94"/>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6" t="str">
        <f t="shared" si="2"/>
        <v/>
      </c>
      <c r="AK162" s="97"/>
    </row>
    <row r="163" spans="1:37" s="53" customFormat="1" ht="60" customHeight="1">
      <c r="A163" s="195" t="str">
        <f>IF('1045Bf Données de base trav.'!A152="","",'1045Bf Données de base trav.'!A152)</f>
        <v/>
      </c>
      <c r="B163" s="196" t="str">
        <f>IF('1045Bf Données de base trav.'!B152="","",'1045Bf Données de base trav.'!B152)</f>
        <v/>
      </c>
      <c r="C163" s="196" t="str">
        <f>IF('1045Bf Données de base trav.'!C152="","",'1045Bf Données de base trav.'!C152)</f>
        <v/>
      </c>
      <c r="D163" s="197"/>
      <c r="E163" s="94"/>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6" t="str">
        <f t="shared" si="2"/>
        <v/>
      </c>
      <c r="AK163" s="97"/>
    </row>
    <row r="164" spans="1:37" s="53" customFormat="1" ht="60" customHeight="1">
      <c r="A164" s="195" t="str">
        <f>IF('1045Bf Données de base trav.'!A153="","",'1045Bf Données de base trav.'!A153)</f>
        <v/>
      </c>
      <c r="B164" s="196" t="str">
        <f>IF('1045Bf Données de base trav.'!B153="","",'1045Bf Données de base trav.'!B153)</f>
        <v/>
      </c>
      <c r="C164" s="196" t="str">
        <f>IF('1045Bf Données de base trav.'!C153="","",'1045Bf Données de base trav.'!C153)</f>
        <v/>
      </c>
      <c r="D164" s="197"/>
      <c r="E164" s="94"/>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6" t="str">
        <f t="shared" si="2"/>
        <v/>
      </c>
      <c r="AK164" s="97"/>
    </row>
    <row r="165" spans="1:37" s="53" customFormat="1" ht="60" customHeight="1">
      <c r="A165" s="195" t="str">
        <f>IF('1045Bf Données de base trav.'!A154="","",'1045Bf Données de base trav.'!A154)</f>
        <v/>
      </c>
      <c r="B165" s="196" t="str">
        <f>IF('1045Bf Données de base trav.'!B154="","",'1045Bf Données de base trav.'!B154)</f>
        <v/>
      </c>
      <c r="C165" s="196" t="str">
        <f>IF('1045Bf Données de base trav.'!C154="","",'1045Bf Données de base trav.'!C154)</f>
        <v/>
      </c>
      <c r="D165" s="197"/>
      <c r="E165" s="94"/>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6" t="str">
        <f t="shared" si="2"/>
        <v/>
      </c>
      <c r="AK165" s="97"/>
    </row>
    <row r="166" spans="1:37" s="53" customFormat="1" ht="60" customHeight="1">
      <c r="A166" s="195" t="str">
        <f>IF('1045Bf Données de base trav.'!A155="","",'1045Bf Données de base trav.'!A155)</f>
        <v/>
      </c>
      <c r="B166" s="196" t="str">
        <f>IF('1045Bf Données de base trav.'!B155="","",'1045Bf Données de base trav.'!B155)</f>
        <v/>
      </c>
      <c r="C166" s="196" t="str">
        <f>IF('1045Bf Données de base trav.'!C155="","",'1045Bf Données de base trav.'!C155)</f>
        <v/>
      </c>
      <c r="D166" s="197"/>
      <c r="E166" s="94"/>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6" t="str">
        <f t="shared" si="2"/>
        <v/>
      </c>
      <c r="AK166" s="97"/>
    </row>
    <row r="167" spans="1:37" s="53" customFormat="1" ht="60" customHeight="1">
      <c r="A167" s="195" t="str">
        <f>IF('1045Bf Données de base trav.'!A156="","",'1045Bf Données de base trav.'!A156)</f>
        <v/>
      </c>
      <c r="B167" s="196" t="str">
        <f>IF('1045Bf Données de base trav.'!B156="","",'1045Bf Données de base trav.'!B156)</f>
        <v/>
      </c>
      <c r="C167" s="196" t="str">
        <f>IF('1045Bf Données de base trav.'!C156="","",'1045Bf Données de base trav.'!C156)</f>
        <v/>
      </c>
      <c r="D167" s="197"/>
      <c r="E167" s="94"/>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6" t="str">
        <f t="shared" si="2"/>
        <v/>
      </c>
      <c r="AK167" s="97"/>
    </row>
    <row r="168" spans="1:37" s="53" customFormat="1" ht="60" customHeight="1">
      <c r="A168" s="195" t="str">
        <f>IF('1045Bf Données de base trav.'!A157="","",'1045Bf Données de base trav.'!A157)</f>
        <v/>
      </c>
      <c r="B168" s="196" t="str">
        <f>IF('1045Bf Données de base trav.'!B157="","",'1045Bf Données de base trav.'!B157)</f>
        <v/>
      </c>
      <c r="C168" s="196" t="str">
        <f>IF('1045Bf Données de base trav.'!C157="","",'1045Bf Données de base trav.'!C157)</f>
        <v/>
      </c>
      <c r="D168" s="197"/>
      <c r="E168" s="94"/>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6" t="str">
        <f t="shared" si="2"/>
        <v/>
      </c>
      <c r="AK168" s="97"/>
    </row>
    <row r="169" spans="1:37" s="53" customFormat="1" ht="60" customHeight="1">
      <c r="A169" s="195" t="str">
        <f>IF('1045Bf Données de base trav.'!A158="","",'1045Bf Données de base trav.'!A158)</f>
        <v/>
      </c>
      <c r="B169" s="196" t="str">
        <f>IF('1045Bf Données de base trav.'!B158="","",'1045Bf Données de base trav.'!B158)</f>
        <v/>
      </c>
      <c r="C169" s="196" t="str">
        <f>IF('1045Bf Données de base trav.'!C158="","",'1045Bf Données de base trav.'!C158)</f>
        <v/>
      </c>
      <c r="D169" s="197"/>
      <c r="E169" s="94"/>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6" t="str">
        <f t="shared" si="2"/>
        <v/>
      </c>
      <c r="AK169" s="97"/>
    </row>
    <row r="170" spans="1:37" s="53" customFormat="1" ht="60" customHeight="1">
      <c r="A170" s="195" t="str">
        <f>IF('1045Bf Données de base trav.'!A159="","",'1045Bf Données de base trav.'!A159)</f>
        <v/>
      </c>
      <c r="B170" s="196" t="str">
        <f>IF('1045Bf Données de base trav.'!B159="","",'1045Bf Données de base trav.'!B159)</f>
        <v/>
      </c>
      <c r="C170" s="196" t="str">
        <f>IF('1045Bf Données de base trav.'!C159="","",'1045Bf Données de base trav.'!C159)</f>
        <v/>
      </c>
      <c r="D170" s="197"/>
      <c r="E170" s="94"/>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6" t="str">
        <f t="shared" si="2"/>
        <v/>
      </c>
      <c r="AK170" s="97"/>
    </row>
    <row r="171" spans="1:37" s="53" customFormat="1" ht="60" customHeight="1">
      <c r="A171" s="195" t="str">
        <f>IF('1045Bf Données de base trav.'!A160="","",'1045Bf Données de base trav.'!A160)</f>
        <v/>
      </c>
      <c r="B171" s="196" t="str">
        <f>IF('1045Bf Données de base trav.'!B160="","",'1045Bf Données de base trav.'!B160)</f>
        <v/>
      </c>
      <c r="C171" s="196" t="str">
        <f>IF('1045Bf Données de base trav.'!C160="","",'1045Bf Données de base trav.'!C160)</f>
        <v/>
      </c>
      <c r="D171" s="197"/>
      <c r="E171" s="94"/>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6" t="str">
        <f t="shared" si="2"/>
        <v/>
      </c>
      <c r="AK171" s="97"/>
    </row>
    <row r="172" spans="1:37" s="53" customFormat="1" ht="60" customHeight="1">
      <c r="A172" s="195" t="str">
        <f>IF('1045Bf Données de base trav.'!A161="","",'1045Bf Données de base trav.'!A161)</f>
        <v/>
      </c>
      <c r="B172" s="196" t="str">
        <f>IF('1045Bf Données de base trav.'!B161="","",'1045Bf Données de base trav.'!B161)</f>
        <v/>
      </c>
      <c r="C172" s="196" t="str">
        <f>IF('1045Bf Données de base trav.'!C161="","",'1045Bf Données de base trav.'!C161)</f>
        <v/>
      </c>
      <c r="D172" s="197"/>
      <c r="E172" s="94"/>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6" t="str">
        <f t="shared" si="2"/>
        <v/>
      </c>
      <c r="AK172" s="97"/>
    </row>
    <row r="173" spans="1:37" s="53" customFormat="1" ht="60" customHeight="1">
      <c r="A173" s="195" t="str">
        <f>IF('1045Bf Données de base trav.'!A162="","",'1045Bf Données de base trav.'!A162)</f>
        <v/>
      </c>
      <c r="B173" s="196" t="str">
        <f>IF('1045Bf Données de base trav.'!B162="","",'1045Bf Données de base trav.'!B162)</f>
        <v/>
      </c>
      <c r="C173" s="196" t="str">
        <f>IF('1045Bf Données de base trav.'!C162="","",'1045Bf Données de base trav.'!C162)</f>
        <v/>
      </c>
      <c r="D173" s="197"/>
      <c r="E173" s="94"/>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6" t="str">
        <f t="shared" si="2"/>
        <v/>
      </c>
      <c r="AK173" s="97"/>
    </row>
    <row r="174" spans="1:37" s="53" customFormat="1" ht="60" customHeight="1">
      <c r="A174" s="195" t="str">
        <f>IF('1045Bf Données de base trav.'!A163="","",'1045Bf Données de base trav.'!A163)</f>
        <v/>
      </c>
      <c r="B174" s="196" t="str">
        <f>IF('1045Bf Données de base trav.'!B163="","",'1045Bf Données de base trav.'!B163)</f>
        <v/>
      </c>
      <c r="C174" s="196" t="str">
        <f>IF('1045Bf Données de base trav.'!C163="","",'1045Bf Données de base trav.'!C163)</f>
        <v/>
      </c>
      <c r="D174" s="197"/>
      <c r="E174" s="94"/>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6" t="str">
        <f t="shared" si="2"/>
        <v/>
      </c>
      <c r="AK174" s="97"/>
    </row>
    <row r="175" spans="1:37" s="53" customFormat="1" ht="60" customHeight="1">
      <c r="A175" s="195" t="str">
        <f>IF('1045Bf Données de base trav.'!A164="","",'1045Bf Données de base trav.'!A164)</f>
        <v/>
      </c>
      <c r="B175" s="196" t="str">
        <f>IF('1045Bf Données de base trav.'!B164="","",'1045Bf Données de base trav.'!B164)</f>
        <v/>
      </c>
      <c r="C175" s="196" t="str">
        <f>IF('1045Bf Données de base trav.'!C164="","",'1045Bf Données de base trav.'!C164)</f>
        <v/>
      </c>
      <c r="D175" s="197"/>
      <c r="E175" s="94"/>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6" t="str">
        <f t="shared" si="2"/>
        <v/>
      </c>
      <c r="AK175" s="97"/>
    </row>
    <row r="176" spans="1:37" s="53" customFormat="1" ht="60" customHeight="1">
      <c r="A176" s="195" t="str">
        <f>IF('1045Bf Données de base trav.'!A165="","",'1045Bf Données de base trav.'!A165)</f>
        <v/>
      </c>
      <c r="B176" s="196" t="str">
        <f>IF('1045Bf Données de base trav.'!B165="","",'1045Bf Données de base trav.'!B165)</f>
        <v/>
      </c>
      <c r="C176" s="196" t="str">
        <f>IF('1045Bf Données de base trav.'!C165="","",'1045Bf Données de base trav.'!C165)</f>
        <v/>
      </c>
      <c r="D176" s="197"/>
      <c r="E176" s="94"/>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6" t="str">
        <f t="shared" si="2"/>
        <v/>
      </c>
      <c r="AK176" s="97"/>
    </row>
    <row r="177" spans="1:37" s="53" customFormat="1" ht="60" customHeight="1">
      <c r="A177" s="195" t="str">
        <f>IF('1045Bf Données de base trav.'!A166="","",'1045Bf Données de base trav.'!A166)</f>
        <v/>
      </c>
      <c r="B177" s="196" t="str">
        <f>IF('1045Bf Données de base trav.'!B166="","",'1045Bf Données de base trav.'!B166)</f>
        <v/>
      </c>
      <c r="C177" s="196" t="str">
        <f>IF('1045Bf Données de base trav.'!C166="","",'1045Bf Données de base trav.'!C166)</f>
        <v/>
      </c>
      <c r="D177" s="197"/>
      <c r="E177" s="94"/>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6" t="str">
        <f t="shared" si="2"/>
        <v/>
      </c>
      <c r="AK177" s="97"/>
    </row>
    <row r="178" spans="1:37" s="53" customFormat="1" ht="60" customHeight="1">
      <c r="A178" s="195" t="str">
        <f>IF('1045Bf Données de base trav.'!A167="","",'1045Bf Données de base trav.'!A167)</f>
        <v/>
      </c>
      <c r="B178" s="196" t="str">
        <f>IF('1045Bf Données de base trav.'!B167="","",'1045Bf Données de base trav.'!B167)</f>
        <v/>
      </c>
      <c r="C178" s="196" t="str">
        <f>IF('1045Bf Données de base trav.'!C167="","",'1045Bf Données de base trav.'!C167)</f>
        <v/>
      </c>
      <c r="D178" s="197"/>
      <c r="E178" s="94"/>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6" t="str">
        <f t="shared" si="2"/>
        <v/>
      </c>
      <c r="AK178" s="97"/>
    </row>
    <row r="179" spans="1:37" s="53" customFormat="1" ht="60" customHeight="1">
      <c r="A179" s="195" t="str">
        <f>IF('1045Bf Données de base trav.'!A168="","",'1045Bf Données de base trav.'!A168)</f>
        <v/>
      </c>
      <c r="B179" s="196" t="str">
        <f>IF('1045Bf Données de base trav.'!B168="","",'1045Bf Données de base trav.'!B168)</f>
        <v/>
      </c>
      <c r="C179" s="196" t="str">
        <f>IF('1045Bf Données de base trav.'!C168="","",'1045Bf Données de base trav.'!C168)</f>
        <v/>
      </c>
      <c r="D179" s="197"/>
      <c r="E179" s="94"/>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6" t="str">
        <f t="shared" si="2"/>
        <v/>
      </c>
      <c r="AK179" s="97"/>
    </row>
    <row r="180" spans="1:37" s="53" customFormat="1" ht="60" customHeight="1">
      <c r="A180" s="195" t="str">
        <f>IF('1045Bf Données de base trav.'!A169="","",'1045Bf Données de base trav.'!A169)</f>
        <v/>
      </c>
      <c r="B180" s="196" t="str">
        <f>IF('1045Bf Données de base trav.'!B169="","",'1045Bf Données de base trav.'!B169)</f>
        <v/>
      </c>
      <c r="C180" s="196" t="str">
        <f>IF('1045Bf Données de base trav.'!C169="","",'1045Bf Données de base trav.'!C169)</f>
        <v/>
      </c>
      <c r="D180" s="197"/>
      <c r="E180" s="94"/>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6" t="str">
        <f t="shared" si="2"/>
        <v/>
      </c>
      <c r="AK180" s="97"/>
    </row>
    <row r="181" spans="1:37" s="53" customFormat="1" ht="60" customHeight="1">
      <c r="A181" s="195" t="str">
        <f>IF('1045Bf Données de base trav.'!A170="","",'1045Bf Données de base trav.'!A170)</f>
        <v/>
      </c>
      <c r="B181" s="196" t="str">
        <f>IF('1045Bf Données de base trav.'!B170="","",'1045Bf Données de base trav.'!B170)</f>
        <v/>
      </c>
      <c r="C181" s="196" t="str">
        <f>IF('1045Bf Données de base trav.'!C170="","",'1045Bf Données de base trav.'!C170)</f>
        <v/>
      </c>
      <c r="D181" s="197"/>
      <c r="E181" s="94"/>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6" t="str">
        <f t="shared" si="2"/>
        <v/>
      </c>
      <c r="AK181" s="97"/>
    </row>
    <row r="182" spans="1:37" s="53" customFormat="1" ht="60" customHeight="1">
      <c r="A182" s="195" t="str">
        <f>IF('1045Bf Données de base trav.'!A171="","",'1045Bf Données de base trav.'!A171)</f>
        <v/>
      </c>
      <c r="B182" s="196" t="str">
        <f>IF('1045Bf Données de base trav.'!B171="","",'1045Bf Données de base trav.'!B171)</f>
        <v/>
      </c>
      <c r="C182" s="196" t="str">
        <f>IF('1045Bf Données de base trav.'!C171="","",'1045Bf Données de base trav.'!C171)</f>
        <v/>
      </c>
      <c r="D182" s="197"/>
      <c r="E182" s="94"/>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6" t="str">
        <f t="shared" ref="AJ182:AJ218" si="3">IF(A182="","",SUM(E182:AI182))</f>
        <v/>
      </c>
      <c r="AK182" s="97"/>
    </row>
    <row r="183" spans="1:37" s="53" customFormat="1" ht="60" customHeight="1">
      <c r="A183" s="195" t="str">
        <f>IF('1045Bf Données de base trav.'!A172="","",'1045Bf Données de base trav.'!A172)</f>
        <v/>
      </c>
      <c r="B183" s="196" t="str">
        <f>IF('1045Bf Données de base trav.'!B172="","",'1045Bf Données de base trav.'!B172)</f>
        <v/>
      </c>
      <c r="C183" s="196" t="str">
        <f>IF('1045Bf Données de base trav.'!C172="","",'1045Bf Données de base trav.'!C172)</f>
        <v/>
      </c>
      <c r="D183" s="197"/>
      <c r="E183" s="94"/>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6" t="str">
        <f t="shared" si="3"/>
        <v/>
      </c>
      <c r="AK183" s="97"/>
    </row>
    <row r="184" spans="1:37" s="53" customFormat="1" ht="60" customHeight="1">
      <c r="A184" s="195" t="str">
        <f>IF('1045Bf Données de base trav.'!A173="","",'1045Bf Données de base trav.'!A173)</f>
        <v/>
      </c>
      <c r="B184" s="196" t="str">
        <f>IF('1045Bf Données de base trav.'!B173="","",'1045Bf Données de base trav.'!B173)</f>
        <v/>
      </c>
      <c r="C184" s="196" t="str">
        <f>IF('1045Bf Données de base trav.'!C173="","",'1045Bf Données de base trav.'!C173)</f>
        <v/>
      </c>
      <c r="D184" s="197"/>
      <c r="E184" s="94"/>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6" t="str">
        <f t="shared" si="3"/>
        <v/>
      </c>
      <c r="AK184" s="97"/>
    </row>
    <row r="185" spans="1:37" s="53" customFormat="1" ht="60" customHeight="1">
      <c r="A185" s="195" t="str">
        <f>IF('1045Bf Données de base trav.'!A174="","",'1045Bf Données de base trav.'!A174)</f>
        <v/>
      </c>
      <c r="B185" s="196" t="str">
        <f>IF('1045Bf Données de base trav.'!B174="","",'1045Bf Données de base trav.'!B174)</f>
        <v/>
      </c>
      <c r="C185" s="196" t="str">
        <f>IF('1045Bf Données de base trav.'!C174="","",'1045Bf Données de base trav.'!C174)</f>
        <v/>
      </c>
      <c r="D185" s="197"/>
      <c r="E185" s="94"/>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6" t="str">
        <f t="shared" si="3"/>
        <v/>
      </c>
      <c r="AK185" s="97"/>
    </row>
    <row r="186" spans="1:37" s="53" customFormat="1" ht="60" customHeight="1">
      <c r="A186" s="195" t="str">
        <f>IF('1045Bf Données de base trav.'!A175="","",'1045Bf Données de base trav.'!A175)</f>
        <v/>
      </c>
      <c r="B186" s="196" t="str">
        <f>IF('1045Bf Données de base trav.'!B175="","",'1045Bf Données de base trav.'!B175)</f>
        <v/>
      </c>
      <c r="C186" s="196" t="str">
        <f>IF('1045Bf Données de base trav.'!C175="","",'1045Bf Données de base trav.'!C175)</f>
        <v/>
      </c>
      <c r="D186" s="197"/>
      <c r="E186" s="94"/>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6" t="str">
        <f t="shared" si="3"/>
        <v/>
      </c>
      <c r="AK186" s="97"/>
    </row>
    <row r="187" spans="1:37" s="53" customFormat="1" ht="60" customHeight="1">
      <c r="A187" s="195" t="str">
        <f>IF('1045Bf Données de base trav.'!A176="","",'1045Bf Données de base trav.'!A176)</f>
        <v/>
      </c>
      <c r="B187" s="196" t="str">
        <f>IF('1045Bf Données de base trav.'!B176="","",'1045Bf Données de base trav.'!B176)</f>
        <v/>
      </c>
      <c r="C187" s="196" t="str">
        <f>IF('1045Bf Données de base trav.'!C176="","",'1045Bf Données de base trav.'!C176)</f>
        <v/>
      </c>
      <c r="D187" s="197"/>
      <c r="E187" s="94"/>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6" t="str">
        <f t="shared" si="3"/>
        <v/>
      </c>
      <c r="AK187" s="97"/>
    </row>
    <row r="188" spans="1:37" s="53" customFormat="1" ht="60" customHeight="1">
      <c r="A188" s="195" t="str">
        <f>IF('1045Bf Données de base trav.'!A177="","",'1045Bf Données de base trav.'!A177)</f>
        <v/>
      </c>
      <c r="B188" s="196" t="str">
        <f>IF('1045Bf Données de base trav.'!B177="","",'1045Bf Données de base trav.'!B177)</f>
        <v/>
      </c>
      <c r="C188" s="196" t="str">
        <f>IF('1045Bf Données de base trav.'!C177="","",'1045Bf Données de base trav.'!C177)</f>
        <v/>
      </c>
      <c r="D188" s="197"/>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6" t="str">
        <f t="shared" si="3"/>
        <v/>
      </c>
      <c r="AK188" s="97"/>
    </row>
    <row r="189" spans="1:37" s="53" customFormat="1" ht="60" customHeight="1">
      <c r="A189" s="195" t="str">
        <f>IF('1045Bf Données de base trav.'!A178="","",'1045Bf Données de base trav.'!A178)</f>
        <v/>
      </c>
      <c r="B189" s="196" t="str">
        <f>IF('1045Bf Données de base trav.'!B178="","",'1045Bf Données de base trav.'!B178)</f>
        <v/>
      </c>
      <c r="C189" s="196" t="str">
        <f>IF('1045Bf Données de base trav.'!C178="","",'1045Bf Données de base trav.'!C178)</f>
        <v/>
      </c>
      <c r="D189" s="197"/>
      <c r="E189" s="9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6" t="str">
        <f t="shared" si="3"/>
        <v/>
      </c>
      <c r="AK189" s="97"/>
    </row>
    <row r="190" spans="1:37" s="53" customFormat="1" ht="60" customHeight="1">
      <c r="A190" s="195" t="str">
        <f>IF('1045Bf Données de base trav.'!A179="","",'1045Bf Données de base trav.'!A179)</f>
        <v/>
      </c>
      <c r="B190" s="196" t="str">
        <f>IF('1045Bf Données de base trav.'!B179="","",'1045Bf Données de base trav.'!B179)</f>
        <v/>
      </c>
      <c r="C190" s="196" t="str">
        <f>IF('1045Bf Données de base trav.'!C179="","",'1045Bf Données de base trav.'!C179)</f>
        <v/>
      </c>
      <c r="D190" s="197"/>
      <c r="E190" s="94"/>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6" t="str">
        <f t="shared" si="3"/>
        <v/>
      </c>
      <c r="AK190" s="97"/>
    </row>
    <row r="191" spans="1:37" s="53" customFormat="1" ht="60" customHeight="1">
      <c r="A191" s="195" t="str">
        <f>IF('1045Bf Données de base trav.'!A180="","",'1045Bf Données de base trav.'!A180)</f>
        <v/>
      </c>
      <c r="B191" s="196" t="str">
        <f>IF('1045Bf Données de base trav.'!B180="","",'1045Bf Données de base trav.'!B180)</f>
        <v/>
      </c>
      <c r="C191" s="196" t="str">
        <f>IF('1045Bf Données de base trav.'!C180="","",'1045Bf Données de base trav.'!C180)</f>
        <v/>
      </c>
      <c r="D191" s="197"/>
      <c r="E191" s="94"/>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6" t="str">
        <f t="shared" si="3"/>
        <v/>
      </c>
      <c r="AK191" s="97"/>
    </row>
    <row r="192" spans="1:37" s="53" customFormat="1" ht="60" customHeight="1">
      <c r="A192" s="195" t="str">
        <f>IF('1045Bf Données de base trav.'!A181="","",'1045Bf Données de base trav.'!A181)</f>
        <v/>
      </c>
      <c r="B192" s="196" t="str">
        <f>IF('1045Bf Données de base trav.'!B181="","",'1045Bf Données de base trav.'!B181)</f>
        <v/>
      </c>
      <c r="C192" s="196" t="str">
        <f>IF('1045Bf Données de base trav.'!C181="","",'1045Bf Données de base trav.'!C181)</f>
        <v/>
      </c>
      <c r="D192" s="197"/>
      <c r="E192" s="94"/>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6" t="str">
        <f t="shared" si="3"/>
        <v/>
      </c>
      <c r="AK192" s="97"/>
    </row>
    <row r="193" spans="1:37" s="53" customFormat="1" ht="60" customHeight="1">
      <c r="A193" s="195" t="str">
        <f>IF('1045Bf Données de base trav.'!A182="","",'1045Bf Données de base trav.'!A182)</f>
        <v/>
      </c>
      <c r="B193" s="196" t="str">
        <f>IF('1045Bf Données de base trav.'!B182="","",'1045Bf Données de base trav.'!B182)</f>
        <v/>
      </c>
      <c r="C193" s="196" t="str">
        <f>IF('1045Bf Données de base trav.'!C182="","",'1045Bf Données de base trav.'!C182)</f>
        <v/>
      </c>
      <c r="D193" s="197"/>
      <c r="E193" s="94"/>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6" t="str">
        <f t="shared" si="3"/>
        <v/>
      </c>
      <c r="AK193" s="97"/>
    </row>
    <row r="194" spans="1:37" s="53" customFormat="1" ht="60" customHeight="1">
      <c r="A194" s="195" t="str">
        <f>IF('1045Bf Données de base trav.'!A183="","",'1045Bf Données de base trav.'!A183)</f>
        <v/>
      </c>
      <c r="B194" s="196" t="str">
        <f>IF('1045Bf Données de base trav.'!B183="","",'1045Bf Données de base trav.'!B183)</f>
        <v/>
      </c>
      <c r="C194" s="196" t="str">
        <f>IF('1045Bf Données de base trav.'!C183="","",'1045Bf Données de base trav.'!C183)</f>
        <v/>
      </c>
      <c r="D194" s="197"/>
      <c r="E194" s="94"/>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6" t="str">
        <f t="shared" si="3"/>
        <v/>
      </c>
      <c r="AK194" s="97"/>
    </row>
    <row r="195" spans="1:37" s="53" customFormat="1" ht="60" customHeight="1">
      <c r="A195" s="195" t="str">
        <f>IF('1045Bf Données de base trav.'!A184="","",'1045Bf Données de base trav.'!A184)</f>
        <v/>
      </c>
      <c r="B195" s="196" t="str">
        <f>IF('1045Bf Données de base trav.'!B184="","",'1045Bf Données de base trav.'!B184)</f>
        <v/>
      </c>
      <c r="C195" s="196" t="str">
        <f>IF('1045Bf Données de base trav.'!C184="","",'1045Bf Données de base trav.'!C184)</f>
        <v/>
      </c>
      <c r="D195" s="197"/>
      <c r="E195" s="94"/>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6" t="str">
        <f t="shared" si="3"/>
        <v/>
      </c>
      <c r="AK195" s="97"/>
    </row>
    <row r="196" spans="1:37" s="53" customFormat="1" ht="60" customHeight="1">
      <c r="A196" s="195" t="str">
        <f>IF('1045Bf Données de base trav.'!A185="","",'1045Bf Données de base trav.'!A185)</f>
        <v/>
      </c>
      <c r="B196" s="196" t="str">
        <f>IF('1045Bf Données de base trav.'!B185="","",'1045Bf Données de base trav.'!B185)</f>
        <v/>
      </c>
      <c r="C196" s="196" t="str">
        <f>IF('1045Bf Données de base trav.'!C185="","",'1045Bf Données de base trav.'!C185)</f>
        <v/>
      </c>
      <c r="D196" s="197"/>
      <c r="E196" s="94"/>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6" t="str">
        <f t="shared" si="3"/>
        <v/>
      </c>
      <c r="AK196" s="97"/>
    </row>
    <row r="197" spans="1:37" s="53" customFormat="1" ht="60" customHeight="1">
      <c r="A197" s="195" t="str">
        <f>IF('1045Bf Données de base trav.'!A186="","",'1045Bf Données de base trav.'!A186)</f>
        <v/>
      </c>
      <c r="B197" s="196" t="str">
        <f>IF('1045Bf Données de base trav.'!B186="","",'1045Bf Données de base trav.'!B186)</f>
        <v/>
      </c>
      <c r="C197" s="196" t="str">
        <f>IF('1045Bf Données de base trav.'!C186="","",'1045Bf Données de base trav.'!C186)</f>
        <v/>
      </c>
      <c r="D197" s="197"/>
      <c r="E197" s="94"/>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6" t="str">
        <f t="shared" si="3"/>
        <v/>
      </c>
      <c r="AK197" s="97"/>
    </row>
    <row r="198" spans="1:37" s="53" customFormat="1" ht="60" customHeight="1">
      <c r="A198" s="195" t="str">
        <f>IF('1045Bf Données de base trav.'!A187="","",'1045Bf Données de base trav.'!A187)</f>
        <v/>
      </c>
      <c r="B198" s="196" t="str">
        <f>IF('1045Bf Données de base trav.'!B187="","",'1045Bf Données de base trav.'!B187)</f>
        <v/>
      </c>
      <c r="C198" s="196" t="str">
        <f>IF('1045Bf Données de base trav.'!C187="","",'1045Bf Données de base trav.'!C187)</f>
        <v/>
      </c>
      <c r="D198" s="197"/>
      <c r="E198" s="94"/>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6" t="str">
        <f t="shared" si="3"/>
        <v/>
      </c>
      <c r="AK198" s="97"/>
    </row>
    <row r="199" spans="1:37" s="53" customFormat="1" ht="60" customHeight="1">
      <c r="A199" s="195" t="str">
        <f>IF('1045Bf Données de base trav.'!A188="","",'1045Bf Données de base trav.'!A188)</f>
        <v/>
      </c>
      <c r="B199" s="196" t="str">
        <f>IF('1045Bf Données de base trav.'!B188="","",'1045Bf Données de base trav.'!B188)</f>
        <v/>
      </c>
      <c r="C199" s="196" t="str">
        <f>IF('1045Bf Données de base trav.'!C188="","",'1045Bf Données de base trav.'!C188)</f>
        <v/>
      </c>
      <c r="D199" s="197"/>
      <c r="E199" s="94"/>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6" t="str">
        <f t="shared" si="3"/>
        <v/>
      </c>
      <c r="AK199" s="97"/>
    </row>
    <row r="200" spans="1:37" s="53" customFormat="1" ht="60" customHeight="1">
      <c r="A200" s="195" t="str">
        <f>IF('1045Bf Données de base trav.'!A189="","",'1045Bf Données de base trav.'!A189)</f>
        <v/>
      </c>
      <c r="B200" s="196" t="str">
        <f>IF('1045Bf Données de base trav.'!B189="","",'1045Bf Données de base trav.'!B189)</f>
        <v/>
      </c>
      <c r="C200" s="196" t="str">
        <f>IF('1045Bf Données de base trav.'!C189="","",'1045Bf Données de base trav.'!C189)</f>
        <v/>
      </c>
      <c r="D200" s="197"/>
      <c r="E200" s="94"/>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6" t="str">
        <f t="shared" si="3"/>
        <v/>
      </c>
      <c r="AK200" s="97"/>
    </row>
    <row r="201" spans="1:37" s="53" customFormat="1" ht="60" customHeight="1">
      <c r="A201" s="195" t="str">
        <f>IF('1045Bf Données de base trav.'!A190="","",'1045Bf Données de base trav.'!A190)</f>
        <v/>
      </c>
      <c r="B201" s="196" t="str">
        <f>IF('1045Bf Données de base trav.'!B190="","",'1045Bf Données de base trav.'!B190)</f>
        <v/>
      </c>
      <c r="C201" s="196" t="str">
        <f>IF('1045Bf Données de base trav.'!C190="","",'1045Bf Données de base trav.'!C190)</f>
        <v/>
      </c>
      <c r="D201" s="197"/>
      <c r="E201" s="94"/>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6" t="str">
        <f t="shared" si="3"/>
        <v/>
      </c>
      <c r="AK201" s="97"/>
    </row>
    <row r="202" spans="1:37" s="53" customFormat="1" ht="60" customHeight="1">
      <c r="A202" s="195" t="str">
        <f>IF('1045Bf Données de base trav.'!A191="","",'1045Bf Données de base trav.'!A191)</f>
        <v/>
      </c>
      <c r="B202" s="196" t="str">
        <f>IF('1045Bf Données de base trav.'!B191="","",'1045Bf Données de base trav.'!B191)</f>
        <v/>
      </c>
      <c r="C202" s="196" t="str">
        <f>IF('1045Bf Données de base trav.'!C191="","",'1045Bf Données de base trav.'!C191)</f>
        <v/>
      </c>
      <c r="D202" s="197"/>
      <c r="E202" s="94"/>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6" t="str">
        <f t="shared" si="3"/>
        <v/>
      </c>
      <c r="AK202" s="97"/>
    </row>
    <row r="203" spans="1:37" s="53" customFormat="1" ht="60" customHeight="1">
      <c r="A203" s="195" t="str">
        <f>IF('1045Bf Données de base trav.'!A192="","",'1045Bf Données de base trav.'!A192)</f>
        <v/>
      </c>
      <c r="B203" s="196" t="str">
        <f>IF('1045Bf Données de base trav.'!B192="","",'1045Bf Données de base trav.'!B192)</f>
        <v/>
      </c>
      <c r="C203" s="196" t="str">
        <f>IF('1045Bf Données de base trav.'!C192="","",'1045Bf Données de base trav.'!C192)</f>
        <v/>
      </c>
      <c r="D203" s="197"/>
      <c r="E203" s="94"/>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6" t="str">
        <f t="shared" si="3"/>
        <v/>
      </c>
      <c r="AK203" s="97"/>
    </row>
    <row r="204" spans="1:37" s="53" customFormat="1" ht="60" customHeight="1">
      <c r="A204" s="195" t="str">
        <f>IF('1045Bf Données de base trav.'!A193="","",'1045Bf Données de base trav.'!A193)</f>
        <v/>
      </c>
      <c r="B204" s="196" t="str">
        <f>IF('1045Bf Données de base trav.'!B193="","",'1045Bf Données de base trav.'!B193)</f>
        <v/>
      </c>
      <c r="C204" s="196" t="str">
        <f>IF('1045Bf Données de base trav.'!C193="","",'1045Bf Données de base trav.'!C193)</f>
        <v/>
      </c>
      <c r="D204" s="197"/>
      <c r="E204" s="94"/>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6" t="str">
        <f t="shared" si="3"/>
        <v/>
      </c>
      <c r="AK204" s="97"/>
    </row>
    <row r="205" spans="1:37" s="53" customFormat="1" ht="60" customHeight="1">
      <c r="A205" s="195" t="str">
        <f>IF('1045Bf Données de base trav.'!A194="","",'1045Bf Données de base trav.'!A194)</f>
        <v/>
      </c>
      <c r="B205" s="196" t="str">
        <f>IF('1045Bf Données de base trav.'!B194="","",'1045Bf Données de base trav.'!B194)</f>
        <v/>
      </c>
      <c r="C205" s="196" t="str">
        <f>IF('1045Bf Données de base trav.'!C194="","",'1045Bf Données de base trav.'!C194)</f>
        <v/>
      </c>
      <c r="D205" s="197"/>
      <c r="E205" s="94"/>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6" t="str">
        <f t="shared" si="3"/>
        <v/>
      </c>
      <c r="AK205" s="97"/>
    </row>
    <row r="206" spans="1:37" s="53" customFormat="1" ht="60" customHeight="1">
      <c r="A206" s="195" t="str">
        <f>IF('1045Bf Données de base trav.'!A195="","",'1045Bf Données de base trav.'!A195)</f>
        <v/>
      </c>
      <c r="B206" s="196" t="str">
        <f>IF('1045Bf Données de base trav.'!B195="","",'1045Bf Données de base trav.'!B195)</f>
        <v/>
      </c>
      <c r="C206" s="196" t="str">
        <f>IF('1045Bf Données de base trav.'!C195="","",'1045Bf Données de base trav.'!C195)</f>
        <v/>
      </c>
      <c r="D206" s="197"/>
      <c r="E206" s="94"/>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6" t="str">
        <f t="shared" si="3"/>
        <v/>
      </c>
      <c r="AK206" s="97"/>
    </row>
    <row r="207" spans="1:37" s="53" customFormat="1" ht="60" customHeight="1">
      <c r="A207" s="195" t="str">
        <f>IF('1045Bf Données de base trav.'!A196="","",'1045Bf Données de base trav.'!A196)</f>
        <v/>
      </c>
      <c r="B207" s="196" t="str">
        <f>IF('1045Bf Données de base trav.'!B196="","",'1045Bf Données de base trav.'!B196)</f>
        <v/>
      </c>
      <c r="C207" s="196" t="str">
        <f>IF('1045Bf Données de base trav.'!C196="","",'1045Bf Données de base trav.'!C196)</f>
        <v/>
      </c>
      <c r="D207" s="197"/>
      <c r="E207" s="94"/>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6" t="str">
        <f t="shared" si="3"/>
        <v/>
      </c>
      <c r="AK207" s="97"/>
    </row>
    <row r="208" spans="1:37" s="53" customFormat="1" ht="60" customHeight="1">
      <c r="A208" s="195" t="str">
        <f>IF('1045Bf Données de base trav.'!A197="","",'1045Bf Données de base trav.'!A197)</f>
        <v/>
      </c>
      <c r="B208" s="196" t="str">
        <f>IF('1045Bf Données de base trav.'!B197="","",'1045Bf Données de base trav.'!B197)</f>
        <v/>
      </c>
      <c r="C208" s="196" t="str">
        <f>IF('1045Bf Données de base trav.'!C197="","",'1045Bf Données de base trav.'!C197)</f>
        <v/>
      </c>
      <c r="D208" s="197"/>
      <c r="E208" s="94"/>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6" t="str">
        <f t="shared" si="3"/>
        <v/>
      </c>
      <c r="AK208" s="97"/>
    </row>
    <row r="209" spans="1:37" s="53" customFormat="1" ht="60" customHeight="1">
      <c r="A209" s="195" t="str">
        <f>IF('1045Bf Données de base trav.'!A198="","",'1045Bf Données de base trav.'!A198)</f>
        <v/>
      </c>
      <c r="B209" s="196" t="str">
        <f>IF('1045Bf Données de base trav.'!B198="","",'1045Bf Données de base trav.'!B198)</f>
        <v/>
      </c>
      <c r="C209" s="196" t="str">
        <f>IF('1045Bf Données de base trav.'!C198="","",'1045Bf Données de base trav.'!C198)</f>
        <v/>
      </c>
      <c r="D209" s="197"/>
      <c r="E209" s="94"/>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6" t="str">
        <f t="shared" si="3"/>
        <v/>
      </c>
      <c r="AK209" s="97"/>
    </row>
    <row r="210" spans="1:37" s="53" customFormat="1" ht="60" customHeight="1">
      <c r="A210" s="195" t="str">
        <f>IF('1045Bf Données de base trav.'!A199="","",'1045Bf Données de base trav.'!A199)</f>
        <v/>
      </c>
      <c r="B210" s="196" t="str">
        <f>IF('1045Bf Données de base trav.'!B199="","",'1045Bf Données de base trav.'!B199)</f>
        <v/>
      </c>
      <c r="C210" s="196" t="str">
        <f>IF('1045Bf Données de base trav.'!C199="","",'1045Bf Données de base trav.'!C199)</f>
        <v/>
      </c>
      <c r="D210" s="197"/>
      <c r="E210" s="94"/>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6" t="str">
        <f t="shared" si="3"/>
        <v/>
      </c>
      <c r="AK210" s="97"/>
    </row>
    <row r="211" spans="1:37" s="53" customFormat="1" ht="60" customHeight="1">
      <c r="A211" s="195" t="str">
        <f>IF('1045Bf Données de base trav.'!A200="","",'1045Bf Données de base trav.'!A200)</f>
        <v/>
      </c>
      <c r="B211" s="196" t="str">
        <f>IF('1045Bf Données de base trav.'!B200="","",'1045Bf Données de base trav.'!B200)</f>
        <v/>
      </c>
      <c r="C211" s="196" t="str">
        <f>IF('1045Bf Données de base trav.'!C200="","",'1045Bf Données de base trav.'!C200)</f>
        <v/>
      </c>
      <c r="D211" s="197"/>
      <c r="E211" s="94"/>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6" t="str">
        <f t="shared" si="3"/>
        <v/>
      </c>
      <c r="AK211" s="97"/>
    </row>
    <row r="212" spans="1:37" s="53" customFormat="1" ht="60" customHeight="1">
      <c r="A212" s="195" t="str">
        <f>IF('1045Bf Données de base trav.'!A201="","",'1045Bf Données de base trav.'!A201)</f>
        <v/>
      </c>
      <c r="B212" s="196" t="str">
        <f>IF('1045Bf Données de base trav.'!B201="","",'1045Bf Données de base trav.'!B201)</f>
        <v/>
      </c>
      <c r="C212" s="196" t="str">
        <f>IF('1045Bf Données de base trav.'!C201="","",'1045Bf Données de base trav.'!C201)</f>
        <v/>
      </c>
      <c r="D212" s="197"/>
      <c r="E212" s="94"/>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6" t="str">
        <f t="shared" si="3"/>
        <v/>
      </c>
      <c r="AK212" s="97"/>
    </row>
    <row r="213" spans="1:37" s="53" customFormat="1" ht="60" customHeight="1">
      <c r="A213" s="195" t="str">
        <f>IF('1045Bf Données de base trav.'!A202="","",'1045Bf Données de base trav.'!A202)</f>
        <v/>
      </c>
      <c r="B213" s="196" t="str">
        <f>IF('1045Bf Données de base trav.'!B202="","",'1045Bf Données de base trav.'!B202)</f>
        <v/>
      </c>
      <c r="C213" s="196" t="str">
        <f>IF('1045Bf Données de base trav.'!C202="","",'1045Bf Données de base trav.'!C202)</f>
        <v/>
      </c>
      <c r="D213" s="197"/>
      <c r="E213" s="94"/>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6" t="str">
        <f t="shared" si="3"/>
        <v/>
      </c>
      <c r="AK213" s="97"/>
    </row>
    <row r="214" spans="1:37" s="53" customFormat="1" ht="60" customHeight="1">
      <c r="A214" s="195" t="str">
        <f>IF('1045Bf Données de base trav.'!A203="","",'1045Bf Données de base trav.'!A203)</f>
        <v/>
      </c>
      <c r="B214" s="196" t="str">
        <f>IF('1045Bf Données de base trav.'!B203="","",'1045Bf Données de base trav.'!B203)</f>
        <v/>
      </c>
      <c r="C214" s="196" t="str">
        <f>IF('1045Bf Données de base trav.'!C203="","",'1045Bf Données de base trav.'!C203)</f>
        <v/>
      </c>
      <c r="D214" s="197"/>
      <c r="E214" s="94"/>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6" t="str">
        <f t="shared" si="3"/>
        <v/>
      </c>
      <c r="AK214" s="97"/>
    </row>
    <row r="215" spans="1:37" s="53" customFormat="1" ht="60" customHeight="1">
      <c r="A215" s="195" t="str">
        <f>IF('1045Bf Données de base trav.'!A204="","",'1045Bf Données de base trav.'!A204)</f>
        <v/>
      </c>
      <c r="B215" s="196" t="str">
        <f>IF('1045Bf Données de base trav.'!B204="","",'1045Bf Données de base trav.'!B204)</f>
        <v/>
      </c>
      <c r="C215" s="196" t="str">
        <f>IF('1045Bf Données de base trav.'!C204="","",'1045Bf Données de base trav.'!C204)</f>
        <v/>
      </c>
      <c r="D215" s="197"/>
      <c r="E215" s="94"/>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6" t="str">
        <f t="shared" si="3"/>
        <v/>
      </c>
      <c r="AK215" s="97"/>
    </row>
    <row r="216" spans="1:37" s="53" customFormat="1" ht="60" customHeight="1">
      <c r="A216" s="195" t="str">
        <f>IF('1045Bf Données de base trav.'!A205="","",'1045Bf Données de base trav.'!A205)</f>
        <v/>
      </c>
      <c r="B216" s="196" t="str">
        <f>IF('1045Bf Données de base trav.'!B205="","",'1045Bf Données de base trav.'!B205)</f>
        <v/>
      </c>
      <c r="C216" s="196" t="str">
        <f>IF('1045Bf Données de base trav.'!C205="","",'1045Bf Données de base trav.'!C205)</f>
        <v/>
      </c>
      <c r="D216" s="197"/>
      <c r="E216" s="94"/>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6" t="str">
        <f t="shared" si="3"/>
        <v/>
      </c>
      <c r="AK216" s="97"/>
    </row>
    <row r="217" spans="1:37" s="53" customFormat="1" ht="60" customHeight="1">
      <c r="A217" s="195" t="str">
        <f>IF('1045Bf Données de base trav.'!A206="","",'1045Bf Données de base trav.'!A206)</f>
        <v/>
      </c>
      <c r="B217" s="196" t="str">
        <f>IF('1045Bf Données de base trav.'!B206="","",'1045Bf Données de base trav.'!B206)</f>
        <v/>
      </c>
      <c r="C217" s="196" t="str">
        <f>IF('1045Bf Données de base trav.'!C206="","",'1045Bf Données de base trav.'!C206)</f>
        <v/>
      </c>
      <c r="D217" s="197"/>
      <c r="E217" s="94"/>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6" t="str">
        <f t="shared" si="3"/>
        <v/>
      </c>
      <c r="AK217" s="97"/>
    </row>
    <row r="218" spans="1:37" s="53" customFormat="1" ht="60" customHeight="1" thickBot="1">
      <c r="A218" s="198" t="str">
        <f>IF('1045Bf Données de base trav.'!A207="","",'1045Bf Données de base trav.'!A207)</f>
        <v/>
      </c>
      <c r="B218" s="199" t="str">
        <f>IF('1045Bf Données de base trav.'!B207="","",'1045Bf Données de base trav.'!B207)</f>
        <v/>
      </c>
      <c r="C218" s="199" t="str">
        <f>IF('1045Bf Données de base trav.'!C207="","",'1045Bf Données de base trav.'!C207)</f>
        <v/>
      </c>
      <c r="D218" s="200"/>
      <c r="E218" s="100"/>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2" t="str">
        <f t="shared" si="3"/>
        <v/>
      </c>
      <c r="AK218" s="103"/>
    </row>
    <row r="219" spans="1:37"/>
  </sheetData>
  <sheetProtection algorithmName="SHA-512" hashValue="Nd9226w/eiy4b3DotBpLv0LjwW34pq5Z/qfJmX7pFdBRkcuO6VN2IzgMALwn09zu3WnINiA7jAb0rSvark00ZQ==" saltValue="ubp3ZpL4qnArFBa/eHAqpQ==" spinCount="100000" sheet="1" selectLockedCells="1"/>
  <mergeCells count="8">
    <mergeCell ref="C8:D8"/>
    <mergeCell ref="A11:B11"/>
    <mergeCell ref="C11:D11"/>
    <mergeCell ref="C2:D2"/>
    <mergeCell ref="C4:D4"/>
    <mergeCell ref="C5:D5"/>
    <mergeCell ref="C6:D6"/>
    <mergeCell ref="C7:D7"/>
  </mergeCells>
  <phoneticPr fontId="19" type="noConversion"/>
  <conditionalFormatting sqref="C15">
    <cfRule type="expression" dxfId="43" priority="27" stopIfTrue="1">
      <formula>AND(I15&lt;&gt;"",I15&gt;0)</formula>
    </cfRule>
  </conditionalFormatting>
  <conditionalFormatting sqref="D13:D14">
    <cfRule type="expression" dxfId="42" priority="23" stopIfTrue="1">
      <formula>OR(D13="")</formula>
    </cfRule>
  </conditionalFormatting>
  <conditionalFormatting sqref="A13:A14">
    <cfRule type="expression" dxfId="41" priority="26" stopIfTrue="1">
      <formula>OR(A13="")</formula>
    </cfRule>
  </conditionalFormatting>
  <conditionalFormatting sqref="B13:B14">
    <cfRule type="expression" dxfId="40" priority="25" stopIfTrue="1">
      <formula>OR(B13="")</formula>
    </cfRule>
  </conditionalFormatting>
  <conditionalFormatting sqref="C13:C14">
    <cfRule type="expression" dxfId="39" priority="24" stopIfTrue="1">
      <formula>OR(C13="")</formula>
    </cfRule>
  </conditionalFormatting>
  <conditionalFormatting sqref="A20:A218">
    <cfRule type="cellIs" dxfId="38" priority="9" operator="between">
      <formula>7560000000000</formula>
      <formula>7569999999999</formula>
    </cfRule>
    <cfRule type="cellIs" dxfId="37" priority="10" operator="lessThanOrEqual">
      <formula>9999999999</formula>
    </cfRule>
  </conditionalFormatting>
  <conditionalFormatting sqref="A19">
    <cfRule type="cellIs" dxfId="36" priority="13" operator="between">
      <formula>7560000000000</formula>
      <formula>7569999999999</formula>
    </cfRule>
    <cfRule type="cellIs" dxfId="35" priority="14" operator="lessThanOrEqual">
      <formula>9999999999</formula>
    </cfRule>
  </conditionalFormatting>
  <conditionalFormatting sqref="C4:C5">
    <cfRule type="expression" dxfId="34" priority="8">
      <formula>C4=""</formula>
    </cfRule>
  </conditionalFormatting>
  <conditionalFormatting sqref="C6:C8">
    <cfRule type="expression" dxfId="33" priority="6">
      <formula>C6=""</formula>
    </cfRule>
  </conditionalFormatting>
  <conditionalFormatting sqref="E19:AI218">
    <cfRule type="expression" dxfId="32" priority="15" stopIfTrue="1">
      <formula>OR(E19="")</formula>
    </cfRule>
    <cfRule type="cellIs" dxfId="31" priority="16" operator="notBetween">
      <formula>0</formula>
      <formula>24</formula>
    </cfRule>
  </conditionalFormatting>
  <conditionalFormatting sqref="A18">
    <cfRule type="cellIs" dxfId="30" priority="3" operator="between">
      <formula>7560000000000</formula>
      <formula>7569999999999</formula>
    </cfRule>
    <cfRule type="cellIs" dxfId="29" priority="4" operator="lessThanOrEqual">
      <formula>9999999999</formula>
    </cfRule>
  </conditionalFormatting>
  <conditionalFormatting sqref="E18:AI18">
    <cfRule type="expression" dxfId="28" priority="1" stopIfTrue="1">
      <formula>OR(E18="")</formula>
    </cfRule>
    <cfRule type="cellIs" dxfId="27" priority="2" operator="notBetween">
      <formula>0</formula>
      <formula>24</formula>
    </cfRule>
  </conditionalFormatting>
  <dataValidations count="1">
    <dataValidation allowBlank="1" showDropDown="1" showInputMessage="1" showErrorMessage="1" errorTitle="Fehler:" error="Nur Stunden für halbe oder ganze Tage oder Null eintragen!" prompt="N’entrez que les heures d’une journée entière, d’une demi-journée ou 0 ! " sqref="E19:AI219" xr:uid="{00000000-0002-0000-0300-000000000000}"/>
  </dataValidations>
  <pageMargins left="0.39370078740157483" right="0.39370078740157483" top="0.78740157480314965" bottom="0.59055118110236227" header="0.31496062992125984" footer="0.31496062992125984"/>
  <pageSetup paperSize="9" scale="39" fitToHeight="0" orientation="landscape" r:id="rId1"/>
  <headerFooter>
    <oddHeader>&amp;C&amp;"Arial,Fett"&amp;28Rapport concernant les heures perdues pour cause d’intempéries</oddHeader>
    <oddFooter>&amp;L&amp;F / 1045Df Rapport concernant les heures perdues pour cause d’intempéries / 02.2024&amp;RPage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AM219"/>
  <sheetViews>
    <sheetView showGridLines="0" zoomScale="85" zoomScaleNormal="85" zoomScaleSheetLayoutView="85" zoomScalePageLayoutView="85" workbookViewId="0">
      <pane ySplit="18" topLeftCell="A19" activePane="bottomLeft" state="frozen"/>
      <selection pane="bottomLeft" activeCell="C4" sqref="C4:D4"/>
    </sheetView>
  </sheetViews>
  <sheetFormatPr baseColWidth="10" defaultColWidth="11.5703125" defaultRowHeight="15" customHeight="1" zeroHeight="1"/>
  <cols>
    <col min="1" max="4" width="20.7109375" style="202" customWidth="1"/>
    <col min="5" max="35" width="6.7109375" style="201" customWidth="1"/>
    <col min="36" max="36" width="9.7109375" style="201" customWidth="1"/>
    <col min="37" max="37" width="50.7109375" style="201" customWidth="1"/>
    <col min="38" max="38" width="4.140625" style="201" customWidth="1"/>
    <col min="39" max="16384" width="11.5703125" style="201"/>
  </cols>
  <sheetData>
    <row r="1" spans="1:37" s="53" customFormat="1" ht="16.899999999999999" customHeight="1">
      <c r="B1" s="85" t="s">
        <v>420</v>
      </c>
      <c r="C1" s="163" t="str">
        <f>'1045Af Demande'!D6</f>
        <v xml:space="preserve"> / </v>
      </c>
      <c r="D1" s="164"/>
      <c r="E1" s="58"/>
      <c r="F1" s="58"/>
      <c r="G1" s="58" t="str">
        <f>'[5]10042d10043d Antrag'!$I$23</f>
        <v xml:space="preserve"> </v>
      </c>
      <c r="I1" s="57"/>
      <c r="J1" s="57"/>
      <c r="L1" s="57"/>
      <c r="O1" s="59"/>
    </row>
    <row r="2" spans="1:37" s="53" customFormat="1" ht="16.899999999999999" customHeight="1" thickBot="1">
      <c r="B2" s="86" t="s">
        <v>366</v>
      </c>
      <c r="C2" s="481" t="str">
        <f>'1045Af Demande'!D24</f>
        <v/>
      </c>
      <c r="D2" s="482"/>
      <c r="E2" s="58"/>
      <c r="F2" s="58"/>
      <c r="G2" s="58"/>
      <c r="J2" s="61"/>
      <c r="O2" s="62"/>
    </row>
    <row r="3" spans="1:37" s="31" customFormat="1" ht="16.899999999999999" customHeight="1" thickBot="1">
      <c r="E3" s="63"/>
      <c r="F3" s="63"/>
      <c r="G3" s="63" t="str">
        <f>'[5]10042d10043d Antrag'!$I$28</f>
        <v/>
      </c>
      <c r="H3" s="53"/>
      <c r="I3" s="61"/>
      <c r="J3" s="61"/>
      <c r="L3" s="53"/>
      <c r="M3" s="64"/>
      <c r="O3" s="62"/>
    </row>
    <row r="4" spans="1:37" s="31" customFormat="1" ht="16.899999999999999" customHeight="1">
      <c r="B4" s="160" t="s">
        <v>304</v>
      </c>
      <c r="C4" s="483"/>
      <c r="D4" s="484"/>
      <c r="E4" s="63"/>
      <c r="F4" s="63"/>
      <c r="G4" s="63"/>
      <c r="H4" s="53"/>
      <c r="I4" s="61"/>
      <c r="J4" s="61"/>
      <c r="L4" s="53"/>
      <c r="M4" s="64"/>
      <c r="O4" s="62"/>
    </row>
    <row r="5" spans="1:37" s="31" customFormat="1" ht="16.899999999999999" customHeight="1">
      <c r="B5" s="161" t="s">
        <v>305</v>
      </c>
      <c r="C5" s="485"/>
      <c r="D5" s="486"/>
      <c r="E5" s="63"/>
      <c r="F5" s="63"/>
      <c r="G5" s="63"/>
      <c r="H5" s="53"/>
      <c r="I5" s="61"/>
      <c r="J5" s="61"/>
      <c r="L5" s="53"/>
      <c r="M5" s="64"/>
      <c r="O5" s="62"/>
    </row>
    <row r="6" spans="1:37" s="31" customFormat="1" ht="16.899999999999999" customHeight="1">
      <c r="B6" s="161" t="s">
        <v>306</v>
      </c>
      <c r="C6" s="485"/>
      <c r="D6" s="486"/>
      <c r="E6" s="63"/>
      <c r="F6" s="63"/>
      <c r="G6" s="63"/>
      <c r="H6" s="53"/>
      <c r="I6" s="61"/>
      <c r="J6" s="61"/>
      <c r="L6" s="53"/>
      <c r="M6" s="64"/>
      <c r="O6" s="62"/>
    </row>
    <row r="7" spans="1:37" s="31" customFormat="1" ht="16.899999999999999" customHeight="1">
      <c r="B7" s="161" t="s">
        <v>289</v>
      </c>
      <c r="C7" s="485"/>
      <c r="D7" s="486"/>
      <c r="E7" s="63"/>
      <c r="F7" s="63"/>
      <c r="G7" s="63"/>
      <c r="H7" s="53"/>
      <c r="I7" s="61"/>
      <c r="J7" s="61"/>
      <c r="L7" s="53"/>
      <c r="M7" s="64"/>
      <c r="O7" s="62"/>
    </row>
    <row r="8" spans="1:37" s="31" customFormat="1" ht="16.899999999999999" customHeight="1" thickBot="1">
      <c r="B8" s="162" t="s">
        <v>307</v>
      </c>
      <c r="C8" s="475"/>
      <c r="D8" s="476"/>
      <c r="E8" s="63"/>
      <c r="F8" s="63"/>
      <c r="G8" s="63"/>
      <c r="H8" s="53"/>
      <c r="I8" s="61"/>
      <c r="J8" s="61"/>
      <c r="L8" s="53"/>
      <c r="M8" s="64"/>
      <c r="O8" s="62"/>
    </row>
    <row r="9" spans="1:37" s="31" customFormat="1" ht="16.899999999999999" customHeight="1" thickBot="1">
      <c r="D9" s="56"/>
      <c r="E9" s="63"/>
      <c r="F9" s="63"/>
      <c r="G9" s="63"/>
      <c r="H9" s="53"/>
      <c r="I9" s="61"/>
      <c r="J9" s="61"/>
      <c r="L9" s="53"/>
      <c r="M9" s="64"/>
      <c r="O9" s="62"/>
    </row>
    <row r="10" spans="1:37" s="66" customFormat="1" ht="16.899999999999999" customHeight="1">
      <c r="A10" s="75" t="s">
        <v>340</v>
      </c>
      <c r="B10" s="76"/>
      <c r="C10" s="76"/>
      <c r="D10" s="77"/>
    </row>
    <row r="11" spans="1:37" s="66" customFormat="1" ht="16.899999999999999" customHeight="1">
      <c r="A11" s="477" t="s">
        <v>341</v>
      </c>
      <c r="B11" s="478"/>
      <c r="C11" s="479" t="s">
        <v>342</v>
      </c>
      <c r="D11" s="480"/>
    </row>
    <row r="12" spans="1:37" s="66" customFormat="1" ht="16.899999999999999" customHeight="1">
      <c r="A12" s="78" t="s">
        <v>345</v>
      </c>
      <c r="B12" s="79" t="s">
        <v>346</v>
      </c>
      <c r="C12" s="80" t="s">
        <v>343</v>
      </c>
      <c r="D12" s="81" t="s">
        <v>344</v>
      </c>
      <c r="F12" s="67"/>
    </row>
    <row r="13" spans="1:37" s="12" customFormat="1" ht="16.899999999999999" customHeight="1">
      <c r="A13" s="278"/>
      <c r="B13" s="279"/>
      <c r="C13" s="280"/>
      <c r="D13" s="281"/>
      <c r="F13" s="43"/>
    </row>
    <row r="14" spans="1:37" s="12" customFormat="1" ht="16.899999999999999" customHeight="1" thickBot="1">
      <c r="A14" s="282"/>
      <c r="B14" s="283"/>
      <c r="C14" s="284"/>
      <c r="D14" s="285"/>
      <c r="F14" s="43"/>
    </row>
    <row r="15" spans="1:37" s="12" customFormat="1" ht="16.899999999999999" customHeight="1" thickBot="1">
      <c r="A15" s="49"/>
      <c r="H15" s="49"/>
      <c r="I15" s="43"/>
    </row>
    <row r="16" spans="1:37" s="34" customFormat="1" ht="16.899999999999999" customHeight="1" thickBot="1">
      <c r="A16" s="165" t="s">
        <v>292</v>
      </c>
      <c r="B16" s="166"/>
      <c r="C16" s="166"/>
      <c r="D16" s="167"/>
      <c r="E16" s="165" t="s">
        <v>369</v>
      </c>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8"/>
      <c r="AK16" s="169"/>
    </row>
    <row r="17" spans="1:39" s="31" customFormat="1" ht="38.25">
      <c r="A17" s="170" t="s">
        <v>293</v>
      </c>
      <c r="B17" s="171" t="s">
        <v>294</v>
      </c>
      <c r="C17" s="171" t="s">
        <v>295</v>
      </c>
      <c r="D17" s="172"/>
      <c r="E17" s="83" t="s">
        <v>308</v>
      </c>
      <c r="F17" s="84" t="s">
        <v>309</v>
      </c>
      <c r="G17" s="84" t="s">
        <v>310</v>
      </c>
      <c r="H17" s="84" t="s">
        <v>311</v>
      </c>
      <c r="I17" s="84" t="s">
        <v>312</v>
      </c>
      <c r="J17" s="84" t="s">
        <v>313</v>
      </c>
      <c r="K17" s="84" t="s">
        <v>314</v>
      </c>
      <c r="L17" s="84" t="s">
        <v>315</v>
      </c>
      <c r="M17" s="84" t="s">
        <v>316</v>
      </c>
      <c r="N17" s="84" t="s">
        <v>317</v>
      </c>
      <c r="O17" s="84" t="s">
        <v>318</v>
      </c>
      <c r="P17" s="84" t="s">
        <v>319</v>
      </c>
      <c r="Q17" s="84" t="s">
        <v>320</v>
      </c>
      <c r="R17" s="84" t="s">
        <v>321</v>
      </c>
      <c r="S17" s="84" t="s">
        <v>322</v>
      </c>
      <c r="T17" s="84" t="s">
        <v>323</v>
      </c>
      <c r="U17" s="84" t="s">
        <v>324</v>
      </c>
      <c r="V17" s="84" t="s">
        <v>325</v>
      </c>
      <c r="W17" s="84" t="s">
        <v>326</v>
      </c>
      <c r="X17" s="84" t="s">
        <v>327</v>
      </c>
      <c r="Y17" s="84" t="s">
        <v>328</v>
      </c>
      <c r="Z17" s="84" t="s">
        <v>329</v>
      </c>
      <c r="AA17" s="84" t="s">
        <v>330</v>
      </c>
      <c r="AB17" s="84" t="s">
        <v>331</v>
      </c>
      <c r="AC17" s="84" t="s">
        <v>332</v>
      </c>
      <c r="AD17" s="84" t="s">
        <v>333</v>
      </c>
      <c r="AE17" s="84" t="s">
        <v>334</v>
      </c>
      <c r="AF17" s="84" t="s">
        <v>335</v>
      </c>
      <c r="AG17" s="84" t="s">
        <v>336</v>
      </c>
      <c r="AH17" s="84" t="s">
        <v>337</v>
      </c>
      <c r="AI17" s="84" t="s">
        <v>338</v>
      </c>
      <c r="AJ17" s="236" t="s">
        <v>478</v>
      </c>
      <c r="AK17" s="173" t="s">
        <v>339</v>
      </c>
    </row>
    <row r="18" spans="1:39" s="188" customFormat="1" ht="60" customHeight="1">
      <c r="A18" s="183" t="s">
        <v>403</v>
      </c>
      <c r="B18" s="184" t="s">
        <v>404</v>
      </c>
      <c r="C18" s="184" t="s">
        <v>405</v>
      </c>
      <c r="D18" s="185"/>
      <c r="E18" s="190">
        <v>6</v>
      </c>
      <c r="F18" s="191">
        <v>8</v>
      </c>
      <c r="G18" s="191">
        <v>6</v>
      </c>
      <c r="H18" s="191">
        <v>8</v>
      </c>
      <c r="I18" s="191">
        <v>4</v>
      </c>
      <c r="J18" s="191"/>
      <c r="K18" s="191"/>
      <c r="L18" s="191">
        <v>0</v>
      </c>
      <c r="M18" s="191">
        <v>0</v>
      </c>
      <c r="N18" s="191">
        <v>0</v>
      </c>
      <c r="O18" s="191">
        <v>0</v>
      </c>
      <c r="P18" s="191">
        <v>0</v>
      </c>
      <c r="Q18" s="191"/>
      <c r="R18" s="191"/>
      <c r="S18" s="191">
        <v>0</v>
      </c>
      <c r="T18" s="191">
        <v>0</v>
      </c>
      <c r="U18" s="191">
        <v>0</v>
      </c>
      <c r="V18" s="191">
        <v>0</v>
      </c>
      <c r="W18" s="191">
        <v>4</v>
      </c>
      <c r="X18" s="191"/>
      <c r="Y18" s="191"/>
      <c r="Z18" s="191">
        <v>6</v>
      </c>
      <c r="AA18" s="191">
        <v>8</v>
      </c>
      <c r="AB18" s="191">
        <v>4</v>
      </c>
      <c r="AC18" s="191">
        <v>5</v>
      </c>
      <c r="AD18" s="191">
        <v>0</v>
      </c>
      <c r="AE18" s="191"/>
      <c r="AF18" s="191"/>
      <c r="AG18" s="191">
        <v>2</v>
      </c>
      <c r="AH18" s="191">
        <v>0</v>
      </c>
      <c r="AI18" s="191">
        <v>0</v>
      </c>
      <c r="AJ18" s="186">
        <f>IF(A18="","",SUM(E18:AI18))</f>
        <v>61</v>
      </c>
      <c r="AK18" s="187"/>
    </row>
    <row r="19" spans="1:39" s="93" customFormat="1" ht="60" customHeight="1">
      <c r="A19" s="192" t="str">
        <f>IF('1045Bf Données de base trav.'!A8="","",'1045Bf Données de base trav.'!A8)</f>
        <v/>
      </c>
      <c r="B19" s="193" t="str">
        <f>IF('1045Bf Données de base trav.'!B8="","",'1045Bf Données de base trav.'!B8)</f>
        <v/>
      </c>
      <c r="C19" s="193" t="str">
        <f>IF('1045Bf Données de base trav.'!C8="","",'1045Bf Données de base trav.'!C8)</f>
        <v/>
      </c>
      <c r="D19" s="194"/>
      <c r="E19" s="89"/>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1" t="str">
        <f t="shared" ref="AJ19:AJ83" si="0">IF(A19="","",SUM(E19:AI19))</f>
        <v/>
      </c>
      <c r="AK19" s="92"/>
    </row>
    <row r="20" spans="1:39" s="53" customFormat="1" ht="60" customHeight="1">
      <c r="A20" s="195" t="str">
        <f>IF('1045Bf Données de base trav.'!A9="","",'1045Bf Données de base trav.'!A9)</f>
        <v/>
      </c>
      <c r="B20" s="196" t="str">
        <f>IF('1045Bf Données de base trav.'!B9="","",'1045Bf Données de base trav.'!B9)</f>
        <v/>
      </c>
      <c r="C20" s="196" t="str">
        <f>IF('1045Bf Données de base trav.'!C9="","",'1045Bf Données de base trav.'!C9)</f>
        <v/>
      </c>
      <c r="D20" s="197"/>
      <c r="E20" s="94"/>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6" t="str">
        <f t="shared" si="0"/>
        <v/>
      </c>
      <c r="AK20" s="97"/>
      <c r="AM20" s="98"/>
    </row>
    <row r="21" spans="1:39" s="53" customFormat="1" ht="60" customHeight="1">
      <c r="A21" s="195" t="str">
        <f>IF('1045Bf Données de base trav.'!A10="","",'1045Bf Données de base trav.'!A10)</f>
        <v/>
      </c>
      <c r="B21" s="196" t="str">
        <f>IF('1045Bf Données de base trav.'!B10="","",'1045Bf Données de base trav.'!B10)</f>
        <v/>
      </c>
      <c r="C21" s="196" t="str">
        <f>IF('1045Bf Données de base trav.'!C10="","",'1045Bf Données de base trav.'!C10)</f>
        <v/>
      </c>
      <c r="D21" s="197"/>
      <c r="E21" s="94"/>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6" t="str">
        <f t="shared" si="0"/>
        <v/>
      </c>
      <c r="AK21" s="97"/>
      <c r="AM21" s="99"/>
    </row>
    <row r="22" spans="1:39" s="53" customFormat="1" ht="60" customHeight="1">
      <c r="A22" s="195" t="str">
        <f>IF('1045Bf Données de base trav.'!A11="","",'1045Bf Données de base trav.'!A11)</f>
        <v/>
      </c>
      <c r="B22" s="196" t="str">
        <f>IF('1045Bf Données de base trav.'!B11="","",'1045Bf Données de base trav.'!B11)</f>
        <v/>
      </c>
      <c r="C22" s="196" t="str">
        <f>IF('1045Bf Données de base trav.'!C11="","",'1045Bf Données de base trav.'!C11)</f>
        <v/>
      </c>
      <c r="D22" s="197"/>
      <c r="E22" s="94"/>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6" t="str">
        <f t="shared" si="0"/>
        <v/>
      </c>
      <c r="AK22" s="97"/>
      <c r="AM22" s="99"/>
    </row>
    <row r="23" spans="1:39" s="53" customFormat="1" ht="60" customHeight="1">
      <c r="A23" s="195" t="str">
        <f>IF('1045Bf Données de base trav.'!A12="","",'1045Bf Données de base trav.'!A12)</f>
        <v/>
      </c>
      <c r="B23" s="196" t="str">
        <f>IF('1045Bf Données de base trav.'!B12="","",'1045Bf Données de base trav.'!B12)</f>
        <v/>
      </c>
      <c r="C23" s="196" t="str">
        <f>IF('1045Bf Données de base trav.'!C12="","",'1045Bf Données de base trav.'!C12)</f>
        <v/>
      </c>
      <c r="D23" s="197"/>
      <c r="E23" s="94"/>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6" t="str">
        <f t="shared" si="0"/>
        <v/>
      </c>
      <c r="AK23" s="97"/>
      <c r="AM23" s="99"/>
    </row>
    <row r="24" spans="1:39" s="53" customFormat="1" ht="60" customHeight="1">
      <c r="A24" s="195" t="str">
        <f>IF('1045Bf Données de base trav.'!A13="","",'1045Bf Données de base trav.'!A13)</f>
        <v/>
      </c>
      <c r="B24" s="196" t="str">
        <f>IF('1045Bf Données de base trav.'!B13="","",'1045Bf Données de base trav.'!B13)</f>
        <v/>
      </c>
      <c r="C24" s="196" t="str">
        <f>IF('1045Bf Données de base trav.'!C13="","",'1045Bf Données de base trav.'!C13)</f>
        <v/>
      </c>
      <c r="D24" s="197"/>
      <c r="E24" s="94"/>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6" t="str">
        <f t="shared" si="0"/>
        <v/>
      </c>
      <c r="AK24" s="97"/>
      <c r="AM24" s="99"/>
    </row>
    <row r="25" spans="1:39" s="53" customFormat="1" ht="60" customHeight="1">
      <c r="A25" s="195" t="str">
        <f>IF('1045Bf Données de base trav.'!A14="","",'1045Bf Données de base trav.'!A14)</f>
        <v/>
      </c>
      <c r="B25" s="196" t="str">
        <f>IF('1045Bf Données de base trav.'!B14="","",'1045Bf Données de base trav.'!B14)</f>
        <v/>
      </c>
      <c r="C25" s="196" t="str">
        <f>IF('1045Bf Données de base trav.'!C14="","",'1045Bf Données de base trav.'!C14)</f>
        <v/>
      </c>
      <c r="D25" s="197"/>
      <c r="E25" s="94"/>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6" t="str">
        <f t="shared" si="0"/>
        <v/>
      </c>
      <c r="AK25" s="97"/>
      <c r="AM25" s="99"/>
    </row>
    <row r="26" spans="1:39" s="53" customFormat="1" ht="60" customHeight="1">
      <c r="A26" s="195" t="str">
        <f>IF('1045Bf Données de base trav.'!A15="","",'1045Bf Données de base trav.'!A15)</f>
        <v/>
      </c>
      <c r="B26" s="196" t="str">
        <f>IF('1045Bf Données de base trav.'!B15="","",'1045Bf Données de base trav.'!B15)</f>
        <v/>
      </c>
      <c r="C26" s="196" t="str">
        <f>IF('1045Bf Données de base trav.'!C15="","",'1045Bf Données de base trav.'!C15)</f>
        <v/>
      </c>
      <c r="D26" s="197"/>
      <c r="E26" s="94"/>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6" t="str">
        <f t="shared" si="0"/>
        <v/>
      </c>
      <c r="AK26" s="97"/>
    </row>
    <row r="27" spans="1:39" s="53" customFormat="1" ht="60" customHeight="1">
      <c r="A27" s="195" t="str">
        <f>IF('1045Bf Données de base trav.'!A16="","",'1045Bf Données de base trav.'!A16)</f>
        <v/>
      </c>
      <c r="B27" s="196" t="str">
        <f>IF('1045Bf Données de base trav.'!B16="","",'1045Bf Données de base trav.'!B16)</f>
        <v/>
      </c>
      <c r="C27" s="196" t="str">
        <f>IF('1045Bf Données de base trav.'!C16="","",'1045Bf Données de base trav.'!C16)</f>
        <v/>
      </c>
      <c r="D27" s="197"/>
      <c r="E27" s="94"/>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6" t="str">
        <f t="shared" si="0"/>
        <v/>
      </c>
      <c r="AK27" s="97"/>
    </row>
    <row r="28" spans="1:39" s="53" customFormat="1" ht="60" customHeight="1">
      <c r="A28" s="195" t="str">
        <f>IF('1045Bf Données de base trav.'!A17="","",'1045Bf Données de base trav.'!A17)</f>
        <v/>
      </c>
      <c r="B28" s="196" t="str">
        <f>IF('1045Bf Données de base trav.'!B17="","",'1045Bf Données de base trav.'!B17)</f>
        <v/>
      </c>
      <c r="C28" s="196" t="str">
        <f>IF('1045Bf Données de base trav.'!C17="","",'1045Bf Données de base trav.'!C17)</f>
        <v/>
      </c>
      <c r="D28" s="197"/>
      <c r="E28" s="94"/>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6" t="str">
        <f t="shared" si="0"/>
        <v/>
      </c>
      <c r="AK28" s="97"/>
    </row>
    <row r="29" spans="1:39" s="53" customFormat="1" ht="60" customHeight="1">
      <c r="A29" s="195" t="str">
        <f>IF('1045Bf Données de base trav.'!A18="","",'1045Bf Données de base trav.'!A18)</f>
        <v/>
      </c>
      <c r="B29" s="196" t="str">
        <f>IF('1045Bf Données de base trav.'!B18="","",'1045Bf Données de base trav.'!B18)</f>
        <v/>
      </c>
      <c r="C29" s="196" t="str">
        <f>IF('1045Bf Données de base trav.'!C18="","",'1045Bf Données de base trav.'!C18)</f>
        <v/>
      </c>
      <c r="D29" s="197"/>
      <c r="E29" s="94"/>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6" t="str">
        <f t="shared" si="0"/>
        <v/>
      </c>
      <c r="AK29" s="97"/>
    </row>
    <row r="30" spans="1:39" s="53" customFormat="1" ht="60" customHeight="1">
      <c r="A30" s="195" t="str">
        <f>IF('1045Bf Données de base trav.'!A19="","",'1045Bf Données de base trav.'!A19)</f>
        <v/>
      </c>
      <c r="B30" s="196" t="str">
        <f>IF('1045Bf Données de base trav.'!B19="","",'1045Bf Données de base trav.'!B19)</f>
        <v/>
      </c>
      <c r="C30" s="196" t="str">
        <f>IF('1045Bf Données de base trav.'!C19="","",'1045Bf Données de base trav.'!C19)</f>
        <v/>
      </c>
      <c r="D30" s="197"/>
      <c r="E30" s="94"/>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6" t="str">
        <f t="shared" si="0"/>
        <v/>
      </c>
      <c r="AK30" s="97"/>
    </row>
    <row r="31" spans="1:39" s="53" customFormat="1" ht="60" customHeight="1">
      <c r="A31" s="195" t="str">
        <f>IF('1045Bf Données de base trav.'!A20="","",'1045Bf Données de base trav.'!A20)</f>
        <v/>
      </c>
      <c r="B31" s="196" t="str">
        <f>IF('1045Bf Données de base trav.'!B20="","",'1045Bf Données de base trav.'!B20)</f>
        <v/>
      </c>
      <c r="C31" s="196" t="str">
        <f>IF('1045Bf Données de base trav.'!C20="","",'1045Bf Données de base trav.'!C20)</f>
        <v/>
      </c>
      <c r="D31" s="197"/>
      <c r="E31" s="94"/>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6" t="str">
        <f t="shared" si="0"/>
        <v/>
      </c>
      <c r="AK31" s="97"/>
    </row>
    <row r="32" spans="1:39" s="53" customFormat="1" ht="60" customHeight="1">
      <c r="A32" s="195" t="str">
        <f>IF('1045Bf Données de base trav.'!A21="","",'1045Bf Données de base trav.'!A21)</f>
        <v/>
      </c>
      <c r="B32" s="196" t="str">
        <f>IF('1045Bf Données de base trav.'!B21="","",'1045Bf Données de base trav.'!B21)</f>
        <v/>
      </c>
      <c r="C32" s="196" t="str">
        <f>IF('1045Bf Données de base trav.'!C21="","",'1045Bf Données de base trav.'!C21)</f>
        <v/>
      </c>
      <c r="D32" s="197"/>
      <c r="E32" s="94"/>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6" t="str">
        <f t="shared" si="0"/>
        <v/>
      </c>
      <c r="AK32" s="97"/>
    </row>
    <row r="33" spans="1:37" s="53" customFormat="1" ht="60" customHeight="1">
      <c r="A33" s="195" t="str">
        <f>IF('1045Bf Données de base trav.'!A22="","",'1045Bf Données de base trav.'!A22)</f>
        <v/>
      </c>
      <c r="B33" s="196" t="str">
        <f>IF('1045Bf Données de base trav.'!B22="","",'1045Bf Données de base trav.'!B22)</f>
        <v/>
      </c>
      <c r="C33" s="196" t="str">
        <f>IF('1045Bf Données de base trav.'!C22="","",'1045Bf Données de base trav.'!C22)</f>
        <v/>
      </c>
      <c r="D33" s="197"/>
      <c r="E33" s="94"/>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6" t="str">
        <f t="shared" si="0"/>
        <v/>
      </c>
      <c r="AK33" s="97"/>
    </row>
    <row r="34" spans="1:37" s="53" customFormat="1" ht="60" customHeight="1">
      <c r="A34" s="195" t="str">
        <f>IF('1045Bf Données de base trav.'!A23="","",'1045Bf Données de base trav.'!A23)</f>
        <v/>
      </c>
      <c r="B34" s="196" t="str">
        <f>IF('1045Bf Données de base trav.'!B23="","",'1045Bf Données de base trav.'!B23)</f>
        <v/>
      </c>
      <c r="C34" s="196" t="str">
        <f>IF('1045Bf Données de base trav.'!C23="","",'1045Bf Données de base trav.'!C23)</f>
        <v/>
      </c>
      <c r="D34" s="197"/>
      <c r="E34" s="94"/>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6" t="str">
        <f t="shared" si="0"/>
        <v/>
      </c>
      <c r="AK34" s="97"/>
    </row>
    <row r="35" spans="1:37" s="53" customFormat="1" ht="60" customHeight="1">
      <c r="A35" s="195" t="str">
        <f>IF('1045Bf Données de base trav.'!A24="","",'1045Bf Données de base trav.'!A24)</f>
        <v/>
      </c>
      <c r="B35" s="196" t="str">
        <f>IF('1045Bf Données de base trav.'!B24="","",'1045Bf Données de base trav.'!B24)</f>
        <v/>
      </c>
      <c r="C35" s="196" t="str">
        <f>IF('1045Bf Données de base trav.'!C24="","",'1045Bf Données de base trav.'!C24)</f>
        <v/>
      </c>
      <c r="D35" s="197"/>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6" t="str">
        <f t="shared" si="0"/>
        <v/>
      </c>
      <c r="AK35" s="97"/>
    </row>
    <row r="36" spans="1:37" s="53" customFormat="1" ht="60" customHeight="1">
      <c r="A36" s="195" t="str">
        <f>IF('1045Bf Données de base trav.'!A25="","",'1045Bf Données de base trav.'!A25)</f>
        <v/>
      </c>
      <c r="B36" s="196" t="str">
        <f>IF('1045Bf Données de base trav.'!B25="","",'1045Bf Données de base trav.'!B25)</f>
        <v/>
      </c>
      <c r="C36" s="196" t="str">
        <f>IF('1045Bf Données de base trav.'!C25="","",'1045Bf Données de base trav.'!C25)</f>
        <v/>
      </c>
      <c r="D36" s="197"/>
      <c r="E36" s="94"/>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6" t="str">
        <f t="shared" si="0"/>
        <v/>
      </c>
      <c r="AK36" s="97"/>
    </row>
    <row r="37" spans="1:37" s="53" customFormat="1" ht="60" customHeight="1">
      <c r="A37" s="195" t="str">
        <f>IF('1045Bf Données de base trav.'!A26="","",'1045Bf Données de base trav.'!A26)</f>
        <v/>
      </c>
      <c r="B37" s="196" t="str">
        <f>IF('1045Bf Données de base trav.'!B26="","",'1045Bf Données de base trav.'!B26)</f>
        <v/>
      </c>
      <c r="C37" s="196" t="str">
        <f>IF('1045Bf Données de base trav.'!C26="","",'1045Bf Données de base trav.'!C26)</f>
        <v/>
      </c>
      <c r="D37" s="197"/>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6" t="str">
        <f t="shared" si="0"/>
        <v/>
      </c>
      <c r="AK37" s="97"/>
    </row>
    <row r="38" spans="1:37" s="53" customFormat="1" ht="60" customHeight="1">
      <c r="A38" s="195" t="str">
        <f>IF('1045Bf Données de base trav.'!A27="","",'1045Bf Données de base trav.'!A27)</f>
        <v/>
      </c>
      <c r="B38" s="196" t="str">
        <f>IF('1045Bf Données de base trav.'!B27="","",'1045Bf Données de base trav.'!B27)</f>
        <v/>
      </c>
      <c r="C38" s="196" t="str">
        <f>IF('1045Bf Données de base trav.'!C27="","",'1045Bf Données de base trav.'!C27)</f>
        <v/>
      </c>
      <c r="D38" s="197"/>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6" t="str">
        <f t="shared" si="0"/>
        <v/>
      </c>
      <c r="AK38" s="97"/>
    </row>
    <row r="39" spans="1:37" s="53" customFormat="1" ht="60" customHeight="1">
      <c r="A39" s="195" t="str">
        <f>IF('1045Bf Données de base trav.'!A28="","",'1045Bf Données de base trav.'!A28)</f>
        <v/>
      </c>
      <c r="B39" s="196" t="str">
        <f>IF('1045Bf Données de base trav.'!B28="","",'1045Bf Données de base trav.'!B28)</f>
        <v/>
      </c>
      <c r="C39" s="196" t="str">
        <f>IF('1045Bf Données de base trav.'!C28="","",'1045Bf Données de base trav.'!C28)</f>
        <v/>
      </c>
      <c r="D39" s="197"/>
      <c r="E39" s="94"/>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6" t="str">
        <f t="shared" si="0"/>
        <v/>
      </c>
      <c r="AK39" s="97"/>
    </row>
    <row r="40" spans="1:37" s="53" customFormat="1" ht="60" customHeight="1">
      <c r="A40" s="195" t="str">
        <f>IF('1045Bf Données de base trav.'!A29="","",'1045Bf Données de base trav.'!A29)</f>
        <v/>
      </c>
      <c r="B40" s="196" t="str">
        <f>IF('1045Bf Données de base trav.'!B29="","",'1045Bf Données de base trav.'!B29)</f>
        <v/>
      </c>
      <c r="C40" s="196" t="str">
        <f>IF('1045Bf Données de base trav.'!C29="","",'1045Bf Données de base trav.'!C29)</f>
        <v/>
      </c>
      <c r="D40" s="197"/>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6" t="str">
        <f t="shared" si="0"/>
        <v/>
      </c>
      <c r="AK40" s="97"/>
    </row>
    <row r="41" spans="1:37" s="53" customFormat="1" ht="60" customHeight="1">
      <c r="A41" s="195" t="str">
        <f>IF('1045Bf Données de base trav.'!A30="","",'1045Bf Données de base trav.'!A30)</f>
        <v/>
      </c>
      <c r="B41" s="196" t="str">
        <f>IF('1045Bf Données de base trav.'!B30="","",'1045Bf Données de base trav.'!B30)</f>
        <v/>
      </c>
      <c r="C41" s="196" t="str">
        <f>IF('1045Bf Données de base trav.'!C30="","",'1045Bf Données de base trav.'!C30)</f>
        <v/>
      </c>
      <c r="D41" s="197"/>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6" t="str">
        <f t="shared" si="0"/>
        <v/>
      </c>
      <c r="AK41" s="97"/>
    </row>
    <row r="42" spans="1:37" s="53" customFormat="1" ht="60" customHeight="1">
      <c r="A42" s="195" t="str">
        <f>IF('1045Bf Données de base trav.'!A31="","",'1045Bf Données de base trav.'!A31)</f>
        <v/>
      </c>
      <c r="B42" s="196" t="str">
        <f>IF('1045Bf Données de base trav.'!B31="","",'1045Bf Données de base trav.'!B31)</f>
        <v/>
      </c>
      <c r="C42" s="196" t="str">
        <f>IF('1045Bf Données de base trav.'!C31="","",'1045Bf Données de base trav.'!C31)</f>
        <v/>
      </c>
      <c r="D42" s="197"/>
      <c r="E42" s="94"/>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6" t="str">
        <f t="shared" si="0"/>
        <v/>
      </c>
      <c r="AK42" s="97"/>
    </row>
    <row r="43" spans="1:37" s="53" customFormat="1" ht="60" customHeight="1">
      <c r="A43" s="195" t="str">
        <f>IF('1045Bf Données de base trav.'!A32="","",'1045Bf Données de base trav.'!A32)</f>
        <v/>
      </c>
      <c r="B43" s="196" t="str">
        <f>IF('1045Bf Données de base trav.'!B32="","",'1045Bf Données de base trav.'!B32)</f>
        <v/>
      </c>
      <c r="C43" s="196" t="str">
        <f>IF('1045Bf Données de base trav.'!C32="","",'1045Bf Données de base trav.'!C32)</f>
        <v/>
      </c>
      <c r="D43" s="197"/>
      <c r="E43" s="94"/>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6" t="str">
        <f t="shared" si="0"/>
        <v/>
      </c>
      <c r="AK43" s="97"/>
    </row>
    <row r="44" spans="1:37" s="53" customFormat="1" ht="60" customHeight="1">
      <c r="A44" s="195" t="str">
        <f>IF('1045Bf Données de base trav.'!A33="","",'1045Bf Données de base trav.'!A33)</f>
        <v/>
      </c>
      <c r="B44" s="196" t="str">
        <f>IF('1045Bf Données de base trav.'!B33="","",'1045Bf Données de base trav.'!B33)</f>
        <v/>
      </c>
      <c r="C44" s="196" t="str">
        <f>IF('1045Bf Données de base trav.'!C33="","",'1045Bf Données de base trav.'!C33)</f>
        <v/>
      </c>
      <c r="D44" s="197"/>
      <c r="E44" s="94"/>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6" t="str">
        <f t="shared" si="0"/>
        <v/>
      </c>
      <c r="AK44" s="97"/>
    </row>
    <row r="45" spans="1:37" s="53" customFormat="1" ht="60" customHeight="1">
      <c r="A45" s="195" t="str">
        <f>IF('1045Bf Données de base trav.'!A34="","",'1045Bf Données de base trav.'!A34)</f>
        <v/>
      </c>
      <c r="B45" s="196" t="str">
        <f>IF('1045Bf Données de base trav.'!B34="","",'1045Bf Données de base trav.'!B34)</f>
        <v/>
      </c>
      <c r="C45" s="196" t="str">
        <f>IF('1045Bf Données de base trav.'!C34="","",'1045Bf Données de base trav.'!C34)</f>
        <v/>
      </c>
      <c r="D45" s="197"/>
      <c r="E45" s="94"/>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6" t="str">
        <f t="shared" si="0"/>
        <v/>
      </c>
      <c r="AK45" s="97"/>
    </row>
    <row r="46" spans="1:37" s="53" customFormat="1" ht="60" customHeight="1">
      <c r="A46" s="195" t="str">
        <f>IF('1045Bf Données de base trav.'!A35="","",'1045Bf Données de base trav.'!A35)</f>
        <v/>
      </c>
      <c r="B46" s="196" t="str">
        <f>IF('1045Bf Données de base trav.'!B35="","",'1045Bf Données de base trav.'!B35)</f>
        <v/>
      </c>
      <c r="C46" s="196" t="str">
        <f>IF('1045Bf Données de base trav.'!C35="","",'1045Bf Données de base trav.'!C35)</f>
        <v/>
      </c>
      <c r="D46" s="197"/>
      <c r="E46" s="94"/>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6" t="str">
        <f t="shared" si="0"/>
        <v/>
      </c>
      <c r="AK46" s="97"/>
    </row>
    <row r="47" spans="1:37" s="53" customFormat="1" ht="60" customHeight="1">
      <c r="A47" s="195" t="str">
        <f>IF('1045Bf Données de base trav.'!A36="","",'1045Bf Données de base trav.'!A36)</f>
        <v/>
      </c>
      <c r="B47" s="196" t="str">
        <f>IF('1045Bf Données de base trav.'!B36="","",'1045Bf Données de base trav.'!B36)</f>
        <v/>
      </c>
      <c r="C47" s="196" t="str">
        <f>IF('1045Bf Données de base trav.'!C36="","",'1045Bf Données de base trav.'!C36)</f>
        <v/>
      </c>
      <c r="D47" s="197"/>
      <c r="E47" s="94"/>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6" t="str">
        <f t="shared" si="0"/>
        <v/>
      </c>
      <c r="AK47" s="97"/>
    </row>
    <row r="48" spans="1:37" s="53" customFormat="1" ht="60" customHeight="1">
      <c r="A48" s="195" t="str">
        <f>IF('1045Bf Données de base trav.'!A37="","",'1045Bf Données de base trav.'!A37)</f>
        <v/>
      </c>
      <c r="B48" s="196" t="str">
        <f>IF('1045Bf Données de base trav.'!B37="","",'1045Bf Données de base trav.'!B37)</f>
        <v/>
      </c>
      <c r="C48" s="196" t="str">
        <f>IF('1045Bf Données de base trav.'!C37="","",'1045Bf Données de base trav.'!C37)</f>
        <v/>
      </c>
      <c r="D48" s="197"/>
      <c r="E48" s="94"/>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6" t="str">
        <f t="shared" si="0"/>
        <v/>
      </c>
      <c r="AK48" s="97"/>
    </row>
    <row r="49" spans="1:37" s="53" customFormat="1" ht="60" customHeight="1">
      <c r="A49" s="195" t="str">
        <f>IF('1045Bf Données de base trav.'!A38="","",'1045Bf Données de base trav.'!A38)</f>
        <v/>
      </c>
      <c r="B49" s="196" t="str">
        <f>IF('1045Bf Données de base trav.'!B38="","",'1045Bf Données de base trav.'!B38)</f>
        <v/>
      </c>
      <c r="C49" s="196" t="str">
        <f>IF('1045Bf Données de base trav.'!C38="","",'1045Bf Données de base trav.'!C38)</f>
        <v/>
      </c>
      <c r="D49" s="197"/>
      <c r="E49" s="94"/>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6" t="str">
        <f t="shared" si="0"/>
        <v/>
      </c>
      <c r="AK49" s="97"/>
    </row>
    <row r="50" spans="1:37" s="53" customFormat="1" ht="60" customHeight="1">
      <c r="A50" s="195" t="str">
        <f>IF('1045Bf Données de base trav.'!A39="","",'1045Bf Données de base trav.'!A39)</f>
        <v/>
      </c>
      <c r="B50" s="196" t="str">
        <f>IF('1045Bf Données de base trav.'!B39="","",'1045Bf Données de base trav.'!B39)</f>
        <v/>
      </c>
      <c r="C50" s="196" t="str">
        <f>IF('1045Bf Données de base trav.'!C39="","",'1045Bf Données de base trav.'!C39)</f>
        <v/>
      </c>
      <c r="D50" s="197"/>
      <c r="E50" s="94"/>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6" t="str">
        <f t="shared" si="0"/>
        <v/>
      </c>
      <c r="AK50" s="97"/>
    </row>
    <row r="51" spans="1:37" s="53" customFormat="1" ht="60" customHeight="1">
      <c r="A51" s="195" t="str">
        <f>IF('1045Bf Données de base trav.'!A40="","",'1045Bf Données de base trav.'!A40)</f>
        <v/>
      </c>
      <c r="B51" s="196" t="str">
        <f>IF('1045Bf Données de base trav.'!B40="","",'1045Bf Données de base trav.'!B40)</f>
        <v/>
      </c>
      <c r="C51" s="196" t="str">
        <f>IF('1045Bf Données de base trav.'!C40="","",'1045Bf Données de base trav.'!C40)</f>
        <v/>
      </c>
      <c r="D51" s="197"/>
      <c r="E51" s="94"/>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6" t="str">
        <f t="shared" si="0"/>
        <v/>
      </c>
      <c r="AK51" s="97"/>
    </row>
    <row r="52" spans="1:37" s="53" customFormat="1" ht="60" customHeight="1">
      <c r="A52" s="195" t="str">
        <f>IF('1045Bf Données de base trav.'!A41="","",'1045Bf Données de base trav.'!A41)</f>
        <v/>
      </c>
      <c r="B52" s="196" t="str">
        <f>IF('1045Bf Données de base trav.'!B41="","",'1045Bf Données de base trav.'!B41)</f>
        <v/>
      </c>
      <c r="C52" s="196" t="str">
        <f>IF('1045Bf Données de base trav.'!C41="","",'1045Bf Données de base trav.'!C41)</f>
        <v/>
      </c>
      <c r="D52" s="197"/>
      <c r="E52" s="94"/>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6" t="str">
        <f t="shared" si="0"/>
        <v/>
      </c>
      <c r="AK52" s="97"/>
    </row>
    <row r="53" spans="1:37" s="53" customFormat="1" ht="60" customHeight="1">
      <c r="A53" s="195" t="str">
        <f>IF('1045Bf Données de base trav.'!A42="","",'1045Bf Données de base trav.'!A42)</f>
        <v/>
      </c>
      <c r="B53" s="196" t="str">
        <f>IF('1045Bf Données de base trav.'!B42="","",'1045Bf Données de base trav.'!B42)</f>
        <v/>
      </c>
      <c r="C53" s="196" t="str">
        <f>IF('1045Bf Données de base trav.'!C42="","",'1045Bf Données de base trav.'!C42)</f>
        <v/>
      </c>
      <c r="D53" s="197"/>
      <c r="E53" s="94"/>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6" t="str">
        <f t="shared" si="0"/>
        <v/>
      </c>
      <c r="AK53" s="97"/>
    </row>
    <row r="54" spans="1:37" s="53" customFormat="1" ht="60" customHeight="1">
      <c r="A54" s="195" t="str">
        <f>IF('1045Bf Données de base trav.'!A43="","",'1045Bf Données de base trav.'!A43)</f>
        <v/>
      </c>
      <c r="B54" s="196" t="str">
        <f>IF('1045Bf Données de base trav.'!B43="","",'1045Bf Données de base trav.'!B43)</f>
        <v/>
      </c>
      <c r="C54" s="196" t="str">
        <f>IF('1045Bf Données de base trav.'!C43="","",'1045Bf Données de base trav.'!C43)</f>
        <v/>
      </c>
      <c r="D54" s="197"/>
      <c r="E54" s="94"/>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6" t="str">
        <f t="shared" si="0"/>
        <v/>
      </c>
      <c r="AK54" s="97"/>
    </row>
    <row r="55" spans="1:37" s="53" customFormat="1" ht="60" customHeight="1">
      <c r="A55" s="195" t="str">
        <f>IF('1045Bf Données de base trav.'!A44="","",'1045Bf Données de base trav.'!A44)</f>
        <v/>
      </c>
      <c r="B55" s="196" t="str">
        <f>IF('1045Bf Données de base trav.'!B44="","",'1045Bf Données de base trav.'!B44)</f>
        <v/>
      </c>
      <c r="C55" s="196" t="str">
        <f>IF('1045Bf Données de base trav.'!C44="","",'1045Bf Données de base trav.'!C44)</f>
        <v/>
      </c>
      <c r="D55" s="197"/>
      <c r="E55" s="94"/>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6" t="str">
        <f t="shared" si="0"/>
        <v/>
      </c>
      <c r="AK55" s="97"/>
    </row>
    <row r="56" spans="1:37" s="53" customFormat="1" ht="60" customHeight="1">
      <c r="A56" s="195" t="str">
        <f>IF('1045Bf Données de base trav.'!A45="","",'1045Bf Données de base trav.'!A45)</f>
        <v/>
      </c>
      <c r="B56" s="196" t="str">
        <f>IF('1045Bf Données de base trav.'!B45="","",'1045Bf Données de base trav.'!B45)</f>
        <v/>
      </c>
      <c r="C56" s="196" t="str">
        <f>IF('1045Bf Données de base trav.'!C45="","",'1045Bf Données de base trav.'!C45)</f>
        <v/>
      </c>
      <c r="D56" s="197"/>
      <c r="E56" s="94"/>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6" t="str">
        <f t="shared" si="0"/>
        <v/>
      </c>
      <c r="AK56" s="97"/>
    </row>
    <row r="57" spans="1:37" s="53" customFormat="1" ht="60" customHeight="1">
      <c r="A57" s="195" t="str">
        <f>IF('1045Bf Données de base trav.'!A46="","",'1045Bf Données de base trav.'!A46)</f>
        <v/>
      </c>
      <c r="B57" s="196" t="str">
        <f>IF('1045Bf Données de base trav.'!B46="","",'1045Bf Données de base trav.'!B46)</f>
        <v/>
      </c>
      <c r="C57" s="196" t="str">
        <f>IF('1045Bf Données de base trav.'!C46="","",'1045Bf Données de base trav.'!C46)</f>
        <v/>
      </c>
      <c r="D57" s="197"/>
      <c r="E57" s="94"/>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6" t="str">
        <f t="shared" si="0"/>
        <v/>
      </c>
      <c r="AK57" s="97"/>
    </row>
    <row r="58" spans="1:37" s="53" customFormat="1" ht="60" customHeight="1">
      <c r="A58" s="195" t="str">
        <f>IF('1045Bf Données de base trav.'!A47="","",'1045Bf Données de base trav.'!A47)</f>
        <v/>
      </c>
      <c r="B58" s="196" t="str">
        <f>IF('1045Bf Données de base trav.'!B47="","",'1045Bf Données de base trav.'!B47)</f>
        <v/>
      </c>
      <c r="C58" s="196" t="str">
        <f>IF('1045Bf Données de base trav.'!C47="","",'1045Bf Données de base trav.'!C47)</f>
        <v/>
      </c>
      <c r="D58" s="197"/>
      <c r="E58" s="94"/>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6" t="str">
        <f t="shared" si="0"/>
        <v/>
      </c>
      <c r="AK58" s="97"/>
    </row>
    <row r="59" spans="1:37" s="53" customFormat="1" ht="60" customHeight="1">
      <c r="A59" s="195" t="str">
        <f>IF('1045Bf Données de base trav.'!A48="","",'1045Bf Données de base trav.'!A48)</f>
        <v/>
      </c>
      <c r="B59" s="196" t="str">
        <f>IF('1045Bf Données de base trav.'!B48="","",'1045Bf Données de base trav.'!B48)</f>
        <v/>
      </c>
      <c r="C59" s="196" t="str">
        <f>IF('1045Bf Données de base trav.'!C48="","",'1045Bf Données de base trav.'!C48)</f>
        <v/>
      </c>
      <c r="D59" s="197"/>
      <c r="E59" s="94"/>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6" t="str">
        <f t="shared" si="0"/>
        <v/>
      </c>
      <c r="AK59" s="97"/>
    </row>
    <row r="60" spans="1:37" s="53" customFormat="1" ht="60" customHeight="1">
      <c r="A60" s="195" t="str">
        <f>IF('1045Bf Données de base trav.'!A49="","",'1045Bf Données de base trav.'!A49)</f>
        <v/>
      </c>
      <c r="B60" s="196" t="str">
        <f>IF('1045Bf Données de base trav.'!B49="","",'1045Bf Données de base trav.'!B49)</f>
        <v/>
      </c>
      <c r="C60" s="196" t="str">
        <f>IF('1045Bf Données de base trav.'!C49="","",'1045Bf Données de base trav.'!C49)</f>
        <v/>
      </c>
      <c r="D60" s="197"/>
      <c r="E60" s="94"/>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t="str">
        <f t="shared" si="0"/>
        <v/>
      </c>
      <c r="AK60" s="97"/>
    </row>
    <row r="61" spans="1:37" s="53" customFormat="1" ht="60" customHeight="1">
      <c r="A61" s="195" t="str">
        <f>IF('1045Bf Données de base trav.'!A50="","",'1045Bf Données de base trav.'!A50)</f>
        <v/>
      </c>
      <c r="B61" s="196" t="str">
        <f>IF('1045Bf Données de base trav.'!B50="","",'1045Bf Données de base trav.'!B50)</f>
        <v/>
      </c>
      <c r="C61" s="196" t="str">
        <f>IF('1045Bf Données de base trav.'!C50="","",'1045Bf Données de base trav.'!C50)</f>
        <v/>
      </c>
      <c r="D61" s="197"/>
      <c r="E61" s="94"/>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6" t="str">
        <f t="shared" si="0"/>
        <v/>
      </c>
      <c r="AK61" s="97"/>
    </row>
    <row r="62" spans="1:37" s="53" customFormat="1" ht="60" customHeight="1">
      <c r="A62" s="195" t="str">
        <f>IF('1045Bf Données de base trav.'!A51="","",'1045Bf Données de base trav.'!A51)</f>
        <v/>
      </c>
      <c r="B62" s="196" t="str">
        <f>IF('1045Bf Données de base trav.'!B51="","",'1045Bf Données de base trav.'!B51)</f>
        <v/>
      </c>
      <c r="C62" s="196" t="str">
        <f>IF('1045Bf Données de base trav.'!C51="","",'1045Bf Données de base trav.'!C51)</f>
        <v/>
      </c>
      <c r="D62" s="197"/>
      <c r="E62" s="94"/>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6" t="str">
        <f t="shared" si="0"/>
        <v/>
      </c>
      <c r="AK62" s="97"/>
    </row>
    <row r="63" spans="1:37" s="53" customFormat="1" ht="60" customHeight="1">
      <c r="A63" s="195" t="str">
        <f>IF('1045Bf Données de base trav.'!A52="","",'1045Bf Données de base trav.'!A52)</f>
        <v/>
      </c>
      <c r="B63" s="196" t="str">
        <f>IF('1045Bf Données de base trav.'!B52="","",'1045Bf Données de base trav.'!B52)</f>
        <v/>
      </c>
      <c r="C63" s="196" t="str">
        <f>IF('1045Bf Données de base trav.'!C52="","",'1045Bf Données de base trav.'!C52)</f>
        <v/>
      </c>
      <c r="D63" s="197"/>
      <c r="E63" s="94"/>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6" t="str">
        <f t="shared" si="0"/>
        <v/>
      </c>
      <c r="AK63" s="97"/>
    </row>
    <row r="64" spans="1:37" s="53" customFormat="1" ht="60" customHeight="1">
      <c r="A64" s="195" t="str">
        <f>IF('1045Bf Données de base trav.'!A53="","",'1045Bf Données de base trav.'!A53)</f>
        <v/>
      </c>
      <c r="B64" s="196" t="str">
        <f>IF('1045Bf Données de base trav.'!B53="","",'1045Bf Données de base trav.'!B53)</f>
        <v/>
      </c>
      <c r="C64" s="196" t="str">
        <f>IF('1045Bf Données de base trav.'!C53="","",'1045Bf Données de base trav.'!C53)</f>
        <v/>
      </c>
      <c r="D64" s="197"/>
      <c r="E64" s="94"/>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6" t="str">
        <f t="shared" si="0"/>
        <v/>
      </c>
      <c r="AK64" s="97"/>
    </row>
    <row r="65" spans="1:37" s="53" customFormat="1" ht="60" customHeight="1">
      <c r="A65" s="195" t="str">
        <f>IF('1045Bf Données de base trav.'!A54="","",'1045Bf Données de base trav.'!A54)</f>
        <v/>
      </c>
      <c r="B65" s="196" t="str">
        <f>IF('1045Bf Données de base trav.'!B54="","",'1045Bf Données de base trav.'!B54)</f>
        <v/>
      </c>
      <c r="C65" s="196" t="str">
        <f>IF('1045Bf Données de base trav.'!C54="","",'1045Bf Données de base trav.'!C54)</f>
        <v/>
      </c>
      <c r="D65" s="197"/>
      <c r="E65" s="94"/>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6" t="str">
        <f t="shared" si="0"/>
        <v/>
      </c>
      <c r="AK65" s="97"/>
    </row>
    <row r="66" spans="1:37" s="53" customFormat="1" ht="60" customHeight="1">
      <c r="A66" s="195" t="str">
        <f>IF('1045Bf Données de base trav.'!A55="","",'1045Bf Données de base trav.'!A55)</f>
        <v/>
      </c>
      <c r="B66" s="196" t="str">
        <f>IF('1045Bf Données de base trav.'!B55="","",'1045Bf Données de base trav.'!B55)</f>
        <v/>
      </c>
      <c r="C66" s="196" t="str">
        <f>IF('1045Bf Données de base trav.'!C55="","",'1045Bf Données de base trav.'!C55)</f>
        <v/>
      </c>
      <c r="D66" s="197"/>
      <c r="E66" s="94"/>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6" t="str">
        <f t="shared" si="0"/>
        <v/>
      </c>
      <c r="AK66" s="97"/>
    </row>
    <row r="67" spans="1:37" s="53" customFormat="1" ht="60" customHeight="1">
      <c r="A67" s="195" t="str">
        <f>IF('1045Bf Données de base trav.'!A56="","",'1045Bf Données de base trav.'!A56)</f>
        <v/>
      </c>
      <c r="B67" s="196" t="str">
        <f>IF('1045Bf Données de base trav.'!B56="","",'1045Bf Données de base trav.'!B56)</f>
        <v/>
      </c>
      <c r="C67" s="196" t="str">
        <f>IF('1045Bf Données de base trav.'!C56="","",'1045Bf Données de base trav.'!C56)</f>
        <v/>
      </c>
      <c r="D67" s="197"/>
      <c r="E67" s="94"/>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6" t="str">
        <f t="shared" si="0"/>
        <v/>
      </c>
      <c r="AK67" s="97"/>
    </row>
    <row r="68" spans="1:37" s="53" customFormat="1" ht="60" customHeight="1">
      <c r="A68" s="195" t="str">
        <f>IF('1045Bf Données de base trav.'!A57="","",'1045Bf Données de base trav.'!A57)</f>
        <v/>
      </c>
      <c r="B68" s="196" t="str">
        <f>IF('1045Bf Données de base trav.'!B57="","",'1045Bf Données de base trav.'!B57)</f>
        <v/>
      </c>
      <c r="C68" s="196" t="str">
        <f>IF('1045Bf Données de base trav.'!C57="","",'1045Bf Données de base trav.'!C57)</f>
        <v/>
      </c>
      <c r="D68" s="197"/>
      <c r="E68" s="94"/>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6" t="str">
        <f t="shared" si="0"/>
        <v/>
      </c>
      <c r="AK68" s="97"/>
    </row>
    <row r="69" spans="1:37" s="53" customFormat="1" ht="60" customHeight="1">
      <c r="A69" s="195" t="str">
        <f>IF('1045Bf Données de base trav.'!A58="","",'1045Bf Données de base trav.'!A58)</f>
        <v/>
      </c>
      <c r="B69" s="196" t="str">
        <f>IF('1045Bf Données de base trav.'!B58="","",'1045Bf Données de base trav.'!B58)</f>
        <v/>
      </c>
      <c r="C69" s="196" t="str">
        <f>IF('1045Bf Données de base trav.'!C58="","",'1045Bf Données de base trav.'!C58)</f>
        <v/>
      </c>
      <c r="D69" s="197"/>
      <c r="E69" s="94"/>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6" t="str">
        <f t="shared" si="0"/>
        <v/>
      </c>
      <c r="AK69" s="97"/>
    </row>
    <row r="70" spans="1:37" s="53" customFormat="1" ht="60" customHeight="1">
      <c r="A70" s="195" t="str">
        <f>IF('1045Bf Données de base trav.'!A59="","",'1045Bf Données de base trav.'!A59)</f>
        <v/>
      </c>
      <c r="B70" s="196" t="str">
        <f>IF('1045Bf Données de base trav.'!B59="","",'1045Bf Données de base trav.'!B59)</f>
        <v/>
      </c>
      <c r="C70" s="196" t="str">
        <f>IF('1045Bf Données de base trav.'!C59="","",'1045Bf Données de base trav.'!C59)</f>
        <v/>
      </c>
      <c r="D70" s="197"/>
      <c r="E70" s="94"/>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6" t="str">
        <f t="shared" si="0"/>
        <v/>
      </c>
      <c r="AK70" s="97"/>
    </row>
    <row r="71" spans="1:37" s="53" customFormat="1" ht="60" customHeight="1">
      <c r="A71" s="195" t="str">
        <f>IF('1045Bf Données de base trav.'!A60="","",'1045Bf Données de base trav.'!A60)</f>
        <v/>
      </c>
      <c r="B71" s="196" t="str">
        <f>IF('1045Bf Données de base trav.'!B60="","",'1045Bf Données de base trav.'!B60)</f>
        <v/>
      </c>
      <c r="C71" s="196" t="str">
        <f>IF('1045Bf Données de base trav.'!C60="","",'1045Bf Données de base trav.'!C60)</f>
        <v/>
      </c>
      <c r="D71" s="197"/>
      <c r="E71" s="94"/>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6" t="str">
        <f t="shared" si="0"/>
        <v/>
      </c>
      <c r="AK71" s="97"/>
    </row>
    <row r="72" spans="1:37" s="53" customFormat="1" ht="60" customHeight="1">
      <c r="A72" s="195" t="str">
        <f>IF('1045Bf Données de base trav.'!A61="","",'1045Bf Données de base trav.'!A61)</f>
        <v/>
      </c>
      <c r="B72" s="196" t="str">
        <f>IF('1045Bf Données de base trav.'!B61="","",'1045Bf Données de base trav.'!B61)</f>
        <v/>
      </c>
      <c r="C72" s="196" t="str">
        <f>IF('1045Bf Données de base trav.'!C61="","",'1045Bf Données de base trav.'!C61)</f>
        <v/>
      </c>
      <c r="D72" s="197"/>
      <c r="E72" s="94"/>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6" t="str">
        <f t="shared" si="0"/>
        <v/>
      </c>
      <c r="AK72" s="97"/>
    </row>
    <row r="73" spans="1:37" s="53" customFormat="1" ht="60" customHeight="1">
      <c r="A73" s="195" t="str">
        <f>IF('1045Bf Données de base trav.'!A62="","",'1045Bf Données de base trav.'!A62)</f>
        <v/>
      </c>
      <c r="B73" s="196" t="str">
        <f>IF('1045Bf Données de base trav.'!B62="","",'1045Bf Données de base trav.'!B62)</f>
        <v/>
      </c>
      <c r="C73" s="196" t="str">
        <f>IF('1045Bf Données de base trav.'!C62="","",'1045Bf Données de base trav.'!C62)</f>
        <v/>
      </c>
      <c r="D73" s="197"/>
      <c r="E73" s="94"/>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6" t="str">
        <f t="shared" si="0"/>
        <v/>
      </c>
      <c r="AK73" s="97"/>
    </row>
    <row r="74" spans="1:37" s="53" customFormat="1" ht="60" customHeight="1">
      <c r="A74" s="195" t="str">
        <f>IF('1045Bf Données de base trav.'!A63="","",'1045Bf Données de base trav.'!A63)</f>
        <v/>
      </c>
      <c r="B74" s="196" t="str">
        <f>IF('1045Bf Données de base trav.'!B63="","",'1045Bf Données de base trav.'!B63)</f>
        <v/>
      </c>
      <c r="C74" s="196" t="str">
        <f>IF('1045Bf Données de base trav.'!C63="","",'1045Bf Données de base trav.'!C63)</f>
        <v/>
      </c>
      <c r="D74" s="197"/>
      <c r="E74" s="94"/>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6" t="str">
        <f t="shared" si="0"/>
        <v/>
      </c>
      <c r="AK74" s="97"/>
    </row>
    <row r="75" spans="1:37" s="53" customFormat="1" ht="60" customHeight="1">
      <c r="A75" s="195" t="str">
        <f>IF('1045Bf Données de base trav.'!A64="","",'1045Bf Données de base trav.'!A64)</f>
        <v/>
      </c>
      <c r="B75" s="196" t="str">
        <f>IF('1045Bf Données de base trav.'!B64="","",'1045Bf Données de base trav.'!B64)</f>
        <v/>
      </c>
      <c r="C75" s="196" t="str">
        <f>IF('1045Bf Données de base trav.'!C64="","",'1045Bf Données de base trav.'!C64)</f>
        <v/>
      </c>
      <c r="D75" s="197"/>
      <c r="E75" s="94"/>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6" t="str">
        <f t="shared" si="0"/>
        <v/>
      </c>
      <c r="AK75" s="97"/>
    </row>
    <row r="76" spans="1:37" s="53" customFormat="1" ht="60" customHeight="1">
      <c r="A76" s="195" t="str">
        <f>IF('1045Bf Données de base trav.'!A65="","",'1045Bf Données de base trav.'!A65)</f>
        <v/>
      </c>
      <c r="B76" s="196" t="str">
        <f>IF('1045Bf Données de base trav.'!B65="","",'1045Bf Données de base trav.'!B65)</f>
        <v/>
      </c>
      <c r="C76" s="196" t="str">
        <f>IF('1045Bf Données de base trav.'!C65="","",'1045Bf Données de base trav.'!C65)</f>
        <v/>
      </c>
      <c r="D76" s="197"/>
      <c r="E76" s="94"/>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6" t="str">
        <f t="shared" si="0"/>
        <v/>
      </c>
      <c r="AK76" s="97"/>
    </row>
    <row r="77" spans="1:37" s="53" customFormat="1" ht="60" customHeight="1">
      <c r="A77" s="195" t="str">
        <f>IF('1045Bf Données de base trav.'!A66="","",'1045Bf Données de base trav.'!A66)</f>
        <v/>
      </c>
      <c r="B77" s="196" t="str">
        <f>IF('1045Bf Données de base trav.'!B66="","",'1045Bf Données de base trav.'!B66)</f>
        <v/>
      </c>
      <c r="C77" s="196" t="str">
        <f>IF('1045Bf Données de base trav.'!C66="","",'1045Bf Données de base trav.'!C66)</f>
        <v/>
      </c>
      <c r="D77" s="197"/>
      <c r="E77" s="94"/>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6" t="str">
        <f t="shared" si="0"/>
        <v/>
      </c>
      <c r="AK77" s="97"/>
    </row>
    <row r="78" spans="1:37" s="53" customFormat="1" ht="60" customHeight="1">
      <c r="A78" s="195" t="str">
        <f>IF('1045Bf Données de base trav.'!A67="","",'1045Bf Données de base trav.'!A67)</f>
        <v/>
      </c>
      <c r="B78" s="196" t="str">
        <f>IF('1045Bf Données de base trav.'!B67="","",'1045Bf Données de base trav.'!B67)</f>
        <v/>
      </c>
      <c r="C78" s="196" t="str">
        <f>IF('1045Bf Données de base trav.'!C67="","",'1045Bf Données de base trav.'!C67)</f>
        <v/>
      </c>
      <c r="D78" s="197"/>
      <c r="E78" s="94"/>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6" t="str">
        <f t="shared" si="0"/>
        <v/>
      </c>
      <c r="AK78" s="97"/>
    </row>
    <row r="79" spans="1:37" s="53" customFormat="1" ht="60" customHeight="1">
      <c r="A79" s="195" t="str">
        <f>IF('1045Bf Données de base trav.'!A68="","",'1045Bf Données de base trav.'!A68)</f>
        <v/>
      </c>
      <c r="B79" s="196" t="str">
        <f>IF('1045Bf Données de base trav.'!B68="","",'1045Bf Données de base trav.'!B68)</f>
        <v/>
      </c>
      <c r="C79" s="196" t="str">
        <f>IF('1045Bf Données de base trav.'!C68="","",'1045Bf Données de base trav.'!C68)</f>
        <v/>
      </c>
      <c r="D79" s="197"/>
      <c r="E79" s="94"/>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6" t="str">
        <f t="shared" si="0"/>
        <v/>
      </c>
      <c r="AK79" s="97"/>
    </row>
    <row r="80" spans="1:37" s="53" customFormat="1" ht="60" customHeight="1">
      <c r="A80" s="195" t="str">
        <f>IF('1045Bf Données de base trav.'!A69="","",'1045Bf Données de base trav.'!A69)</f>
        <v/>
      </c>
      <c r="B80" s="196" t="str">
        <f>IF('1045Bf Données de base trav.'!B69="","",'1045Bf Données de base trav.'!B69)</f>
        <v/>
      </c>
      <c r="C80" s="196" t="str">
        <f>IF('1045Bf Données de base trav.'!C69="","",'1045Bf Données de base trav.'!C69)</f>
        <v/>
      </c>
      <c r="D80" s="197"/>
      <c r="E80" s="94"/>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6" t="str">
        <f t="shared" si="0"/>
        <v/>
      </c>
      <c r="AK80" s="97"/>
    </row>
    <row r="81" spans="1:37" s="53" customFormat="1" ht="60" customHeight="1">
      <c r="A81" s="195" t="str">
        <f>IF('1045Bf Données de base trav.'!A70="","",'1045Bf Données de base trav.'!A70)</f>
        <v/>
      </c>
      <c r="B81" s="196" t="str">
        <f>IF('1045Bf Données de base trav.'!B70="","",'1045Bf Données de base trav.'!B70)</f>
        <v/>
      </c>
      <c r="C81" s="196" t="str">
        <f>IF('1045Bf Données de base trav.'!C70="","",'1045Bf Données de base trav.'!C70)</f>
        <v/>
      </c>
      <c r="D81" s="197"/>
      <c r="E81" s="94"/>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6" t="str">
        <f t="shared" si="0"/>
        <v/>
      </c>
      <c r="AK81" s="97"/>
    </row>
    <row r="82" spans="1:37" s="53" customFormat="1" ht="60" customHeight="1">
      <c r="A82" s="195" t="str">
        <f>IF('1045Bf Données de base trav.'!A71="","",'1045Bf Données de base trav.'!A71)</f>
        <v/>
      </c>
      <c r="B82" s="196" t="str">
        <f>IF('1045Bf Données de base trav.'!B71="","",'1045Bf Données de base trav.'!B71)</f>
        <v/>
      </c>
      <c r="C82" s="196" t="str">
        <f>IF('1045Bf Données de base trav.'!C71="","",'1045Bf Données de base trav.'!C71)</f>
        <v/>
      </c>
      <c r="D82" s="197"/>
      <c r="E82" s="94"/>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6" t="str">
        <f t="shared" si="0"/>
        <v/>
      </c>
      <c r="AK82" s="97"/>
    </row>
    <row r="83" spans="1:37" s="53" customFormat="1" ht="60" customHeight="1">
      <c r="A83" s="195" t="str">
        <f>IF('1045Bf Données de base trav.'!A72="","",'1045Bf Données de base trav.'!A72)</f>
        <v/>
      </c>
      <c r="B83" s="196" t="str">
        <f>IF('1045Bf Données de base trav.'!B72="","",'1045Bf Données de base trav.'!B72)</f>
        <v/>
      </c>
      <c r="C83" s="196" t="str">
        <f>IF('1045Bf Données de base trav.'!C72="","",'1045Bf Données de base trav.'!C72)</f>
        <v/>
      </c>
      <c r="D83" s="197"/>
      <c r="E83" s="94"/>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6" t="str">
        <f t="shared" si="0"/>
        <v/>
      </c>
      <c r="AK83" s="97"/>
    </row>
    <row r="84" spans="1:37" s="53" customFormat="1" ht="60" customHeight="1">
      <c r="A84" s="195" t="str">
        <f>IF('1045Bf Données de base trav.'!A73="","",'1045Bf Données de base trav.'!A73)</f>
        <v/>
      </c>
      <c r="B84" s="196" t="str">
        <f>IF('1045Bf Données de base trav.'!B73="","",'1045Bf Données de base trav.'!B73)</f>
        <v/>
      </c>
      <c r="C84" s="196" t="str">
        <f>IF('1045Bf Données de base trav.'!C73="","",'1045Bf Données de base trav.'!C73)</f>
        <v/>
      </c>
      <c r="D84" s="197"/>
      <c r="E84" s="94"/>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6" t="str">
        <f t="shared" ref="AJ84:AJ147" si="1">IF(A84="","",SUM(E84:AI84))</f>
        <v/>
      </c>
      <c r="AK84" s="97"/>
    </row>
    <row r="85" spans="1:37" s="53" customFormat="1" ht="60" customHeight="1">
      <c r="A85" s="195" t="str">
        <f>IF('1045Bf Données de base trav.'!A74="","",'1045Bf Données de base trav.'!A74)</f>
        <v/>
      </c>
      <c r="B85" s="196" t="str">
        <f>IF('1045Bf Données de base trav.'!B74="","",'1045Bf Données de base trav.'!B74)</f>
        <v/>
      </c>
      <c r="C85" s="196" t="str">
        <f>IF('1045Bf Données de base trav.'!C74="","",'1045Bf Données de base trav.'!C74)</f>
        <v/>
      </c>
      <c r="D85" s="197"/>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6" t="str">
        <f t="shared" si="1"/>
        <v/>
      </c>
      <c r="AK85" s="97"/>
    </row>
    <row r="86" spans="1:37" s="53" customFormat="1" ht="60" customHeight="1">
      <c r="A86" s="195" t="str">
        <f>IF('1045Bf Données de base trav.'!A75="","",'1045Bf Données de base trav.'!A75)</f>
        <v/>
      </c>
      <c r="B86" s="196" t="str">
        <f>IF('1045Bf Données de base trav.'!B75="","",'1045Bf Données de base trav.'!B75)</f>
        <v/>
      </c>
      <c r="C86" s="196" t="str">
        <f>IF('1045Bf Données de base trav.'!C75="","",'1045Bf Données de base trav.'!C75)</f>
        <v/>
      </c>
      <c r="D86" s="197"/>
      <c r="E86" s="94"/>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6" t="str">
        <f t="shared" si="1"/>
        <v/>
      </c>
      <c r="AK86" s="97"/>
    </row>
    <row r="87" spans="1:37" s="53" customFormat="1" ht="60" customHeight="1">
      <c r="A87" s="195" t="str">
        <f>IF('1045Bf Données de base trav.'!A76="","",'1045Bf Données de base trav.'!A76)</f>
        <v/>
      </c>
      <c r="B87" s="196" t="str">
        <f>IF('1045Bf Données de base trav.'!B76="","",'1045Bf Données de base trav.'!B76)</f>
        <v/>
      </c>
      <c r="C87" s="196" t="str">
        <f>IF('1045Bf Données de base trav.'!C76="","",'1045Bf Données de base trav.'!C76)</f>
        <v/>
      </c>
      <c r="D87" s="197"/>
      <c r="E87" s="94"/>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6" t="str">
        <f t="shared" si="1"/>
        <v/>
      </c>
      <c r="AK87" s="97"/>
    </row>
    <row r="88" spans="1:37" s="53" customFormat="1" ht="60" customHeight="1">
      <c r="A88" s="195" t="str">
        <f>IF('1045Bf Données de base trav.'!A77="","",'1045Bf Données de base trav.'!A77)</f>
        <v/>
      </c>
      <c r="B88" s="196" t="str">
        <f>IF('1045Bf Données de base trav.'!B77="","",'1045Bf Données de base trav.'!B77)</f>
        <v/>
      </c>
      <c r="C88" s="196" t="str">
        <f>IF('1045Bf Données de base trav.'!C77="","",'1045Bf Données de base trav.'!C77)</f>
        <v/>
      </c>
      <c r="D88" s="197"/>
      <c r="E88" s="94"/>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6" t="str">
        <f t="shared" si="1"/>
        <v/>
      </c>
      <c r="AK88" s="97"/>
    </row>
    <row r="89" spans="1:37" s="53" customFormat="1" ht="60" customHeight="1">
      <c r="A89" s="195" t="str">
        <f>IF('1045Bf Données de base trav.'!A78="","",'1045Bf Données de base trav.'!A78)</f>
        <v/>
      </c>
      <c r="B89" s="196" t="str">
        <f>IF('1045Bf Données de base trav.'!B78="","",'1045Bf Données de base trav.'!B78)</f>
        <v/>
      </c>
      <c r="C89" s="196" t="str">
        <f>IF('1045Bf Données de base trav.'!C78="","",'1045Bf Données de base trav.'!C78)</f>
        <v/>
      </c>
      <c r="D89" s="197"/>
      <c r="E89" s="94"/>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6" t="str">
        <f t="shared" si="1"/>
        <v/>
      </c>
      <c r="AK89" s="97"/>
    </row>
    <row r="90" spans="1:37" s="53" customFormat="1" ht="60" customHeight="1">
      <c r="A90" s="195" t="str">
        <f>IF('1045Bf Données de base trav.'!A79="","",'1045Bf Données de base trav.'!A79)</f>
        <v/>
      </c>
      <c r="B90" s="196" t="str">
        <f>IF('1045Bf Données de base trav.'!B79="","",'1045Bf Données de base trav.'!B79)</f>
        <v/>
      </c>
      <c r="C90" s="196" t="str">
        <f>IF('1045Bf Données de base trav.'!C79="","",'1045Bf Données de base trav.'!C79)</f>
        <v/>
      </c>
      <c r="D90" s="197"/>
      <c r="E90" s="94"/>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6" t="str">
        <f t="shared" si="1"/>
        <v/>
      </c>
      <c r="AK90" s="97"/>
    </row>
    <row r="91" spans="1:37" s="53" customFormat="1" ht="60" customHeight="1">
      <c r="A91" s="195" t="str">
        <f>IF('1045Bf Données de base trav.'!A80="","",'1045Bf Données de base trav.'!A80)</f>
        <v/>
      </c>
      <c r="B91" s="196" t="str">
        <f>IF('1045Bf Données de base trav.'!B80="","",'1045Bf Données de base trav.'!B80)</f>
        <v/>
      </c>
      <c r="C91" s="196" t="str">
        <f>IF('1045Bf Données de base trav.'!C80="","",'1045Bf Données de base trav.'!C80)</f>
        <v/>
      </c>
      <c r="D91" s="197"/>
      <c r="E91" s="94"/>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6" t="str">
        <f t="shared" si="1"/>
        <v/>
      </c>
      <c r="AK91" s="97"/>
    </row>
    <row r="92" spans="1:37" s="53" customFormat="1" ht="60" customHeight="1">
      <c r="A92" s="195" t="str">
        <f>IF('1045Bf Données de base trav.'!A81="","",'1045Bf Données de base trav.'!A81)</f>
        <v/>
      </c>
      <c r="B92" s="196" t="str">
        <f>IF('1045Bf Données de base trav.'!B81="","",'1045Bf Données de base trav.'!B81)</f>
        <v/>
      </c>
      <c r="C92" s="196" t="str">
        <f>IF('1045Bf Données de base trav.'!C81="","",'1045Bf Données de base trav.'!C81)</f>
        <v/>
      </c>
      <c r="D92" s="197"/>
      <c r="E92" s="94"/>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6" t="str">
        <f t="shared" si="1"/>
        <v/>
      </c>
      <c r="AK92" s="97"/>
    </row>
    <row r="93" spans="1:37" s="53" customFormat="1" ht="60" customHeight="1">
      <c r="A93" s="195" t="str">
        <f>IF('1045Bf Données de base trav.'!A82="","",'1045Bf Données de base trav.'!A82)</f>
        <v/>
      </c>
      <c r="B93" s="196" t="str">
        <f>IF('1045Bf Données de base trav.'!B82="","",'1045Bf Données de base trav.'!B82)</f>
        <v/>
      </c>
      <c r="C93" s="196" t="str">
        <f>IF('1045Bf Données de base trav.'!C82="","",'1045Bf Données de base trav.'!C82)</f>
        <v/>
      </c>
      <c r="D93" s="197"/>
      <c r="E93" s="94"/>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6" t="str">
        <f t="shared" si="1"/>
        <v/>
      </c>
      <c r="AK93" s="97"/>
    </row>
    <row r="94" spans="1:37" s="53" customFormat="1" ht="60" customHeight="1">
      <c r="A94" s="195" t="str">
        <f>IF('1045Bf Données de base trav.'!A83="","",'1045Bf Données de base trav.'!A83)</f>
        <v/>
      </c>
      <c r="B94" s="196" t="str">
        <f>IF('1045Bf Données de base trav.'!B83="","",'1045Bf Données de base trav.'!B83)</f>
        <v/>
      </c>
      <c r="C94" s="196" t="str">
        <f>IF('1045Bf Données de base trav.'!C83="","",'1045Bf Données de base trav.'!C83)</f>
        <v/>
      </c>
      <c r="D94" s="197"/>
      <c r="E94" s="94"/>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6" t="str">
        <f t="shared" si="1"/>
        <v/>
      </c>
      <c r="AK94" s="97"/>
    </row>
    <row r="95" spans="1:37" s="53" customFormat="1" ht="60" customHeight="1">
      <c r="A95" s="195" t="str">
        <f>IF('1045Bf Données de base trav.'!A84="","",'1045Bf Données de base trav.'!A84)</f>
        <v/>
      </c>
      <c r="B95" s="196" t="str">
        <f>IF('1045Bf Données de base trav.'!B84="","",'1045Bf Données de base trav.'!B84)</f>
        <v/>
      </c>
      <c r="C95" s="196" t="str">
        <f>IF('1045Bf Données de base trav.'!C84="","",'1045Bf Données de base trav.'!C84)</f>
        <v/>
      </c>
      <c r="D95" s="197"/>
      <c r="E95" s="94"/>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6" t="str">
        <f t="shared" si="1"/>
        <v/>
      </c>
      <c r="AK95" s="97"/>
    </row>
    <row r="96" spans="1:37" s="53" customFormat="1" ht="60" customHeight="1">
      <c r="A96" s="195" t="str">
        <f>IF('1045Bf Données de base trav.'!A85="","",'1045Bf Données de base trav.'!A85)</f>
        <v/>
      </c>
      <c r="B96" s="196" t="str">
        <f>IF('1045Bf Données de base trav.'!B85="","",'1045Bf Données de base trav.'!B85)</f>
        <v/>
      </c>
      <c r="C96" s="196" t="str">
        <f>IF('1045Bf Données de base trav.'!C85="","",'1045Bf Données de base trav.'!C85)</f>
        <v/>
      </c>
      <c r="D96" s="197"/>
      <c r="E96" s="94"/>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6" t="str">
        <f t="shared" si="1"/>
        <v/>
      </c>
      <c r="AK96" s="97"/>
    </row>
    <row r="97" spans="1:37" s="53" customFormat="1" ht="60" customHeight="1">
      <c r="A97" s="195" t="str">
        <f>IF('1045Bf Données de base trav.'!A86="","",'1045Bf Données de base trav.'!A86)</f>
        <v/>
      </c>
      <c r="B97" s="196" t="str">
        <f>IF('1045Bf Données de base trav.'!B86="","",'1045Bf Données de base trav.'!B86)</f>
        <v/>
      </c>
      <c r="C97" s="196" t="str">
        <f>IF('1045Bf Données de base trav.'!C86="","",'1045Bf Données de base trav.'!C86)</f>
        <v/>
      </c>
      <c r="D97" s="197"/>
      <c r="E97" s="94"/>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6" t="str">
        <f t="shared" si="1"/>
        <v/>
      </c>
      <c r="AK97" s="97"/>
    </row>
    <row r="98" spans="1:37" s="53" customFormat="1" ht="60" customHeight="1">
      <c r="A98" s="195" t="str">
        <f>IF('1045Bf Données de base trav.'!A87="","",'1045Bf Données de base trav.'!A87)</f>
        <v/>
      </c>
      <c r="B98" s="196" t="str">
        <f>IF('1045Bf Données de base trav.'!B87="","",'1045Bf Données de base trav.'!B87)</f>
        <v/>
      </c>
      <c r="C98" s="196" t="str">
        <f>IF('1045Bf Données de base trav.'!C87="","",'1045Bf Données de base trav.'!C87)</f>
        <v/>
      </c>
      <c r="D98" s="197"/>
      <c r="E98" s="94"/>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6" t="str">
        <f t="shared" si="1"/>
        <v/>
      </c>
      <c r="AK98" s="97"/>
    </row>
    <row r="99" spans="1:37" s="53" customFormat="1" ht="60" customHeight="1">
      <c r="A99" s="195" t="str">
        <f>IF('1045Bf Données de base trav.'!A88="","",'1045Bf Données de base trav.'!A88)</f>
        <v/>
      </c>
      <c r="B99" s="196" t="str">
        <f>IF('1045Bf Données de base trav.'!B88="","",'1045Bf Données de base trav.'!B88)</f>
        <v/>
      </c>
      <c r="C99" s="196" t="str">
        <f>IF('1045Bf Données de base trav.'!C88="","",'1045Bf Données de base trav.'!C88)</f>
        <v/>
      </c>
      <c r="D99" s="197"/>
      <c r="E99" s="94"/>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6" t="str">
        <f t="shared" si="1"/>
        <v/>
      </c>
      <c r="AK99" s="97"/>
    </row>
    <row r="100" spans="1:37" s="53" customFormat="1" ht="60" customHeight="1">
      <c r="A100" s="195" t="str">
        <f>IF('1045Bf Données de base trav.'!A89="","",'1045Bf Données de base trav.'!A89)</f>
        <v/>
      </c>
      <c r="B100" s="196" t="str">
        <f>IF('1045Bf Données de base trav.'!B89="","",'1045Bf Données de base trav.'!B89)</f>
        <v/>
      </c>
      <c r="C100" s="196" t="str">
        <f>IF('1045Bf Données de base trav.'!C89="","",'1045Bf Données de base trav.'!C89)</f>
        <v/>
      </c>
      <c r="D100" s="197"/>
      <c r="E100" s="94"/>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6" t="str">
        <f t="shared" si="1"/>
        <v/>
      </c>
      <c r="AK100" s="97"/>
    </row>
    <row r="101" spans="1:37" s="53" customFormat="1" ht="60" customHeight="1">
      <c r="A101" s="195" t="str">
        <f>IF('1045Bf Données de base trav.'!A90="","",'1045Bf Données de base trav.'!A90)</f>
        <v/>
      </c>
      <c r="B101" s="196" t="str">
        <f>IF('1045Bf Données de base trav.'!B90="","",'1045Bf Données de base trav.'!B90)</f>
        <v/>
      </c>
      <c r="C101" s="196" t="str">
        <f>IF('1045Bf Données de base trav.'!C90="","",'1045Bf Données de base trav.'!C90)</f>
        <v/>
      </c>
      <c r="D101" s="197"/>
      <c r="E101" s="94"/>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6" t="str">
        <f t="shared" si="1"/>
        <v/>
      </c>
      <c r="AK101" s="97"/>
    </row>
    <row r="102" spans="1:37" s="53" customFormat="1" ht="60" customHeight="1">
      <c r="A102" s="195" t="str">
        <f>IF('1045Bf Données de base trav.'!A91="","",'1045Bf Données de base trav.'!A91)</f>
        <v/>
      </c>
      <c r="B102" s="196" t="str">
        <f>IF('1045Bf Données de base trav.'!B91="","",'1045Bf Données de base trav.'!B91)</f>
        <v/>
      </c>
      <c r="C102" s="196" t="str">
        <f>IF('1045Bf Données de base trav.'!C91="","",'1045Bf Données de base trav.'!C91)</f>
        <v/>
      </c>
      <c r="D102" s="197"/>
      <c r="E102" s="94"/>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6" t="str">
        <f t="shared" si="1"/>
        <v/>
      </c>
      <c r="AK102" s="97"/>
    </row>
    <row r="103" spans="1:37" s="53" customFormat="1" ht="60" customHeight="1">
      <c r="A103" s="195" t="str">
        <f>IF('1045Bf Données de base trav.'!A92="","",'1045Bf Données de base trav.'!A92)</f>
        <v/>
      </c>
      <c r="B103" s="196" t="str">
        <f>IF('1045Bf Données de base trav.'!B92="","",'1045Bf Données de base trav.'!B92)</f>
        <v/>
      </c>
      <c r="C103" s="196" t="str">
        <f>IF('1045Bf Données de base trav.'!C92="","",'1045Bf Données de base trav.'!C92)</f>
        <v/>
      </c>
      <c r="D103" s="197"/>
      <c r="E103" s="94"/>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6" t="str">
        <f t="shared" si="1"/>
        <v/>
      </c>
      <c r="AK103" s="97"/>
    </row>
    <row r="104" spans="1:37" s="53" customFormat="1" ht="60" customHeight="1">
      <c r="A104" s="195" t="str">
        <f>IF('1045Bf Données de base trav.'!A93="","",'1045Bf Données de base trav.'!A93)</f>
        <v/>
      </c>
      <c r="B104" s="196" t="str">
        <f>IF('1045Bf Données de base trav.'!B93="","",'1045Bf Données de base trav.'!B93)</f>
        <v/>
      </c>
      <c r="C104" s="196" t="str">
        <f>IF('1045Bf Données de base trav.'!C93="","",'1045Bf Données de base trav.'!C93)</f>
        <v/>
      </c>
      <c r="D104" s="197"/>
      <c r="E104" s="94"/>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6" t="str">
        <f t="shared" si="1"/>
        <v/>
      </c>
      <c r="AK104" s="97"/>
    </row>
    <row r="105" spans="1:37" s="53" customFormat="1" ht="60" customHeight="1">
      <c r="A105" s="195" t="str">
        <f>IF('1045Bf Données de base trav.'!A94="","",'1045Bf Données de base trav.'!A94)</f>
        <v/>
      </c>
      <c r="B105" s="196" t="str">
        <f>IF('1045Bf Données de base trav.'!B94="","",'1045Bf Données de base trav.'!B94)</f>
        <v/>
      </c>
      <c r="C105" s="196" t="str">
        <f>IF('1045Bf Données de base trav.'!C94="","",'1045Bf Données de base trav.'!C94)</f>
        <v/>
      </c>
      <c r="D105" s="197"/>
      <c r="E105" s="94"/>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6" t="str">
        <f t="shared" si="1"/>
        <v/>
      </c>
      <c r="AK105" s="97"/>
    </row>
    <row r="106" spans="1:37" s="53" customFormat="1" ht="60" customHeight="1">
      <c r="A106" s="195" t="str">
        <f>IF('1045Bf Données de base trav.'!A95="","",'1045Bf Données de base trav.'!A95)</f>
        <v/>
      </c>
      <c r="B106" s="196" t="str">
        <f>IF('1045Bf Données de base trav.'!B95="","",'1045Bf Données de base trav.'!B95)</f>
        <v/>
      </c>
      <c r="C106" s="196" t="str">
        <f>IF('1045Bf Données de base trav.'!C95="","",'1045Bf Données de base trav.'!C95)</f>
        <v/>
      </c>
      <c r="D106" s="197"/>
      <c r="E106" s="94"/>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6" t="str">
        <f t="shared" si="1"/>
        <v/>
      </c>
      <c r="AK106" s="97"/>
    </row>
    <row r="107" spans="1:37" s="53" customFormat="1" ht="60" customHeight="1">
      <c r="A107" s="195" t="str">
        <f>IF('1045Bf Données de base trav.'!A96="","",'1045Bf Données de base trav.'!A96)</f>
        <v/>
      </c>
      <c r="B107" s="196" t="str">
        <f>IF('1045Bf Données de base trav.'!B96="","",'1045Bf Données de base trav.'!B96)</f>
        <v/>
      </c>
      <c r="C107" s="196" t="str">
        <f>IF('1045Bf Données de base trav.'!C96="","",'1045Bf Données de base trav.'!C96)</f>
        <v/>
      </c>
      <c r="D107" s="197"/>
      <c r="E107" s="94"/>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6" t="str">
        <f t="shared" si="1"/>
        <v/>
      </c>
      <c r="AK107" s="97"/>
    </row>
    <row r="108" spans="1:37" s="53" customFormat="1" ht="60" customHeight="1">
      <c r="A108" s="195" t="str">
        <f>IF('1045Bf Données de base trav.'!A97="","",'1045Bf Données de base trav.'!A97)</f>
        <v/>
      </c>
      <c r="B108" s="196" t="str">
        <f>IF('1045Bf Données de base trav.'!B97="","",'1045Bf Données de base trav.'!B97)</f>
        <v/>
      </c>
      <c r="C108" s="196" t="str">
        <f>IF('1045Bf Données de base trav.'!C97="","",'1045Bf Données de base trav.'!C97)</f>
        <v/>
      </c>
      <c r="D108" s="197"/>
      <c r="E108" s="94"/>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6" t="str">
        <f t="shared" si="1"/>
        <v/>
      </c>
      <c r="AK108" s="97"/>
    </row>
    <row r="109" spans="1:37" s="53" customFormat="1" ht="60" customHeight="1">
      <c r="A109" s="195" t="str">
        <f>IF('1045Bf Données de base trav.'!A98="","",'1045Bf Données de base trav.'!A98)</f>
        <v/>
      </c>
      <c r="B109" s="196" t="str">
        <f>IF('1045Bf Données de base trav.'!B98="","",'1045Bf Données de base trav.'!B98)</f>
        <v/>
      </c>
      <c r="C109" s="196" t="str">
        <f>IF('1045Bf Données de base trav.'!C98="","",'1045Bf Données de base trav.'!C98)</f>
        <v/>
      </c>
      <c r="D109" s="197"/>
      <c r="E109" s="94"/>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6" t="str">
        <f t="shared" si="1"/>
        <v/>
      </c>
      <c r="AK109" s="97"/>
    </row>
    <row r="110" spans="1:37" s="53" customFormat="1" ht="60" customHeight="1">
      <c r="A110" s="195" t="str">
        <f>IF('1045Bf Données de base trav.'!A99="","",'1045Bf Données de base trav.'!A99)</f>
        <v/>
      </c>
      <c r="B110" s="196" t="str">
        <f>IF('1045Bf Données de base trav.'!B99="","",'1045Bf Données de base trav.'!B99)</f>
        <v/>
      </c>
      <c r="C110" s="196" t="str">
        <f>IF('1045Bf Données de base trav.'!C99="","",'1045Bf Données de base trav.'!C99)</f>
        <v/>
      </c>
      <c r="D110" s="197"/>
      <c r="E110" s="94"/>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6" t="str">
        <f t="shared" si="1"/>
        <v/>
      </c>
      <c r="AK110" s="97"/>
    </row>
    <row r="111" spans="1:37" s="53" customFormat="1" ht="60" customHeight="1">
      <c r="A111" s="195" t="str">
        <f>IF('1045Bf Données de base trav.'!A100="","",'1045Bf Données de base trav.'!A100)</f>
        <v/>
      </c>
      <c r="B111" s="196" t="str">
        <f>IF('1045Bf Données de base trav.'!B100="","",'1045Bf Données de base trav.'!B100)</f>
        <v/>
      </c>
      <c r="C111" s="196" t="str">
        <f>IF('1045Bf Données de base trav.'!C100="","",'1045Bf Données de base trav.'!C100)</f>
        <v/>
      </c>
      <c r="D111" s="197"/>
      <c r="E111" s="94"/>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6" t="str">
        <f t="shared" si="1"/>
        <v/>
      </c>
      <c r="AK111" s="97"/>
    </row>
    <row r="112" spans="1:37" s="53" customFormat="1" ht="60" customHeight="1">
      <c r="A112" s="195" t="str">
        <f>IF('1045Bf Données de base trav.'!A101="","",'1045Bf Données de base trav.'!A101)</f>
        <v/>
      </c>
      <c r="B112" s="196" t="str">
        <f>IF('1045Bf Données de base trav.'!B101="","",'1045Bf Données de base trav.'!B101)</f>
        <v/>
      </c>
      <c r="C112" s="196" t="str">
        <f>IF('1045Bf Données de base trav.'!C101="","",'1045Bf Données de base trav.'!C101)</f>
        <v/>
      </c>
      <c r="D112" s="197"/>
      <c r="E112" s="94"/>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6" t="str">
        <f t="shared" si="1"/>
        <v/>
      </c>
      <c r="AK112" s="97"/>
    </row>
    <row r="113" spans="1:37" s="53" customFormat="1" ht="60" customHeight="1">
      <c r="A113" s="195" t="str">
        <f>IF('1045Bf Données de base trav.'!A102="","",'1045Bf Données de base trav.'!A102)</f>
        <v/>
      </c>
      <c r="B113" s="196" t="str">
        <f>IF('1045Bf Données de base trav.'!B102="","",'1045Bf Données de base trav.'!B102)</f>
        <v/>
      </c>
      <c r="C113" s="196" t="str">
        <f>IF('1045Bf Données de base trav.'!C102="","",'1045Bf Données de base trav.'!C102)</f>
        <v/>
      </c>
      <c r="D113" s="197"/>
      <c r="E113" s="94"/>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t="str">
        <f t="shared" si="1"/>
        <v/>
      </c>
      <c r="AK113" s="97"/>
    </row>
    <row r="114" spans="1:37" s="53" customFormat="1" ht="60" customHeight="1">
      <c r="A114" s="195" t="str">
        <f>IF('1045Bf Données de base trav.'!A103="","",'1045Bf Données de base trav.'!A103)</f>
        <v/>
      </c>
      <c r="B114" s="196" t="str">
        <f>IF('1045Bf Données de base trav.'!B103="","",'1045Bf Données de base trav.'!B103)</f>
        <v/>
      </c>
      <c r="C114" s="196" t="str">
        <f>IF('1045Bf Données de base trav.'!C103="","",'1045Bf Données de base trav.'!C103)</f>
        <v/>
      </c>
      <c r="D114" s="197"/>
      <c r="E114" s="94"/>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6" t="str">
        <f t="shared" si="1"/>
        <v/>
      </c>
      <c r="AK114" s="97"/>
    </row>
    <row r="115" spans="1:37" s="53" customFormat="1" ht="60" customHeight="1">
      <c r="A115" s="195" t="str">
        <f>IF('1045Bf Données de base trav.'!A104="","",'1045Bf Données de base trav.'!A104)</f>
        <v/>
      </c>
      <c r="B115" s="196" t="str">
        <f>IF('1045Bf Données de base trav.'!B104="","",'1045Bf Données de base trav.'!B104)</f>
        <v/>
      </c>
      <c r="C115" s="196" t="str">
        <f>IF('1045Bf Données de base trav.'!C104="","",'1045Bf Données de base trav.'!C104)</f>
        <v/>
      </c>
      <c r="D115" s="197"/>
      <c r="E115" s="94"/>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6" t="str">
        <f t="shared" si="1"/>
        <v/>
      </c>
      <c r="AK115" s="97"/>
    </row>
    <row r="116" spans="1:37" s="53" customFormat="1" ht="60" customHeight="1">
      <c r="A116" s="195" t="str">
        <f>IF('1045Bf Données de base trav.'!A105="","",'1045Bf Données de base trav.'!A105)</f>
        <v/>
      </c>
      <c r="B116" s="196" t="str">
        <f>IF('1045Bf Données de base trav.'!B105="","",'1045Bf Données de base trav.'!B105)</f>
        <v/>
      </c>
      <c r="C116" s="196" t="str">
        <f>IF('1045Bf Données de base trav.'!C105="","",'1045Bf Données de base trav.'!C105)</f>
        <v/>
      </c>
      <c r="D116" s="197"/>
      <c r="E116" s="94"/>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6" t="str">
        <f t="shared" si="1"/>
        <v/>
      </c>
      <c r="AK116" s="97"/>
    </row>
    <row r="117" spans="1:37" s="53" customFormat="1" ht="60" customHeight="1">
      <c r="A117" s="195" t="str">
        <f>IF('1045Bf Données de base trav.'!A106="","",'1045Bf Données de base trav.'!A106)</f>
        <v/>
      </c>
      <c r="B117" s="196" t="str">
        <f>IF('1045Bf Données de base trav.'!B106="","",'1045Bf Données de base trav.'!B106)</f>
        <v/>
      </c>
      <c r="C117" s="196" t="str">
        <f>IF('1045Bf Données de base trav.'!C106="","",'1045Bf Données de base trav.'!C106)</f>
        <v/>
      </c>
      <c r="D117" s="197"/>
      <c r="E117" s="94"/>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6" t="str">
        <f t="shared" si="1"/>
        <v/>
      </c>
      <c r="AK117" s="97"/>
    </row>
    <row r="118" spans="1:37" s="53" customFormat="1" ht="60" customHeight="1">
      <c r="A118" s="195" t="str">
        <f>IF('1045Bf Données de base trav.'!A107="","",'1045Bf Données de base trav.'!A107)</f>
        <v/>
      </c>
      <c r="B118" s="196" t="str">
        <f>IF('1045Bf Données de base trav.'!B107="","",'1045Bf Données de base trav.'!B107)</f>
        <v/>
      </c>
      <c r="C118" s="196" t="str">
        <f>IF('1045Bf Données de base trav.'!C107="","",'1045Bf Données de base trav.'!C107)</f>
        <v/>
      </c>
      <c r="D118" s="197"/>
      <c r="E118" s="94"/>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6" t="str">
        <f t="shared" si="1"/>
        <v/>
      </c>
      <c r="AK118" s="97"/>
    </row>
    <row r="119" spans="1:37" s="53" customFormat="1" ht="60" customHeight="1">
      <c r="A119" s="195" t="str">
        <f>IF('1045Bf Données de base trav.'!A108="","",'1045Bf Données de base trav.'!A108)</f>
        <v/>
      </c>
      <c r="B119" s="196" t="str">
        <f>IF('1045Bf Données de base trav.'!B108="","",'1045Bf Données de base trav.'!B108)</f>
        <v/>
      </c>
      <c r="C119" s="196" t="str">
        <f>IF('1045Bf Données de base trav.'!C108="","",'1045Bf Données de base trav.'!C108)</f>
        <v/>
      </c>
      <c r="D119" s="197"/>
      <c r="E119" s="94"/>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6" t="str">
        <f t="shared" si="1"/>
        <v/>
      </c>
      <c r="AK119" s="97"/>
    </row>
    <row r="120" spans="1:37" s="53" customFormat="1" ht="60" customHeight="1">
      <c r="A120" s="195" t="str">
        <f>IF('1045Bf Données de base trav.'!A109="","",'1045Bf Données de base trav.'!A109)</f>
        <v/>
      </c>
      <c r="B120" s="196" t="str">
        <f>IF('1045Bf Données de base trav.'!B109="","",'1045Bf Données de base trav.'!B109)</f>
        <v/>
      </c>
      <c r="C120" s="196" t="str">
        <f>IF('1045Bf Données de base trav.'!C109="","",'1045Bf Données de base trav.'!C109)</f>
        <v/>
      </c>
      <c r="D120" s="197"/>
      <c r="E120" s="94"/>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6" t="str">
        <f t="shared" si="1"/>
        <v/>
      </c>
      <c r="AK120" s="97"/>
    </row>
    <row r="121" spans="1:37" s="53" customFormat="1" ht="60" customHeight="1">
      <c r="A121" s="195" t="str">
        <f>IF('1045Bf Données de base trav.'!A110="","",'1045Bf Données de base trav.'!A110)</f>
        <v/>
      </c>
      <c r="B121" s="196" t="str">
        <f>IF('1045Bf Données de base trav.'!B110="","",'1045Bf Données de base trav.'!B110)</f>
        <v/>
      </c>
      <c r="C121" s="196" t="str">
        <f>IF('1045Bf Données de base trav.'!C110="","",'1045Bf Données de base trav.'!C110)</f>
        <v/>
      </c>
      <c r="D121" s="197"/>
      <c r="E121" s="94"/>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6" t="str">
        <f t="shared" si="1"/>
        <v/>
      </c>
      <c r="AK121" s="97"/>
    </row>
    <row r="122" spans="1:37" s="53" customFormat="1" ht="60" customHeight="1">
      <c r="A122" s="195" t="str">
        <f>IF('1045Bf Données de base trav.'!A111="","",'1045Bf Données de base trav.'!A111)</f>
        <v/>
      </c>
      <c r="B122" s="196" t="str">
        <f>IF('1045Bf Données de base trav.'!B111="","",'1045Bf Données de base trav.'!B111)</f>
        <v/>
      </c>
      <c r="C122" s="196" t="str">
        <f>IF('1045Bf Données de base trav.'!C111="","",'1045Bf Données de base trav.'!C111)</f>
        <v/>
      </c>
      <c r="D122" s="197"/>
      <c r="E122" s="94"/>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6" t="str">
        <f t="shared" si="1"/>
        <v/>
      </c>
      <c r="AK122" s="97"/>
    </row>
    <row r="123" spans="1:37" s="53" customFormat="1" ht="60" customHeight="1">
      <c r="A123" s="195" t="str">
        <f>IF('1045Bf Données de base trav.'!A112="","",'1045Bf Données de base trav.'!A112)</f>
        <v/>
      </c>
      <c r="B123" s="196" t="str">
        <f>IF('1045Bf Données de base trav.'!B112="","",'1045Bf Données de base trav.'!B112)</f>
        <v/>
      </c>
      <c r="C123" s="196" t="str">
        <f>IF('1045Bf Données de base trav.'!C112="","",'1045Bf Données de base trav.'!C112)</f>
        <v/>
      </c>
      <c r="D123" s="197"/>
      <c r="E123" s="94"/>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6" t="str">
        <f t="shared" si="1"/>
        <v/>
      </c>
      <c r="AK123" s="97"/>
    </row>
    <row r="124" spans="1:37" s="53" customFormat="1" ht="60" customHeight="1">
      <c r="A124" s="195" t="str">
        <f>IF('1045Bf Données de base trav.'!A113="","",'1045Bf Données de base trav.'!A113)</f>
        <v/>
      </c>
      <c r="B124" s="196" t="str">
        <f>IF('1045Bf Données de base trav.'!B113="","",'1045Bf Données de base trav.'!B113)</f>
        <v/>
      </c>
      <c r="C124" s="196" t="str">
        <f>IF('1045Bf Données de base trav.'!C113="","",'1045Bf Données de base trav.'!C113)</f>
        <v/>
      </c>
      <c r="D124" s="197"/>
      <c r="E124" s="94"/>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6" t="str">
        <f t="shared" si="1"/>
        <v/>
      </c>
      <c r="AK124" s="97"/>
    </row>
    <row r="125" spans="1:37" s="53" customFormat="1" ht="60" customHeight="1">
      <c r="A125" s="195" t="str">
        <f>IF('1045Bf Données de base trav.'!A114="","",'1045Bf Données de base trav.'!A114)</f>
        <v/>
      </c>
      <c r="B125" s="196" t="str">
        <f>IF('1045Bf Données de base trav.'!B114="","",'1045Bf Données de base trav.'!B114)</f>
        <v/>
      </c>
      <c r="C125" s="196" t="str">
        <f>IF('1045Bf Données de base trav.'!C114="","",'1045Bf Données de base trav.'!C114)</f>
        <v/>
      </c>
      <c r="D125" s="197"/>
      <c r="E125" s="94"/>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6" t="str">
        <f t="shared" si="1"/>
        <v/>
      </c>
      <c r="AK125" s="97"/>
    </row>
    <row r="126" spans="1:37" s="53" customFormat="1" ht="60" customHeight="1">
      <c r="A126" s="195" t="str">
        <f>IF('1045Bf Données de base trav.'!A115="","",'1045Bf Données de base trav.'!A115)</f>
        <v/>
      </c>
      <c r="B126" s="196" t="str">
        <f>IF('1045Bf Données de base trav.'!B115="","",'1045Bf Données de base trav.'!B115)</f>
        <v/>
      </c>
      <c r="C126" s="196" t="str">
        <f>IF('1045Bf Données de base trav.'!C115="","",'1045Bf Données de base trav.'!C115)</f>
        <v/>
      </c>
      <c r="D126" s="197"/>
      <c r="E126" s="94"/>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6" t="str">
        <f t="shared" si="1"/>
        <v/>
      </c>
      <c r="AK126" s="97"/>
    </row>
    <row r="127" spans="1:37" s="53" customFormat="1" ht="60" customHeight="1">
      <c r="A127" s="195" t="str">
        <f>IF('1045Bf Données de base trav.'!A116="","",'1045Bf Données de base trav.'!A116)</f>
        <v/>
      </c>
      <c r="B127" s="196" t="str">
        <f>IF('1045Bf Données de base trav.'!B116="","",'1045Bf Données de base trav.'!B116)</f>
        <v/>
      </c>
      <c r="C127" s="196" t="str">
        <f>IF('1045Bf Données de base trav.'!C116="","",'1045Bf Données de base trav.'!C116)</f>
        <v/>
      </c>
      <c r="D127" s="197"/>
      <c r="E127" s="94"/>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6" t="str">
        <f t="shared" si="1"/>
        <v/>
      </c>
      <c r="AK127" s="97"/>
    </row>
    <row r="128" spans="1:37" s="53" customFormat="1" ht="60" customHeight="1">
      <c r="A128" s="195" t="str">
        <f>IF('1045Bf Données de base trav.'!A117="","",'1045Bf Données de base trav.'!A117)</f>
        <v/>
      </c>
      <c r="B128" s="196" t="str">
        <f>IF('1045Bf Données de base trav.'!B117="","",'1045Bf Données de base trav.'!B117)</f>
        <v/>
      </c>
      <c r="C128" s="196" t="str">
        <f>IF('1045Bf Données de base trav.'!C117="","",'1045Bf Données de base trav.'!C117)</f>
        <v/>
      </c>
      <c r="D128" s="197"/>
      <c r="E128" s="94"/>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6" t="str">
        <f t="shared" si="1"/>
        <v/>
      </c>
      <c r="AK128" s="97"/>
    </row>
    <row r="129" spans="1:37" s="53" customFormat="1" ht="60" customHeight="1">
      <c r="A129" s="195" t="str">
        <f>IF('1045Bf Données de base trav.'!A118="","",'1045Bf Données de base trav.'!A118)</f>
        <v/>
      </c>
      <c r="B129" s="196" t="str">
        <f>IF('1045Bf Données de base trav.'!B118="","",'1045Bf Données de base trav.'!B118)</f>
        <v/>
      </c>
      <c r="C129" s="196" t="str">
        <f>IF('1045Bf Données de base trav.'!C118="","",'1045Bf Données de base trav.'!C118)</f>
        <v/>
      </c>
      <c r="D129" s="197"/>
      <c r="E129" s="94"/>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6" t="str">
        <f t="shared" si="1"/>
        <v/>
      </c>
      <c r="AK129" s="97"/>
    </row>
    <row r="130" spans="1:37" s="53" customFormat="1" ht="60" customHeight="1">
      <c r="A130" s="195" t="str">
        <f>IF('1045Bf Données de base trav.'!A119="","",'1045Bf Données de base trav.'!A119)</f>
        <v/>
      </c>
      <c r="B130" s="196" t="str">
        <f>IF('1045Bf Données de base trav.'!B119="","",'1045Bf Données de base trav.'!B119)</f>
        <v/>
      </c>
      <c r="C130" s="196" t="str">
        <f>IF('1045Bf Données de base trav.'!C119="","",'1045Bf Données de base trav.'!C119)</f>
        <v/>
      </c>
      <c r="D130" s="197"/>
      <c r="E130" s="94"/>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6" t="str">
        <f t="shared" si="1"/>
        <v/>
      </c>
      <c r="AK130" s="97"/>
    </row>
    <row r="131" spans="1:37" s="53" customFormat="1" ht="60" customHeight="1">
      <c r="A131" s="195" t="str">
        <f>IF('1045Bf Données de base trav.'!A120="","",'1045Bf Données de base trav.'!A120)</f>
        <v/>
      </c>
      <c r="B131" s="196" t="str">
        <f>IF('1045Bf Données de base trav.'!B120="","",'1045Bf Données de base trav.'!B120)</f>
        <v/>
      </c>
      <c r="C131" s="196" t="str">
        <f>IF('1045Bf Données de base trav.'!C120="","",'1045Bf Données de base trav.'!C120)</f>
        <v/>
      </c>
      <c r="D131" s="197"/>
      <c r="E131" s="94"/>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6" t="str">
        <f t="shared" si="1"/>
        <v/>
      </c>
      <c r="AK131" s="97"/>
    </row>
    <row r="132" spans="1:37" s="53" customFormat="1" ht="60" customHeight="1">
      <c r="A132" s="195" t="str">
        <f>IF('1045Bf Données de base trav.'!A121="","",'1045Bf Données de base trav.'!A121)</f>
        <v/>
      </c>
      <c r="B132" s="196" t="str">
        <f>IF('1045Bf Données de base trav.'!B121="","",'1045Bf Données de base trav.'!B121)</f>
        <v/>
      </c>
      <c r="C132" s="196" t="str">
        <f>IF('1045Bf Données de base trav.'!C121="","",'1045Bf Données de base trav.'!C121)</f>
        <v/>
      </c>
      <c r="D132" s="197"/>
      <c r="E132" s="94"/>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6" t="str">
        <f t="shared" si="1"/>
        <v/>
      </c>
      <c r="AK132" s="97"/>
    </row>
    <row r="133" spans="1:37" s="53" customFormat="1" ht="60" customHeight="1">
      <c r="A133" s="195" t="str">
        <f>IF('1045Bf Données de base trav.'!A122="","",'1045Bf Données de base trav.'!A122)</f>
        <v/>
      </c>
      <c r="B133" s="196" t="str">
        <f>IF('1045Bf Données de base trav.'!B122="","",'1045Bf Données de base trav.'!B122)</f>
        <v/>
      </c>
      <c r="C133" s="196" t="str">
        <f>IF('1045Bf Données de base trav.'!C122="","",'1045Bf Données de base trav.'!C122)</f>
        <v/>
      </c>
      <c r="D133" s="197"/>
      <c r="E133" s="94"/>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6" t="str">
        <f t="shared" si="1"/>
        <v/>
      </c>
      <c r="AK133" s="97"/>
    </row>
    <row r="134" spans="1:37" s="53" customFormat="1" ht="60" customHeight="1">
      <c r="A134" s="195" t="str">
        <f>IF('1045Bf Données de base trav.'!A123="","",'1045Bf Données de base trav.'!A123)</f>
        <v/>
      </c>
      <c r="B134" s="196" t="str">
        <f>IF('1045Bf Données de base trav.'!B123="","",'1045Bf Données de base trav.'!B123)</f>
        <v/>
      </c>
      <c r="C134" s="196" t="str">
        <f>IF('1045Bf Données de base trav.'!C123="","",'1045Bf Données de base trav.'!C123)</f>
        <v/>
      </c>
      <c r="D134" s="197"/>
      <c r="E134" s="94"/>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6" t="str">
        <f t="shared" si="1"/>
        <v/>
      </c>
      <c r="AK134" s="97"/>
    </row>
    <row r="135" spans="1:37" s="53" customFormat="1" ht="60" customHeight="1">
      <c r="A135" s="195" t="str">
        <f>IF('1045Bf Données de base trav.'!A124="","",'1045Bf Données de base trav.'!A124)</f>
        <v/>
      </c>
      <c r="B135" s="196" t="str">
        <f>IF('1045Bf Données de base trav.'!B124="","",'1045Bf Données de base trav.'!B124)</f>
        <v/>
      </c>
      <c r="C135" s="196" t="str">
        <f>IF('1045Bf Données de base trav.'!C124="","",'1045Bf Données de base trav.'!C124)</f>
        <v/>
      </c>
      <c r="D135" s="197"/>
      <c r="E135" s="94"/>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6" t="str">
        <f t="shared" si="1"/>
        <v/>
      </c>
      <c r="AK135" s="97"/>
    </row>
    <row r="136" spans="1:37" s="53" customFormat="1" ht="60" customHeight="1">
      <c r="A136" s="195" t="str">
        <f>IF('1045Bf Données de base trav.'!A125="","",'1045Bf Données de base trav.'!A125)</f>
        <v/>
      </c>
      <c r="B136" s="196" t="str">
        <f>IF('1045Bf Données de base trav.'!B125="","",'1045Bf Données de base trav.'!B125)</f>
        <v/>
      </c>
      <c r="C136" s="196" t="str">
        <f>IF('1045Bf Données de base trav.'!C125="","",'1045Bf Données de base trav.'!C125)</f>
        <v/>
      </c>
      <c r="D136" s="197"/>
      <c r="E136" s="94"/>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6" t="str">
        <f t="shared" si="1"/>
        <v/>
      </c>
      <c r="AK136" s="97"/>
    </row>
    <row r="137" spans="1:37" s="53" customFormat="1" ht="60" customHeight="1">
      <c r="A137" s="195" t="str">
        <f>IF('1045Bf Données de base trav.'!A126="","",'1045Bf Données de base trav.'!A126)</f>
        <v/>
      </c>
      <c r="B137" s="196" t="str">
        <f>IF('1045Bf Données de base trav.'!B126="","",'1045Bf Données de base trav.'!B126)</f>
        <v/>
      </c>
      <c r="C137" s="196" t="str">
        <f>IF('1045Bf Données de base trav.'!C126="","",'1045Bf Données de base trav.'!C126)</f>
        <v/>
      </c>
      <c r="D137" s="197"/>
      <c r="E137" s="94"/>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6" t="str">
        <f t="shared" si="1"/>
        <v/>
      </c>
      <c r="AK137" s="97"/>
    </row>
    <row r="138" spans="1:37" s="53" customFormat="1" ht="60" customHeight="1">
      <c r="A138" s="195" t="str">
        <f>IF('1045Bf Données de base trav.'!A127="","",'1045Bf Données de base trav.'!A127)</f>
        <v/>
      </c>
      <c r="B138" s="196" t="str">
        <f>IF('1045Bf Données de base trav.'!B127="","",'1045Bf Données de base trav.'!B127)</f>
        <v/>
      </c>
      <c r="C138" s="196" t="str">
        <f>IF('1045Bf Données de base trav.'!C127="","",'1045Bf Données de base trav.'!C127)</f>
        <v/>
      </c>
      <c r="D138" s="197"/>
      <c r="E138" s="94"/>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6" t="str">
        <f t="shared" si="1"/>
        <v/>
      </c>
      <c r="AK138" s="97"/>
    </row>
    <row r="139" spans="1:37" s="53" customFormat="1" ht="60" customHeight="1">
      <c r="A139" s="195" t="str">
        <f>IF('1045Bf Données de base trav.'!A128="","",'1045Bf Données de base trav.'!A128)</f>
        <v/>
      </c>
      <c r="B139" s="196" t="str">
        <f>IF('1045Bf Données de base trav.'!B128="","",'1045Bf Données de base trav.'!B128)</f>
        <v/>
      </c>
      <c r="C139" s="196" t="str">
        <f>IF('1045Bf Données de base trav.'!C128="","",'1045Bf Données de base trav.'!C128)</f>
        <v/>
      </c>
      <c r="D139" s="197"/>
      <c r="E139" s="94"/>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6" t="str">
        <f t="shared" si="1"/>
        <v/>
      </c>
      <c r="AK139" s="97"/>
    </row>
    <row r="140" spans="1:37" s="53" customFormat="1" ht="60" customHeight="1">
      <c r="A140" s="195" t="str">
        <f>IF('1045Bf Données de base trav.'!A129="","",'1045Bf Données de base trav.'!A129)</f>
        <v/>
      </c>
      <c r="B140" s="196" t="str">
        <f>IF('1045Bf Données de base trav.'!B129="","",'1045Bf Données de base trav.'!B129)</f>
        <v/>
      </c>
      <c r="C140" s="196" t="str">
        <f>IF('1045Bf Données de base trav.'!C129="","",'1045Bf Données de base trav.'!C129)</f>
        <v/>
      </c>
      <c r="D140" s="197"/>
      <c r="E140" s="94"/>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6" t="str">
        <f t="shared" si="1"/>
        <v/>
      </c>
      <c r="AK140" s="97"/>
    </row>
    <row r="141" spans="1:37" s="53" customFormat="1" ht="60" customHeight="1">
      <c r="A141" s="195" t="str">
        <f>IF('1045Bf Données de base trav.'!A130="","",'1045Bf Données de base trav.'!A130)</f>
        <v/>
      </c>
      <c r="B141" s="196" t="str">
        <f>IF('1045Bf Données de base trav.'!B130="","",'1045Bf Données de base trav.'!B130)</f>
        <v/>
      </c>
      <c r="C141" s="196" t="str">
        <f>IF('1045Bf Données de base trav.'!C130="","",'1045Bf Données de base trav.'!C130)</f>
        <v/>
      </c>
      <c r="D141" s="197"/>
      <c r="E141" s="94"/>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6" t="str">
        <f t="shared" si="1"/>
        <v/>
      </c>
      <c r="AK141" s="97"/>
    </row>
    <row r="142" spans="1:37" s="53" customFormat="1" ht="60" customHeight="1">
      <c r="A142" s="195" t="str">
        <f>IF('1045Bf Données de base trav.'!A131="","",'1045Bf Données de base trav.'!A131)</f>
        <v/>
      </c>
      <c r="B142" s="196" t="str">
        <f>IF('1045Bf Données de base trav.'!B131="","",'1045Bf Données de base trav.'!B131)</f>
        <v/>
      </c>
      <c r="C142" s="196" t="str">
        <f>IF('1045Bf Données de base trav.'!C131="","",'1045Bf Données de base trav.'!C131)</f>
        <v/>
      </c>
      <c r="D142" s="197"/>
      <c r="E142" s="94"/>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6" t="str">
        <f t="shared" si="1"/>
        <v/>
      </c>
      <c r="AK142" s="97"/>
    </row>
    <row r="143" spans="1:37" s="53" customFormat="1" ht="60" customHeight="1">
      <c r="A143" s="195" t="str">
        <f>IF('1045Bf Données de base trav.'!A132="","",'1045Bf Données de base trav.'!A132)</f>
        <v/>
      </c>
      <c r="B143" s="196" t="str">
        <f>IF('1045Bf Données de base trav.'!B132="","",'1045Bf Données de base trav.'!B132)</f>
        <v/>
      </c>
      <c r="C143" s="196" t="str">
        <f>IF('1045Bf Données de base trav.'!C132="","",'1045Bf Données de base trav.'!C132)</f>
        <v/>
      </c>
      <c r="D143" s="197"/>
      <c r="E143" s="94"/>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6" t="str">
        <f t="shared" si="1"/>
        <v/>
      </c>
      <c r="AK143" s="97"/>
    </row>
    <row r="144" spans="1:37" s="53" customFormat="1" ht="60" customHeight="1">
      <c r="A144" s="195" t="str">
        <f>IF('1045Bf Données de base trav.'!A133="","",'1045Bf Données de base trav.'!A133)</f>
        <v/>
      </c>
      <c r="B144" s="196" t="str">
        <f>IF('1045Bf Données de base trav.'!B133="","",'1045Bf Données de base trav.'!B133)</f>
        <v/>
      </c>
      <c r="C144" s="196" t="str">
        <f>IF('1045Bf Données de base trav.'!C133="","",'1045Bf Données de base trav.'!C133)</f>
        <v/>
      </c>
      <c r="D144" s="197"/>
      <c r="E144" s="94"/>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6" t="str">
        <f t="shared" si="1"/>
        <v/>
      </c>
      <c r="AK144" s="97"/>
    </row>
    <row r="145" spans="1:37" s="53" customFormat="1" ht="60" customHeight="1">
      <c r="A145" s="195" t="str">
        <f>IF('1045Bf Données de base trav.'!A134="","",'1045Bf Données de base trav.'!A134)</f>
        <v/>
      </c>
      <c r="B145" s="196" t="str">
        <f>IF('1045Bf Données de base trav.'!B134="","",'1045Bf Données de base trav.'!B134)</f>
        <v/>
      </c>
      <c r="C145" s="196" t="str">
        <f>IF('1045Bf Données de base trav.'!C134="","",'1045Bf Données de base trav.'!C134)</f>
        <v/>
      </c>
      <c r="D145" s="197"/>
      <c r="E145" s="94"/>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6" t="str">
        <f t="shared" si="1"/>
        <v/>
      </c>
      <c r="AK145" s="97"/>
    </row>
    <row r="146" spans="1:37" s="53" customFormat="1" ht="60" customHeight="1">
      <c r="A146" s="195" t="str">
        <f>IF('1045Bf Données de base trav.'!A135="","",'1045Bf Données de base trav.'!A135)</f>
        <v/>
      </c>
      <c r="B146" s="196" t="str">
        <f>IF('1045Bf Données de base trav.'!B135="","",'1045Bf Données de base trav.'!B135)</f>
        <v/>
      </c>
      <c r="C146" s="196" t="str">
        <f>IF('1045Bf Données de base trav.'!C135="","",'1045Bf Données de base trav.'!C135)</f>
        <v/>
      </c>
      <c r="D146" s="197"/>
      <c r="E146" s="94"/>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6" t="str">
        <f t="shared" si="1"/>
        <v/>
      </c>
      <c r="AK146" s="97"/>
    </row>
    <row r="147" spans="1:37" s="53" customFormat="1" ht="60" customHeight="1">
      <c r="A147" s="195" t="str">
        <f>IF('1045Bf Données de base trav.'!A136="","",'1045Bf Données de base trav.'!A136)</f>
        <v/>
      </c>
      <c r="B147" s="196" t="str">
        <f>IF('1045Bf Données de base trav.'!B136="","",'1045Bf Données de base trav.'!B136)</f>
        <v/>
      </c>
      <c r="C147" s="196" t="str">
        <f>IF('1045Bf Données de base trav.'!C136="","",'1045Bf Données de base trav.'!C136)</f>
        <v/>
      </c>
      <c r="D147" s="197"/>
      <c r="E147" s="94"/>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6" t="str">
        <f t="shared" si="1"/>
        <v/>
      </c>
      <c r="AK147" s="97"/>
    </row>
    <row r="148" spans="1:37" s="53" customFormat="1" ht="60" customHeight="1">
      <c r="A148" s="195" t="str">
        <f>IF('1045Bf Données de base trav.'!A137="","",'1045Bf Données de base trav.'!A137)</f>
        <v/>
      </c>
      <c r="B148" s="196" t="str">
        <f>IF('1045Bf Données de base trav.'!B137="","",'1045Bf Données de base trav.'!B137)</f>
        <v/>
      </c>
      <c r="C148" s="196" t="str">
        <f>IF('1045Bf Données de base trav.'!C137="","",'1045Bf Données de base trav.'!C137)</f>
        <v/>
      </c>
      <c r="D148" s="197"/>
      <c r="E148" s="94"/>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6" t="str">
        <f t="shared" ref="AJ148:AJ211" si="2">IF(A148="","",SUM(E148:AI148))</f>
        <v/>
      </c>
      <c r="AK148" s="97"/>
    </row>
    <row r="149" spans="1:37" s="53" customFormat="1" ht="60" customHeight="1">
      <c r="A149" s="195" t="str">
        <f>IF('1045Bf Données de base trav.'!A138="","",'1045Bf Données de base trav.'!A138)</f>
        <v/>
      </c>
      <c r="B149" s="196" t="str">
        <f>IF('1045Bf Données de base trav.'!B138="","",'1045Bf Données de base trav.'!B138)</f>
        <v/>
      </c>
      <c r="C149" s="196" t="str">
        <f>IF('1045Bf Données de base trav.'!C138="","",'1045Bf Données de base trav.'!C138)</f>
        <v/>
      </c>
      <c r="D149" s="197"/>
      <c r="E149" s="94"/>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6" t="str">
        <f t="shared" si="2"/>
        <v/>
      </c>
      <c r="AK149" s="97"/>
    </row>
    <row r="150" spans="1:37" s="53" customFormat="1" ht="60" customHeight="1">
      <c r="A150" s="195" t="str">
        <f>IF('1045Bf Données de base trav.'!A139="","",'1045Bf Données de base trav.'!A139)</f>
        <v/>
      </c>
      <c r="B150" s="196" t="str">
        <f>IF('1045Bf Données de base trav.'!B139="","",'1045Bf Données de base trav.'!B139)</f>
        <v/>
      </c>
      <c r="C150" s="196" t="str">
        <f>IF('1045Bf Données de base trav.'!C139="","",'1045Bf Données de base trav.'!C139)</f>
        <v/>
      </c>
      <c r="D150" s="197"/>
      <c r="E150" s="94"/>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6" t="str">
        <f t="shared" si="2"/>
        <v/>
      </c>
      <c r="AK150" s="97"/>
    </row>
    <row r="151" spans="1:37" s="53" customFormat="1" ht="60" customHeight="1">
      <c r="A151" s="195" t="str">
        <f>IF('1045Bf Données de base trav.'!A140="","",'1045Bf Données de base trav.'!A140)</f>
        <v/>
      </c>
      <c r="B151" s="196" t="str">
        <f>IF('1045Bf Données de base trav.'!B140="","",'1045Bf Données de base trav.'!B140)</f>
        <v/>
      </c>
      <c r="C151" s="196" t="str">
        <f>IF('1045Bf Données de base trav.'!C140="","",'1045Bf Données de base trav.'!C140)</f>
        <v/>
      </c>
      <c r="D151" s="197"/>
      <c r="E151" s="94"/>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6" t="str">
        <f t="shared" si="2"/>
        <v/>
      </c>
      <c r="AK151" s="97"/>
    </row>
    <row r="152" spans="1:37" s="53" customFormat="1" ht="60" customHeight="1">
      <c r="A152" s="195" t="str">
        <f>IF('1045Bf Données de base trav.'!A141="","",'1045Bf Données de base trav.'!A141)</f>
        <v/>
      </c>
      <c r="B152" s="196" t="str">
        <f>IF('1045Bf Données de base trav.'!B141="","",'1045Bf Données de base trav.'!B141)</f>
        <v/>
      </c>
      <c r="C152" s="196" t="str">
        <f>IF('1045Bf Données de base trav.'!C141="","",'1045Bf Données de base trav.'!C141)</f>
        <v/>
      </c>
      <c r="D152" s="197"/>
      <c r="E152" s="94"/>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6" t="str">
        <f t="shared" si="2"/>
        <v/>
      </c>
      <c r="AK152" s="97"/>
    </row>
    <row r="153" spans="1:37" s="53" customFormat="1" ht="60" customHeight="1">
      <c r="A153" s="195" t="str">
        <f>IF('1045Bf Données de base trav.'!A142="","",'1045Bf Données de base trav.'!A142)</f>
        <v/>
      </c>
      <c r="B153" s="196" t="str">
        <f>IF('1045Bf Données de base trav.'!B142="","",'1045Bf Données de base trav.'!B142)</f>
        <v/>
      </c>
      <c r="C153" s="196" t="str">
        <f>IF('1045Bf Données de base trav.'!C142="","",'1045Bf Données de base trav.'!C142)</f>
        <v/>
      </c>
      <c r="D153" s="197"/>
      <c r="E153" s="94"/>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6" t="str">
        <f t="shared" si="2"/>
        <v/>
      </c>
      <c r="AK153" s="97"/>
    </row>
    <row r="154" spans="1:37" s="53" customFormat="1" ht="60" customHeight="1">
      <c r="A154" s="195" t="str">
        <f>IF('1045Bf Données de base trav.'!A143="","",'1045Bf Données de base trav.'!A143)</f>
        <v/>
      </c>
      <c r="B154" s="196" t="str">
        <f>IF('1045Bf Données de base trav.'!B143="","",'1045Bf Données de base trav.'!B143)</f>
        <v/>
      </c>
      <c r="C154" s="196" t="str">
        <f>IF('1045Bf Données de base trav.'!C143="","",'1045Bf Données de base trav.'!C143)</f>
        <v/>
      </c>
      <c r="D154" s="197"/>
      <c r="E154" s="94"/>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6" t="str">
        <f t="shared" si="2"/>
        <v/>
      </c>
      <c r="AK154" s="97"/>
    </row>
    <row r="155" spans="1:37" s="53" customFormat="1" ht="60" customHeight="1">
      <c r="A155" s="195" t="str">
        <f>IF('1045Bf Données de base trav.'!A144="","",'1045Bf Données de base trav.'!A144)</f>
        <v/>
      </c>
      <c r="B155" s="196" t="str">
        <f>IF('1045Bf Données de base trav.'!B144="","",'1045Bf Données de base trav.'!B144)</f>
        <v/>
      </c>
      <c r="C155" s="196" t="str">
        <f>IF('1045Bf Données de base trav.'!C144="","",'1045Bf Données de base trav.'!C144)</f>
        <v/>
      </c>
      <c r="D155" s="197"/>
      <c r="E155" s="94"/>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6" t="str">
        <f t="shared" si="2"/>
        <v/>
      </c>
      <c r="AK155" s="97"/>
    </row>
    <row r="156" spans="1:37" s="53" customFormat="1" ht="60" customHeight="1">
      <c r="A156" s="195" t="str">
        <f>IF('1045Bf Données de base trav.'!A145="","",'1045Bf Données de base trav.'!A145)</f>
        <v/>
      </c>
      <c r="B156" s="196" t="str">
        <f>IF('1045Bf Données de base trav.'!B145="","",'1045Bf Données de base trav.'!B145)</f>
        <v/>
      </c>
      <c r="C156" s="196" t="str">
        <f>IF('1045Bf Données de base trav.'!C145="","",'1045Bf Données de base trav.'!C145)</f>
        <v/>
      </c>
      <c r="D156" s="197"/>
      <c r="E156" s="94"/>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6" t="str">
        <f t="shared" si="2"/>
        <v/>
      </c>
      <c r="AK156" s="97"/>
    </row>
    <row r="157" spans="1:37" s="53" customFormat="1" ht="60" customHeight="1">
      <c r="A157" s="195" t="str">
        <f>IF('1045Bf Données de base trav.'!A146="","",'1045Bf Données de base trav.'!A146)</f>
        <v/>
      </c>
      <c r="B157" s="196" t="str">
        <f>IF('1045Bf Données de base trav.'!B146="","",'1045Bf Données de base trav.'!B146)</f>
        <v/>
      </c>
      <c r="C157" s="196" t="str">
        <f>IF('1045Bf Données de base trav.'!C146="","",'1045Bf Données de base trav.'!C146)</f>
        <v/>
      </c>
      <c r="D157" s="197"/>
      <c r="E157" s="94"/>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6" t="str">
        <f t="shared" si="2"/>
        <v/>
      </c>
      <c r="AK157" s="97"/>
    </row>
    <row r="158" spans="1:37" s="53" customFormat="1" ht="60" customHeight="1">
      <c r="A158" s="195" t="str">
        <f>IF('1045Bf Données de base trav.'!A147="","",'1045Bf Données de base trav.'!A147)</f>
        <v/>
      </c>
      <c r="B158" s="196" t="str">
        <f>IF('1045Bf Données de base trav.'!B147="","",'1045Bf Données de base trav.'!B147)</f>
        <v/>
      </c>
      <c r="C158" s="196" t="str">
        <f>IF('1045Bf Données de base trav.'!C147="","",'1045Bf Données de base trav.'!C147)</f>
        <v/>
      </c>
      <c r="D158" s="197"/>
      <c r="E158" s="94"/>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6" t="str">
        <f t="shared" si="2"/>
        <v/>
      </c>
      <c r="AK158" s="97"/>
    </row>
    <row r="159" spans="1:37" s="53" customFormat="1" ht="60" customHeight="1">
      <c r="A159" s="195" t="str">
        <f>IF('1045Bf Données de base trav.'!A148="","",'1045Bf Données de base trav.'!A148)</f>
        <v/>
      </c>
      <c r="B159" s="196" t="str">
        <f>IF('1045Bf Données de base trav.'!B148="","",'1045Bf Données de base trav.'!B148)</f>
        <v/>
      </c>
      <c r="C159" s="196" t="str">
        <f>IF('1045Bf Données de base trav.'!C148="","",'1045Bf Données de base trav.'!C148)</f>
        <v/>
      </c>
      <c r="D159" s="197"/>
      <c r="E159" s="94"/>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6" t="str">
        <f t="shared" si="2"/>
        <v/>
      </c>
      <c r="AK159" s="97"/>
    </row>
    <row r="160" spans="1:37" s="53" customFormat="1" ht="60" customHeight="1">
      <c r="A160" s="195" t="str">
        <f>IF('1045Bf Données de base trav.'!A149="","",'1045Bf Données de base trav.'!A149)</f>
        <v/>
      </c>
      <c r="B160" s="196" t="str">
        <f>IF('1045Bf Données de base trav.'!B149="","",'1045Bf Données de base trav.'!B149)</f>
        <v/>
      </c>
      <c r="C160" s="196" t="str">
        <f>IF('1045Bf Données de base trav.'!C149="","",'1045Bf Données de base trav.'!C149)</f>
        <v/>
      </c>
      <c r="D160" s="197"/>
      <c r="E160" s="94"/>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6" t="str">
        <f t="shared" si="2"/>
        <v/>
      </c>
      <c r="AK160" s="97"/>
    </row>
    <row r="161" spans="1:37" s="53" customFormat="1" ht="60" customHeight="1">
      <c r="A161" s="195" t="str">
        <f>IF('1045Bf Données de base trav.'!A150="","",'1045Bf Données de base trav.'!A150)</f>
        <v/>
      </c>
      <c r="B161" s="196" t="str">
        <f>IF('1045Bf Données de base trav.'!B150="","",'1045Bf Données de base trav.'!B150)</f>
        <v/>
      </c>
      <c r="C161" s="196" t="str">
        <f>IF('1045Bf Données de base trav.'!C150="","",'1045Bf Données de base trav.'!C150)</f>
        <v/>
      </c>
      <c r="D161" s="197"/>
      <c r="E161" s="94"/>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6" t="str">
        <f t="shared" si="2"/>
        <v/>
      </c>
      <c r="AK161" s="97"/>
    </row>
    <row r="162" spans="1:37" s="53" customFormat="1" ht="60" customHeight="1">
      <c r="A162" s="195" t="str">
        <f>IF('1045Bf Données de base trav.'!A151="","",'1045Bf Données de base trav.'!A151)</f>
        <v/>
      </c>
      <c r="B162" s="196" t="str">
        <f>IF('1045Bf Données de base trav.'!B151="","",'1045Bf Données de base trav.'!B151)</f>
        <v/>
      </c>
      <c r="C162" s="196" t="str">
        <f>IF('1045Bf Données de base trav.'!C151="","",'1045Bf Données de base trav.'!C151)</f>
        <v/>
      </c>
      <c r="D162" s="197"/>
      <c r="E162" s="94"/>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6" t="str">
        <f t="shared" si="2"/>
        <v/>
      </c>
      <c r="AK162" s="97"/>
    </row>
    <row r="163" spans="1:37" s="53" customFormat="1" ht="60" customHeight="1">
      <c r="A163" s="195" t="str">
        <f>IF('1045Bf Données de base trav.'!A152="","",'1045Bf Données de base trav.'!A152)</f>
        <v/>
      </c>
      <c r="B163" s="196" t="str">
        <f>IF('1045Bf Données de base trav.'!B152="","",'1045Bf Données de base trav.'!B152)</f>
        <v/>
      </c>
      <c r="C163" s="196" t="str">
        <f>IF('1045Bf Données de base trav.'!C152="","",'1045Bf Données de base trav.'!C152)</f>
        <v/>
      </c>
      <c r="D163" s="197"/>
      <c r="E163" s="94"/>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6" t="str">
        <f t="shared" si="2"/>
        <v/>
      </c>
      <c r="AK163" s="97"/>
    </row>
    <row r="164" spans="1:37" s="53" customFormat="1" ht="60" customHeight="1">
      <c r="A164" s="195" t="str">
        <f>IF('1045Bf Données de base trav.'!A153="","",'1045Bf Données de base trav.'!A153)</f>
        <v/>
      </c>
      <c r="B164" s="196" t="str">
        <f>IF('1045Bf Données de base trav.'!B153="","",'1045Bf Données de base trav.'!B153)</f>
        <v/>
      </c>
      <c r="C164" s="196" t="str">
        <f>IF('1045Bf Données de base trav.'!C153="","",'1045Bf Données de base trav.'!C153)</f>
        <v/>
      </c>
      <c r="D164" s="197"/>
      <c r="E164" s="94"/>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6" t="str">
        <f t="shared" si="2"/>
        <v/>
      </c>
      <c r="AK164" s="97"/>
    </row>
    <row r="165" spans="1:37" s="53" customFormat="1" ht="60" customHeight="1">
      <c r="A165" s="195" t="str">
        <f>IF('1045Bf Données de base trav.'!A154="","",'1045Bf Données de base trav.'!A154)</f>
        <v/>
      </c>
      <c r="B165" s="196" t="str">
        <f>IF('1045Bf Données de base trav.'!B154="","",'1045Bf Données de base trav.'!B154)</f>
        <v/>
      </c>
      <c r="C165" s="196" t="str">
        <f>IF('1045Bf Données de base trav.'!C154="","",'1045Bf Données de base trav.'!C154)</f>
        <v/>
      </c>
      <c r="D165" s="197"/>
      <c r="E165" s="94"/>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6" t="str">
        <f t="shared" si="2"/>
        <v/>
      </c>
      <c r="AK165" s="97"/>
    </row>
    <row r="166" spans="1:37" s="53" customFormat="1" ht="60" customHeight="1">
      <c r="A166" s="195" t="str">
        <f>IF('1045Bf Données de base trav.'!A155="","",'1045Bf Données de base trav.'!A155)</f>
        <v/>
      </c>
      <c r="B166" s="196" t="str">
        <f>IF('1045Bf Données de base trav.'!B155="","",'1045Bf Données de base trav.'!B155)</f>
        <v/>
      </c>
      <c r="C166" s="196" t="str">
        <f>IF('1045Bf Données de base trav.'!C155="","",'1045Bf Données de base trav.'!C155)</f>
        <v/>
      </c>
      <c r="D166" s="197"/>
      <c r="E166" s="94"/>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6" t="str">
        <f t="shared" si="2"/>
        <v/>
      </c>
      <c r="AK166" s="97"/>
    </row>
    <row r="167" spans="1:37" s="53" customFormat="1" ht="60" customHeight="1">
      <c r="A167" s="195" t="str">
        <f>IF('1045Bf Données de base trav.'!A156="","",'1045Bf Données de base trav.'!A156)</f>
        <v/>
      </c>
      <c r="B167" s="196" t="str">
        <f>IF('1045Bf Données de base trav.'!B156="","",'1045Bf Données de base trav.'!B156)</f>
        <v/>
      </c>
      <c r="C167" s="196" t="str">
        <f>IF('1045Bf Données de base trav.'!C156="","",'1045Bf Données de base trav.'!C156)</f>
        <v/>
      </c>
      <c r="D167" s="197"/>
      <c r="E167" s="94"/>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6" t="str">
        <f t="shared" si="2"/>
        <v/>
      </c>
      <c r="AK167" s="97"/>
    </row>
    <row r="168" spans="1:37" s="53" customFormat="1" ht="60" customHeight="1">
      <c r="A168" s="195" t="str">
        <f>IF('1045Bf Données de base trav.'!A157="","",'1045Bf Données de base trav.'!A157)</f>
        <v/>
      </c>
      <c r="B168" s="196" t="str">
        <f>IF('1045Bf Données de base trav.'!B157="","",'1045Bf Données de base trav.'!B157)</f>
        <v/>
      </c>
      <c r="C168" s="196" t="str">
        <f>IF('1045Bf Données de base trav.'!C157="","",'1045Bf Données de base trav.'!C157)</f>
        <v/>
      </c>
      <c r="D168" s="197"/>
      <c r="E168" s="94"/>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6" t="str">
        <f t="shared" si="2"/>
        <v/>
      </c>
      <c r="AK168" s="97"/>
    </row>
    <row r="169" spans="1:37" s="53" customFormat="1" ht="60" customHeight="1">
      <c r="A169" s="195" t="str">
        <f>IF('1045Bf Données de base trav.'!A158="","",'1045Bf Données de base trav.'!A158)</f>
        <v/>
      </c>
      <c r="B169" s="196" t="str">
        <f>IF('1045Bf Données de base trav.'!B158="","",'1045Bf Données de base trav.'!B158)</f>
        <v/>
      </c>
      <c r="C169" s="196" t="str">
        <f>IF('1045Bf Données de base trav.'!C158="","",'1045Bf Données de base trav.'!C158)</f>
        <v/>
      </c>
      <c r="D169" s="197"/>
      <c r="E169" s="94"/>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6" t="str">
        <f t="shared" si="2"/>
        <v/>
      </c>
      <c r="AK169" s="97"/>
    </row>
    <row r="170" spans="1:37" s="53" customFormat="1" ht="60" customHeight="1">
      <c r="A170" s="195" t="str">
        <f>IF('1045Bf Données de base trav.'!A159="","",'1045Bf Données de base trav.'!A159)</f>
        <v/>
      </c>
      <c r="B170" s="196" t="str">
        <f>IF('1045Bf Données de base trav.'!B159="","",'1045Bf Données de base trav.'!B159)</f>
        <v/>
      </c>
      <c r="C170" s="196" t="str">
        <f>IF('1045Bf Données de base trav.'!C159="","",'1045Bf Données de base trav.'!C159)</f>
        <v/>
      </c>
      <c r="D170" s="197"/>
      <c r="E170" s="94"/>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6" t="str">
        <f t="shared" si="2"/>
        <v/>
      </c>
      <c r="AK170" s="97"/>
    </row>
    <row r="171" spans="1:37" s="53" customFormat="1" ht="60" customHeight="1">
      <c r="A171" s="195" t="str">
        <f>IF('1045Bf Données de base trav.'!A160="","",'1045Bf Données de base trav.'!A160)</f>
        <v/>
      </c>
      <c r="B171" s="196" t="str">
        <f>IF('1045Bf Données de base trav.'!B160="","",'1045Bf Données de base trav.'!B160)</f>
        <v/>
      </c>
      <c r="C171" s="196" t="str">
        <f>IF('1045Bf Données de base trav.'!C160="","",'1045Bf Données de base trav.'!C160)</f>
        <v/>
      </c>
      <c r="D171" s="197"/>
      <c r="E171" s="94"/>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6" t="str">
        <f t="shared" si="2"/>
        <v/>
      </c>
      <c r="AK171" s="97"/>
    </row>
    <row r="172" spans="1:37" s="53" customFormat="1" ht="60" customHeight="1">
      <c r="A172" s="195" t="str">
        <f>IF('1045Bf Données de base trav.'!A161="","",'1045Bf Données de base trav.'!A161)</f>
        <v/>
      </c>
      <c r="B172" s="196" t="str">
        <f>IF('1045Bf Données de base trav.'!B161="","",'1045Bf Données de base trav.'!B161)</f>
        <v/>
      </c>
      <c r="C172" s="196" t="str">
        <f>IF('1045Bf Données de base trav.'!C161="","",'1045Bf Données de base trav.'!C161)</f>
        <v/>
      </c>
      <c r="D172" s="197"/>
      <c r="E172" s="94"/>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6" t="str">
        <f t="shared" si="2"/>
        <v/>
      </c>
      <c r="AK172" s="97"/>
    </row>
    <row r="173" spans="1:37" s="53" customFormat="1" ht="60" customHeight="1">
      <c r="A173" s="195" t="str">
        <f>IF('1045Bf Données de base trav.'!A162="","",'1045Bf Données de base trav.'!A162)</f>
        <v/>
      </c>
      <c r="B173" s="196" t="str">
        <f>IF('1045Bf Données de base trav.'!B162="","",'1045Bf Données de base trav.'!B162)</f>
        <v/>
      </c>
      <c r="C173" s="196" t="str">
        <f>IF('1045Bf Données de base trav.'!C162="","",'1045Bf Données de base trav.'!C162)</f>
        <v/>
      </c>
      <c r="D173" s="197"/>
      <c r="E173" s="94"/>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6" t="str">
        <f t="shared" si="2"/>
        <v/>
      </c>
      <c r="AK173" s="97"/>
    </row>
    <row r="174" spans="1:37" s="53" customFormat="1" ht="60" customHeight="1">
      <c r="A174" s="195" t="str">
        <f>IF('1045Bf Données de base trav.'!A163="","",'1045Bf Données de base trav.'!A163)</f>
        <v/>
      </c>
      <c r="B174" s="196" t="str">
        <f>IF('1045Bf Données de base trav.'!B163="","",'1045Bf Données de base trav.'!B163)</f>
        <v/>
      </c>
      <c r="C174" s="196" t="str">
        <f>IF('1045Bf Données de base trav.'!C163="","",'1045Bf Données de base trav.'!C163)</f>
        <v/>
      </c>
      <c r="D174" s="197"/>
      <c r="E174" s="94"/>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6" t="str">
        <f t="shared" si="2"/>
        <v/>
      </c>
      <c r="AK174" s="97"/>
    </row>
    <row r="175" spans="1:37" s="53" customFormat="1" ht="60" customHeight="1">
      <c r="A175" s="195" t="str">
        <f>IF('1045Bf Données de base trav.'!A164="","",'1045Bf Données de base trav.'!A164)</f>
        <v/>
      </c>
      <c r="B175" s="196" t="str">
        <f>IF('1045Bf Données de base trav.'!B164="","",'1045Bf Données de base trav.'!B164)</f>
        <v/>
      </c>
      <c r="C175" s="196" t="str">
        <f>IF('1045Bf Données de base trav.'!C164="","",'1045Bf Données de base trav.'!C164)</f>
        <v/>
      </c>
      <c r="D175" s="197"/>
      <c r="E175" s="94"/>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6" t="str">
        <f t="shared" si="2"/>
        <v/>
      </c>
      <c r="AK175" s="97"/>
    </row>
    <row r="176" spans="1:37" s="53" customFormat="1" ht="60" customHeight="1">
      <c r="A176" s="195" t="str">
        <f>IF('1045Bf Données de base trav.'!A165="","",'1045Bf Données de base trav.'!A165)</f>
        <v/>
      </c>
      <c r="B176" s="196" t="str">
        <f>IF('1045Bf Données de base trav.'!B165="","",'1045Bf Données de base trav.'!B165)</f>
        <v/>
      </c>
      <c r="C176" s="196" t="str">
        <f>IF('1045Bf Données de base trav.'!C165="","",'1045Bf Données de base trav.'!C165)</f>
        <v/>
      </c>
      <c r="D176" s="197"/>
      <c r="E176" s="94"/>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6" t="str">
        <f t="shared" si="2"/>
        <v/>
      </c>
      <c r="AK176" s="97"/>
    </row>
    <row r="177" spans="1:37" s="53" customFormat="1" ht="60" customHeight="1">
      <c r="A177" s="195" t="str">
        <f>IF('1045Bf Données de base trav.'!A166="","",'1045Bf Données de base trav.'!A166)</f>
        <v/>
      </c>
      <c r="B177" s="196" t="str">
        <f>IF('1045Bf Données de base trav.'!B166="","",'1045Bf Données de base trav.'!B166)</f>
        <v/>
      </c>
      <c r="C177" s="196" t="str">
        <f>IF('1045Bf Données de base trav.'!C166="","",'1045Bf Données de base trav.'!C166)</f>
        <v/>
      </c>
      <c r="D177" s="197"/>
      <c r="E177" s="94"/>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6" t="str">
        <f t="shared" si="2"/>
        <v/>
      </c>
      <c r="AK177" s="97"/>
    </row>
    <row r="178" spans="1:37" s="53" customFormat="1" ht="60" customHeight="1">
      <c r="A178" s="195" t="str">
        <f>IF('1045Bf Données de base trav.'!A167="","",'1045Bf Données de base trav.'!A167)</f>
        <v/>
      </c>
      <c r="B178" s="196" t="str">
        <f>IF('1045Bf Données de base trav.'!B167="","",'1045Bf Données de base trav.'!B167)</f>
        <v/>
      </c>
      <c r="C178" s="196" t="str">
        <f>IF('1045Bf Données de base trav.'!C167="","",'1045Bf Données de base trav.'!C167)</f>
        <v/>
      </c>
      <c r="D178" s="197"/>
      <c r="E178" s="94"/>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6" t="str">
        <f t="shared" si="2"/>
        <v/>
      </c>
      <c r="AK178" s="97"/>
    </row>
    <row r="179" spans="1:37" s="53" customFormat="1" ht="60" customHeight="1">
      <c r="A179" s="195" t="str">
        <f>IF('1045Bf Données de base trav.'!A168="","",'1045Bf Données de base trav.'!A168)</f>
        <v/>
      </c>
      <c r="B179" s="196" t="str">
        <f>IF('1045Bf Données de base trav.'!B168="","",'1045Bf Données de base trav.'!B168)</f>
        <v/>
      </c>
      <c r="C179" s="196" t="str">
        <f>IF('1045Bf Données de base trav.'!C168="","",'1045Bf Données de base trav.'!C168)</f>
        <v/>
      </c>
      <c r="D179" s="197"/>
      <c r="E179" s="94"/>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6" t="str">
        <f t="shared" si="2"/>
        <v/>
      </c>
      <c r="AK179" s="97"/>
    </row>
    <row r="180" spans="1:37" s="53" customFormat="1" ht="60" customHeight="1">
      <c r="A180" s="195" t="str">
        <f>IF('1045Bf Données de base trav.'!A169="","",'1045Bf Données de base trav.'!A169)</f>
        <v/>
      </c>
      <c r="B180" s="196" t="str">
        <f>IF('1045Bf Données de base trav.'!B169="","",'1045Bf Données de base trav.'!B169)</f>
        <v/>
      </c>
      <c r="C180" s="196" t="str">
        <f>IF('1045Bf Données de base trav.'!C169="","",'1045Bf Données de base trav.'!C169)</f>
        <v/>
      </c>
      <c r="D180" s="197"/>
      <c r="E180" s="94"/>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6" t="str">
        <f t="shared" si="2"/>
        <v/>
      </c>
      <c r="AK180" s="97"/>
    </row>
    <row r="181" spans="1:37" s="53" customFormat="1" ht="60" customHeight="1">
      <c r="A181" s="195" t="str">
        <f>IF('1045Bf Données de base trav.'!A170="","",'1045Bf Données de base trav.'!A170)</f>
        <v/>
      </c>
      <c r="B181" s="196" t="str">
        <f>IF('1045Bf Données de base trav.'!B170="","",'1045Bf Données de base trav.'!B170)</f>
        <v/>
      </c>
      <c r="C181" s="196" t="str">
        <f>IF('1045Bf Données de base trav.'!C170="","",'1045Bf Données de base trav.'!C170)</f>
        <v/>
      </c>
      <c r="D181" s="197"/>
      <c r="E181" s="94"/>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6" t="str">
        <f t="shared" si="2"/>
        <v/>
      </c>
      <c r="AK181" s="97"/>
    </row>
    <row r="182" spans="1:37" s="53" customFormat="1" ht="60" customHeight="1">
      <c r="A182" s="195" t="str">
        <f>IF('1045Bf Données de base trav.'!A171="","",'1045Bf Données de base trav.'!A171)</f>
        <v/>
      </c>
      <c r="B182" s="196" t="str">
        <f>IF('1045Bf Données de base trav.'!B171="","",'1045Bf Données de base trav.'!B171)</f>
        <v/>
      </c>
      <c r="C182" s="196" t="str">
        <f>IF('1045Bf Données de base trav.'!C171="","",'1045Bf Données de base trav.'!C171)</f>
        <v/>
      </c>
      <c r="D182" s="197"/>
      <c r="E182" s="94"/>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6" t="str">
        <f t="shared" si="2"/>
        <v/>
      </c>
      <c r="AK182" s="97"/>
    </row>
    <row r="183" spans="1:37" s="53" customFormat="1" ht="60" customHeight="1">
      <c r="A183" s="195" t="str">
        <f>IF('1045Bf Données de base trav.'!A172="","",'1045Bf Données de base trav.'!A172)</f>
        <v/>
      </c>
      <c r="B183" s="196" t="str">
        <f>IF('1045Bf Données de base trav.'!B172="","",'1045Bf Données de base trav.'!B172)</f>
        <v/>
      </c>
      <c r="C183" s="196" t="str">
        <f>IF('1045Bf Données de base trav.'!C172="","",'1045Bf Données de base trav.'!C172)</f>
        <v/>
      </c>
      <c r="D183" s="197"/>
      <c r="E183" s="94"/>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6" t="str">
        <f t="shared" si="2"/>
        <v/>
      </c>
      <c r="AK183" s="97"/>
    </row>
    <row r="184" spans="1:37" s="53" customFormat="1" ht="60" customHeight="1">
      <c r="A184" s="195" t="str">
        <f>IF('1045Bf Données de base trav.'!A173="","",'1045Bf Données de base trav.'!A173)</f>
        <v/>
      </c>
      <c r="B184" s="196" t="str">
        <f>IF('1045Bf Données de base trav.'!B173="","",'1045Bf Données de base trav.'!B173)</f>
        <v/>
      </c>
      <c r="C184" s="196" t="str">
        <f>IF('1045Bf Données de base trav.'!C173="","",'1045Bf Données de base trav.'!C173)</f>
        <v/>
      </c>
      <c r="D184" s="197"/>
      <c r="E184" s="94"/>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6" t="str">
        <f t="shared" si="2"/>
        <v/>
      </c>
      <c r="AK184" s="97"/>
    </row>
    <row r="185" spans="1:37" s="53" customFormat="1" ht="60" customHeight="1">
      <c r="A185" s="195" t="str">
        <f>IF('1045Bf Données de base trav.'!A174="","",'1045Bf Données de base trav.'!A174)</f>
        <v/>
      </c>
      <c r="B185" s="196" t="str">
        <f>IF('1045Bf Données de base trav.'!B174="","",'1045Bf Données de base trav.'!B174)</f>
        <v/>
      </c>
      <c r="C185" s="196" t="str">
        <f>IF('1045Bf Données de base trav.'!C174="","",'1045Bf Données de base trav.'!C174)</f>
        <v/>
      </c>
      <c r="D185" s="197"/>
      <c r="E185" s="94"/>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6" t="str">
        <f t="shared" si="2"/>
        <v/>
      </c>
      <c r="AK185" s="97"/>
    </row>
    <row r="186" spans="1:37" s="53" customFormat="1" ht="60" customHeight="1">
      <c r="A186" s="195" t="str">
        <f>IF('1045Bf Données de base trav.'!A175="","",'1045Bf Données de base trav.'!A175)</f>
        <v/>
      </c>
      <c r="B186" s="196" t="str">
        <f>IF('1045Bf Données de base trav.'!B175="","",'1045Bf Données de base trav.'!B175)</f>
        <v/>
      </c>
      <c r="C186" s="196" t="str">
        <f>IF('1045Bf Données de base trav.'!C175="","",'1045Bf Données de base trav.'!C175)</f>
        <v/>
      </c>
      <c r="D186" s="197"/>
      <c r="E186" s="94"/>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6" t="str">
        <f t="shared" si="2"/>
        <v/>
      </c>
      <c r="AK186" s="97"/>
    </row>
    <row r="187" spans="1:37" s="53" customFormat="1" ht="60" customHeight="1">
      <c r="A187" s="195" t="str">
        <f>IF('1045Bf Données de base trav.'!A176="","",'1045Bf Données de base trav.'!A176)</f>
        <v/>
      </c>
      <c r="B187" s="196" t="str">
        <f>IF('1045Bf Données de base trav.'!B176="","",'1045Bf Données de base trav.'!B176)</f>
        <v/>
      </c>
      <c r="C187" s="196" t="str">
        <f>IF('1045Bf Données de base trav.'!C176="","",'1045Bf Données de base trav.'!C176)</f>
        <v/>
      </c>
      <c r="D187" s="197"/>
      <c r="E187" s="94"/>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6" t="str">
        <f t="shared" si="2"/>
        <v/>
      </c>
      <c r="AK187" s="97"/>
    </row>
    <row r="188" spans="1:37" s="53" customFormat="1" ht="60" customHeight="1">
      <c r="A188" s="195" t="str">
        <f>IF('1045Bf Données de base trav.'!A177="","",'1045Bf Données de base trav.'!A177)</f>
        <v/>
      </c>
      <c r="B188" s="196" t="str">
        <f>IF('1045Bf Données de base trav.'!B177="","",'1045Bf Données de base trav.'!B177)</f>
        <v/>
      </c>
      <c r="C188" s="196" t="str">
        <f>IF('1045Bf Données de base trav.'!C177="","",'1045Bf Données de base trav.'!C177)</f>
        <v/>
      </c>
      <c r="D188" s="197"/>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6" t="str">
        <f t="shared" si="2"/>
        <v/>
      </c>
      <c r="AK188" s="97"/>
    </row>
    <row r="189" spans="1:37" s="53" customFormat="1" ht="60" customHeight="1">
      <c r="A189" s="195" t="str">
        <f>IF('1045Bf Données de base trav.'!A178="","",'1045Bf Données de base trav.'!A178)</f>
        <v/>
      </c>
      <c r="B189" s="196" t="str">
        <f>IF('1045Bf Données de base trav.'!B178="","",'1045Bf Données de base trav.'!B178)</f>
        <v/>
      </c>
      <c r="C189" s="196" t="str">
        <f>IF('1045Bf Données de base trav.'!C178="","",'1045Bf Données de base trav.'!C178)</f>
        <v/>
      </c>
      <c r="D189" s="197"/>
      <c r="E189" s="9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6" t="str">
        <f t="shared" si="2"/>
        <v/>
      </c>
      <c r="AK189" s="97"/>
    </row>
    <row r="190" spans="1:37" s="53" customFormat="1" ht="60" customHeight="1">
      <c r="A190" s="195" t="str">
        <f>IF('1045Bf Données de base trav.'!A179="","",'1045Bf Données de base trav.'!A179)</f>
        <v/>
      </c>
      <c r="B190" s="196" t="str">
        <f>IF('1045Bf Données de base trav.'!B179="","",'1045Bf Données de base trav.'!B179)</f>
        <v/>
      </c>
      <c r="C190" s="196" t="str">
        <f>IF('1045Bf Données de base trav.'!C179="","",'1045Bf Données de base trav.'!C179)</f>
        <v/>
      </c>
      <c r="D190" s="197"/>
      <c r="E190" s="94"/>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6" t="str">
        <f t="shared" si="2"/>
        <v/>
      </c>
      <c r="AK190" s="97"/>
    </row>
    <row r="191" spans="1:37" s="53" customFormat="1" ht="60" customHeight="1">
      <c r="A191" s="195" t="str">
        <f>IF('1045Bf Données de base trav.'!A180="","",'1045Bf Données de base trav.'!A180)</f>
        <v/>
      </c>
      <c r="B191" s="196" t="str">
        <f>IF('1045Bf Données de base trav.'!B180="","",'1045Bf Données de base trav.'!B180)</f>
        <v/>
      </c>
      <c r="C191" s="196" t="str">
        <f>IF('1045Bf Données de base trav.'!C180="","",'1045Bf Données de base trav.'!C180)</f>
        <v/>
      </c>
      <c r="D191" s="197"/>
      <c r="E191" s="94"/>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6" t="str">
        <f t="shared" si="2"/>
        <v/>
      </c>
      <c r="AK191" s="97"/>
    </row>
    <row r="192" spans="1:37" s="53" customFormat="1" ht="60" customHeight="1">
      <c r="A192" s="195" t="str">
        <f>IF('1045Bf Données de base trav.'!A181="","",'1045Bf Données de base trav.'!A181)</f>
        <v/>
      </c>
      <c r="B192" s="196" t="str">
        <f>IF('1045Bf Données de base trav.'!B181="","",'1045Bf Données de base trav.'!B181)</f>
        <v/>
      </c>
      <c r="C192" s="196" t="str">
        <f>IF('1045Bf Données de base trav.'!C181="","",'1045Bf Données de base trav.'!C181)</f>
        <v/>
      </c>
      <c r="D192" s="197"/>
      <c r="E192" s="94"/>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6" t="str">
        <f t="shared" si="2"/>
        <v/>
      </c>
      <c r="AK192" s="97"/>
    </row>
    <row r="193" spans="1:37" s="53" customFormat="1" ht="60" customHeight="1">
      <c r="A193" s="195" t="str">
        <f>IF('1045Bf Données de base trav.'!A182="","",'1045Bf Données de base trav.'!A182)</f>
        <v/>
      </c>
      <c r="B193" s="196" t="str">
        <f>IF('1045Bf Données de base trav.'!B182="","",'1045Bf Données de base trav.'!B182)</f>
        <v/>
      </c>
      <c r="C193" s="196" t="str">
        <f>IF('1045Bf Données de base trav.'!C182="","",'1045Bf Données de base trav.'!C182)</f>
        <v/>
      </c>
      <c r="D193" s="197"/>
      <c r="E193" s="94"/>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6" t="str">
        <f t="shared" si="2"/>
        <v/>
      </c>
      <c r="AK193" s="97"/>
    </row>
    <row r="194" spans="1:37" s="53" customFormat="1" ht="60" customHeight="1">
      <c r="A194" s="195" t="str">
        <f>IF('1045Bf Données de base trav.'!A183="","",'1045Bf Données de base trav.'!A183)</f>
        <v/>
      </c>
      <c r="B194" s="196" t="str">
        <f>IF('1045Bf Données de base trav.'!B183="","",'1045Bf Données de base trav.'!B183)</f>
        <v/>
      </c>
      <c r="C194" s="196" t="str">
        <f>IF('1045Bf Données de base trav.'!C183="","",'1045Bf Données de base trav.'!C183)</f>
        <v/>
      </c>
      <c r="D194" s="197"/>
      <c r="E194" s="94"/>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6" t="str">
        <f t="shared" si="2"/>
        <v/>
      </c>
      <c r="AK194" s="97"/>
    </row>
    <row r="195" spans="1:37" s="53" customFormat="1" ht="60" customHeight="1">
      <c r="A195" s="195" t="str">
        <f>IF('1045Bf Données de base trav.'!A184="","",'1045Bf Données de base trav.'!A184)</f>
        <v/>
      </c>
      <c r="B195" s="196" t="str">
        <f>IF('1045Bf Données de base trav.'!B184="","",'1045Bf Données de base trav.'!B184)</f>
        <v/>
      </c>
      <c r="C195" s="196" t="str">
        <f>IF('1045Bf Données de base trav.'!C184="","",'1045Bf Données de base trav.'!C184)</f>
        <v/>
      </c>
      <c r="D195" s="197"/>
      <c r="E195" s="94"/>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6" t="str">
        <f t="shared" si="2"/>
        <v/>
      </c>
      <c r="AK195" s="97"/>
    </row>
    <row r="196" spans="1:37" s="53" customFormat="1" ht="60" customHeight="1">
      <c r="A196" s="195" t="str">
        <f>IF('1045Bf Données de base trav.'!A185="","",'1045Bf Données de base trav.'!A185)</f>
        <v/>
      </c>
      <c r="B196" s="196" t="str">
        <f>IF('1045Bf Données de base trav.'!B185="","",'1045Bf Données de base trav.'!B185)</f>
        <v/>
      </c>
      <c r="C196" s="196" t="str">
        <f>IF('1045Bf Données de base trav.'!C185="","",'1045Bf Données de base trav.'!C185)</f>
        <v/>
      </c>
      <c r="D196" s="197"/>
      <c r="E196" s="94"/>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6" t="str">
        <f t="shared" si="2"/>
        <v/>
      </c>
      <c r="AK196" s="97"/>
    </row>
    <row r="197" spans="1:37" s="53" customFormat="1" ht="60" customHeight="1">
      <c r="A197" s="195" t="str">
        <f>IF('1045Bf Données de base trav.'!A186="","",'1045Bf Données de base trav.'!A186)</f>
        <v/>
      </c>
      <c r="B197" s="196" t="str">
        <f>IF('1045Bf Données de base trav.'!B186="","",'1045Bf Données de base trav.'!B186)</f>
        <v/>
      </c>
      <c r="C197" s="196" t="str">
        <f>IF('1045Bf Données de base trav.'!C186="","",'1045Bf Données de base trav.'!C186)</f>
        <v/>
      </c>
      <c r="D197" s="197"/>
      <c r="E197" s="94"/>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6" t="str">
        <f t="shared" si="2"/>
        <v/>
      </c>
      <c r="AK197" s="97"/>
    </row>
    <row r="198" spans="1:37" s="53" customFormat="1" ht="60" customHeight="1">
      <c r="A198" s="195" t="str">
        <f>IF('1045Bf Données de base trav.'!A187="","",'1045Bf Données de base trav.'!A187)</f>
        <v/>
      </c>
      <c r="B198" s="196" t="str">
        <f>IF('1045Bf Données de base trav.'!B187="","",'1045Bf Données de base trav.'!B187)</f>
        <v/>
      </c>
      <c r="C198" s="196" t="str">
        <f>IF('1045Bf Données de base trav.'!C187="","",'1045Bf Données de base trav.'!C187)</f>
        <v/>
      </c>
      <c r="D198" s="197"/>
      <c r="E198" s="94"/>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6" t="str">
        <f t="shared" si="2"/>
        <v/>
      </c>
      <c r="AK198" s="97"/>
    </row>
    <row r="199" spans="1:37" s="53" customFormat="1" ht="60" customHeight="1">
      <c r="A199" s="195" t="str">
        <f>IF('1045Bf Données de base trav.'!A188="","",'1045Bf Données de base trav.'!A188)</f>
        <v/>
      </c>
      <c r="B199" s="196" t="str">
        <f>IF('1045Bf Données de base trav.'!B188="","",'1045Bf Données de base trav.'!B188)</f>
        <v/>
      </c>
      <c r="C199" s="196" t="str">
        <f>IF('1045Bf Données de base trav.'!C188="","",'1045Bf Données de base trav.'!C188)</f>
        <v/>
      </c>
      <c r="D199" s="197"/>
      <c r="E199" s="94"/>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6" t="str">
        <f t="shared" si="2"/>
        <v/>
      </c>
      <c r="AK199" s="97"/>
    </row>
    <row r="200" spans="1:37" s="53" customFormat="1" ht="60" customHeight="1">
      <c r="A200" s="195" t="str">
        <f>IF('1045Bf Données de base trav.'!A189="","",'1045Bf Données de base trav.'!A189)</f>
        <v/>
      </c>
      <c r="B200" s="196" t="str">
        <f>IF('1045Bf Données de base trav.'!B189="","",'1045Bf Données de base trav.'!B189)</f>
        <v/>
      </c>
      <c r="C200" s="196" t="str">
        <f>IF('1045Bf Données de base trav.'!C189="","",'1045Bf Données de base trav.'!C189)</f>
        <v/>
      </c>
      <c r="D200" s="197"/>
      <c r="E200" s="94"/>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6" t="str">
        <f t="shared" si="2"/>
        <v/>
      </c>
      <c r="AK200" s="97"/>
    </row>
    <row r="201" spans="1:37" s="53" customFormat="1" ht="60" customHeight="1">
      <c r="A201" s="195" t="str">
        <f>IF('1045Bf Données de base trav.'!A190="","",'1045Bf Données de base trav.'!A190)</f>
        <v/>
      </c>
      <c r="B201" s="196" t="str">
        <f>IF('1045Bf Données de base trav.'!B190="","",'1045Bf Données de base trav.'!B190)</f>
        <v/>
      </c>
      <c r="C201" s="196" t="str">
        <f>IF('1045Bf Données de base trav.'!C190="","",'1045Bf Données de base trav.'!C190)</f>
        <v/>
      </c>
      <c r="D201" s="197"/>
      <c r="E201" s="94"/>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6" t="str">
        <f t="shared" si="2"/>
        <v/>
      </c>
      <c r="AK201" s="97"/>
    </row>
    <row r="202" spans="1:37" s="53" customFormat="1" ht="60" customHeight="1">
      <c r="A202" s="195" t="str">
        <f>IF('1045Bf Données de base trav.'!A191="","",'1045Bf Données de base trav.'!A191)</f>
        <v/>
      </c>
      <c r="B202" s="196" t="str">
        <f>IF('1045Bf Données de base trav.'!B191="","",'1045Bf Données de base trav.'!B191)</f>
        <v/>
      </c>
      <c r="C202" s="196" t="str">
        <f>IF('1045Bf Données de base trav.'!C191="","",'1045Bf Données de base trav.'!C191)</f>
        <v/>
      </c>
      <c r="D202" s="197"/>
      <c r="E202" s="94"/>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6" t="str">
        <f t="shared" si="2"/>
        <v/>
      </c>
      <c r="AK202" s="97"/>
    </row>
    <row r="203" spans="1:37" s="53" customFormat="1" ht="60" customHeight="1">
      <c r="A203" s="195" t="str">
        <f>IF('1045Bf Données de base trav.'!A192="","",'1045Bf Données de base trav.'!A192)</f>
        <v/>
      </c>
      <c r="B203" s="196" t="str">
        <f>IF('1045Bf Données de base trav.'!B192="","",'1045Bf Données de base trav.'!B192)</f>
        <v/>
      </c>
      <c r="C203" s="196" t="str">
        <f>IF('1045Bf Données de base trav.'!C192="","",'1045Bf Données de base trav.'!C192)</f>
        <v/>
      </c>
      <c r="D203" s="197"/>
      <c r="E203" s="94"/>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6" t="str">
        <f t="shared" si="2"/>
        <v/>
      </c>
      <c r="AK203" s="97"/>
    </row>
    <row r="204" spans="1:37" s="53" customFormat="1" ht="60" customHeight="1">
      <c r="A204" s="195" t="str">
        <f>IF('1045Bf Données de base trav.'!A193="","",'1045Bf Données de base trav.'!A193)</f>
        <v/>
      </c>
      <c r="B204" s="196" t="str">
        <f>IF('1045Bf Données de base trav.'!B193="","",'1045Bf Données de base trav.'!B193)</f>
        <v/>
      </c>
      <c r="C204" s="196" t="str">
        <f>IF('1045Bf Données de base trav.'!C193="","",'1045Bf Données de base trav.'!C193)</f>
        <v/>
      </c>
      <c r="D204" s="197"/>
      <c r="E204" s="94"/>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6" t="str">
        <f t="shared" si="2"/>
        <v/>
      </c>
      <c r="AK204" s="97"/>
    </row>
    <row r="205" spans="1:37" s="53" customFormat="1" ht="60" customHeight="1">
      <c r="A205" s="195" t="str">
        <f>IF('1045Bf Données de base trav.'!A194="","",'1045Bf Données de base trav.'!A194)</f>
        <v/>
      </c>
      <c r="B205" s="196" t="str">
        <f>IF('1045Bf Données de base trav.'!B194="","",'1045Bf Données de base trav.'!B194)</f>
        <v/>
      </c>
      <c r="C205" s="196" t="str">
        <f>IF('1045Bf Données de base trav.'!C194="","",'1045Bf Données de base trav.'!C194)</f>
        <v/>
      </c>
      <c r="D205" s="197"/>
      <c r="E205" s="94"/>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6" t="str">
        <f t="shared" si="2"/>
        <v/>
      </c>
      <c r="AK205" s="97"/>
    </row>
    <row r="206" spans="1:37" s="53" customFormat="1" ht="60" customHeight="1">
      <c r="A206" s="195" t="str">
        <f>IF('1045Bf Données de base trav.'!A195="","",'1045Bf Données de base trav.'!A195)</f>
        <v/>
      </c>
      <c r="B206" s="196" t="str">
        <f>IF('1045Bf Données de base trav.'!B195="","",'1045Bf Données de base trav.'!B195)</f>
        <v/>
      </c>
      <c r="C206" s="196" t="str">
        <f>IF('1045Bf Données de base trav.'!C195="","",'1045Bf Données de base trav.'!C195)</f>
        <v/>
      </c>
      <c r="D206" s="197"/>
      <c r="E206" s="94"/>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6" t="str">
        <f t="shared" si="2"/>
        <v/>
      </c>
      <c r="AK206" s="97"/>
    </row>
    <row r="207" spans="1:37" s="53" customFormat="1" ht="60" customHeight="1">
      <c r="A207" s="195" t="str">
        <f>IF('1045Bf Données de base trav.'!A196="","",'1045Bf Données de base trav.'!A196)</f>
        <v/>
      </c>
      <c r="B207" s="196" t="str">
        <f>IF('1045Bf Données de base trav.'!B196="","",'1045Bf Données de base trav.'!B196)</f>
        <v/>
      </c>
      <c r="C207" s="196" t="str">
        <f>IF('1045Bf Données de base trav.'!C196="","",'1045Bf Données de base trav.'!C196)</f>
        <v/>
      </c>
      <c r="D207" s="197"/>
      <c r="E207" s="94"/>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6" t="str">
        <f t="shared" si="2"/>
        <v/>
      </c>
      <c r="AK207" s="97"/>
    </row>
    <row r="208" spans="1:37" s="53" customFormat="1" ht="60" customHeight="1">
      <c r="A208" s="195" t="str">
        <f>IF('1045Bf Données de base trav.'!A197="","",'1045Bf Données de base trav.'!A197)</f>
        <v/>
      </c>
      <c r="B208" s="196" t="str">
        <f>IF('1045Bf Données de base trav.'!B197="","",'1045Bf Données de base trav.'!B197)</f>
        <v/>
      </c>
      <c r="C208" s="196" t="str">
        <f>IF('1045Bf Données de base trav.'!C197="","",'1045Bf Données de base trav.'!C197)</f>
        <v/>
      </c>
      <c r="D208" s="197"/>
      <c r="E208" s="94"/>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6" t="str">
        <f t="shared" si="2"/>
        <v/>
      </c>
      <c r="AK208" s="97"/>
    </row>
    <row r="209" spans="1:37" s="53" customFormat="1" ht="60" customHeight="1">
      <c r="A209" s="195" t="str">
        <f>IF('1045Bf Données de base trav.'!A198="","",'1045Bf Données de base trav.'!A198)</f>
        <v/>
      </c>
      <c r="B209" s="196" t="str">
        <f>IF('1045Bf Données de base trav.'!B198="","",'1045Bf Données de base trav.'!B198)</f>
        <v/>
      </c>
      <c r="C209" s="196" t="str">
        <f>IF('1045Bf Données de base trav.'!C198="","",'1045Bf Données de base trav.'!C198)</f>
        <v/>
      </c>
      <c r="D209" s="197"/>
      <c r="E209" s="94"/>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6" t="str">
        <f t="shared" si="2"/>
        <v/>
      </c>
      <c r="AK209" s="97"/>
    </row>
    <row r="210" spans="1:37" s="53" customFormat="1" ht="60" customHeight="1">
      <c r="A210" s="195" t="str">
        <f>IF('1045Bf Données de base trav.'!A199="","",'1045Bf Données de base trav.'!A199)</f>
        <v/>
      </c>
      <c r="B210" s="196" t="str">
        <f>IF('1045Bf Données de base trav.'!B199="","",'1045Bf Données de base trav.'!B199)</f>
        <v/>
      </c>
      <c r="C210" s="196" t="str">
        <f>IF('1045Bf Données de base trav.'!C199="","",'1045Bf Données de base trav.'!C199)</f>
        <v/>
      </c>
      <c r="D210" s="197"/>
      <c r="E210" s="94"/>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6" t="str">
        <f t="shared" si="2"/>
        <v/>
      </c>
      <c r="AK210" s="97"/>
    </row>
    <row r="211" spans="1:37" s="53" customFormat="1" ht="60" customHeight="1">
      <c r="A211" s="195" t="str">
        <f>IF('1045Bf Données de base trav.'!A200="","",'1045Bf Données de base trav.'!A200)</f>
        <v/>
      </c>
      <c r="B211" s="196" t="str">
        <f>IF('1045Bf Données de base trav.'!B200="","",'1045Bf Données de base trav.'!B200)</f>
        <v/>
      </c>
      <c r="C211" s="196" t="str">
        <f>IF('1045Bf Données de base trav.'!C200="","",'1045Bf Données de base trav.'!C200)</f>
        <v/>
      </c>
      <c r="D211" s="197"/>
      <c r="E211" s="94"/>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6" t="str">
        <f t="shared" si="2"/>
        <v/>
      </c>
      <c r="AK211" s="97"/>
    </row>
    <row r="212" spans="1:37" s="53" customFormat="1" ht="60" customHeight="1">
      <c r="A212" s="195" t="str">
        <f>IF('1045Bf Données de base trav.'!A201="","",'1045Bf Données de base trav.'!A201)</f>
        <v/>
      </c>
      <c r="B212" s="196" t="str">
        <f>IF('1045Bf Données de base trav.'!B201="","",'1045Bf Données de base trav.'!B201)</f>
        <v/>
      </c>
      <c r="C212" s="196" t="str">
        <f>IF('1045Bf Données de base trav.'!C201="","",'1045Bf Données de base trav.'!C201)</f>
        <v/>
      </c>
      <c r="D212" s="197"/>
      <c r="E212" s="94"/>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6" t="str">
        <f t="shared" ref="AJ212:AJ218" si="3">IF(A212="","",SUM(E212:AI212))</f>
        <v/>
      </c>
      <c r="AK212" s="97"/>
    </row>
    <row r="213" spans="1:37" s="53" customFormat="1" ht="60" customHeight="1">
      <c r="A213" s="195" t="str">
        <f>IF('1045Bf Données de base trav.'!A202="","",'1045Bf Données de base trav.'!A202)</f>
        <v/>
      </c>
      <c r="B213" s="196" t="str">
        <f>IF('1045Bf Données de base trav.'!B202="","",'1045Bf Données de base trav.'!B202)</f>
        <v/>
      </c>
      <c r="C213" s="196" t="str">
        <f>IF('1045Bf Données de base trav.'!C202="","",'1045Bf Données de base trav.'!C202)</f>
        <v/>
      </c>
      <c r="D213" s="197"/>
      <c r="E213" s="94"/>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6" t="str">
        <f t="shared" si="3"/>
        <v/>
      </c>
      <c r="AK213" s="97"/>
    </row>
    <row r="214" spans="1:37" s="53" customFormat="1" ht="60" customHeight="1">
      <c r="A214" s="195" t="str">
        <f>IF('1045Bf Données de base trav.'!A203="","",'1045Bf Données de base trav.'!A203)</f>
        <v/>
      </c>
      <c r="B214" s="196" t="str">
        <f>IF('1045Bf Données de base trav.'!B203="","",'1045Bf Données de base trav.'!B203)</f>
        <v/>
      </c>
      <c r="C214" s="196" t="str">
        <f>IF('1045Bf Données de base trav.'!C203="","",'1045Bf Données de base trav.'!C203)</f>
        <v/>
      </c>
      <c r="D214" s="197"/>
      <c r="E214" s="94"/>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6" t="str">
        <f t="shared" si="3"/>
        <v/>
      </c>
      <c r="AK214" s="97"/>
    </row>
    <row r="215" spans="1:37" s="53" customFormat="1" ht="60" customHeight="1">
      <c r="A215" s="195" t="str">
        <f>IF('1045Bf Données de base trav.'!A204="","",'1045Bf Données de base trav.'!A204)</f>
        <v/>
      </c>
      <c r="B215" s="196" t="str">
        <f>IF('1045Bf Données de base trav.'!B204="","",'1045Bf Données de base trav.'!B204)</f>
        <v/>
      </c>
      <c r="C215" s="196" t="str">
        <f>IF('1045Bf Données de base trav.'!C204="","",'1045Bf Données de base trav.'!C204)</f>
        <v/>
      </c>
      <c r="D215" s="197"/>
      <c r="E215" s="94"/>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6" t="str">
        <f t="shared" si="3"/>
        <v/>
      </c>
      <c r="AK215" s="97"/>
    </row>
    <row r="216" spans="1:37" s="53" customFormat="1" ht="60" customHeight="1">
      <c r="A216" s="195" t="str">
        <f>IF('1045Bf Données de base trav.'!A205="","",'1045Bf Données de base trav.'!A205)</f>
        <v/>
      </c>
      <c r="B216" s="196" t="str">
        <f>IF('1045Bf Données de base trav.'!B205="","",'1045Bf Données de base trav.'!B205)</f>
        <v/>
      </c>
      <c r="C216" s="196" t="str">
        <f>IF('1045Bf Données de base trav.'!C205="","",'1045Bf Données de base trav.'!C205)</f>
        <v/>
      </c>
      <c r="D216" s="197"/>
      <c r="E216" s="94"/>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6" t="str">
        <f t="shared" si="3"/>
        <v/>
      </c>
      <c r="AK216" s="97"/>
    </row>
    <row r="217" spans="1:37" s="53" customFormat="1" ht="60" customHeight="1">
      <c r="A217" s="195" t="str">
        <f>IF('1045Bf Données de base trav.'!A206="","",'1045Bf Données de base trav.'!A206)</f>
        <v/>
      </c>
      <c r="B217" s="196" t="str">
        <f>IF('1045Bf Données de base trav.'!B206="","",'1045Bf Données de base trav.'!B206)</f>
        <v/>
      </c>
      <c r="C217" s="196" t="str">
        <f>IF('1045Bf Données de base trav.'!C206="","",'1045Bf Données de base trav.'!C206)</f>
        <v/>
      </c>
      <c r="D217" s="197"/>
      <c r="E217" s="94"/>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6" t="str">
        <f t="shared" si="3"/>
        <v/>
      </c>
      <c r="AK217" s="97"/>
    </row>
    <row r="218" spans="1:37" s="53" customFormat="1" ht="60" customHeight="1" thickBot="1">
      <c r="A218" s="198" t="str">
        <f>IF('1045Bf Données de base trav.'!A207="","",'1045Bf Données de base trav.'!A207)</f>
        <v/>
      </c>
      <c r="B218" s="199" t="str">
        <f>IF('1045Bf Données de base trav.'!B207="","",'1045Bf Données de base trav.'!B207)</f>
        <v/>
      </c>
      <c r="C218" s="199" t="str">
        <f>IF('1045Bf Données de base trav.'!C207="","",'1045Bf Données de base trav.'!C207)</f>
        <v/>
      </c>
      <c r="D218" s="200"/>
      <c r="E218" s="100"/>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2" t="str">
        <f t="shared" si="3"/>
        <v/>
      </c>
      <c r="AK218" s="103"/>
    </row>
    <row r="219" spans="1:37"/>
  </sheetData>
  <sheetProtection algorithmName="SHA-512" hashValue="rFLdkyH2XNxXI53I4bDsoJumhlSpSfyt1D01+oyqvLFRFfbhYttez4sHzTULB7dsO3pOYz/GAYlUli1WEyyFkw==" saltValue="92DjpDc/NWcHBgt+Lxf9Ww==" spinCount="100000" sheet="1" selectLockedCells="1"/>
  <mergeCells count="8">
    <mergeCell ref="A11:B11"/>
    <mergeCell ref="C11:D11"/>
    <mergeCell ref="C2:D2"/>
    <mergeCell ref="C4:D4"/>
    <mergeCell ref="C5:D5"/>
    <mergeCell ref="C6:D6"/>
    <mergeCell ref="C7:D7"/>
    <mergeCell ref="C8:D8"/>
  </mergeCells>
  <conditionalFormatting sqref="C15">
    <cfRule type="expression" dxfId="26" priority="17" stopIfTrue="1">
      <formula>AND(I15&lt;&gt;"",I15&gt;0)</formula>
    </cfRule>
  </conditionalFormatting>
  <conditionalFormatting sqref="D13:D14">
    <cfRule type="expression" dxfId="25" priority="13" stopIfTrue="1">
      <formula>OR(D13="")</formula>
    </cfRule>
  </conditionalFormatting>
  <conditionalFormatting sqref="A13:A14">
    <cfRule type="expression" dxfId="24" priority="16" stopIfTrue="1">
      <formula>OR(A13="")</formula>
    </cfRule>
  </conditionalFormatting>
  <conditionalFormatting sqref="B13:B14">
    <cfRule type="expression" dxfId="23" priority="15" stopIfTrue="1">
      <formula>OR(B13="")</formula>
    </cfRule>
  </conditionalFormatting>
  <conditionalFormatting sqref="C13:C14">
    <cfRule type="expression" dxfId="22" priority="14" stopIfTrue="1">
      <formula>OR(C13="")</formula>
    </cfRule>
  </conditionalFormatting>
  <conditionalFormatting sqref="A20:A218">
    <cfRule type="cellIs" dxfId="21" priority="7" operator="between">
      <formula>7560000000000</formula>
      <formula>7569999999999</formula>
    </cfRule>
    <cfRule type="cellIs" dxfId="20" priority="8" operator="lessThanOrEqual">
      <formula>9999999999</formula>
    </cfRule>
  </conditionalFormatting>
  <conditionalFormatting sqref="A19">
    <cfRule type="cellIs" dxfId="19" priority="9" operator="between">
      <formula>7560000000000</formula>
      <formula>7569999999999</formula>
    </cfRule>
    <cfRule type="cellIs" dxfId="18" priority="10" operator="lessThanOrEqual">
      <formula>9999999999</formula>
    </cfRule>
  </conditionalFormatting>
  <conditionalFormatting sqref="C4:C5">
    <cfRule type="expression" dxfId="17" priority="6">
      <formula>C4=""</formula>
    </cfRule>
  </conditionalFormatting>
  <conditionalFormatting sqref="C6:C8">
    <cfRule type="expression" dxfId="16" priority="5">
      <formula>C6=""</formula>
    </cfRule>
  </conditionalFormatting>
  <conditionalFormatting sqref="E19:AI218">
    <cfRule type="expression" dxfId="15" priority="11" stopIfTrue="1">
      <formula>OR(E19="")</formula>
    </cfRule>
    <cfRule type="cellIs" dxfId="14" priority="12" operator="notBetween">
      <formula>0</formula>
      <formula>24</formula>
    </cfRule>
  </conditionalFormatting>
  <conditionalFormatting sqref="A18">
    <cfRule type="cellIs" dxfId="13" priority="3" operator="between">
      <formula>7560000000000</formula>
      <formula>7569999999999</formula>
    </cfRule>
    <cfRule type="cellIs" dxfId="12" priority="4" operator="lessThanOrEqual">
      <formula>9999999999</formula>
    </cfRule>
  </conditionalFormatting>
  <conditionalFormatting sqref="E18:AI18">
    <cfRule type="expression" dxfId="11" priority="1" stopIfTrue="1">
      <formula>OR(E18="")</formula>
    </cfRule>
    <cfRule type="cellIs" dxfId="10" priority="2" operator="notBetween">
      <formula>0</formula>
      <formula>24</formula>
    </cfRule>
  </conditionalFormatting>
  <dataValidations count="1">
    <dataValidation allowBlank="1" showDropDown="1" showInputMessage="1" errorTitle="Fehler:" error="Nur Stunden für halbe oder ganze Tage oder Null eintragen!" prompt="N’entrez que les heures d’une journée entière, d’une demi-journée ou 0 ! " sqref="E19:AI219" xr:uid="{00000000-0002-0000-0400-000000000000}"/>
  </dataValidations>
  <pageMargins left="0.39370078740157483" right="0.39370078740157483" top="0.78740157480314965" bottom="0.59055118110236227" header="0.31496062992125984" footer="0.31496062992125984"/>
  <pageSetup paperSize="9" scale="39" fitToHeight="0" orientation="landscape" r:id="rId1"/>
  <headerFooter>
    <oddHeader>&amp;C&amp;"Arial,Fett"&amp;28Rapport concernant les heures perdues pour cause d’intempéries</oddHeader>
    <oddFooter>&amp;L&amp;F / 1045Df Rapport concernant les heures perdues pour cause d’intempéries / 02.2024&amp;RPage &amp;P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P212"/>
  <sheetViews>
    <sheetView showGridLines="0" zoomScale="85" zoomScaleNormal="85" zoomScaleSheetLayoutView="85" zoomScalePageLayoutView="85" workbookViewId="0">
      <pane ySplit="11" topLeftCell="A12" activePane="bottomLeft" state="frozen"/>
      <selection pane="bottomLeft" activeCell="V1" sqref="V1:XFD1048576"/>
    </sheetView>
  </sheetViews>
  <sheetFormatPr baseColWidth="10" defaultColWidth="0" defaultRowHeight="12.75" zeroHeight="1"/>
  <cols>
    <col min="1" max="1" width="16.7109375" style="254" customWidth="1"/>
    <col min="2" max="2" width="20.7109375" style="254" customWidth="1"/>
    <col min="3" max="3" width="20.7109375" style="327" customWidth="1"/>
    <col min="4" max="4" width="11.7109375" style="328" customWidth="1"/>
    <col min="5" max="6" width="12.7109375" style="328" customWidth="1"/>
    <col min="7" max="7" width="12.7109375" style="252" customWidth="1"/>
    <col min="8" max="9" width="11.7109375" style="252" customWidth="1"/>
    <col min="10" max="10" width="11.7109375" style="328" customWidth="1"/>
    <col min="11" max="12" width="11.7109375" style="252" customWidth="1"/>
    <col min="13" max="13" width="11.7109375" style="329" customWidth="1"/>
    <col min="14" max="20" width="11.7109375" style="250" customWidth="1"/>
    <col min="21" max="21" width="3.42578125" style="41" customWidth="1"/>
    <col min="22" max="22" width="12.7109375" style="256" hidden="1" customWidth="1"/>
    <col min="23" max="23" width="9.7109375" style="41" hidden="1" customWidth="1"/>
    <col min="24" max="24" width="6.42578125" style="41" hidden="1" customWidth="1"/>
    <col min="25" max="25" width="7.28515625" style="41" hidden="1" customWidth="1"/>
    <col min="26" max="26" width="10.28515625" style="42" hidden="1" customWidth="1"/>
    <col min="27" max="28" width="9.28515625" style="42" hidden="1" customWidth="1"/>
    <col min="29" max="29" width="10.28515625" style="42" hidden="1" customWidth="1"/>
    <col min="30" max="31" width="12.28515625" style="12" hidden="1" customWidth="1"/>
    <col min="32" max="32" width="10.7109375" style="12" hidden="1" customWidth="1"/>
    <col min="33" max="33" width="10" style="45" hidden="1" customWidth="1"/>
    <col min="34" max="34" width="9.5703125" style="45" hidden="1" customWidth="1"/>
    <col min="35" max="36" width="10" style="12" hidden="1" customWidth="1"/>
    <col min="37" max="37" width="13.28515625" style="41" hidden="1" customWidth="1"/>
    <col min="38" max="38" width="13.28515625" style="254" hidden="1" customWidth="1"/>
    <col min="39" max="39" width="9" style="254" hidden="1" customWidth="1"/>
    <col min="40" max="40" width="9.7109375" style="254" hidden="1" customWidth="1"/>
    <col min="41" max="41" width="12.5703125" style="254" hidden="1" customWidth="1"/>
    <col min="42" max="42" width="8.28515625" style="254" hidden="1" customWidth="1"/>
    <col min="43" max="16384" width="8.5703125" style="254" hidden="1"/>
  </cols>
  <sheetData>
    <row r="1" spans="1:42" s="53" customFormat="1" ht="16.899999999999999" customHeight="1">
      <c r="B1" s="85" t="s">
        <v>420</v>
      </c>
      <c r="C1" s="445" t="str">
        <f>'1045Af Demande'!D6</f>
        <v xml:space="preserve"> / </v>
      </c>
      <c r="D1" s="446"/>
      <c r="E1" s="58"/>
      <c r="G1" s="57"/>
      <c r="H1" s="57"/>
      <c r="I1" s="57"/>
      <c r="J1" s="57" t="str">
        <f>Übersetzungstexte!A$167</f>
        <v/>
      </c>
      <c r="M1" s="57"/>
      <c r="Q1" s="59"/>
      <c r="V1" s="71"/>
    </row>
    <row r="2" spans="1:42" s="53" customFormat="1" ht="16.899999999999999" customHeight="1" thickBot="1">
      <c r="B2" s="86" t="s">
        <v>366</v>
      </c>
      <c r="C2" s="447" t="str">
        <f>'1045Af Demande'!D24</f>
        <v/>
      </c>
      <c r="D2" s="448"/>
      <c r="E2" s="58"/>
      <c r="J2" s="61"/>
      <c r="Q2" s="62"/>
      <c r="V2" s="71"/>
    </row>
    <row r="3" spans="1:42" s="31" customFormat="1" ht="51" customHeight="1" thickBot="1">
      <c r="D3" s="63"/>
      <c r="E3" s="63"/>
      <c r="F3" s="53"/>
      <c r="G3" s="61"/>
      <c r="H3" s="61"/>
      <c r="I3" s="61"/>
      <c r="J3" s="61"/>
      <c r="M3" s="53"/>
      <c r="N3" s="64"/>
      <c r="Q3" s="62"/>
      <c r="V3" s="63"/>
    </row>
    <row r="4" spans="1:42" s="122" customFormat="1" ht="16.899999999999999" customHeight="1">
      <c r="A4" s="134" t="s">
        <v>347</v>
      </c>
      <c r="B4" s="286"/>
      <c r="C4" s="287"/>
      <c r="D4" s="135"/>
      <c r="E4" s="135"/>
      <c r="F4" s="135"/>
      <c r="G4" s="135"/>
      <c r="H4" s="135"/>
      <c r="I4" s="135"/>
      <c r="J4" s="135"/>
      <c r="K4" s="135"/>
      <c r="L4" s="135"/>
      <c r="M4" s="135"/>
      <c r="N4" s="288"/>
      <c r="O4" s="288"/>
      <c r="P4" s="288"/>
      <c r="Q4" s="288"/>
      <c r="R4" s="288"/>
      <c r="S4" s="288"/>
      <c r="T4" s="136" t="s">
        <v>397</v>
      </c>
      <c r="U4" s="120"/>
      <c r="V4" s="289"/>
      <c r="W4" s="120"/>
      <c r="X4" s="120"/>
      <c r="Y4" s="120">
        <f>SUM(Y12:Y211)</f>
        <v>0</v>
      </c>
      <c r="Z4" s="120"/>
      <c r="AA4" s="120">
        <f>SUM(AA12:AA211)</f>
        <v>0</v>
      </c>
      <c r="AB4" s="121"/>
      <c r="AC4" s="121">
        <f>'1045Af Demande'!$B$29</f>
        <v>0</v>
      </c>
      <c r="AE4" s="120">
        <f t="shared" ref="AE4:AO4" si="0">SUM(AE12:AE211)</f>
        <v>0</v>
      </c>
      <c r="AF4" s="120">
        <f t="shared" si="0"/>
        <v>0</v>
      </c>
      <c r="AG4" s="120">
        <f t="shared" si="0"/>
        <v>0</v>
      </c>
      <c r="AH4" s="120">
        <f t="shared" si="0"/>
        <v>0</v>
      </c>
      <c r="AI4" s="120">
        <f t="shared" si="0"/>
        <v>0</v>
      </c>
      <c r="AJ4" s="120">
        <f t="shared" si="0"/>
        <v>0</v>
      </c>
      <c r="AK4" s="120">
        <f t="shared" si="0"/>
        <v>0</v>
      </c>
      <c r="AL4" s="120">
        <f t="shared" si="0"/>
        <v>0</v>
      </c>
      <c r="AM4" s="120">
        <f t="shared" si="0"/>
        <v>0</v>
      </c>
      <c r="AN4" s="120">
        <f t="shared" si="0"/>
        <v>0</v>
      </c>
      <c r="AO4" s="120">
        <f t="shared" si="0"/>
        <v>0</v>
      </c>
    </row>
    <row r="5" spans="1:42" s="122" customFormat="1" ht="16.899999999999999" customHeight="1">
      <c r="A5" s="137"/>
      <c r="B5" s="290" t="s">
        <v>354</v>
      </c>
      <c r="C5" s="384">
        <f>SUM(AG12:AG211)</f>
        <v>0</v>
      </c>
      <c r="D5" s="291"/>
      <c r="E5" s="291"/>
      <c r="F5" s="176" t="s">
        <v>406</v>
      </c>
      <c r="G5" s="292" t="str">
        <f>'1045Af Demande'!B30</f>
        <v/>
      </c>
      <c r="H5" s="291"/>
      <c r="I5" s="291"/>
      <c r="J5" s="291"/>
      <c r="K5" s="291"/>
      <c r="L5" s="293"/>
      <c r="M5" s="176" t="s">
        <v>407</v>
      </c>
      <c r="N5" s="293">
        <f>Y6</f>
        <v>0</v>
      </c>
      <c r="O5" s="290"/>
      <c r="P5" s="290"/>
      <c r="Q5" s="290"/>
      <c r="R5" s="290"/>
      <c r="S5" s="177" t="s">
        <v>494</v>
      </c>
      <c r="T5" s="294">
        <f>AF5</f>
        <v>0</v>
      </c>
      <c r="U5" s="120"/>
      <c r="V5" s="289"/>
      <c r="W5" s="120"/>
      <c r="X5" s="120"/>
      <c r="Y5" s="120"/>
      <c r="Z5" s="121"/>
      <c r="AA5" s="121"/>
      <c r="AB5" s="121"/>
      <c r="AC5" s="121"/>
      <c r="AF5" s="121">
        <f>IF(AF4=0,0,MAX((AO4)*'1045Af Demande'!B30,0))</f>
        <v>0</v>
      </c>
      <c r="AG5" s="138"/>
      <c r="AH5" s="138"/>
      <c r="AK5" s="120"/>
      <c r="AL5" s="126"/>
      <c r="AM5" s="121"/>
      <c r="AN5" s="121"/>
    </row>
    <row r="6" spans="1:42" s="122" customFormat="1" ht="16.899999999999999" customHeight="1" thickBot="1">
      <c r="A6" s="139"/>
      <c r="B6" s="295" t="s">
        <v>353</v>
      </c>
      <c r="C6" s="296">
        <f>SUM(AH12:AH211)</f>
        <v>0</v>
      </c>
      <c r="D6" s="297"/>
      <c r="E6" s="297"/>
      <c r="F6" s="140" t="s">
        <v>492</v>
      </c>
      <c r="G6" s="298" t="str">
        <f>'1045Af Demande'!B28</f>
        <v/>
      </c>
      <c r="H6" s="297"/>
      <c r="I6" s="297"/>
      <c r="J6" s="297"/>
      <c r="K6" s="297"/>
      <c r="L6" s="299"/>
      <c r="M6" s="140" t="s">
        <v>493</v>
      </c>
      <c r="N6" s="299">
        <f>'1045Af Demande'!B29</f>
        <v>0</v>
      </c>
      <c r="O6" s="295"/>
      <c r="P6" s="295"/>
      <c r="Q6" s="295"/>
      <c r="R6" s="295"/>
      <c r="S6" s="178" t="s">
        <v>355</v>
      </c>
      <c r="T6" s="300">
        <f>AF6</f>
        <v>0</v>
      </c>
      <c r="U6" s="120"/>
      <c r="V6" s="289"/>
      <c r="W6" s="120"/>
      <c r="X6" s="120"/>
      <c r="Y6" s="141">
        <f>IF(AI4&lt;=AJ4,0,MAX(ROUND(Y4/(AI4-AJ4),4),0))</f>
        <v>0</v>
      </c>
      <c r="Z6" s="121"/>
      <c r="AA6" s="121"/>
      <c r="AB6" s="121"/>
      <c r="AC6" s="121"/>
      <c r="AF6" s="121">
        <f>AF4+AF5</f>
        <v>0</v>
      </c>
      <c r="AG6" s="138"/>
      <c r="AH6" s="138"/>
      <c r="AK6" s="120"/>
    </row>
    <row r="7" spans="1:42" s="122" customFormat="1" ht="16.899999999999999" customHeight="1" thickBot="1">
      <c r="C7" s="301"/>
      <c r="D7" s="302"/>
      <c r="E7" s="302"/>
      <c r="F7" s="302"/>
      <c r="G7" s="244"/>
      <c r="H7" s="244"/>
      <c r="I7" s="244"/>
      <c r="J7" s="302"/>
      <c r="K7" s="244"/>
      <c r="L7" s="244"/>
      <c r="M7" s="138"/>
      <c r="N7" s="120"/>
      <c r="O7" s="120"/>
      <c r="P7" s="120"/>
      <c r="Q7" s="120"/>
      <c r="R7" s="120"/>
      <c r="S7" s="120"/>
      <c r="T7" s="120"/>
      <c r="U7" s="120"/>
      <c r="V7" s="303"/>
      <c r="W7" s="120"/>
      <c r="X7" s="120"/>
      <c r="Y7" s="141"/>
      <c r="Z7" s="121"/>
      <c r="AA7" s="121"/>
      <c r="AB7" s="121"/>
      <c r="AC7" s="121"/>
      <c r="AF7" s="121"/>
      <c r="AG7" s="138"/>
      <c r="AH7" s="138"/>
      <c r="AK7" s="120"/>
    </row>
    <row r="8" spans="1:42" s="149" customFormat="1" ht="16.899999999999999" customHeight="1" thickBot="1">
      <c r="A8" s="142" t="s">
        <v>495</v>
      </c>
      <c r="B8" s="143"/>
      <c r="C8" s="143"/>
      <c r="D8" s="142" t="s">
        <v>496</v>
      </c>
      <c r="E8" s="144">
        <f>SUM(E12:E211)</f>
        <v>0</v>
      </c>
      <c r="F8" s="144">
        <f>SUM(F12:F211)</f>
        <v>0</v>
      </c>
      <c r="G8" s="144">
        <f>SUM(G12:G211)</f>
        <v>0</v>
      </c>
      <c r="H8" s="144"/>
      <c r="I8" s="144"/>
      <c r="J8" s="144"/>
      <c r="K8" s="144">
        <f>SUMIF(K12:K211,"&gt;0",K12:K211)</f>
        <v>0</v>
      </c>
      <c r="L8" s="144"/>
      <c r="M8" s="144">
        <f>SUMIF(M12:M211,"&gt;0",M12:M211)</f>
        <v>0</v>
      </c>
      <c r="N8" s="144">
        <f>SUM(N12:N211)</f>
        <v>0</v>
      </c>
      <c r="O8" s="144">
        <f>SUM(O12:O211)</f>
        <v>0</v>
      </c>
      <c r="P8" s="144"/>
      <c r="Q8" s="144">
        <f>SUM(Q12:Q211)</f>
        <v>0</v>
      </c>
      <c r="R8" s="144">
        <f>SUM(R12:R211)</f>
        <v>0</v>
      </c>
      <c r="S8" s="144"/>
      <c r="T8" s="145"/>
      <c r="U8" s="146"/>
      <c r="V8" s="147"/>
      <c r="W8" s="146"/>
      <c r="X8" s="148" t="s">
        <v>231</v>
      </c>
      <c r="Y8" s="149" t="s">
        <v>236</v>
      </c>
      <c r="Z8" s="149" t="s">
        <v>232</v>
      </c>
      <c r="AA8" s="149" t="s">
        <v>233</v>
      </c>
      <c r="AB8" s="149" t="s">
        <v>234</v>
      </c>
      <c r="AC8" s="149" t="s">
        <v>237</v>
      </c>
      <c r="AD8" s="149" t="s">
        <v>238</v>
      </c>
      <c r="AF8" s="149" t="s">
        <v>239</v>
      </c>
      <c r="AI8" s="126"/>
      <c r="AJ8" s="126"/>
      <c r="AK8" s="126" t="s">
        <v>240</v>
      </c>
      <c r="AL8" s="126" t="s">
        <v>240</v>
      </c>
      <c r="AM8" s="126"/>
      <c r="AN8" s="126"/>
      <c r="AO8" s="126" t="s">
        <v>241</v>
      </c>
      <c r="AP8" s="126"/>
    </row>
    <row r="9" spans="1:42" s="52" customFormat="1" ht="13.15" customHeight="1">
      <c r="A9" s="487" t="s">
        <v>293</v>
      </c>
      <c r="B9" s="489" t="s">
        <v>294</v>
      </c>
      <c r="C9" s="491" t="s">
        <v>295</v>
      </c>
      <c r="D9" s="493" t="s">
        <v>348</v>
      </c>
      <c r="E9" s="495" t="s">
        <v>479</v>
      </c>
      <c r="F9" s="499" t="s">
        <v>476</v>
      </c>
      <c r="G9" s="499" t="s">
        <v>491</v>
      </c>
      <c r="H9" s="501" t="s">
        <v>300</v>
      </c>
      <c r="I9" s="502"/>
      <c r="J9" s="503"/>
      <c r="K9" s="495" t="s">
        <v>349</v>
      </c>
      <c r="L9" s="495" t="s">
        <v>480</v>
      </c>
      <c r="M9" s="504" t="s">
        <v>350</v>
      </c>
      <c r="N9" s="497" t="s">
        <v>351</v>
      </c>
      <c r="O9" s="498"/>
      <c r="P9" s="508" t="s">
        <v>497</v>
      </c>
      <c r="Q9" s="465" t="s">
        <v>352</v>
      </c>
      <c r="R9" s="510" t="s">
        <v>356</v>
      </c>
      <c r="S9" s="461" t="s">
        <v>498</v>
      </c>
      <c r="T9" s="506" t="s">
        <v>357</v>
      </c>
      <c r="U9" s="44"/>
      <c r="V9" s="72"/>
      <c r="W9" s="44"/>
      <c r="X9" s="51"/>
      <c r="AI9" s="37"/>
      <c r="AJ9" s="37"/>
      <c r="AK9" s="37"/>
      <c r="AL9" s="37"/>
      <c r="AM9" s="37"/>
      <c r="AN9" s="37"/>
      <c r="AO9" s="37"/>
      <c r="AP9" s="37"/>
    </row>
    <row r="10" spans="1:42" ht="40.15" customHeight="1">
      <c r="A10" s="488"/>
      <c r="B10" s="490"/>
      <c r="C10" s="492"/>
      <c r="D10" s="494"/>
      <c r="E10" s="496"/>
      <c r="F10" s="500"/>
      <c r="G10" s="500"/>
      <c r="H10" s="70" t="s">
        <v>303</v>
      </c>
      <c r="I10" s="74" t="s">
        <v>419</v>
      </c>
      <c r="J10" s="235" t="s">
        <v>421</v>
      </c>
      <c r="K10" s="496"/>
      <c r="L10" s="496"/>
      <c r="M10" s="505"/>
      <c r="N10" s="174">
        <v>1</v>
      </c>
      <c r="O10" s="175">
        <v>0.8</v>
      </c>
      <c r="P10" s="509"/>
      <c r="Q10" s="466"/>
      <c r="R10" s="511"/>
      <c r="S10" s="462"/>
      <c r="T10" s="507"/>
      <c r="U10" s="30"/>
      <c r="V10" s="73" t="s">
        <v>274</v>
      </c>
      <c r="W10" s="46" t="s">
        <v>273</v>
      </c>
      <c r="X10" s="30" t="s">
        <v>249</v>
      </c>
      <c r="Y10" s="46" t="s">
        <v>250</v>
      </c>
      <c r="Z10" s="46" t="s">
        <v>251</v>
      </c>
      <c r="AA10" s="47" t="s">
        <v>248</v>
      </c>
      <c r="AB10" s="47" t="s">
        <v>245</v>
      </c>
      <c r="AC10" s="47" t="s">
        <v>246</v>
      </c>
      <c r="AD10" s="48" t="s">
        <v>252</v>
      </c>
      <c r="AE10" s="48" t="s">
        <v>253</v>
      </c>
      <c r="AF10" s="47" t="s">
        <v>247</v>
      </c>
      <c r="AG10" s="48" t="s">
        <v>499</v>
      </c>
      <c r="AH10" s="48" t="s">
        <v>254</v>
      </c>
      <c r="AI10" s="48" t="s">
        <v>255</v>
      </c>
      <c r="AJ10" s="48" t="s">
        <v>256</v>
      </c>
      <c r="AK10" s="47" t="s">
        <v>259</v>
      </c>
      <c r="AL10" s="48" t="s">
        <v>258</v>
      </c>
      <c r="AM10" s="48" t="s">
        <v>257</v>
      </c>
      <c r="AN10" s="48" t="s">
        <v>260</v>
      </c>
      <c r="AO10" s="46" t="s">
        <v>261</v>
      </c>
      <c r="AP10" s="50"/>
    </row>
    <row r="11" spans="1:42" s="273" customFormat="1" ht="16.899999999999999" customHeight="1">
      <c r="A11" s="189" t="s">
        <v>403</v>
      </c>
      <c r="B11" s="304" t="s">
        <v>404</v>
      </c>
      <c r="C11" s="305" t="s">
        <v>405</v>
      </c>
      <c r="D11" s="306">
        <v>28.09</v>
      </c>
      <c r="E11" s="307">
        <v>176</v>
      </c>
      <c r="F11" s="308">
        <v>91</v>
      </c>
      <c r="G11" s="308">
        <v>8</v>
      </c>
      <c r="H11" s="309">
        <v>12</v>
      </c>
      <c r="I11" s="310">
        <v>1</v>
      </c>
      <c r="J11" s="311">
        <v>11</v>
      </c>
      <c r="K11" s="307">
        <v>66</v>
      </c>
      <c r="L11" s="312">
        <v>5</v>
      </c>
      <c r="M11" s="306">
        <v>61</v>
      </c>
      <c r="N11" s="313">
        <v>1713.49</v>
      </c>
      <c r="O11" s="311">
        <v>1370.79</v>
      </c>
      <c r="P11" s="307">
        <v>0</v>
      </c>
      <c r="Q11" s="312">
        <v>179.78</v>
      </c>
      <c r="R11" s="306">
        <v>1191.02</v>
      </c>
      <c r="S11" s="307">
        <v>109.66</v>
      </c>
      <c r="T11" s="314">
        <v>1300.68</v>
      </c>
      <c r="U11" s="315"/>
      <c r="V11" s="316"/>
      <c r="W11" s="316"/>
      <c r="X11" s="315"/>
      <c r="Y11" s="315"/>
      <c r="Z11" s="317"/>
      <c r="AA11" s="317"/>
      <c r="AB11" s="317"/>
      <c r="AC11" s="317"/>
      <c r="AD11" s="317"/>
      <c r="AE11" s="317"/>
      <c r="AF11" s="317"/>
      <c r="AG11" s="269"/>
      <c r="AH11" s="318"/>
      <c r="AI11" s="317"/>
      <c r="AJ11" s="317"/>
      <c r="AK11" s="316"/>
      <c r="AL11" s="272"/>
      <c r="AM11" s="317"/>
      <c r="AN11" s="317"/>
      <c r="AO11" s="317"/>
    </row>
    <row r="12" spans="1:42" s="122" customFormat="1" ht="16.899999999999999" customHeight="1">
      <c r="A12" s="150" t="str">
        <f>IF('1045Bf Données de base trav.'!A8="","",'1045Bf Données de base trav.'!A8)</f>
        <v/>
      </c>
      <c r="B12" s="151" t="str">
        <f>IF('1045Bf Données de base trav.'!B8="","",'1045Bf Données de base trav.'!B8)</f>
        <v/>
      </c>
      <c r="C12" s="152" t="str">
        <f>IF('1045Bf Données de base trav.'!C8="","",'1045Bf Données de base trav.'!C8)</f>
        <v/>
      </c>
      <c r="D12" s="214" t="str">
        <f>IF('1045Bf Données de base trav.'!AG8="","",'1045Bf Données de base trav.'!AG8)</f>
        <v/>
      </c>
      <c r="E12" s="215" t="str">
        <f>IF('1045Bf Données de base trav.'!N8="","",'1045Bf Données de base trav.'!N8)</f>
        <v/>
      </c>
      <c r="F12" s="209" t="str">
        <f>IF('1045Bf Données de base trav.'!O8="","",'1045Bf Données de base trav.'!O8)</f>
        <v/>
      </c>
      <c r="G12" s="210" t="str">
        <f>IF('1045Bf Données de base trav.'!P8="","",'1045Bf Données de base trav.'!P8)</f>
        <v/>
      </c>
      <c r="H12" s="211" t="str">
        <f>IF('1045Bf Données de base trav.'!Q8="","",'1045Bf Données de base trav.'!Q8)</f>
        <v/>
      </c>
      <c r="I12" s="212" t="str">
        <f>IF('1045Bf Données de base trav.'!R8="","",'1045Bf Données de base trav.'!R8)</f>
        <v/>
      </c>
      <c r="J12" s="319" t="str">
        <f t="shared" ref="J12:J43" si="1">IF(A12="","",X12)</f>
        <v/>
      </c>
      <c r="K12" s="215" t="str">
        <f>Y12</f>
        <v/>
      </c>
      <c r="L12" s="320" t="str">
        <f>IF('1045Bf Données de base trav.'!S8="","",'1045Bf Données de base trav.'!S8)</f>
        <v/>
      </c>
      <c r="M12" s="214" t="str">
        <f t="shared" ref="M12:O14" si="2">Z12</f>
        <v/>
      </c>
      <c r="N12" s="321" t="str">
        <f t="shared" si="2"/>
        <v/>
      </c>
      <c r="O12" s="319" t="str">
        <f t="shared" si="2"/>
        <v/>
      </c>
      <c r="P12" s="322" t="str">
        <f>AD12</f>
        <v/>
      </c>
      <c r="Q12" s="213" t="str">
        <f>AC12</f>
        <v/>
      </c>
      <c r="R12" s="214" t="str">
        <f>AF12</f>
        <v/>
      </c>
      <c r="S12" s="215" t="str">
        <f>IF(N12="","",MAX((N12-AE12)*'1045Af Demande'!$B$30,0))</f>
        <v/>
      </c>
      <c r="T12" s="216" t="str">
        <f>IF(S12="","",R12+S12)</f>
        <v/>
      </c>
      <c r="U12" s="146"/>
      <c r="V12" s="153" t="str">
        <f>IF('1045Bf Données de base trav.'!M8="","",'1045Bf Données de base trav.'!M8)</f>
        <v/>
      </c>
      <c r="W12" s="153" t="str">
        <f>IF($C12="","",'1045Ef Décompte'!D12)</f>
        <v/>
      </c>
      <c r="X12" s="146">
        <f>IF(AND('1045Bf Données de base trav.'!Q8="",'1045Bf Données de base trav.'!R8=""),0,'1045Bf Données de base trav.'!Q8-'1045Bf Données de base trav.'!R8)</f>
        <v>0</v>
      </c>
      <c r="Y12" s="146" t="str">
        <f>IF(OR($C12="",'1045Bf Données de base trav.'!N8="",F12="",'1045Bf Données de base trav.'!P8="",X12=""),"",'1045Bf Données de base trav.'!N8-F12-'1045Bf Données de base trav.'!P8-X12)</f>
        <v/>
      </c>
      <c r="Z12" s="121" t="str">
        <f>IF(K12="","",K12 - '1045Bf Données de base trav.'!S8)</f>
        <v/>
      </c>
      <c r="AA12" s="121" t="str">
        <f>IF(OR($C12="",K12="",D12="",M12&lt;0),"",MAX(M12*D12,0))</f>
        <v/>
      </c>
      <c r="AB12" s="121" t="str">
        <f>IF(OR($C12="",N12=""),"",AA12*0.8)</f>
        <v/>
      </c>
      <c r="AC12" s="121" t="str">
        <f t="shared" ref="AC12:AC43" si="3">IF(OR($C12="",D12="",N12=""),"",$AC$4/5*V12*D12*0.8)</f>
        <v/>
      </c>
      <c r="AD12" s="121" t="str">
        <f>IF(OR($C12="",K12="",N12=""),"",MAX(O12+'1045Bf Données de base trav.'!T8-N12,0))</f>
        <v/>
      </c>
      <c r="AE12" s="121">
        <f>'1045Bf Données de base trav.'!T8</f>
        <v>0</v>
      </c>
      <c r="AF12" s="121" t="str">
        <f>IF(OR($C12="",N12=""),"",MAX(O12-Q12-AD12,0))</f>
        <v/>
      </c>
      <c r="AG12" s="125">
        <f>IF('1045Bf Données de base trav.'!N8="",0,1)</f>
        <v>0</v>
      </c>
      <c r="AH12" s="138">
        <f>IF(K12="",0,IF(ROUND(K12,2)&lt;=0,0,1))</f>
        <v>0</v>
      </c>
      <c r="AI12" s="121">
        <f>IF('1045Bf Données de base trav.'!N8="",0,'1045Bf Données de base trav.'!N8)</f>
        <v>0</v>
      </c>
      <c r="AJ12" s="121">
        <f>IF('1045Bf Données de base trav.'!N8="",0,'1045Bf Données de base trav.'!P8)</f>
        <v>0</v>
      </c>
      <c r="AK12" s="153">
        <f>IF('1045Bf Données de base trav.'!V8&gt;0,AA12,0)</f>
        <v>0</v>
      </c>
      <c r="AL12" s="126">
        <f>IF('1045Bf Données de base trav.'!V8&gt;0,'1045Bf Données de base trav.'!T8,0)</f>
        <v>0</v>
      </c>
      <c r="AM12" s="121">
        <f>'1045Bf Données de base trav.'!N8</f>
        <v>0</v>
      </c>
      <c r="AN12" s="121">
        <f>'1045Bf Données de base trav.'!P8</f>
        <v>0</v>
      </c>
      <c r="AO12" s="121">
        <f>IF(AK12="",0,MAX(AK12-AL12,0))</f>
        <v>0</v>
      </c>
    </row>
    <row r="13" spans="1:42" s="122" customFormat="1" ht="16.899999999999999" customHeight="1">
      <c r="A13" s="154" t="str">
        <f>IF('1045Bf Données de base trav.'!A9="","",'1045Bf Données de base trav.'!A9)</f>
        <v/>
      </c>
      <c r="B13" s="155" t="str">
        <f>IF('1045Bf Données de base trav.'!B9="","",'1045Bf Données de base trav.'!B9)</f>
        <v/>
      </c>
      <c r="C13" s="156" t="str">
        <f>IF('1045Bf Données de base trav.'!C9="","",'1045Bf Données de base trav.'!C9)</f>
        <v/>
      </c>
      <c r="D13" s="214" t="str">
        <f>IF('1045Bf Données de base trav.'!AG9="","",'1045Bf Données de base trav.'!AG9)</f>
        <v/>
      </c>
      <c r="E13" s="222" t="str">
        <f>IF('1045Bf Données de base trav.'!N9="","",'1045Bf Données de base trav.'!N9)</f>
        <v/>
      </c>
      <c r="F13" s="210" t="str">
        <f>IF('1045Bf Données de base trav.'!O9="","",'1045Bf Données de base trav.'!O9)</f>
        <v/>
      </c>
      <c r="G13" s="217" t="str">
        <f>IF('1045Bf Données de base trav.'!P9="","",'1045Bf Données de base trav.'!P9)</f>
        <v/>
      </c>
      <c r="H13" s="218" t="str">
        <f>IF('1045Bf Données de base trav.'!Q9="","",'1045Bf Données de base trav.'!Q9)</f>
        <v/>
      </c>
      <c r="I13" s="219" t="str">
        <f>IF('1045Bf Données de base trav.'!R9="","",'1045Bf Données de base trav.'!R9)</f>
        <v/>
      </c>
      <c r="J13" s="323" t="str">
        <f t="shared" si="1"/>
        <v/>
      </c>
      <c r="K13" s="222" t="str">
        <f>Y13</f>
        <v/>
      </c>
      <c r="L13" s="220" t="str">
        <f>IF('1045Bf Données de base trav.'!S9="","",'1045Bf Données de base trav.'!S9)</f>
        <v/>
      </c>
      <c r="M13" s="221" t="str">
        <f t="shared" si="2"/>
        <v/>
      </c>
      <c r="N13" s="324" t="str">
        <f t="shared" si="2"/>
        <v/>
      </c>
      <c r="O13" s="323" t="str">
        <f t="shared" si="2"/>
        <v/>
      </c>
      <c r="P13" s="222" t="str">
        <f t="shared" ref="P13:P76" si="4">AD13</f>
        <v/>
      </c>
      <c r="Q13" s="220" t="str">
        <f>AC13</f>
        <v/>
      </c>
      <c r="R13" s="221" t="str">
        <f>AF13</f>
        <v/>
      </c>
      <c r="S13" s="222" t="str">
        <f>IF(N13="","",MAX((N13-AE13)*'1045Af Demande'!$B$30,0))</f>
        <v/>
      </c>
      <c r="T13" s="223" t="str">
        <f t="shared" ref="T13:T76" si="5">IF(S13="","",R13+S13)</f>
        <v/>
      </c>
      <c r="U13" s="146"/>
      <c r="V13" s="153" t="str">
        <f>IF('1045Bf Données de base trav.'!M9="","",'1045Bf Données de base trav.'!M9)</f>
        <v/>
      </c>
      <c r="W13" s="153" t="str">
        <f>IF($C13="","",'1045Ef Décompte'!D13)</f>
        <v/>
      </c>
      <c r="X13" s="146">
        <f>IF(AND('1045Bf Données de base trav.'!Q9="",'1045Bf Données de base trav.'!R9=""),0,'1045Bf Données de base trav.'!Q9-'1045Bf Données de base trav.'!R9)</f>
        <v>0</v>
      </c>
      <c r="Y13" s="146" t="str">
        <f>IF(OR($C13="",'1045Bf Données de base trav.'!N9="",F13="",'1045Bf Données de base trav.'!P9="",X13=""),"",'1045Bf Données de base trav.'!N9-F13-'1045Bf Données de base trav.'!P9-X13)</f>
        <v/>
      </c>
      <c r="Z13" s="121" t="str">
        <f>IF(K13="","",K13 - '1045Bf Données de base trav.'!S9)</f>
        <v/>
      </c>
      <c r="AA13" s="121" t="str">
        <f t="shared" ref="AA13:AA76" si="6">IF(OR($C13="",K13="",D13="",M13&lt;0),"",MAX(M13*D13,0))</f>
        <v/>
      </c>
      <c r="AB13" s="121" t="str">
        <f t="shared" ref="AB13:AB76" si="7">IF(OR($C13="",N13=""),"",AA13*0.8)</f>
        <v/>
      </c>
      <c r="AC13" s="121" t="str">
        <f t="shared" si="3"/>
        <v/>
      </c>
      <c r="AD13" s="121" t="str">
        <f>IF(OR($C13="",K13="",N13=""),"",MAX(O13+'1045Bf Données de base trav.'!T9-N13,0))</f>
        <v/>
      </c>
      <c r="AE13" s="121">
        <f>'1045Bf Données de base trav.'!T9</f>
        <v>0</v>
      </c>
      <c r="AF13" s="121" t="str">
        <f t="shared" ref="AF13:AF76" si="8">IF(OR($C13="",N13=""),"",MAX(O13-Q13-AD13,0))</f>
        <v/>
      </c>
      <c r="AG13" s="125">
        <f>IF('1045Bf Données de base trav.'!N9="",0,1)</f>
        <v>0</v>
      </c>
      <c r="AH13" s="138">
        <f t="shared" ref="AH13:AH76" si="9">IF(K13="",0,IF(ROUND(K13,2)&lt;=0,0,1))</f>
        <v>0</v>
      </c>
      <c r="AI13" s="121">
        <f>IF('1045Bf Données de base trav.'!N9="",0,'1045Bf Données de base trav.'!N9)</f>
        <v>0</v>
      </c>
      <c r="AJ13" s="121">
        <f>IF('1045Bf Données de base trav.'!N9="",0,'1045Bf Données de base trav.'!P9)</f>
        <v>0</v>
      </c>
      <c r="AK13" s="153">
        <f>IF('1045Bf Données de base trav.'!V9&gt;0,AA13,0)</f>
        <v>0</v>
      </c>
      <c r="AL13" s="126">
        <f>IF('1045Bf Données de base trav.'!V9&gt;0,'1045Bf Données de base trav.'!T9,0)</f>
        <v>0</v>
      </c>
      <c r="AM13" s="121">
        <f>'1045Bf Données de base trav.'!N9</f>
        <v>0</v>
      </c>
      <c r="AN13" s="121">
        <f>'1045Bf Données de base trav.'!P9</f>
        <v>0</v>
      </c>
      <c r="AO13" s="121">
        <f>IF(AK13="",0,MAX(AK13-AL13,0))</f>
        <v>0</v>
      </c>
    </row>
    <row r="14" spans="1:42" s="122" customFormat="1" ht="16.899999999999999" customHeight="1">
      <c r="A14" s="154" t="str">
        <f>IF('1045Bf Données de base trav.'!A10="","",'1045Bf Données de base trav.'!A10)</f>
        <v/>
      </c>
      <c r="B14" s="155" t="str">
        <f>IF('1045Bf Données de base trav.'!B10="","",'1045Bf Données de base trav.'!B10)</f>
        <v/>
      </c>
      <c r="C14" s="156" t="str">
        <f>IF('1045Bf Données de base trav.'!C10="","",'1045Bf Données de base trav.'!C10)</f>
        <v/>
      </c>
      <c r="D14" s="214" t="str">
        <f>IF('1045Bf Données de base trav.'!AG10="","",'1045Bf Données de base trav.'!AG10)</f>
        <v/>
      </c>
      <c r="E14" s="222" t="str">
        <f>IF('1045Bf Données de base trav.'!N10="","",'1045Bf Données de base trav.'!N10)</f>
        <v/>
      </c>
      <c r="F14" s="210" t="str">
        <f>IF('1045Bf Données de base trav.'!O10="","",'1045Bf Données de base trav.'!O10)</f>
        <v/>
      </c>
      <c r="G14" s="217" t="str">
        <f>IF('1045Bf Données de base trav.'!P10="","",'1045Bf Données de base trav.'!P10)</f>
        <v/>
      </c>
      <c r="H14" s="218" t="str">
        <f>IF('1045Bf Données de base trav.'!Q10="","",'1045Bf Données de base trav.'!Q10)</f>
        <v/>
      </c>
      <c r="I14" s="219" t="str">
        <f>IF('1045Bf Données de base trav.'!R10="","",'1045Bf Données de base trav.'!R10)</f>
        <v/>
      </c>
      <c r="J14" s="323" t="str">
        <f t="shared" si="1"/>
        <v/>
      </c>
      <c r="K14" s="222" t="str">
        <f>Y14</f>
        <v/>
      </c>
      <c r="L14" s="220" t="str">
        <f>IF('1045Bf Données de base trav.'!S10="","",'1045Bf Données de base trav.'!S10)</f>
        <v/>
      </c>
      <c r="M14" s="221" t="str">
        <f t="shared" si="2"/>
        <v/>
      </c>
      <c r="N14" s="324" t="str">
        <f t="shared" si="2"/>
        <v/>
      </c>
      <c r="O14" s="323" t="str">
        <f t="shared" si="2"/>
        <v/>
      </c>
      <c r="P14" s="222" t="str">
        <f t="shared" si="4"/>
        <v/>
      </c>
      <c r="Q14" s="220" t="str">
        <f>AC14</f>
        <v/>
      </c>
      <c r="R14" s="221" t="str">
        <f>AF14</f>
        <v/>
      </c>
      <c r="S14" s="222" t="str">
        <f>IF(N14="","",MAX((N14-AE14)*'1045Af Demande'!$B$30,0))</f>
        <v/>
      </c>
      <c r="T14" s="223" t="str">
        <f t="shared" si="5"/>
        <v/>
      </c>
      <c r="U14" s="146"/>
      <c r="V14" s="153" t="str">
        <f>IF('1045Bf Données de base trav.'!M10="","",'1045Bf Données de base trav.'!M10)</f>
        <v/>
      </c>
      <c r="W14" s="153" t="str">
        <f>IF($C14="","",'1045Ef Décompte'!D14)</f>
        <v/>
      </c>
      <c r="X14" s="146">
        <f>IF(AND('1045Bf Données de base trav.'!Q10="",'1045Bf Données de base trav.'!R10=""),0,'1045Bf Données de base trav.'!Q10-'1045Bf Données de base trav.'!R10)</f>
        <v>0</v>
      </c>
      <c r="Y14" s="146" t="str">
        <f>IF(OR($C14="",'1045Bf Données de base trav.'!N10="",F14="",'1045Bf Données de base trav.'!P10="",X14=""),"",'1045Bf Données de base trav.'!N10-F14-'1045Bf Données de base trav.'!P10-X14)</f>
        <v/>
      </c>
      <c r="Z14" s="121" t="str">
        <f>IF(K14="","",K14 - '1045Bf Données de base trav.'!S10)</f>
        <v/>
      </c>
      <c r="AA14" s="121" t="str">
        <f t="shared" si="6"/>
        <v/>
      </c>
      <c r="AB14" s="121" t="str">
        <f t="shared" si="7"/>
        <v/>
      </c>
      <c r="AC14" s="121" t="str">
        <f t="shared" si="3"/>
        <v/>
      </c>
      <c r="AD14" s="121" t="str">
        <f>IF(OR($C14="",K14="",N14=""),"",MAX(O14+'1045Bf Données de base trav.'!T10-N14,0))</f>
        <v/>
      </c>
      <c r="AE14" s="121">
        <f>'1045Bf Données de base trav.'!T10</f>
        <v>0</v>
      </c>
      <c r="AF14" s="121" t="str">
        <f t="shared" si="8"/>
        <v/>
      </c>
      <c r="AG14" s="125">
        <f>IF('1045Bf Données de base trav.'!N10="",0,1)</f>
        <v>0</v>
      </c>
      <c r="AH14" s="138">
        <f t="shared" si="9"/>
        <v>0</v>
      </c>
      <c r="AI14" s="121">
        <f>IF('1045Bf Données de base trav.'!N10="",0,'1045Bf Données de base trav.'!N10)</f>
        <v>0</v>
      </c>
      <c r="AJ14" s="121">
        <f>IF('1045Bf Données de base trav.'!N10="",0,'1045Bf Données de base trav.'!P10)</f>
        <v>0</v>
      </c>
      <c r="AK14" s="153">
        <f>IF('1045Bf Données de base trav.'!V10&gt;0,AA14,0)</f>
        <v>0</v>
      </c>
      <c r="AL14" s="126">
        <f>IF('1045Bf Données de base trav.'!V10&gt;0,'1045Bf Données de base trav.'!T10,0)</f>
        <v>0</v>
      </c>
      <c r="AM14" s="121">
        <f>'1045Bf Données de base trav.'!N10</f>
        <v>0</v>
      </c>
      <c r="AN14" s="121">
        <f>'1045Bf Données de base trav.'!P10</f>
        <v>0</v>
      </c>
      <c r="AO14" s="121">
        <f>IF(AK14="",0,MAX(AK14-AL14,0))</f>
        <v>0</v>
      </c>
    </row>
    <row r="15" spans="1:42" s="122" customFormat="1" ht="16.899999999999999" customHeight="1">
      <c r="A15" s="154" t="str">
        <f>IF('1045Bf Données de base trav.'!A11="","",'1045Bf Données de base trav.'!A11)</f>
        <v/>
      </c>
      <c r="B15" s="155" t="str">
        <f>IF('1045Bf Données de base trav.'!B11="","",'1045Bf Données de base trav.'!B11)</f>
        <v/>
      </c>
      <c r="C15" s="156" t="str">
        <f>IF('1045Bf Données de base trav.'!C11="","",'1045Bf Données de base trav.'!C11)</f>
        <v/>
      </c>
      <c r="D15" s="214" t="str">
        <f>IF('1045Bf Données de base trav.'!AG11="","",'1045Bf Données de base trav.'!AG11)</f>
        <v/>
      </c>
      <c r="E15" s="222" t="str">
        <f>IF('1045Bf Données de base trav.'!N11="","",'1045Bf Données de base trav.'!N11)</f>
        <v/>
      </c>
      <c r="F15" s="210" t="str">
        <f>IF('1045Bf Données de base trav.'!O11="","",'1045Bf Données de base trav.'!O11)</f>
        <v/>
      </c>
      <c r="G15" s="217" t="str">
        <f>IF('1045Bf Données de base trav.'!P11="","",'1045Bf Données de base trav.'!P11)</f>
        <v/>
      </c>
      <c r="H15" s="218" t="str">
        <f>IF('1045Bf Données de base trav.'!Q11="","",'1045Bf Données de base trav.'!Q11)</f>
        <v/>
      </c>
      <c r="I15" s="219" t="str">
        <f>IF('1045Bf Données de base trav.'!R11="","",'1045Bf Données de base trav.'!R11)</f>
        <v/>
      </c>
      <c r="J15" s="323" t="str">
        <f t="shared" si="1"/>
        <v/>
      </c>
      <c r="K15" s="222" t="str">
        <f t="shared" ref="K15:K78" si="10">Y15</f>
        <v/>
      </c>
      <c r="L15" s="220" t="str">
        <f>IF('1045Bf Données de base trav.'!S11="","",'1045Bf Données de base trav.'!S11)</f>
        <v/>
      </c>
      <c r="M15" s="221" t="str">
        <f t="shared" ref="M15:M78" si="11">Z15</f>
        <v/>
      </c>
      <c r="N15" s="324" t="str">
        <f t="shared" ref="N15:N78" si="12">AA15</f>
        <v/>
      </c>
      <c r="O15" s="323" t="str">
        <f t="shared" ref="O15:O78" si="13">AB15</f>
        <v/>
      </c>
      <c r="P15" s="222" t="str">
        <f t="shared" si="4"/>
        <v/>
      </c>
      <c r="Q15" s="220" t="str">
        <f t="shared" ref="Q15:Q78" si="14">AC15</f>
        <v/>
      </c>
      <c r="R15" s="221" t="str">
        <f t="shared" ref="R15:R78" si="15">AF15</f>
        <v/>
      </c>
      <c r="S15" s="222" t="str">
        <f>IF(N15="","",MAX((N15-AE15)*'1045Af Demande'!$B$30,0))</f>
        <v/>
      </c>
      <c r="T15" s="223" t="str">
        <f t="shared" si="5"/>
        <v/>
      </c>
      <c r="U15" s="146"/>
      <c r="V15" s="153" t="str">
        <f>IF('1045Bf Données de base trav.'!M11="","",'1045Bf Données de base trav.'!M11)</f>
        <v/>
      </c>
      <c r="W15" s="153" t="str">
        <f>IF($C15="","",'1045Ef Décompte'!D15)</f>
        <v/>
      </c>
      <c r="X15" s="146">
        <f>IF(AND('1045Bf Données de base trav.'!Q11="",'1045Bf Données de base trav.'!R11=""),0,'1045Bf Données de base trav.'!Q11-'1045Bf Données de base trav.'!R11)</f>
        <v>0</v>
      </c>
      <c r="Y15" s="146" t="str">
        <f>IF(OR($C15="",'1045Bf Données de base trav.'!N11="",F15="",'1045Bf Données de base trav.'!P11="",X15=""),"",'1045Bf Données de base trav.'!N11-F15-'1045Bf Données de base trav.'!P11-X15)</f>
        <v/>
      </c>
      <c r="Z15" s="121" t="str">
        <f>IF(K15="","",K15 - '1045Bf Données de base trav.'!S11)</f>
        <v/>
      </c>
      <c r="AA15" s="121" t="str">
        <f t="shared" si="6"/>
        <v/>
      </c>
      <c r="AB15" s="121" t="str">
        <f t="shared" si="7"/>
        <v/>
      </c>
      <c r="AC15" s="121" t="str">
        <f t="shared" si="3"/>
        <v/>
      </c>
      <c r="AD15" s="121" t="str">
        <f>IF(OR($C15="",K15="",N15=""),"",MAX(O15+'1045Bf Données de base trav.'!T11-N15,0))</f>
        <v/>
      </c>
      <c r="AE15" s="121">
        <f>'1045Bf Données de base trav.'!T11</f>
        <v>0</v>
      </c>
      <c r="AF15" s="121" t="str">
        <f t="shared" si="8"/>
        <v/>
      </c>
      <c r="AG15" s="125">
        <f>IF('1045Bf Données de base trav.'!N11="",0,1)</f>
        <v>0</v>
      </c>
      <c r="AH15" s="138">
        <f t="shared" si="9"/>
        <v>0</v>
      </c>
      <c r="AI15" s="121">
        <f>IF('1045Bf Données de base trav.'!N11="",0,'1045Bf Données de base trav.'!N11)</f>
        <v>0</v>
      </c>
      <c r="AJ15" s="121">
        <f>IF('1045Bf Données de base trav.'!N11="",0,'1045Bf Données de base trav.'!P11)</f>
        <v>0</v>
      </c>
      <c r="AK15" s="153">
        <f>IF('1045Bf Données de base trav.'!V11&gt;0,AA15,0)</f>
        <v>0</v>
      </c>
      <c r="AL15" s="126">
        <f>IF('1045Bf Données de base trav.'!V11&gt;0,'1045Bf Données de base trav.'!T11,0)</f>
        <v>0</v>
      </c>
      <c r="AM15" s="121">
        <f>'1045Bf Données de base trav.'!N11</f>
        <v>0</v>
      </c>
      <c r="AN15" s="121">
        <f>'1045Bf Données de base trav.'!P11</f>
        <v>0</v>
      </c>
      <c r="AO15" s="121">
        <f t="shared" ref="AO15:AO78" si="16">IF(AK15="",0,MAX(AK15-AL15,0))</f>
        <v>0</v>
      </c>
    </row>
    <row r="16" spans="1:42" s="122" customFormat="1" ht="16.899999999999999" customHeight="1">
      <c r="A16" s="154" t="str">
        <f>IF('1045Bf Données de base trav.'!A12="","",'1045Bf Données de base trav.'!A12)</f>
        <v/>
      </c>
      <c r="B16" s="155" t="str">
        <f>IF('1045Bf Données de base trav.'!B12="","",'1045Bf Données de base trav.'!B12)</f>
        <v/>
      </c>
      <c r="C16" s="156" t="str">
        <f>IF('1045Bf Données de base trav.'!C12="","",'1045Bf Données de base trav.'!C12)</f>
        <v/>
      </c>
      <c r="D16" s="214" t="str">
        <f>IF('1045Bf Données de base trav.'!AG12="","",'1045Bf Données de base trav.'!AG12)</f>
        <v/>
      </c>
      <c r="E16" s="222" t="str">
        <f>IF('1045Bf Données de base trav.'!N12="","",'1045Bf Données de base trav.'!N12)</f>
        <v/>
      </c>
      <c r="F16" s="210" t="str">
        <f>IF('1045Bf Données de base trav.'!O12="","",'1045Bf Données de base trav.'!O12)</f>
        <v/>
      </c>
      <c r="G16" s="217" t="str">
        <f>IF('1045Bf Données de base trav.'!P12="","",'1045Bf Données de base trav.'!P12)</f>
        <v/>
      </c>
      <c r="H16" s="218" t="str">
        <f>IF('1045Bf Données de base trav.'!Q12="","",'1045Bf Données de base trav.'!Q12)</f>
        <v/>
      </c>
      <c r="I16" s="219" t="str">
        <f>IF('1045Bf Données de base trav.'!R12="","",'1045Bf Données de base trav.'!R12)</f>
        <v/>
      </c>
      <c r="J16" s="323" t="str">
        <f t="shared" si="1"/>
        <v/>
      </c>
      <c r="K16" s="222" t="str">
        <f t="shared" si="10"/>
        <v/>
      </c>
      <c r="L16" s="220" t="str">
        <f>IF('1045Bf Données de base trav.'!S12="","",'1045Bf Données de base trav.'!S12)</f>
        <v/>
      </c>
      <c r="M16" s="221" t="str">
        <f t="shared" si="11"/>
        <v/>
      </c>
      <c r="N16" s="324" t="str">
        <f t="shared" si="12"/>
        <v/>
      </c>
      <c r="O16" s="323" t="str">
        <f t="shared" si="13"/>
        <v/>
      </c>
      <c r="P16" s="222" t="str">
        <f t="shared" si="4"/>
        <v/>
      </c>
      <c r="Q16" s="220" t="str">
        <f t="shared" si="14"/>
        <v/>
      </c>
      <c r="R16" s="221" t="str">
        <f t="shared" si="15"/>
        <v/>
      </c>
      <c r="S16" s="222" t="str">
        <f>IF(N16="","",MAX((N16-AE16)*'1045Af Demande'!$B$30,0))</f>
        <v/>
      </c>
      <c r="T16" s="223" t="str">
        <f t="shared" si="5"/>
        <v/>
      </c>
      <c r="U16" s="146"/>
      <c r="V16" s="153" t="str">
        <f>IF('1045Bf Données de base trav.'!M12="","",'1045Bf Données de base trav.'!M12)</f>
        <v/>
      </c>
      <c r="W16" s="153" t="str">
        <f>IF($C16="","",'1045Ef Décompte'!D16)</f>
        <v/>
      </c>
      <c r="X16" s="146">
        <f>IF(AND('1045Bf Données de base trav.'!Q12="",'1045Bf Données de base trav.'!R12=""),0,'1045Bf Données de base trav.'!Q12-'1045Bf Données de base trav.'!R12)</f>
        <v>0</v>
      </c>
      <c r="Y16" s="146" t="str">
        <f>IF(OR($C16="",'1045Bf Données de base trav.'!N12="",F16="",'1045Bf Données de base trav.'!P12="",X16=""),"",'1045Bf Données de base trav.'!N12-F16-'1045Bf Données de base trav.'!P12-X16)</f>
        <v/>
      </c>
      <c r="Z16" s="121" t="str">
        <f>IF(K16="","",K16 - '1045Bf Données de base trav.'!S12)</f>
        <v/>
      </c>
      <c r="AA16" s="121" t="str">
        <f t="shared" si="6"/>
        <v/>
      </c>
      <c r="AB16" s="121" t="str">
        <f t="shared" si="7"/>
        <v/>
      </c>
      <c r="AC16" s="121" t="str">
        <f t="shared" si="3"/>
        <v/>
      </c>
      <c r="AD16" s="121" t="str">
        <f>IF(OR($C16="",K16="",N16=""),"",MAX(O16+'1045Bf Données de base trav.'!T12-N16,0))</f>
        <v/>
      </c>
      <c r="AE16" s="121">
        <f>'1045Bf Données de base trav.'!T12</f>
        <v>0</v>
      </c>
      <c r="AF16" s="121" t="str">
        <f t="shared" si="8"/>
        <v/>
      </c>
      <c r="AG16" s="125">
        <f>IF('1045Bf Données de base trav.'!N12="",0,1)</f>
        <v>0</v>
      </c>
      <c r="AH16" s="138">
        <f t="shared" si="9"/>
        <v>0</v>
      </c>
      <c r="AI16" s="121">
        <f>IF('1045Bf Données de base trav.'!N12="",0,'1045Bf Données de base trav.'!N12)</f>
        <v>0</v>
      </c>
      <c r="AJ16" s="121">
        <f>IF('1045Bf Données de base trav.'!N12="",0,'1045Bf Données de base trav.'!P12)</f>
        <v>0</v>
      </c>
      <c r="AK16" s="153">
        <f>IF('1045Bf Données de base trav.'!V12&gt;0,AA16,0)</f>
        <v>0</v>
      </c>
      <c r="AL16" s="126">
        <f>IF('1045Bf Données de base trav.'!V12&gt;0,'1045Bf Données de base trav.'!T12,0)</f>
        <v>0</v>
      </c>
      <c r="AM16" s="121">
        <f>'1045Bf Données de base trav.'!N12</f>
        <v>0</v>
      </c>
      <c r="AN16" s="121">
        <f>'1045Bf Données de base trav.'!P12</f>
        <v>0</v>
      </c>
      <c r="AO16" s="121">
        <f t="shared" si="16"/>
        <v>0</v>
      </c>
    </row>
    <row r="17" spans="1:41" s="122" customFormat="1" ht="16.899999999999999" customHeight="1">
      <c r="A17" s="154" t="str">
        <f>IF('1045Bf Données de base trav.'!A13="","",'1045Bf Données de base trav.'!A13)</f>
        <v/>
      </c>
      <c r="B17" s="155" t="str">
        <f>IF('1045Bf Données de base trav.'!B13="","",'1045Bf Données de base trav.'!B13)</f>
        <v/>
      </c>
      <c r="C17" s="156" t="str">
        <f>IF('1045Bf Données de base trav.'!C13="","",'1045Bf Données de base trav.'!C13)</f>
        <v/>
      </c>
      <c r="D17" s="214" t="str">
        <f>IF('1045Bf Données de base trav.'!AG13="","",'1045Bf Données de base trav.'!AG13)</f>
        <v/>
      </c>
      <c r="E17" s="222" t="str">
        <f>IF('1045Bf Données de base trav.'!N13="","",'1045Bf Données de base trav.'!N13)</f>
        <v/>
      </c>
      <c r="F17" s="210" t="str">
        <f>IF('1045Bf Données de base trav.'!O13="","",'1045Bf Données de base trav.'!O13)</f>
        <v/>
      </c>
      <c r="G17" s="217" t="str">
        <f>IF('1045Bf Données de base trav.'!P13="","",'1045Bf Données de base trav.'!P13)</f>
        <v/>
      </c>
      <c r="H17" s="218" t="str">
        <f>IF('1045Bf Données de base trav.'!Q13="","",'1045Bf Données de base trav.'!Q13)</f>
        <v/>
      </c>
      <c r="I17" s="219" t="str">
        <f>IF('1045Bf Données de base trav.'!R13="","",'1045Bf Données de base trav.'!R13)</f>
        <v/>
      </c>
      <c r="J17" s="323" t="str">
        <f t="shared" si="1"/>
        <v/>
      </c>
      <c r="K17" s="222" t="str">
        <f t="shared" si="10"/>
        <v/>
      </c>
      <c r="L17" s="220" t="str">
        <f>IF('1045Bf Données de base trav.'!S13="","",'1045Bf Données de base trav.'!S13)</f>
        <v/>
      </c>
      <c r="M17" s="221" t="str">
        <f t="shared" si="11"/>
        <v/>
      </c>
      <c r="N17" s="324" t="str">
        <f t="shared" si="12"/>
        <v/>
      </c>
      <c r="O17" s="323" t="str">
        <f t="shared" si="13"/>
        <v/>
      </c>
      <c r="P17" s="222" t="str">
        <f t="shared" si="4"/>
        <v/>
      </c>
      <c r="Q17" s="220" t="str">
        <f t="shared" si="14"/>
        <v/>
      </c>
      <c r="R17" s="221" t="str">
        <f t="shared" si="15"/>
        <v/>
      </c>
      <c r="S17" s="222" t="str">
        <f>IF(N17="","",MAX((N17-AE17)*'1045Af Demande'!$B$30,0))</f>
        <v/>
      </c>
      <c r="T17" s="223" t="str">
        <f t="shared" si="5"/>
        <v/>
      </c>
      <c r="U17" s="146"/>
      <c r="V17" s="153" t="str">
        <f>IF('1045Bf Données de base trav.'!M13="","",'1045Bf Données de base trav.'!M13)</f>
        <v/>
      </c>
      <c r="W17" s="153" t="str">
        <f>IF($C17="","",'1045Ef Décompte'!D17)</f>
        <v/>
      </c>
      <c r="X17" s="146">
        <f>IF(AND('1045Bf Données de base trav.'!Q13="",'1045Bf Données de base trav.'!R13=""),0,'1045Bf Données de base trav.'!Q13-'1045Bf Données de base trav.'!R13)</f>
        <v>0</v>
      </c>
      <c r="Y17" s="146" t="str">
        <f>IF(OR($C17="",'1045Bf Données de base trav.'!N13="",F17="",'1045Bf Données de base trav.'!P13="",X17=""),"",'1045Bf Données de base trav.'!N13-F17-'1045Bf Données de base trav.'!P13-X17)</f>
        <v/>
      </c>
      <c r="Z17" s="121" t="str">
        <f>IF(K17="","",K17 - '1045Bf Données de base trav.'!S13)</f>
        <v/>
      </c>
      <c r="AA17" s="121" t="str">
        <f t="shared" si="6"/>
        <v/>
      </c>
      <c r="AB17" s="121" t="str">
        <f t="shared" si="7"/>
        <v/>
      </c>
      <c r="AC17" s="121" t="str">
        <f t="shared" si="3"/>
        <v/>
      </c>
      <c r="AD17" s="121" t="str">
        <f>IF(OR($C17="",K17="",N17=""),"",MAX(O17+'1045Bf Données de base trav.'!T13-N17,0))</f>
        <v/>
      </c>
      <c r="AE17" s="121">
        <f>'1045Bf Données de base trav.'!T13</f>
        <v>0</v>
      </c>
      <c r="AF17" s="121" t="str">
        <f t="shared" si="8"/>
        <v/>
      </c>
      <c r="AG17" s="125">
        <f>IF('1045Bf Données de base trav.'!N13="",0,1)</f>
        <v>0</v>
      </c>
      <c r="AH17" s="138">
        <f t="shared" si="9"/>
        <v>0</v>
      </c>
      <c r="AI17" s="121">
        <f>IF('1045Bf Données de base trav.'!N13="",0,'1045Bf Données de base trav.'!N13)</f>
        <v>0</v>
      </c>
      <c r="AJ17" s="121">
        <f>IF('1045Bf Données de base trav.'!N13="",0,'1045Bf Données de base trav.'!P13)</f>
        <v>0</v>
      </c>
      <c r="AK17" s="153">
        <f>IF('1045Bf Données de base trav.'!V13&gt;0,AA17,0)</f>
        <v>0</v>
      </c>
      <c r="AL17" s="126">
        <f>IF('1045Bf Données de base trav.'!V13&gt;0,'1045Bf Données de base trav.'!T13,0)</f>
        <v>0</v>
      </c>
      <c r="AM17" s="121">
        <f>'1045Bf Données de base trav.'!N13</f>
        <v>0</v>
      </c>
      <c r="AN17" s="121">
        <f>'1045Bf Données de base trav.'!P13</f>
        <v>0</v>
      </c>
      <c r="AO17" s="121">
        <f t="shared" si="16"/>
        <v>0</v>
      </c>
    </row>
    <row r="18" spans="1:41" s="122" customFormat="1" ht="16.899999999999999" customHeight="1">
      <c r="A18" s="154" t="str">
        <f>IF('1045Bf Données de base trav.'!A14="","",'1045Bf Données de base trav.'!A14)</f>
        <v/>
      </c>
      <c r="B18" s="155" t="str">
        <f>IF('1045Bf Données de base trav.'!B14="","",'1045Bf Données de base trav.'!B14)</f>
        <v/>
      </c>
      <c r="C18" s="156" t="str">
        <f>IF('1045Bf Données de base trav.'!C14="","",'1045Bf Données de base trav.'!C14)</f>
        <v/>
      </c>
      <c r="D18" s="214" t="str">
        <f>IF('1045Bf Données de base trav.'!AG14="","",'1045Bf Données de base trav.'!AG14)</f>
        <v/>
      </c>
      <c r="E18" s="222" t="str">
        <f>IF('1045Bf Données de base trav.'!N14="","",'1045Bf Données de base trav.'!N14)</f>
        <v/>
      </c>
      <c r="F18" s="210" t="str">
        <f>IF('1045Bf Données de base trav.'!O14="","",'1045Bf Données de base trav.'!O14)</f>
        <v/>
      </c>
      <c r="G18" s="217" t="str">
        <f>IF('1045Bf Données de base trav.'!P14="","",'1045Bf Données de base trav.'!P14)</f>
        <v/>
      </c>
      <c r="H18" s="218" t="str">
        <f>IF('1045Bf Données de base trav.'!Q14="","",'1045Bf Données de base trav.'!Q14)</f>
        <v/>
      </c>
      <c r="I18" s="219" t="str">
        <f>IF('1045Bf Données de base trav.'!R14="","",'1045Bf Données de base trav.'!R14)</f>
        <v/>
      </c>
      <c r="J18" s="323" t="str">
        <f t="shared" si="1"/>
        <v/>
      </c>
      <c r="K18" s="222" t="str">
        <f t="shared" si="10"/>
        <v/>
      </c>
      <c r="L18" s="220" t="str">
        <f>IF('1045Bf Données de base trav.'!S14="","",'1045Bf Données de base trav.'!S14)</f>
        <v/>
      </c>
      <c r="M18" s="221" t="str">
        <f t="shared" si="11"/>
        <v/>
      </c>
      <c r="N18" s="324" t="str">
        <f t="shared" si="12"/>
        <v/>
      </c>
      <c r="O18" s="323" t="str">
        <f t="shared" si="13"/>
        <v/>
      </c>
      <c r="P18" s="222" t="str">
        <f t="shared" si="4"/>
        <v/>
      </c>
      <c r="Q18" s="220" t="str">
        <f t="shared" si="14"/>
        <v/>
      </c>
      <c r="R18" s="221" t="str">
        <f t="shared" si="15"/>
        <v/>
      </c>
      <c r="S18" s="222" t="str">
        <f>IF(N18="","",MAX((N18-AE18)*'1045Af Demande'!$B$30,0))</f>
        <v/>
      </c>
      <c r="T18" s="223" t="str">
        <f t="shared" si="5"/>
        <v/>
      </c>
      <c r="U18" s="146"/>
      <c r="V18" s="153" t="str">
        <f>IF('1045Bf Données de base trav.'!M14="","",'1045Bf Données de base trav.'!M14)</f>
        <v/>
      </c>
      <c r="W18" s="153" t="str">
        <f>IF($C18="","",'1045Ef Décompte'!D18)</f>
        <v/>
      </c>
      <c r="X18" s="146">
        <f>IF(AND('1045Bf Données de base trav.'!Q14="",'1045Bf Données de base trav.'!R14=""),0,'1045Bf Données de base trav.'!Q14-'1045Bf Données de base trav.'!R14)</f>
        <v>0</v>
      </c>
      <c r="Y18" s="146" t="str">
        <f>IF(OR($C18="",'1045Bf Données de base trav.'!N14="",F18="",'1045Bf Données de base trav.'!P14="",X18=""),"",'1045Bf Données de base trav.'!N14-F18-'1045Bf Données de base trav.'!P14-X18)</f>
        <v/>
      </c>
      <c r="Z18" s="121" t="str">
        <f>IF(K18="","",K18 - '1045Bf Données de base trav.'!S14)</f>
        <v/>
      </c>
      <c r="AA18" s="121" t="str">
        <f t="shared" si="6"/>
        <v/>
      </c>
      <c r="AB18" s="121" t="str">
        <f t="shared" si="7"/>
        <v/>
      </c>
      <c r="AC18" s="121" t="str">
        <f t="shared" si="3"/>
        <v/>
      </c>
      <c r="AD18" s="121" t="str">
        <f>IF(OR($C18="",K18="",N18=""),"",MAX(O18+'1045Bf Données de base trav.'!T14-N18,0))</f>
        <v/>
      </c>
      <c r="AE18" s="121">
        <f>'1045Bf Données de base trav.'!T14</f>
        <v>0</v>
      </c>
      <c r="AF18" s="121" t="str">
        <f t="shared" si="8"/>
        <v/>
      </c>
      <c r="AG18" s="125">
        <f>IF('1045Bf Données de base trav.'!N14="",0,1)</f>
        <v>0</v>
      </c>
      <c r="AH18" s="138">
        <f t="shared" si="9"/>
        <v>0</v>
      </c>
      <c r="AI18" s="121">
        <f>IF('1045Bf Données de base trav.'!N14="",0,'1045Bf Données de base trav.'!N14)</f>
        <v>0</v>
      </c>
      <c r="AJ18" s="121">
        <f>IF('1045Bf Données de base trav.'!N14="",0,'1045Bf Données de base trav.'!P14)</f>
        <v>0</v>
      </c>
      <c r="AK18" s="153">
        <f>IF('1045Bf Données de base trav.'!V14&gt;0,AA18,0)</f>
        <v>0</v>
      </c>
      <c r="AL18" s="126">
        <f>IF('1045Bf Données de base trav.'!V14&gt;0,'1045Bf Données de base trav.'!T14,0)</f>
        <v>0</v>
      </c>
      <c r="AM18" s="121">
        <f>'1045Bf Données de base trav.'!N14</f>
        <v>0</v>
      </c>
      <c r="AN18" s="121">
        <f>'1045Bf Données de base trav.'!P14</f>
        <v>0</v>
      </c>
      <c r="AO18" s="121">
        <f t="shared" si="16"/>
        <v>0</v>
      </c>
    </row>
    <row r="19" spans="1:41" s="122" customFormat="1" ht="16.899999999999999" customHeight="1">
      <c r="A19" s="154" t="str">
        <f>IF('1045Bf Données de base trav.'!A15="","",'1045Bf Données de base trav.'!A15)</f>
        <v/>
      </c>
      <c r="B19" s="155" t="str">
        <f>IF('1045Bf Données de base trav.'!B15="","",'1045Bf Données de base trav.'!B15)</f>
        <v/>
      </c>
      <c r="C19" s="156" t="str">
        <f>IF('1045Bf Données de base trav.'!C15="","",'1045Bf Données de base trav.'!C15)</f>
        <v/>
      </c>
      <c r="D19" s="214" t="str">
        <f>IF('1045Bf Données de base trav.'!AG15="","",'1045Bf Données de base trav.'!AG15)</f>
        <v/>
      </c>
      <c r="E19" s="222" t="str">
        <f>IF('1045Bf Données de base trav.'!N15="","",'1045Bf Données de base trav.'!N15)</f>
        <v/>
      </c>
      <c r="F19" s="210" t="str">
        <f>IF('1045Bf Données de base trav.'!O15="","",'1045Bf Données de base trav.'!O15)</f>
        <v/>
      </c>
      <c r="G19" s="217" t="str">
        <f>IF('1045Bf Données de base trav.'!P15="","",'1045Bf Données de base trav.'!P15)</f>
        <v/>
      </c>
      <c r="H19" s="218" t="str">
        <f>IF('1045Bf Données de base trav.'!Q15="","",'1045Bf Données de base trav.'!Q15)</f>
        <v/>
      </c>
      <c r="I19" s="219" t="str">
        <f>IF('1045Bf Données de base trav.'!R15="","",'1045Bf Données de base trav.'!R15)</f>
        <v/>
      </c>
      <c r="J19" s="323" t="str">
        <f t="shared" si="1"/>
        <v/>
      </c>
      <c r="K19" s="222" t="str">
        <f t="shared" si="10"/>
        <v/>
      </c>
      <c r="L19" s="220" t="str">
        <f>IF('1045Bf Données de base trav.'!S15="","",'1045Bf Données de base trav.'!S15)</f>
        <v/>
      </c>
      <c r="M19" s="221" t="str">
        <f t="shared" si="11"/>
        <v/>
      </c>
      <c r="N19" s="324" t="str">
        <f t="shared" si="12"/>
        <v/>
      </c>
      <c r="O19" s="323" t="str">
        <f t="shared" si="13"/>
        <v/>
      </c>
      <c r="P19" s="222" t="str">
        <f t="shared" si="4"/>
        <v/>
      </c>
      <c r="Q19" s="220" t="str">
        <f t="shared" si="14"/>
        <v/>
      </c>
      <c r="R19" s="221" t="str">
        <f t="shared" si="15"/>
        <v/>
      </c>
      <c r="S19" s="222" t="str">
        <f>IF(N19="","",MAX((N19-AE19)*'1045Af Demande'!$B$30,0))</f>
        <v/>
      </c>
      <c r="T19" s="223" t="str">
        <f t="shared" si="5"/>
        <v/>
      </c>
      <c r="U19" s="146"/>
      <c r="V19" s="153" t="str">
        <f>IF('1045Bf Données de base trav.'!M15="","",'1045Bf Données de base trav.'!M15)</f>
        <v/>
      </c>
      <c r="W19" s="153" t="str">
        <f>IF($C19="","",'1045Ef Décompte'!D19)</f>
        <v/>
      </c>
      <c r="X19" s="146">
        <f>IF(AND('1045Bf Données de base trav.'!Q15="",'1045Bf Données de base trav.'!R15=""),0,'1045Bf Données de base trav.'!Q15-'1045Bf Données de base trav.'!R15)</f>
        <v>0</v>
      </c>
      <c r="Y19" s="146" t="str">
        <f>IF(OR($C19="",'1045Bf Données de base trav.'!N15="",F19="",'1045Bf Données de base trav.'!P15="",X19=""),"",'1045Bf Données de base trav.'!N15-F19-'1045Bf Données de base trav.'!P15-X19)</f>
        <v/>
      </c>
      <c r="Z19" s="121" t="str">
        <f>IF(K19="","",K19 - '1045Bf Données de base trav.'!S15)</f>
        <v/>
      </c>
      <c r="AA19" s="121" t="str">
        <f t="shared" si="6"/>
        <v/>
      </c>
      <c r="AB19" s="121" t="str">
        <f t="shared" si="7"/>
        <v/>
      </c>
      <c r="AC19" s="121" t="str">
        <f t="shared" si="3"/>
        <v/>
      </c>
      <c r="AD19" s="121" t="str">
        <f>IF(OR($C19="",K19="",N19=""),"",MAX(O19+'1045Bf Données de base trav.'!T15-N19,0))</f>
        <v/>
      </c>
      <c r="AE19" s="121">
        <f>'1045Bf Données de base trav.'!T15</f>
        <v>0</v>
      </c>
      <c r="AF19" s="121" t="str">
        <f t="shared" si="8"/>
        <v/>
      </c>
      <c r="AG19" s="125">
        <f>IF('1045Bf Données de base trav.'!N15="",0,1)</f>
        <v>0</v>
      </c>
      <c r="AH19" s="138">
        <f t="shared" si="9"/>
        <v>0</v>
      </c>
      <c r="AI19" s="121">
        <f>IF('1045Bf Données de base trav.'!N15="",0,'1045Bf Données de base trav.'!N15)</f>
        <v>0</v>
      </c>
      <c r="AJ19" s="121">
        <f>IF('1045Bf Données de base trav.'!N15="",0,'1045Bf Données de base trav.'!P15)</f>
        <v>0</v>
      </c>
      <c r="AK19" s="153">
        <f>IF('1045Bf Données de base trav.'!V15&gt;0,AA19,0)</f>
        <v>0</v>
      </c>
      <c r="AL19" s="126">
        <f>IF('1045Bf Données de base trav.'!V15&gt;0,'1045Bf Données de base trav.'!T15,0)</f>
        <v>0</v>
      </c>
      <c r="AM19" s="121">
        <f>'1045Bf Données de base trav.'!N15</f>
        <v>0</v>
      </c>
      <c r="AN19" s="121">
        <f>'1045Bf Données de base trav.'!P15</f>
        <v>0</v>
      </c>
      <c r="AO19" s="121">
        <f t="shared" si="16"/>
        <v>0</v>
      </c>
    </row>
    <row r="20" spans="1:41" s="122" customFormat="1" ht="16.899999999999999" customHeight="1">
      <c r="A20" s="154" t="str">
        <f>IF('1045Bf Données de base trav.'!A16="","",'1045Bf Données de base trav.'!A16)</f>
        <v/>
      </c>
      <c r="B20" s="155" t="str">
        <f>IF('1045Bf Données de base trav.'!B16="","",'1045Bf Données de base trav.'!B16)</f>
        <v/>
      </c>
      <c r="C20" s="156" t="str">
        <f>IF('1045Bf Données de base trav.'!C16="","",'1045Bf Données de base trav.'!C16)</f>
        <v/>
      </c>
      <c r="D20" s="214" t="str">
        <f>IF('1045Bf Données de base trav.'!AG16="","",'1045Bf Données de base trav.'!AG16)</f>
        <v/>
      </c>
      <c r="E20" s="222" t="str">
        <f>IF('1045Bf Données de base trav.'!N16="","",'1045Bf Données de base trav.'!N16)</f>
        <v/>
      </c>
      <c r="F20" s="210" t="str">
        <f>IF('1045Bf Données de base trav.'!O16="","",'1045Bf Données de base trav.'!O16)</f>
        <v/>
      </c>
      <c r="G20" s="217" t="str">
        <f>IF('1045Bf Données de base trav.'!P16="","",'1045Bf Données de base trav.'!P16)</f>
        <v/>
      </c>
      <c r="H20" s="218" t="str">
        <f>IF('1045Bf Données de base trav.'!Q16="","",'1045Bf Données de base trav.'!Q16)</f>
        <v/>
      </c>
      <c r="I20" s="219" t="str">
        <f>IF('1045Bf Données de base trav.'!R16="","",'1045Bf Données de base trav.'!R16)</f>
        <v/>
      </c>
      <c r="J20" s="323" t="str">
        <f t="shared" si="1"/>
        <v/>
      </c>
      <c r="K20" s="222" t="str">
        <f t="shared" si="10"/>
        <v/>
      </c>
      <c r="L20" s="220" t="str">
        <f>IF('1045Bf Données de base trav.'!S16="","",'1045Bf Données de base trav.'!S16)</f>
        <v/>
      </c>
      <c r="M20" s="221" t="str">
        <f t="shared" si="11"/>
        <v/>
      </c>
      <c r="N20" s="324" t="str">
        <f t="shared" si="12"/>
        <v/>
      </c>
      <c r="O20" s="323" t="str">
        <f t="shared" si="13"/>
        <v/>
      </c>
      <c r="P20" s="222" t="str">
        <f t="shared" si="4"/>
        <v/>
      </c>
      <c r="Q20" s="220" t="str">
        <f t="shared" si="14"/>
        <v/>
      </c>
      <c r="R20" s="221" t="str">
        <f t="shared" si="15"/>
        <v/>
      </c>
      <c r="S20" s="222" t="str">
        <f>IF(N20="","",MAX((N20-AE20)*'1045Af Demande'!$B$30,0))</f>
        <v/>
      </c>
      <c r="T20" s="223" t="str">
        <f t="shared" si="5"/>
        <v/>
      </c>
      <c r="U20" s="146"/>
      <c r="V20" s="153" t="str">
        <f>IF('1045Bf Données de base trav.'!M16="","",'1045Bf Données de base trav.'!M16)</f>
        <v/>
      </c>
      <c r="W20" s="153" t="str">
        <f>IF($C20="","",'1045Ef Décompte'!D20)</f>
        <v/>
      </c>
      <c r="X20" s="146">
        <f>IF(AND('1045Bf Données de base trav.'!Q16="",'1045Bf Données de base trav.'!R16=""),0,'1045Bf Données de base trav.'!Q16-'1045Bf Données de base trav.'!R16)</f>
        <v>0</v>
      </c>
      <c r="Y20" s="146" t="str">
        <f>IF(OR($C20="",'1045Bf Données de base trav.'!N16="",F20="",'1045Bf Données de base trav.'!P16="",X20=""),"",'1045Bf Données de base trav.'!N16-F20-'1045Bf Données de base trav.'!P16-X20)</f>
        <v/>
      </c>
      <c r="Z20" s="121" t="str">
        <f>IF(K20="","",K20 - '1045Bf Données de base trav.'!S16)</f>
        <v/>
      </c>
      <c r="AA20" s="121" t="str">
        <f t="shared" si="6"/>
        <v/>
      </c>
      <c r="AB20" s="121" t="str">
        <f t="shared" si="7"/>
        <v/>
      </c>
      <c r="AC20" s="121" t="str">
        <f t="shared" si="3"/>
        <v/>
      </c>
      <c r="AD20" s="121" t="str">
        <f>IF(OR($C20="",K20="",N20=""),"",MAX(O20+'1045Bf Données de base trav.'!T16-N20,0))</f>
        <v/>
      </c>
      <c r="AE20" s="121">
        <f>'1045Bf Données de base trav.'!T16</f>
        <v>0</v>
      </c>
      <c r="AF20" s="121" t="str">
        <f t="shared" si="8"/>
        <v/>
      </c>
      <c r="AG20" s="125">
        <f>IF('1045Bf Données de base trav.'!N16="",0,1)</f>
        <v>0</v>
      </c>
      <c r="AH20" s="138">
        <f t="shared" si="9"/>
        <v>0</v>
      </c>
      <c r="AI20" s="121">
        <f>IF('1045Bf Données de base trav.'!N16="",0,'1045Bf Données de base trav.'!N16)</f>
        <v>0</v>
      </c>
      <c r="AJ20" s="121">
        <f>IF('1045Bf Données de base trav.'!N16="",0,'1045Bf Données de base trav.'!P16)</f>
        <v>0</v>
      </c>
      <c r="AK20" s="153">
        <f>IF('1045Bf Données de base trav.'!V16&gt;0,AA20,0)</f>
        <v>0</v>
      </c>
      <c r="AL20" s="126">
        <f>IF('1045Bf Données de base trav.'!V16&gt;0,'1045Bf Données de base trav.'!T16,0)</f>
        <v>0</v>
      </c>
      <c r="AM20" s="121">
        <f>'1045Bf Données de base trav.'!N16</f>
        <v>0</v>
      </c>
      <c r="AN20" s="121">
        <f>'1045Bf Données de base trav.'!P16</f>
        <v>0</v>
      </c>
      <c r="AO20" s="121">
        <f t="shared" si="16"/>
        <v>0</v>
      </c>
    </row>
    <row r="21" spans="1:41" s="122" customFormat="1" ht="16.899999999999999" customHeight="1">
      <c r="A21" s="154" t="str">
        <f>IF('1045Bf Données de base trav.'!A17="","",'1045Bf Données de base trav.'!A17)</f>
        <v/>
      </c>
      <c r="B21" s="155" t="str">
        <f>IF('1045Bf Données de base trav.'!B17="","",'1045Bf Données de base trav.'!B17)</f>
        <v/>
      </c>
      <c r="C21" s="156" t="str">
        <f>IF('1045Bf Données de base trav.'!C17="","",'1045Bf Données de base trav.'!C17)</f>
        <v/>
      </c>
      <c r="D21" s="214" t="str">
        <f>IF('1045Bf Données de base trav.'!AG17="","",'1045Bf Données de base trav.'!AG17)</f>
        <v/>
      </c>
      <c r="E21" s="222" t="str">
        <f>IF('1045Bf Données de base trav.'!N17="","",'1045Bf Données de base trav.'!N17)</f>
        <v/>
      </c>
      <c r="F21" s="210" t="str">
        <f>IF('1045Bf Données de base trav.'!O17="","",'1045Bf Données de base trav.'!O17)</f>
        <v/>
      </c>
      <c r="G21" s="217" t="str">
        <f>IF('1045Bf Données de base trav.'!P17="","",'1045Bf Données de base trav.'!P17)</f>
        <v/>
      </c>
      <c r="H21" s="218" t="str">
        <f>IF('1045Bf Données de base trav.'!Q17="","",'1045Bf Données de base trav.'!Q17)</f>
        <v/>
      </c>
      <c r="I21" s="219" t="str">
        <f>IF('1045Bf Données de base trav.'!R17="","",'1045Bf Données de base trav.'!R17)</f>
        <v/>
      </c>
      <c r="J21" s="323" t="str">
        <f t="shared" si="1"/>
        <v/>
      </c>
      <c r="K21" s="222" t="str">
        <f t="shared" si="10"/>
        <v/>
      </c>
      <c r="L21" s="220" t="str">
        <f>IF('1045Bf Données de base trav.'!S17="","",'1045Bf Données de base trav.'!S17)</f>
        <v/>
      </c>
      <c r="M21" s="221" t="str">
        <f t="shared" si="11"/>
        <v/>
      </c>
      <c r="N21" s="324" t="str">
        <f t="shared" si="12"/>
        <v/>
      </c>
      <c r="O21" s="323" t="str">
        <f t="shared" si="13"/>
        <v/>
      </c>
      <c r="P21" s="222" t="str">
        <f t="shared" si="4"/>
        <v/>
      </c>
      <c r="Q21" s="220" t="str">
        <f t="shared" si="14"/>
        <v/>
      </c>
      <c r="R21" s="221" t="str">
        <f t="shared" si="15"/>
        <v/>
      </c>
      <c r="S21" s="222" t="str">
        <f>IF(N21="","",MAX((N21-AE21)*'1045Af Demande'!$B$30,0))</f>
        <v/>
      </c>
      <c r="T21" s="223" t="str">
        <f t="shared" si="5"/>
        <v/>
      </c>
      <c r="U21" s="146"/>
      <c r="V21" s="153" t="str">
        <f>IF('1045Bf Données de base trav.'!M17="","",'1045Bf Données de base trav.'!M17)</f>
        <v/>
      </c>
      <c r="W21" s="153" t="str">
        <f>IF($C21="","",'1045Ef Décompte'!D21)</f>
        <v/>
      </c>
      <c r="X21" s="146">
        <f>IF(AND('1045Bf Données de base trav.'!Q17="",'1045Bf Données de base trav.'!R17=""),0,'1045Bf Données de base trav.'!Q17-'1045Bf Données de base trav.'!R17)</f>
        <v>0</v>
      </c>
      <c r="Y21" s="146" t="str">
        <f>IF(OR($C21="",'1045Bf Données de base trav.'!N17="",F21="",'1045Bf Données de base trav.'!P17="",X21=""),"",'1045Bf Données de base trav.'!N17-F21-'1045Bf Données de base trav.'!P17-X21)</f>
        <v/>
      </c>
      <c r="Z21" s="121" t="str">
        <f>IF(K21="","",K21 - '1045Bf Données de base trav.'!S17)</f>
        <v/>
      </c>
      <c r="AA21" s="121" t="str">
        <f t="shared" si="6"/>
        <v/>
      </c>
      <c r="AB21" s="121" t="str">
        <f t="shared" si="7"/>
        <v/>
      </c>
      <c r="AC21" s="121" t="str">
        <f t="shared" si="3"/>
        <v/>
      </c>
      <c r="AD21" s="121" t="str">
        <f>IF(OR($C21="",K21="",N21=""),"",MAX(O21+'1045Bf Données de base trav.'!T17-N21,0))</f>
        <v/>
      </c>
      <c r="AE21" s="121">
        <f>'1045Bf Données de base trav.'!T17</f>
        <v>0</v>
      </c>
      <c r="AF21" s="121" t="str">
        <f t="shared" si="8"/>
        <v/>
      </c>
      <c r="AG21" s="125">
        <f>IF('1045Bf Données de base trav.'!N17="",0,1)</f>
        <v>0</v>
      </c>
      <c r="AH21" s="138">
        <f t="shared" si="9"/>
        <v>0</v>
      </c>
      <c r="AI21" s="121">
        <f>IF('1045Bf Données de base trav.'!N17="",0,'1045Bf Données de base trav.'!N17)</f>
        <v>0</v>
      </c>
      <c r="AJ21" s="121">
        <f>IF('1045Bf Données de base trav.'!N17="",0,'1045Bf Données de base trav.'!P17)</f>
        <v>0</v>
      </c>
      <c r="AK21" s="153">
        <f>IF('1045Bf Données de base trav.'!V17&gt;0,AA21,0)</f>
        <v>0</v>
      </c>
      <c r="AL21" s="126">
        <f>IF('1045Bf Données de base trav.'!V17&gt;0,'1045Bf Données de base trav.'!T17,0)</f>
        <v>0</v>
      </c>
      <c r="AM21" s="121">
        <f>'1045Bf Données de base trav.'!N17</f>
        <v>0</v>
      </c>
      <c r="AN21" s="121">
        <f>'1045Bf Données de base trav.'!P17</f>
        <v>0</v>
      </c>
      <c r="AO21" s="121">
        <f t="shared" si="16"/>
        <v>0</v>
      </c>
    </row>
    <row r="22" spans="1:41" s="122" customFormat="1" ht="16.899999999999999" customHeight="1">
      <c r="A22" s="154" t="str">
        <f>IF('1045Bf Données de base trav.'!A18="","",'1045Bf Données de base trav.'!A18)</f>
        <v/>
      </c>
      <c r="B22" s="155" t="str">
        <f>IF('1045Bf Données de base trav.'!B18="","",'1045Bf Données de base trav.'!B18)</f>
        <v/>
      </c>
      <c r="C22" s="156" t="str">
        <f>IF('1045Bf Données de base trav.'!C18="","",'1045Bf Données de base trav.'!C18)</f>
        <v/>
      </c>
      <c r="D22" s="214" t="str">
        <f>IF('1045Bf Données de base trav.'!AG18="","",'1045Bf Données de base trav.'!AG18)</f>
        <v/>
      </c>
      <c r="E22" s="222" t="str">
        <f>IF('1045Bf Données de base trav.'!N18="","",'1045Bf Données de base trav.'!N18)</f>
        <v/>
      </c>
      <c r="F22" s="210" t="str">
        <f>IF('1045Bf Données de base trav.'!O18="","",'1045Bf Données de base trav.'!O18)</f>
        <v/>
      </c>
      <c r="G22" s="217" t="str">
        <f>IF('1045Bf Données de base trav.'!P18="","",'1045Bf Données de base trav.'!P18)</f>
        <v/>
      </c>
      <c r="H22" s="218" t="str">
        <f>IF('1045Bf Données de base trav.'!Q18="","",'1045Bf Données de base trav.'!Q18)</f>
        <v/>
      </c>
      <c r="I22" s="219" t="str">
        <f>IF('1045Bf Données de base trav.'!R18="","",'1045Bf Données de base trav.'!R18)</f>
        <v/>
      </c>
      <c r="J22" s="323" t="str">
        <f t="shared" si="1"/>
        <v/>
      </c>
      <c r="K22" s="222" t="str">
        <f t="shared" si="10"/>
        <v/>
      </c>
      <c r="L22" s="220" t="str">
        <f>IF('1045Bf Données de base trav.'!S18="","",'1045Bf Données de base trav.'!S18)</f>
        <v/>
      </c>
      <c r="M22" s="221" t="str">
        <f t="shared" si="11"/>
        <v/>
      </c>
      <c r="N22" s="324" t="str">
        <f t="shared" si="12"/>
        <v/>
      </c>
      <c r="O22" s="323" t="str">
        <f t="shared" si="13"/>
        <v/>
      </c>
      <c r="P22" s="222" t="str">
        <f t="shared" si="4"/>
        <v/>
      </c>
      <c r="Q22" s="220" t="str">
        <f t="shared" si="14"/>
        <v/>
      </c>
      <c r="R22" s="221" t="str">
        <f t="shared" si="15"/>
        <v/>
      </c>
      <c r="S22" s="222" t="str">
        <f>IF(N22="","",MAX((N22-AE22)*'1045Af Demande'!$B$30,0))</f>
        <v/>
      </c>
      <c r="T22" s="223" t="str">
        <f t="shared" si="5"/>
        <v/>
      </c>
      <c r="U22" s="146"/>
      <c r="V22" s="153" t="str">
        <f>IF('1045Bf Données de base trav.'!M18="","",'1045Bf Données de base trav.'!M18)</f>
        <v/>
      </c>
      <c r="W22" s="153" t="str">
        <f>IF($C22="","",'1045Ef Décompte'!D22)</f>
        <v/>
      </c>
      <c r="X22" s="146">
        <f>IF(AND('1045Bf Données de base trav.'!Q18="",'1045Bf Données de base trav.'!R18=""),0,'1045Bf Données de base trav.'!Q18-'1045Bf Données de base trav.'!R18)</f>
        <v>0</v>
      </c>
      <c r="Y22" s="146" t="str">
        <f>IF(OR($C22="",'1045Bf Données de base trav.'!N18="",F22="",'1045Bf Données de base trav.'!P18="",X22=""),"",'1045Bf Données de base trav.'!N18-F22-'1045Bf Données de base trav.'!P18-X22)</f>
        <v/>
      </c>
      <c r="Z22" s="121" t="str">
        <f>IF(K22="","",K22 - '1045Bf Données de base trav.'!S18)</f>
        <v/>
      </c>
      <c r="AA22" s="121" t="str">
        <f t="shared" si="6"/>
        <v/>
      </c>
      <c r="AB22" s="121" t="str">
        <f t="shared" si="7"/>
        <v/>
      </c>
      <c r="AC22" s="121" t="str">
        <f t="shared" si="3"/>
        <v/>
      </c>
      <c r="AD22" s="121" t="str">
        <f>IF(OR($C22="",K22="",N22=""),"",MAX(O22+'1045Bf Données de base trav.'!T18-N22,0))</f>
        <v/>
      </c>
      <c r="AE22" s="121">
        <f>'1045Bf Données de base trav.'!T18</f>
        <v>0</v>
      </c>
      <c r="AF22" s="121" t="str">
        <f t="shared" si="8"/>
        <v/>
      </c>
      <c r="AG22" s="125">
        <f>IF('1045Bf Données de base trav.'!N18="",0,1)</f>
        <v>0</v>
      </c>
      <c r="AH22" s="138">
        <f t="shared" si="9"/>
        <v>0</v>
      </c>
      <c r="AI22" s="121">
        <f>IF('1045Bf Données de base trav.'!N18="",0,'1045Bf Données de base trav.'!N18)</f>
        <v>0</v>
      </c>
      <c r="AJ22" s="121">
        <f>IF('1045Bf Données de base trav.'!N18="",0,'1045Bf Données de base trav.'!P18)</f>
        <v>0</v>
      </c>
      <c r="AK22" s="153">
        <f>IF('1045Bf Données de base trav.'!V18&gt;0,AA22,0)</f>
        <v>0</v>
      </c>
      <c r="AL22" s="126">
        <f>IF('1045Bf Données de base trav.'!V18&gt;0,'1045Bf Données de base trav.'!T18,0)</f>
        <v>0</v>
      </c>
      <c r="AM22" s="121">
        <f>'1045Bf Données de base trav.'!N18</f>
        <v>0</v>
      </c>
      <c r="AN22" s="121">
        <f>'1045Bf Données de base trav.'!P18</f>
        <v>0</v>
      </c>
      <c r="AO22" s="121">
        <f t="shared" si="16"/>
        <v>0</v>
      </c>
    </row>
    <row r="23" spans="1:41" s="122" customFormat="1" ht="16.899999999999999" customHeight="1">
      <c r="A23" s="154" t="str">
        <f>IF('1045Bf Données de base trav.'!A19="","",'1045Bf Données de base trav.'!A19)</f>
        <v/>
      </c>
      <c r="B23" s="155" t="str">
        <f>IF('1045Bf Données de base trav.'!B19="","",'1045Bf Données de base trav.'!B19)</f>
        <v/>
      </c>
      <c r="C23" s="156" t="str">
        <f>IF('1045Bf Données de base trav.'!C19="","",'1045Bf Données de base trav.'!C19)</f>
        <v/>
      </c>
      <c r="D23" s="214" t="str">
        <f>IF('1045Bf Données de base trav.'!AG19="","",'1045Bf Données de base trav.'!AG19)</f>
        <v/>
      </c>
      <c r="E23" s="222" t="str">
        <f>IF('1045Bf Données de base trav.'!N19="","",'1045Bf Données de base trav.'!N19)</f>
        <v/>
      </c>
      <c r="F23" s="210" t="str">
        <f>IF('1045Bf Données de base trav.'!O19="","",'1045Bf Données de base trav.'!O19)</f>
        <v/>
      </c>
      <c r="G23" s="217" t="str">
        <f>IF('1045Bf Données de base trav.'!P19="","",'1045Bf Données de base trav.'!P19)</f>
        <v/>
      </c>
      <c r="H23" s="218" t="str">
        <f>IF('1045Bf Données de base trav.'!Q19="","",'1045Bf Données de base trav.'!Q19)</f>
        <v/>
      </c>
      <c r="I23" s="219" t="str">
        <f>IF('1045Bf Données de base trav.'!R19="","",'1045Bf Données de base trav.'!R19)</f>
        <v/>
      </c>
      <c r="J23" s="323" t="str">
        <f t="shared" si="1"/>
        <v/>
      </c>
      <c r="K23" s="222" t="str">
        <f t="shared" si="10"/>
        <v/>
      </c>
      <c r="L23" s="220" t="str">
        <f>IF('1045Bf Données de base trav.'!S19="","",'1045Bf Données de base trav.'!S19)</f>
        <v/>
      </c>
      <c r="M23" s="221" t="str">
        <f t="shared" si="11"/>
        <v/>
      </c>
      <c r="N23" s="324" t="str">
        <f t="shared" si="12"/>
        <v/>
      </c>
      <c r="O23" s="323" t="str">
        <f t="shared" si="13"/>
        <v/>
      </c>
      <c r="P23" s="222" t="str">
        <f t="shared" si="4"/>
        <v/>
      </c>
      <c r="Q23" s="220" t="str">
        <f t="shared" si="14"/>
        <v/>
      </c>
      <c r="R23" s="221" t="str">
        <f t="shared" si="15"/>
        <v/>
      </c>
      <c r="S23" s="222" t="str">
        <f>IF(N23="","",MAX((N23-AE23)*'1045Af Demande'!$B$30,0))</f>
        <v/>
      </c>
      <c r="T23" s="223" t="str">
        <f t="shared" si="5"/>
        <v/>
      </c>
      <c r="U23" s="146"/>
      <c r="V23" s="153" t="str">
        <f>IF('1045Bf Données de base trav.'!M19="","",'1045Bf Données de base trav.'!M19)</f>
        <v/>
      </c>
      <c r="W23" s="153" t="str">
        <f>IF($C23="","",'1045Ef Décompte'!D23)</f>
        <v/>
      </c>
      <c r="X23" s="146">
        <f>IF(AND('1045Bf Données de base trav.'!Q19="",'1045Bf Données de base trav.'!R19=""),0,'1045Bf Données de base trav.'!Q19-'1045Bf Données de base trav.'!R19)</f>
        <v>0</v>
      </c>
      <c r="Y23" s="146" t="str">
        <f>IF(OR($C23="",'1045Bf Données de base trav.'!N19="",F23="",'1045Bf Données de base trav.'!P19="",X23=""),"",'1045Bf Données de base trav.'!N19-F23-'1045Bf Données de base trav.'!P19-X23)</f>
        <v/>
      </c>
      <c r="Z23" s="121" t="str">
        <f>IF(K23="","",K23 - '1045Bf Données de base trav.'!S19)</f>
        <v/>
      </c>
      <c r="AA23" s="121" t="str">
        <f t="shared" si="6"/>
        <v/>
      </c>
      <c r="AB23" s="121" t="str">
        <f t="shared" si="7"/>
        <v/>
      </c>
      <c r="AC23" s="121" t="str">
        <f t="shared" si="3"/>
        <v/>
      </c>
      <c r="AD23" s="121" t="str">
        <f>IF(OR($C23="",K23="",N23=""),"",MAX(O23+'1045Bf Données de base trav.'!T19-N23,0))</f>
        <v/>
      </c>
      <c r="AE23" s="121">
        <f>'1045Bf Données de base trav.'!T19</f>
        <v>0</v>
      </c>
      <c r="AF23" s="121" t="str">
        <f t="shared" si="8"/>
        <v/>
      </c>
      <c r="AG23" s="125">
        <f>IF('1045Bf Données de base trav.'!N19="",0,1)</f>
        <v>0</v>
      </c>
      <c r="AH23" s="138">
        <f t="shared" si="9"/>
        <v>0</v>
      </c>
      <c r="AI23" s="121">
        <f>IF('1045Bf Données de base trav.'!N19="",0,'1045Bf Données de base trav.'!N19)</f>
        <v>0</v>
      </c>
      <c r="AJ23" s="121">
        <f>IF('1045Bf Données de base trav.'!N19="",0,'1045Bf Données de base trav.'!P19)</f>
        <v>0</v>
      </c>
      <c r="AK23" s="153">
        <f>IF('1045Bf Données de base trav.'!V19&gt;0,AA23,0)</f>
        <v>0</v>
      </c>
      <c r="AL23" s="126">
        <f>IF('1045Bf Données de base trav.'!V19&gt;0,'1045Bf Données de base trav.'!T19,0)</f>
        <v>0</v>
      </c>
      <c r="AM23" s="121">
        <f>'1045Bf Données de base trav.'!N19</f>
        <v>0</v>
      </c>
      <c r="AN23" s="121">
        <f>'1045Bf Données de base trav.'!P19</f>
        <v>0</v>
      </c>
      <c r="AO23" s="121">
        <f t="shared" si="16"/>
        <v>0</v>
      </c>
    </row>
    <row r="24" spans="1:41" s="122" customFormat="1" ht="16.899999999999999" customHeight="1">
      <c r="A24" s="154" t="str">
        <f>IF('1045Bf Données de base trav.'!A20="","",'1045Bf Données de base trav.'!A20)</f>
        <v/>
      </c>
      <c r="B24" s="155" t="str">
        <f>IF('1045Bf Données de base trav.'!B20="","",'1045Bf Données de base trav.'!B20)</f>
        <v/>
      </c>
      <c r="C24" s="156" t="str">
        <f>IF('1045Bf Données de base trav.'!C20="","",'1045Bf Données de base trav.'!C20)</f>
        <v/>
      </c>
      <c r="D24" s="214" t="str">
        <f>IF('1045Bf Données de base trav.'!AG20="","",'1045Bf Données de base trav.'!AG20)</f>
        <v/>
      </c>
      <c r="E24" s="222" t="str">
        <f>IF('1045Bf Données de base trav.'!N20="","",'1045Bf Données de base trav.'!N20)</f>
        <v/>
      </c>
      <c r="F24" s="210" t="str">
        <f>IF('1045Bf Données de base trav.'!O20="","",'1045Bf Données de base trav.'!O20)</f>
        <v/>
      </c>
      <c r="G24" s="217" t="str">
        <f>IF('1045Bf Données de base trav.'!P20="","",'1045Bf Données de base trav.'!P20)</f>
        <v/>
      </c>
      <c r="H24" s="218" t="str">
        <f>IF('1045Bf Données de base trav.'!Q20="","",'1045Bf Données de base trav.'!Q20)</f>
        <v/>
      </c>
      <c r="I24" s="219" t="str">
        <f>IF('1045Bf Données de base trav.'!R20="","",'1045Bf Données de base trav.'!R20)</f>
        <v/>
      </c>
      <c r="J24" s="323" t="str">
        <f t="shared" si="1"/>
        <v/>
      </c>
      <c r="K24" s="222" t="str">
        <f t="shared" si="10"/>
        <v/>
      </c>
      <c r="L24" s="220" t="str">
        <f>IF('1045Bf Données de base trav.'!S20="","",'1045Bf Données de base trav.'!S20)</f>
        <v/>
      </c>
      <c r="M24" s="221" t="str">
        <f t="shared" si="11"/>
        <v/>
      </c>
      <c r="N24" s="324" t="str">
        <f t="shared" si="12"/>
        <v/>
      </c>
      <c r="O24" s="323" t="str">
        <f t="shared" si="13"/>
        <v/>
      </c>
      <c r="P24" s="222" t="str">
        <f t="shared" si="4"/>
        <v/>
      </c>
      <c r="Q24" s="220" t="str">
        <f t="shared" si="14"/>
        <v/>
      </c>
      <c r="R24" s="221" t="str">
        <f t="shared" si="15"/>
        <v/>
      </c>
      <c r="S24" s="222" t="str">
        <f>IF(N24="","",MAX((N24-AE24)*'1045Af Demande'!$B$30,0))</f>
        <v/>
      </c>
      <c r="T24" s="223" t="str">
        <f t="shared" si="5"/>
        <v/>
      </c>
      <c r="U24" s="146"/>
      <c r="V24" s="153" t="str">
        <f>IF('1045Bf Données de base trav.'!M20="","",'1045Bf Données de base trav.'!M20)</f>
        <v/>
      </c>
      <c r="W24" s="153" t="str">
        <f>IF($C24="","",'1045Ef Décompte'!D24)</f>
        <v/>
      </c>
      <c r="X24" s="146">
        <f>IF(AND('1045Bf Données de base trav.'!Q20="",'1045Bf Données de base trav.'!R20=""),0,'1045Bf Données de base trav.'!Q20-'1045Bf Données de base trav.'!R20)</f>
        <v>0</v>
      </c>
      <c r="Y24" s="146" t="str">
        <f>IF(OR($C24="",'1045Bf Données de base trav.'!N20="",F24="",'1045Bf Données de base trav.'!P20="",X24=""),"",'1045Bf Données de base trav.'!N20-F24-'1045Bf Données de base trav.'!P20-X24)</f>
        <v/>
      </c>
      <c r="Z24" s="121" t="str">
        <f>IF(K24="","",K24 - '1045Bf Données de base trav.'!S20)</f>
        <v/>
      </c>
      <c r="AA24" s="121" t="str">
        <f t="shared" si="6"/>
        <v/>
      </c>
      <c r="AB24" s="121" t="str">
        <f t="shared" si="7"/>
        <v/>
      </c>
      <c r="AC24" s="121" t="str">
        <f t="shared" si="3"/>
        <v/>
      </c>
      <c r="AD24" s="121" t="str">
        <f>IF(OR($C24="",K24="",N24=""),"",MAX(O24+'1045Bf Données de base trav.'!T20-N24,0))</f>
        <v/>
      </c>
      <c r="AE24" s="121">
        <f>'1045Bf Données de base trav.'!T20</f>
        <v>0</v>
      </c>
      <c r="AF24" s="121" t="str">
        <f t="shared" si="8"/>
        <v/>
      </c>
      <c r="AG24" s="125">
        <f>IF('1045Bf Données de base trav.'!N20="",0,1)</f>
        <v>0</v>
      </c>
      <c r="AH24" s="138">
        <f t="shared" si="9"/>
        <v>0</v>
      </c>
      <c r="AI24" s="121">
        <f>IF('1045Bf Données de base trav.'!N20="",0,'1045Bf Données de base trav.'!N20)</f>
        <v>0</v>
      </c>
      <c r="AJ24" s="121">
        <f>IF('1045Bf Données de base trav.'!N20="",0,'1045Bf Données de base trav.'!P20)</f>
        <v>0</v>
      </c>
      <c r="AK24" s="153">
        <f>IF('1045Bf Données de base trav.'!V20&gt;0,AA24,0)</f>
        <v>0</v>
      </c>
      <c r="AL24" s="126">
        <f>IF('1045Bf Données de base trav.'!V20&gt;0,'1045Bf Données de base trav.'!T20,0)</f>
        <v>0</v>
      </c>
      <c r="AM24" s="121">
        <f>'1045Bf Données de base trav.'!N20</f>
        <v>0</v>
      </c>
      <c r="AN24" s="121">
        <f>'1045Bf Données de base trav.'!P20</f>
        <v>0</v>
      </c>
      <c r="AO24" s="121">
        <f t="shared" si="16"/>
        <v>0</v>
      </c>
    </row>
    <row r="25" spans="1:41" s="122" customFormat="1" ht="16.899999999999999" customHeight="1">
      <c r="A25" s="154" t="str">
        <f>IF('1045Bf Données de base trav.'!A21="","",'1045Bf Données de base trav.'!A21)</f>
        <v/>
      </c>
      <c r="B25" s="155" t="str">
        <f>IF('1045Bf Données de base trav.'!B21="","",'1045Bf Données de base trav.'!B21)</f>
        <v/>
      </c>
      <c r="C25" s="156" t="str">
        <f>IF('1045Bf Données de base trav.'!C21="","",'1045Bf Données de base trav.'!C21)</f>
        <v/>
      </c>
      <c r="D25" s="214" t="str">
        <f>IF('1045Bf Données de base trav.'!AG21="","",'1045Bf Données de base trav.'!AG21)</f>
        <v/>
      </c>
      <c r="E25" s="222" t="str">
        <f>IF('1045Bf Données de base trav.'!N21="","",'1045Bf Données de base trav.'!N21)</f>
        <v/>
      </c>
      <c r="F25" s="210" t="str">
        <f>IF('1045Bf Données de base trav.'!O21="","",'1045Bf Données de base trav.'!O21)</f>
        <v/>
      </c>
      <c r="G25" s="217" t="str">
        <f>IF('1045Bf Données de base trav.'!P21="","",'1045Bf Données de base trav.'!P21)</f>
        <v/>
      </c>
      <c r="H25" s="218" t="str">
        <f>IF('1045Bf Données de base trav.'!Q21="","",'1045Bf Données de base trav.'!Q21)</f>
        <v/>
      </c>
      <c r="I25" s="219" t="str">
        <f>IF('1045Bf Données de base trav.'!R21="","",'1045Bf Données de base trav.'!R21)</f>
        <v/>
      </c>
      <c r="J25" s="323" t="str">
        <f t="shared" si="1"/>
        <v/>
      </c>
      <c r="K25" s="222" t="str">
        <f t="shared" si="10"/>
        <v/>
      </c>
      <c r="L25" s="220" t="str">
        <f>IF('1045Bf Données de base trav.'!S21="","",'1045Bf Données de base trav.'!S21)</f>
        <v/>
      </c>
      <c r="M25" s="221" t="str">
        <f t="shared" si="11"/>
        <v/>
      </c>
      <c r="N25" s="324" t="str">
        <f t="shared" si="12"/>
        <v/>
      </c>
      <c r="O25" s="323" t="str">
        <f t="shared" si="13"/>
        <v/>
      </c>
      <c r="P25" s="222" t="str">
        <f t="shared" si="4"/>
        <v/>
      </c>
      <c r="Q25" s="220" t="str">
        <f t="shared" si="14"/>
        <v/>
      </c>
      <c r="R25" s="221" t="str">
        <f t="shared" si="15"/>
        <v/>
      </c>
      <c r="S25" s="222" t="str">
        <f>IF(N25="","",MAX((N25-AE25)*'1045Af Demande'!$B$30,0))</f>
        <v/>
      </c>
      <c r="T25" s="223" t="str">
        <f t="shared" si="5"/>
        <v/>
      </c>
      <c r="U25" s="146"/>
      <c r="V25" s="153" t="str">
        <f>IF('1045Bf Données de base trav.'!M21="","",'1045Bf Données de base trav.'!M21)</f>
        <v/>
      </c>
      <c r="W25" s="153" t="str">
        <f>IF($C25="","",'1045Ef Décompte'!D25)</f>
        <v/>
      </c>
      <c r="X25" s="146">
        <f>IF(AND('1045Bf Données de base trav.'!Q21="",'1045Bf Données de base trav.'!R21=""),0,'1045Bf Données de base trav.'!Q21-'1045Bf Données de base trav.'!R21)</f>
        <v>0</v>
      </c>
      <c r="Y25" s="146" t="str">
        <f>IF(OR($C25="",'1045Bf Données de base trav.'!N21="",F25="",'1045Bf Données de base trav.'!P21="",X25=""),"",'1045Bf Données de base trav.'!N21-F25-'1045Bf Données de base trav.'!P21-X25)</f>
        <v/>
      </c>
      <c r="Z25" s="121" t="str">
        <f>IF(K25="","",K25 - '1045Bf Données de base trav.'!S21)</f>
        <v/>
      </c>
      <c r="AA25" s="121" t="str">
        <f t="shared" si="6"/>
        <v/>
      </c>
      <c r="AB25" s="121" t="str">
        <f t="shared" si="7"/>
        <v/>
      </c>
      <c r="AC25" s="121" t="str">
        <f t="shared" si="3"/>
        <v/>
      </c>
      <c r="AD25" s="121" t="str">
        <f>IF(OR($C25="",K25="",N25=""),"",MAX(O25+'1045Bf Données de base trav.'!T21-N25,0))</f>
        <v/>
      </c>
      <c r="AE25" s="121">
        <f>'1045Bf Données de base trav.'!T21</f>
        <v>0</v>
      </c>
      <c r="AF25" s="121" t="str">
        <f t="shared" si="8"/>
        <v/>
      </c>
      <c r="AG25" s="125">
        <f>IF('1045Bf Données de base trav.'!N21="",0,1)</f>
        <v>0</v>
      </c>
      <c r="AH25" s="138">
        <f t="shared" si="9"/>
        <v>0</v>
      </c>
      <c r="AI25" s="121">
        <f>IF('1045Bf Données de base trav.'!N21="",0,'1045Bf Données de base trav.'!N21)</f>
        <v>0</v>
      </c>
      <c r="AJ25" s="121">
        <f>IF('1045Bf Données de base trav.'!N21="",0,'1045Bf Données de base trav.'!P21)</f>
        <v>0</v>
      </c>
      <c r="AK25" s="153">
        <f>IF('1045Bf Données de base trav.'!V21&gt;0,AA25,0)</f>
        <v>0</v>
      </c>
      <c r="AL25" s="126">
        <f>IF('1045Bf Données de base trav.'!V21&gt;0,'1045Bf Données de base trav.'!T21,0)</f>
        <v>0</v>
      </c>
      <c r="AM25" s="121">
        <f>'1045Bf Données de base trav.'!N21</f>
        <v>0</v>
      </c>
      <c r="AN25" s="121">
        <f>'1045Bf Données de base trav.'!P21</f>
        <v>0</v>
      </c>
      <c r="AO25" s="121">
        <f t="shared" si="16"/>
        <v>0</v>
      </c>
    </row>
    <row r="26" spans="1:41" s="122" customFormat="1" ht="16.899999999999999" customHeight="1">
      <c r="A26" s="154" t="str">
        <f>IF('1045Bf Données de base trav.'!A22="","",'1045Bf Données de base trav.'!A22)</f>
        <v/>
      </c>
      <c r="B26" s="155" t="str">
        <f>IF('1045Bf Données de base trav.'!B22="","",'1045Bf Données de base trav.'!B22)</f>
        <v/>
      </c>
      <c r="C26" s="156" t="str">
        <f>IF('1045Bf Données de base trav.'!C22="","",'1045Bf Données de base trav.'!C22)</f>
        <v/>
      </c>
      <c r="D26" s="214" t="str">
        <f>IF('1045Bf Données de base trav.'!AG22="","",'1045Bf Données de base trav.'!AG22)</f>
        <v/>
      </c>
      <c r="E26" s="222" t="str">
        <f>IF('1045Bf Données de base trav.'!N22="","",'1045Bf Données de base trav.'!N22)</f>
        <v/>
      </c>
      <c r="F26" s="210" t="str">
        <f>IF('1045Bf Données de base trav.'!O22="","",'1045Bf Données de base trav.'!O22)</f>
        <v/>
      </c>
      <c r="G26" s="217" t="str">
        <f>IF('1045Bf Données de base trav.'!P22="","",'1045Bf Données de base trav.'!P22)</f>
        <v/>
      </c>
      <c r="H26" s="218" t="str">
        <f>IF('1045Bf Données de base trav.'!Q22="","",'1045Bf Données de base trav.'!Q22)</f>
        <v/>
      </c>
      <c r="I26" s="219" t="str">
        <f>IF('1045Bf Données de base trav.'!R22="","",'1045Bf Données de base trav.'!R22)</f>
        <v/>
      </c>
      <c r="J26" s="323" t="str">
        <f t="shared" si="1"/>
        <v/>
      </c>
      <c r="K26" s="222" t="str">
        <f t="shared" si="10"/>
        <v/>
      </c>
      <c r="L26" s="220" t="str">
        <f>IF('1045Bf Données de base trav.'!S22="","",'1045Bf Données de base trav.'!S22)</f>
        <v/>
      </c>
      <c r="M26" s="221" t="str">
        <f t="shared" si="11"/>
        <v/>
      </c>
      <c r="N26" s="324" t="str">
        <f t="shared" si="12"/>
        <v/>
      </c>
      <c r="O26" s="323" t="str">
        <f t="shared" si="13"/>
        <v/>
      </c>
      <c r="P26" s="222" t="str">
        <f t="shared" si="4"/>
        <v/>
      </c>
      <c r="Q26" s="220" t="str">
        <f t="shared" si="14"/>
        <v/>
      </c>
      <c r="R26" s="221" t="str">
        <f t="shared" si="15"/>
        <v/>
      </c>
      <c r="S26" s="222" t="str">
        <f>IF(N26="","",MAX((N26-AE26)*'1045Af Demande'!$B$30,0))</f>
        <v/>
      </c>
      <c r="T26" s="223" t="str">
        <f t="shared" si="5"/>
        <v/>
      </c>
      <c r="U26" s="146"/>
      <c r="V26" s="153" t="str">
        <f>IF('1045Bf Données de base trav.'!M22="","",'1045Bf Données de base trav.'!M22)</f>
        <v/>
      </c>
      <c r="W26" s="153" t="str">
        <f>IF($C26="","",'1045Ef Décompte'!D26)</f>
        <v/>
      </c>
      <c r="X26" s="146">
        <f>IF(AND('1045Bf Données de base trav.'!Q22="",'1045Bf Données de base trav.'!R22=""),0,'1045Bf Données de base trav.'!Q22-'1045Bf Données de base trav.'!R22)</f>
        <v>0</v>
      </c>
      <c r="Y26" s="146" t="str">
        <f>IF(OR($C26="",'1045Bf Données de base trav.'!N22="",F26="",'1045Bf Données de base trav.'!P22="",X26=""),"",'1045Bf Données de base trav.'!N22-F26-'1045Bf Données de base trav.'!P22-X26)</f>
        <v/>
      </c>
      <c r="Z26" s="121" t="str">
        <f>IF(K26="","",K26 - '1045Bf Données de base trav.'!S22)</f>
        <v/>
      </c>
      <c r="AA26" s="121" t="str">
        <f t="shared" si="6"/>
        <v/>
      </c>
      <c r="AB26" s="121" t="str">
        <f t="shared" si="7"/>
        <v/>
      </c>
      <c r="AC26" s="121" t="str">
        <f t="shared" si="3"/>
        <v/>
      </c>
      <c r="AD26" s="121" t="str">
        <f>IF(OR($C26="",K26="",N26=""),"",MAX(O26+'1045Bf Données de base trav.'!T22-N26,0))</f>
        <v/>
      </c>
      <c r="AE26" s="121">
        <f>'1045Bf Données de base trav.'!T22</f>
        <v>0</v>
      </c>
      <c r="AF26" s="121" t="str">
        <f t="shared" si="8"/>
        <v/>
      </c>
      <c r="AG26" s="125">
        <f>IF('1045Bf Données de base trav.'!N22="",0,1)</f>
        <v>0</v>
      </c>
      <c r="AH26" s="138">
        <f t="shared" si="9"/>
        <v>0</v>
      </c>
      <c r="AI26" s="121">
        <f>IF('1045Bf Données de base trav.'!N22="",0,'1045Bf Données de base trav.'!N22)</f>
        <v>0</v>
      </c>
      <c r="AJ26" s="121">
        <f>IF('1045Bf Données de base trav.'!N22="",0,'1045Bf Données de base trav.'!P22)</f>
        <v>0</v>
      </c>
      <c r="AK26" s="153">
        <f>IF('1045Bf Données de base trav.'!V22&gt;0,AA26,0)</f>
        <v>0</v>
      </c>
      <c r="AL26" s="126">
        <f>IF('1045Bf Données de base trav.'!V22&gt;0,'1045Bf Données de base trav.'!T22,0)</f>
        <v>0</v>
      </c>
      <c r="AM26" s="121">
        <f>'1045Bf Données de base trav.'!N22</f>
        <v>0</v>
      </c>
      <c r="AN26" s="121">
        <f>'1045Bf Données de base trav.'!P22</f>
        <v>0</v>
      </c>
      <c r="AO26" s="121">
        <f t="shared" si="16"/>
        <v>0</v>
      </c>
    </row>
    <row r="27" spans="1:41" s="122" customFormat="1" ht="16.899999999999999" customHeight="1">
      <c r="A27" s="154" t="str">
        <f>IF('1045Bf Données de base trav.'!A23="","",'1045Bf Données de base trav.'!A23)</f>
        <v/>
      </c>
      <c r="B27" s="155" t="str">
        <f>IF('1045Bf Données de base trav.'!B23="","",'1045Bf Données de base trav.'!B23)</f>
        <v/>
      </c>
      <c r="C27" s="156" t="str">
        <f>IF('1045Bf Données de base trav.'!C23="","",'1045Bf Données de base trav.'!C23)</f>
        <v/>
      </c>
      <c r="D27" s="214" t="str">
        <f>IF('1045Bf Données de base trav.'!AG23="","",'1045Bf Données de base trav.'!AG23)</f>
        <v/>
      </c>
      <c r="E27" s="222" t="str">
        <f>IF('1045Bf Données de base trav.'!N23="","",'1045Bf Données de base trav.'!N23)</f>
        <v/>
      </c>
      <c r="F27" s="210" t="str">
        <f>IF('1045Bf Données de base trav.'!O23="","",'1045Bf Données de base trav.'!O23)</f>
        <v/>
      </c>
      <c r="G27" s="217" t="str">
        <f>IF('1045Bf Données de base trav.'!P23="","",'1045Bf Données de base trav.'!P23)</f>
        <v/>
      </c>
      <c r="H27" s="218" t="str">
        <f>IF('1045Bf Données de base trav.'!Q23="","",'1045Bf Données de base trav.'!Q23)</f>
        <v/>
      </c>
      <c r="I27" s="219" t="str">
        <f>IF('1045Bf Données de base trav.'!R23="","",'1045Bf Données de base trav.'!R23)</f>
        <v/>
      </c>
      <c r="J27" s="323" t="str">
        <f t="shared" si="1"/>
        <v/>
      </c>
      <c r="K27" s="222" t="str">
        <f t="shared" si="10"/>
        <v/>
      </c>
      <c r="L27" s="220" t="str">
        <f>IF('1045Bf Données de base trav.'!S23="","",'1045Bf Données de base trav.'!S23)</f>
        <v/>
      </c>
      <c r="M27" s="221" t="str">
        <f t="shared" si="11"/>
        <v/>
      </c>
      <c r="N27" s="324" t="str">
        <f t="shared" si="12"/>
        <v/>
      </c>
      <c r="O27" s="323" t="str">
        <f t="shared" si="13"/>
        <v/>
      </c>
      <c r="P27" s="222" t="str">
        <f t="shared" si="4"/>
        <v/>
      </c>
      <c r="Q27" s="220" t="str">
        <f t="shared" si="14"/>
        <v/>
      </c>
      <c r="R27" s="221" t="str">
        <f t="shared" si="15"/>
        <v/>
      </c>
      <c r="S27" s="222" t="str">
        <f>IF(N27="","",MAX((N27-AE27)*'1045Af Demande'!$B$30,0))</f>
        <v/>
      </c>
      <c r="T27" s="223" t="str">
        <f t="shared" si="5"/>
        <v/>
      </c>
      <c r="U27" s="146"/>
      <c r="V27" s="153" t="str">
        <f>IF('1045Bf Données de base trav.'!M23="","",'1045Bf Données de base trav.'!M23)</f>
        <v/>
      </c>
      <c r="W27" s="153" t="str">
        <f>IF($C27="","",'1045Ef Décompte'!D27)</f>
        <v/>
      </c>
      <c r="X27" s="146">
        <f>IF(AND('1045Bf Données de base trav.'!Q23="",'1045Bf Données de base trav.'!R23=""),0,'1045Bf Données de base trav.'!Q23-'1045Bf Données de base trav.'!R23)</f>
        <v>0</v>
      </c>
      <c r="Y27" s="146" t="str">
        <f>IF(OR($C27="",'1045Bf Données de base trav.'!N23="",F27="",'1045Bf Données de base trav.'!P23="",X27=""),"",'1045Bf Données de base trav.'!N23-F27-'1045Bf Données de base trav.'!P23-X27)</f>
        <v/>
      </c>
      <c r="Z27" s="121" t="str">
        <f>IF(K27="","",K27 - '1045Bf Données de base trav.'!S23)</f>
        <v/>
      </c>
      <c r="AA27" s="121" t="str">
        <f t="shared" si="6"/>
        <v/>
      </c>
      <c r="AB27" s="121" t="str">
        <f t="shared" si="7"/>
        <v/>
      </c>
      <c r="AC27" s="121" t="str">
        <f t="shared" si="3"/>
        <v/>
      </c>
      <c r="AD27" s="121" t="str">
        <f>IF(OR($C27="",K27="",N27=""),"",MAX(O27+'1045Bf Données de base trav.'!T23-N27,0))</f>
        <v/>
      </c>
      <c r="AE27" s="121">
        <f>'1045Bf Données de base trav.'!T23</f>
        <v>0</v>
      </c>
      <c r="AF27" s="121" t="str">
        <f t="shared" si="8"/>
        <v/>
      </c>
      <c r="AG27" s="125">
        <f>IF('1045Bf Données de base trav.'!N23="",0,1)</f>
        <v>0</v>
      </c>
      <c r="AH27" s="138">
        <f t="shared" si="9"/>
        <v>0</v>
      </c>
      <c r="AI27" s="121">
        <f>IF('1045Bf Données de base trav.'!N23="",0,'1045Bf Données de base trav.'!N23)</f>
        <v>0</v>
      </c>
      <c r="AJ27" s="121">
        <f>IF('1045Bf Données de base trav.'!N23="",0,'1045Bf Données de base trav.'!P23)</f>
        <v>0</v>
      </c>
      <c r="AK27" s="153">
        <f>IF('1045Bf Données de base trav.'!V23&gt;0,AA27,0)</f>
        <v>0</v>
      </c>
      <c r="AL27" s="126">
        <f>IF('1045Bf Données de base trav.'!V23&gt;0,'1045Bf Données de base trav.'!T23,0)</f>
        <v>0</v>
      </c>
      <c r="AM27" s="121">
        <f>'1045Bf Données de base trav.'!N23</f>
        <v>0</v>
      </c>
      <c r="AN27" s="121">
        <f>'1045Bf Données de base trav.'!P23</f>
        <v>0</v>
      </c>
      <c r="AO27" s="121">
        <f t="shared" si="16"/>
        <v>0</v>
      </c>
    </row>
    <row r="28" spans="1:41" s="122" customFormat="1" ht="16.899999999999999" customHeight="1">
      <c r="A28" s="154" t="str">
        <f>IF('1045Bf Données de base trav.'!A24="","",'1045Bf Données de base trav.'!A24)</f>
        <v/>
      </c>
      <c r="B28" s="155" t="str">
        <f>IF('1045Bf Données de base trav.'!B24="","",'1045Bf Données de base trav.'!B24)</f>
        <v/>
      </c>
      <c r="C28" s="156" t="str">
        <f>IF('1045Bf Données de base trav.'!C24="","",'1045Bf Données de base trav.'!C24)</f>
        <v/>
      </c>
      <c r="D28" s="214" t="str">
        <f>IF('1045Bf Données de base trav.'!AG24="","",'1045Bf Données de base trav.'!AG24)</f>
        <v/>
      </c>
      <c r="E28" s="222" t="str">
        <f>IF('1045Bf Données de base trav.'!N24="","",'1045Bf Données de base trav.'!N24)</f>
        <v/>
      </c>
      <c r="F28" s="210" t="str">
        <f>IF('1045Bf Données de base trav.'!O24="","",'1045Bf Données de base trav.'!O24)</f>
        <v/>
      </c>
      <c r="G28" s="217" t="str">
        <f>IF('1045Bf Données de base trav.'!P24="","",'1045Bf Données de base trav.'!P24)</f>
        <v/>
      </c>
      <c r="H28" s="218" t="str">
        <f>IF('1045Bf Données de base trav.'!Q24="","",'1045Bf Données de base trav.'!Q24)</f>
        <v/>
      </c>
      <c r="I28" s="219" t="str">
        <f>IF('1045Bf Données de base trav.'!R24="","",'1045Bf Données de base trav.'!R24)</f>
        <v/>
      </c>
      <c r="J28" s="323" t="str">
        <f t="shared" si="1"/>
        <v/>
      </c>
      <c r="K28" s="222" t="str">
        <f t="shared" si="10"/>
        <v/>
      </c>
      <c r="L28" s="220" t="str">
        <f>IF('1045Bf Données de base trav.'!S24="","",'1045Bf Données de base trav.'!S24)</f>
        <v/>
      </c>
      <c r="M28" s="221" t="str">
        <f t="shared" si="11"/>
        <v/>
      </c>
      <c r="N28" s="324" t="str">
        <f t="shared" si="12"/>
        <v/>
      </c>
      <c r="O28" s="323" t="str">
        <f t="shared" si="13"/>
        <v/>
      </c>
      <c r="P28" s="222" t="str">
        <f t="shared" si="4"/>
        <v/>
      </c>
      <c r="Q28" s="220" t="str">
        <f t="shared" si="14"/>
        <v/>
      </c>
      <c r="R28" s="221" t="str">
        <f t="shared" si="15"/>
        <v/>
      </c>
      <c r="S28" s="222" t="str">
        <f>IF(N28="","",MAX((N28-AE28)*'1045Af Demande'!$B$30,0))</f>
        <v/>
      </c>
      <c r="T28" s="223" t="str">
        <f t="shared" si="5"/>
        <v/>
      </c>
      <c r="U28" s="146"/>
      <c r="V28" s="153" t="str">
        <f>IF('1045Bf Données de base trav.'!M24="","",'1045Bf Données de base trav.'!M24)</f>
        <v/>
      </c>
      <c r="W28" s="153" t="str">
        <f>IF($C28="","",'1045Ef Décompte'!D28)</f>
        <v/>
      </c>
      <c r="X28" s="146">
        <f>IF(AND('1045Bf Données de base trav.'!Q24="",'1045Bf Données de base trav.'!R24=""),0,'1045Bf Données de base trav.'!Q24-'1045Bf Données de base trav.'!R24)</f>
        <v>0</v>
      </c>
      <c r="Y28" s="146" t="str">
        <f>IF(OR($C28="",'1045Bf Données de base trav.'!N24="",F28="",'1045Bf Données de base trav.'!P24="",X28=""),"",'1045Bf Données de base trav.'!N24-F28-'1045Bf Données de base trav.'!P24-X28)</f>
        <v/>
      </c>
      <c r="Z28" s="121" t="str">
        <f>IF(K28="","",K28 - '1045Bf Données de base trav.'!S24)</f>
        <v/>
      </c>
      <c r="AA28" s="121" t="str">
        <f t="shared" si="6"/>
        <v/>
      </c>
      <c r="AB28" s="121" t="str">
        <f t="shared" si="7"/>
        <v/>
      </c>
      <c r="AC28" s="121" t="str">
        <f t="shared" si="3"/>
        <v/>
      </c>
      <c r="AD28" s="121" t="str">
        <f>IF(OR($C28="",K28="",N28=""),"",MAX(O28+'1045Bf Données de base trav.'!T24-N28,0))</f>
        <v/>
      </c>
      <c r="AE28" s="121">
        <f>'1045Bf Données de base trav.'!T24</f>
        <v>0</v>
      </c>
      <c r="AF28" s="121" t="str">
        <f t="shared" si="8"/>
        <v/>
      </c>
      <c r="AG28" s="125">
        <f>IF('1045Bf Données de base trav.'!N24="",0,1)</f>
        <v>0</v>
      </c>
      <c r="AH28" s="138">
        <f t="shared" si="9"/>
        <v>0</v>
      </c>
      <c r="AI28" s="121">
        <f>IF('1045Bf Données de base trav.'!N24="",0,'1045Bf Données de base trav.'!N24)</f>
        <v>0</v>
      </c>
      <c r="AJ28" s="121">
        <f>IF('1045Bf Données de base trav.'!N24="",0,'1045Bf Données de base trav.'!P24)</f>
        <v>0</v>
      </c>
      <c r="AK28" s="153">
        <f>IF('1045Bf Données de base trav.'!V24&gt;0,AA28,0)</f>
        <v>0</v>
      </c>
      <c r="AL28" s="126">
        <f>IF('1045Bf Données de base trav.'!V24&gt;0,'1045Bf Données de base trav.'!T24,0)</f>
        <v>0</v>
      </c>
      <c r="AM28" s="121">
        <f>'1045Bf Données de base trav.'!N24</f>
        <v>0</v>
      </c>
      <c r="AN28" s="121">
        <f>'1045Bf Données de base trav.'!P24</f>
        <v>0</v>
      </c>
      <c r="AO28" s="121">
        <f t="shared" si="16"/>
        <v>0</v>
      </c>
    </row>
    <row r="29" spans="1:41" s="122" customFormat="1" ht="16.899999999999999" customHeight="1">
      <c r="A29" s="154" t="str">
        <f>IF('1045Bf Données de base trav.'!A25="","",'1045Bf Données de base trav.'!A25)</f>
        <v/>
      </c>
      <c r="B29" s="155" t="str">
        <f>IF('1045Bf Données de base trav.'!B25="","",'1045Bf Données de base trav.'!B25)</f>
        <v/>
      </c>
      <c r="C29" s="156" t="str">
        <f>IF('1045Bf Données de base trav.'!C25="","",'1045Bf Données de base trav.'!C25)</f>
        <v/>
      </c>
      <c r="D29" s="214" t="str">
        <f>IF('1045Bf Données de base trav.'!AG25="","",'1045Bf Données de base trav.'!AG25)</f>
        <v/>
      </c>
      <c r="E29" s="222" t="str">
        <f>IF('1045Bf Données de base trav.'!N25="","",'1045Bf Données de base trav.'!N25)</f>
        <v/>
      </c>
      <c r="F29" s="210" t="str">
        <f>IF('1045Bf Données de base trav.'!O25="","",'1045Bf Données de base trav.'!O25)</f>
        <v/>
      </c>
      <c r="G29" s="217" t="str">
        <f>IF('1045Bf Données de base trav.'!P25="","",'1045Bf Données de base trav.'!P25)</f>
        <v/>
      </c>
      <c r="H29" s="218" t="str">
        <f>IF('1045Bf Données de base trav.'!Q25="","",'1045Bf Données de base trav.'!Q25)</f>
        <v/>
      </c>
      <c r="I29" s="219" t="str">
        <f>IF('1045Bf Données de base trav.'!R25="","",'1045Bf Données de base trav.'!R25)</f>
        <v/>
      </c>
      <c r="J29" s="323" t="str">
        <f t="shared" si="1"/>
        <v/>
      </c>
      <c r="K29" s="222" t="str">
        <f t="shared" si="10"/>
        <v/>
      </c>
      <c r="L29" s="220" t="str">
        <f>IF('1045Bf Données de base trav.'!S25="","",'1045Bf Données de base trav.'!S25)</f>
        <v/>
      </c>
      <c r="M29" s="221" t="str">
        <f t="shared" si="11"/>
        <v/>
      </c>
      <c r="N29" s="324" t="str">
        <f t="shared" si="12"/>
        <v/>
      </c>
      <c r="O29" s="323" t="str">
        <f t="shared" si="13"/>
        <v/>
      </c>
      <c r="P29" s="222" t="str">
        <f t="shared" si="4"/>
        <v/>
      </c>
      <c r="Q29" s="220" t="str">
        <f t="shared" si="14"/>
        <v/>
      </c>
      <c r="R29" s="221" t="str">
        <f t="shared" si="15"/>
        <v/>
      </c>
      <c r="S29" s="222" t="str">
        <f>IF(N29="","",MAX((N29-AE29)*'1045Af Demande'!$B$30,0))</f>
        <v/>
      </c>
      <c r="T29" s="223" t="str">
        <f t="shared" si="5"/>
        <v/>
      </c>
      <c r="U29" s="146"/>
      <c r="V29" s="153" t="str">
        <f>IF('1045Bf Données de base trav.'!M25="","",'1045Bf Données de base trav.'!M25)</f>
        <v/>
      </c>
      <c r="W29" s="153" t="str">
        <f>IF($C29="","",'1045Ef Décompte'!D29)</f>
        <v/>
      </c>
      <c r="X29" s="146">
        <f>IF(AND('1045Bf Données de base trav.'!Q25="",'1045Bf Données de base trav.'!R25=""),0,'1045Bf Données de base trav.'!Q25-'1045Bf Données de base trav.'!R25)</f>
        <v>0</v>
      </c>
      <c r="Y29" s="146" t="str">
        <f>IF(OR($C29="",'1045Bf Données de base trav.'!N25="",F29="",'1045Bf Données de base trav.'!P25="",X29=""),"",'1045Bf Données de base trav.'!N25-F29-'1045Bf Données de base trav.'!P25-X29)</f>
        <v/>
      </c>
      <c r="Z29" s="121" t="str">
        <f>IF(K29="","",K29 - '1045Bf Données de base trav.'!S25)</f>
        <v/>
      </c>
      <c r="AA29" s="121" t="str">
        <f t="shared" si="6"/>
        <v/>
      </c>
      <c r="AB29" s="121" t="str">
        <f t="shared" si="7"/>
        <v/>
      </c>
      <c r="AC29" s="121" t="str">
        <f t="shared" si="3"/>
        <v/>
      </c>
      <c r="AD29" s="121" t="str">
        <f>IF(OR($C29="",K29="",N29=""),"",MAX(O29+'1045Bf Données de base trav.'!T25-N29,0))</f>
        <v/>
      </c>
      <c r="AE29" s="121">
        <f>'1045Bf Données de base trav.'!T25</f>
        <v>0</v>
      </c>
      <c r="AF29" s="121" t="str">
        <f t="shared" si="8"/>
        <v/>
      </c>
      <c r="AG29" s="125">
        <f>IF('1045Bf Données de base trav.'!N25="",0,1)</f>
        <v>0</v>
      </c>
      <c r="AH29" s="138">
        <f t="shared" si="9"/>
        <v>0</v>
      </c>
      <c r="AI29" s="121">
        <f>IF('1045Bf Données de base trav.'!N25="",0,'1045Bf Données de base trav.'!N25)</f>
        <v>0</v>
      </c>
      <c r="AJ29" s="121">
        <f>IF('1045Bf Données de base trav.'!N25="",0,'1045Bf Données de base trav.'!P25)</f>
        <v>0</v>
      </c>
      <c r="AK29" s="153">
        <f>IF('1045Bf Données de base trav.'!V25&gt;0,AA29,0)</f>
        <v>0</v>
      </c>
      <c r="AL29" s="126">
        <f>IF('1045Bf Données de base trav.'!V25&gt;0,'1045Bf Données de base trav.'!T25,0)</f>
        <v>0</v>
      </c>
      <c r="AM29" s="121">
        <f>'1045Bf Données de base trav.'!N25</f>
        <v>0</v>
      </c>
      <c r="AN29" s="121">
        <f>'1045Bf Données de base trav.'!P25</f>
        <v>0</v>
      </c>
      <c r="AO29" s="121">
        <f t="shared" si="16"/>
        <v>0</v>
      </c>
    </row>
    <row r="30" spans="1:41" s="122" customFormat="1" ht="16.899999999999999" customHeight="1">
      <c r="A30" s="154" t="str">
        <f>IF('1045Bf Données de base trav.'!A26="","",'1045Bf Données de base trav.'!A26)</f>
        <v/>
      </c>
      <c r="B30" s="155" t="str">
        <f>IF('1045Bf Données de base trav.'!B26="","",'1045Bf Données de base trav.'!B26)</f>
        <v/>
      </c>
      <c r="C30" s="156" t="str">
        <f>IF('1045Bf Données de base trav.'!C26="","",'1045Bf Données de base trav.'!C26)</f>
        <v/>
      </c>
      <c r="D30" s="214" t="str">
        <f>IF('1045Bf Données de base trav.'!AG26="","",'1045Bf Données de base trav.'!AG26)</f>
        <v/>
      </c>
      <c r="E30" s="222" t="str">
        <f>IF('1045Bf Données de base trav.'!N26="","",'1045Bf Données de base trav.'!N26)</f>
        <v/>
      </c>
      <c r="F30" s="210" t="str">
        <f>IF('1045Bf Données de base trav.'!O26="","",'1045Bf Données de base trav.'!O26)</f>
        <v/>
      </c>
      <c r="G30" s="217" t="str">
        <f>IF('1045Bf Données de base trav.'!P26="","",'1045Bf Données de base trav.'!P26)</f>
        <v/>
      </c>
      <c r="H30" s="218" t="str">
        <f>IF('1045Bf Données de base trav.'!Q26="","",'1045Bf Données de base trav.'!Q26)</f>
        <v/>
      </c>
      <c r="I30" s="219" t="str">
        <f>IF('1045Bf Données de base trav.'!R26="","",'1045Bf Données de base trav.'!R26)</f>
        <v/>
      </c>
      <c r="J30" s="323" t="str">
        <f t="shared" si="1"/>
        <v/>
      </c>
      <c r="K30" s="222" t="str">
        <f t="shared" si="10"/>
        <v/>
      </c>
      <c r="L30" s="220" t="str">
        <f>IF('1045Bf Données de base trav.'!S26="","",'1045Bf Données de base trav.'!S26)</f>
        <v/>
      </c>
      <c r="M30" s="221" t="str">
        <f t="shared" si="11"/>
        <v/>
      </c>
      <c r="N30" s="324" t="str">
        <f t="shared" si="12"/>
        <v/>
      </c>
      <c r="O30" s="323" t="str">
        <f t="shared" si="13"/>
        <v/>
      </c>
      <c r="P30" s="222" t="str">
        <f t="shared" si="4"/>
        <v/>
      </c>
      <c r="Q30" s="220" t="str">
        <f t="shared" si="14"/>
        <v/>
      </c>
      <c r="R30" s="221" t="str">
        <f t="shared" si="15"/>
        <v/>
      </c>
      <c r="S30" s="222" t="str">
        <f>IF(N30="","",MAX((N30-AE30)*'1045Af Demande'!$B$30,0))</f>
        <v/>
      </c>
      <c r="T30" s="223" t="str">
        <f t="shared" si="5"/>
        <v/>
      </c>
      <c r="U30" s="146"/>
      <c r="V30" s="153" t="str">
        <f>IF('1045Bf Données de base trav.'!M26="","",'1045Bf Données de base trav.'!M26)</f>
        <v/>
      </c>
      <c r="W30" s="153" t="str">
        <f>IF($C30="","",'1045Ef Décompte'!D30)</f>
        <v/>
      </c>
      <c r="X30" s="146">
        <f>IF(AND('1045Bf Données de base trav.'!Q26="",'1045Bf Données de base trav.'!R26=""),0,'1045Bf Données de base trav.'!Q26-'1045Bf Données de base trav.'!R26)</f>
        <v>0</v>
      </c>
      <c r="Y30" s="146" t="str">
        <f>IF(OR($C30="",'1045Bf Données de base trav.'!N26="",F30="",'1045Bf Données de base trav.'!P26="",X30=""),"",'1045Bf Données de base trav.'!N26-F30-'1045Bf Données de base trav.'!P26-X30)</f>
        <v/>
      </c>
      <c r="Z30" s="121" t="str">
        <f>IF(K30="","",K30 - '1045Bf Données de base trav.'!S26)</f>
        <v/>
      </c>
      <c r="AA30" s="121" t="str">
        <f t="shared" si="6"/>
        <v/>
      </c>
      <c r="AB30" s="121" t="str">
        <f t="shared" si="7"/>
        <v/>
      </c>
      <c r="AC30" s="121" t="str">
        <f t="shared" si="3"/>
        <v/>
      </c>
      <c r="AD30" s="121" t="str">
        <f>IF(OR($C30="",K30="",N30=""),"",MAX(O30+'1045Bf Données de base trav.'!T26-N30,0))</f>
        <v/>
      </c>
      <c r="AE30" s="121">
        <f>'1045Bf Données de base trav.'!T26</f>
        <v>0</v>
      </c>
      <c r="AF30" s="121" t="str">
        <f t="shared" si="8"/>
        <v/>
      </c>
      <c r="AG30" s="125">
        <f>IF('1045Bf Données de base trav.'!N26="",0,1)</f>
        <v>0</v>
      </c>
      <c r="AH30" s="138">
        <f t="shared" si="9"/>
        <v>0</v>
      </c>
      <c r="AI30" s="121">
        <f>IF('1045Bf Données de base trav.'!N26="",0,'1045Bf Données de base trav.'!N26)</f>
        <v>0</v>
      </c>
      <c r="AJ30" s="121">
        <f>IF('1045Bf Données de base trav.'!N26="",0,'1045Bf Données de base trav.'!P26)</f>
        <v>0</v>
      </c>
      <c r="AK30" s="153">
        <f>IF('1045Bf Données de base trav.'!V26&gt;0,AA30,0)</f>
        <v>0</v>
      </c>
      <c r="AL30" s="126">
        <f>IF('1045Bf Données de base trav.'!V26&gt;0,'1045Bf Données de base trav.'!T26,0)</f>
        <v>0</v>
      </c>
      <c r="AM30" s="121">
        <f>'1045Bf Données de base trav.'!N26</f>
        <v>0</v>
      </c>
      <c r="AN30" s="121">
        <f>'1045Bf Données de base trav.'!P26</f>
        <v>0</v>
      </c>
      <c r="AO30" s="121">
        <f t="shared" si="16"/>
        <v>0</v>
      </c>
    </row>
    <row r="31" spans="1:41" s="122" customFormat="1" ht="16.899999999999999" customHeight="1">
      <c r="A31" s="154" t="str">
        <f>IF('1045Bf Données de base trav.'!A27="","",'1045Bf Données de base trav.'!A27)</f>
        <v/>
      </c>
      <c r="B31" s="155" t="str">
        <f>IF('1045Bf Données de base trav.'!B27="","",'1045Bf Données de base trav.'!B27)</f>
        <v/>
      </c>
      <c r="C31" s="156" t="str">
        <f>IF('1045Bf Données de base trav.'!C27="","",'1045Bf Données de base trav.'!C27)</f>
        <v/>
      </c>
      <c r="D31" s="214" t="str">
        <f>IF('1045Bf Données de base trav.'!AG27="","",'1045Bf Données de base trav.'!AG27)</f>
        <v/>
      </c>
      <c r="E31" s="222" t="str">
        <f>IF('1045Bf Données de base trav.'!N27="","",'1045Bf Données de base trav.'!N27)</f>
        <v/>
      </c>
      <c r="F31" s="210" t="str">
        <f>IF('1045Bf Données de base trav.'!O27="","",'1045Bf Données de base trav.'!O27)</f>
        <v/>
      </c>
      <c r="G31" s="217" t="str">
        <f>IF('1045Bf Données de base trav.'!P27="","",'1045Bf Données de base trav.'!P27)</f>
        <v/>
      </c>
      <c r="H31" s="218" t="str">
        <f>IF('1045Bf Données de base trav.'!Q27="","",'1045Bf Données de base trav.'!Q27)</f>
        <v/>
      </c>
      <c r="I31" s="219" t="str">
        <f>IF('1045Bf Données de base trav.'!R27="","",'1045Bf Données de base trav.'!R27)</f>
        <v/>
      </c>
      <c r="J31" s="323" t="str">
        <f t="shared" si="1"/>
        <v/>
      </c>
      <c r="K31" s="222" t="str">
        <f t="shared" si="10"/>
        <v/>
      </c>
      <c r="L31" s="220" t="str">
        <f>IF('1045Bf Données de base trav.'!S27="","",'1045Bf Données de base trav.'!S27)</f>
        <v/>
      </c>
      <c r="M31" s="221" t="str">
        <f t="shared" si="11"/>
        <v/>
      </c>
      <c r="N31" s="324" t="str">
        <f t="shared" si="12"/>
        <v/>
      </c>
      <c r="O31" s="323" t="str">
        <f t="shared" si="13"/>
        <v/>
      </c>
      <c r="P31" s="222" t="str">
        <f t="shared" si="4"/>
        <v/>
      </c>
      <c r="Q31" s="220" t="str">
        <f t="shared" si="14"/>
        <v/>
      </c>
      <c r="R31" s="221" t="str">
        <f t="shared" si="15"/>
        <v/>
      </c>
      <c r="S31" s="222" t="str">
        <f>IF(N31="","",MAX((N31-AE31)*'1045Af Demande'!$B$30,0))</f>
        <v/>
      </c>
      <c r="T31" s="223" t="str">
        <f t="shared" si="5"/>
        <v/>
      </c>
      <c r="U31" s="146"/>
      <c r="V31" s="153" t="str">
        <f>IF('1045Bf Données de base trav.'!M27="","",'1045Bf Données de base trav.'!M27)</f>
        <v/>
      </c>
      <c r="W31" s="153" t="str">
        <f>IF($C31="","",'1045Ef Décompte'!D31)</f>
        <v/>
      </c>
      <c r="X31" s="146">
        <f>IF(AND('1045Bf Données de base trav.'!Q27="",'1045Bf Données de base trav.'!R27=""),0,'1045Bf Données de base trav.'!Q27-'1045Bf Données de base trav.'!R27)</f>
        <v>0</v>
      </c>
      <c r="Y31" s="146" t="str">
        <f>IF(OR($C31="",'1045Bf Données de base trav.'!N27="",F31="",'1045Bf Données de base trav.'!P27="",X31=""),"",'1045Bf Données de base trav.'!N27-F31-'1045Bf Données de base trav.'!P27-X31)</f>
        <v/>
      </c>
      <c r="Z31" s="121" t="str">
        <f>IF(K31="","",K31 - '1045Bf Données de base trav.'!S27)</f>
        <v/>
      </c>
      <c r="AA31" s="121" t="str">
        <f t="shared" si="6"/>
        <v/>
      </c>
      <c r="AB31" s="121" t="str">
        <f t="shared" si="7"/>
        <v/>
      </c>
      <c r="AC31" s="121" t="str">
        <f t="shared" si="3"/>
        <v/>
      </c>
      <c r="AD31" s="121" t="str">
        <f>IF(OR($C31="",K31="",N31=""),"",MAX(O31+'1045Bf Données de base trav.'!T27-N31,0))</f>
        <v/>
      </c>
      <c r="AE31" s="121">
        <f>'1045Bf Données de base trav.'!T27</f>
        <v>0</v>
      </c>
      <c r="AF31" s="121" t="str">
        <f t="shared" si="8"/>
        <v/>
      </c>
      <c r="AG31" s="125">
        <f>IF('1045Bf Données de base trav.'!N27="",0,1)</f>
        <v>0</v>
      </c>
      <c r="AH31" s="138">
        <f t="shared" si="9"/>
        <v>0</v>
      </c>
      <c r="AI31" s="121">
        <f>IF('1045Bf Données de base trav.'!N27="",0,'1045Bf Données de base trav.'!N27)</f>
        <v>0</v>
      </c>
      <c r="AJ31" s="121">
        <f>IF('1045Bf Données de base trav.'!N27="",0,'1045Bf Données de base trav.'!P27)</f>
        <v>0</v>
      </c>
      <c r="AK31" s="153">
        <f>IF('1045Bf Données de base trav.'!V27&gt;0,AA31,0)</f>
        <v>0</v>
      </c>
      <c r="AL31" s="126">
        <f>IF('1045Bf Données de base trav.'!V27&gt;0,'1045Bf Données de base trav.'!T27,0)</f>
        <v>0</v>
      </c>
      <c r="AM31" s="121">
        <f>'1045Bf Données de base trav.'!N27</f>
        <v>0</v>
      </c>
      <c r="AN31" s="121">
        <f>'1045Bf Données de base trav.'!P27</f>
        <v>0</v>
      </c>
      <c r="AO31" s="121">
        <f t="shared" si="16"/>
        <v>0</v>
      </c>
    </row>
    <row r="32" spans="1:41" s="122" customFormat="1" ht="16.899999999999999" customHeight="1">
      <c r="A32" s="154" t="str">
        <f>IF('1045Bf Données de base trav.'!A28="","",'1045Bf Données de base trav.'!A28)</f>
        <v/>
      </c>
      <c r="B32" s="155" t="str">
        <f>IF('1045Bf Données de base trav.'!B28="","",'1045Bf Données de base trav.'!B28)</f>
        <v/>
      </c>
      <c r="C32" s="156" t="str">
        <f>IF('1045Bf Données de base trav.'!C28="","",'1045Bf Données de base trav.'!C28)</f>
        <v/>
      </c>
      <c r="D32" s="214" t="str">
        <f>IF('1045Bf Données de base trav.'!AG28="","",'1045Bf Données de base trav.'!AG28)</f>
        <v/>
      </c>
      <c r="E32" s="222" t="str">
        <f>IF('1045Bf Données de base trav.'!N28="","",'1045Bf Données de base trav.'!N28)</f>
        <v/>
      </c>
      <c r="F32" s="210" t="str">
        <f>IF('1045Bf Données de base trav.'!O28="","",'1045Bf Données de base trav.'!O28)</f>
        <v/>
      </c>
      <c r="G32" s="217" t="str">
        <f>IF('1045Bf Données de base trav.'!P28="","",'1045Bf Données de base trav.'!P28)</f>
        <v/>
      </c>
      <c r="H32" s="218" t="str">
        <f>IF('1045Bf Données de base trav.'!Q28="","",'1045Bf Données de base trav.'!Q28)</f>
        <v/>
      </c>
      <c r="I32" s="219" t="str">
        <f>IF('1045Bf Données de base trav.'!R28="","",'1045Bf Données de base trav.'!R28)</f>
        <v/>
      </c>
      <c r="J32" s="323" t="str">
        <f t="shared" si="1"/>
        <v/>
      </c>
      <c r="K32" s="222" t="str">
        <f t="shared" si="10"/>
        <v/>
      </c>
      <c r="L32" s="220" t="str">
        <f>IF('1045Bf Données de base trav.'!S28="","",'1045Bf Données de base trav.'!S28)</f>
        <v/>
      </c>
      <c r="M32" s="221" t="str">
        <f t="shared" si="11"/>
        <v/>
      </c>
      <c r="N32" s="324" t="str">
        <f t="shared" si="12"/>
        <v/>
      </c>
      <c r="O32" s="323" t="str">
        <f t="shared" si="13"/>
        <v/>
      </c>
      <c r="P32" s="222" t="str">
        <f t="shared" si="4"/>
        <v/>
      </c>
      <c r="Q32" s="220" t="str">
        <f t="shared" si="14"/>
        <v/>
      </c>
      <c r="R32" s="221" t="str">
        <f t="shared" si="15"/>
        <v/>
      </c>
      <c r="S32" s="222" t="str">
        <f>IF(N32="","",MAX((N32-AE32)*'1045Af Demande'!$B$30,0))</f>
        <v/>
      </c>
      <c r="T32" s="223" t="str">
        <f t="shared" si="5"/>
        <v/>
      </c>
      <c r="U32" s="146"/>
      <c r="V32" s="153" t="str">
        <f>IF('1045Bf Données de base trav.'!M28="","",'1045Bf Données de base trav.'!M28)</f>
        <v/>
      </c>
      <c r="W32" s="153" t="str">
        <f>IF($C32="","",'1045Ef Décompte'!D32)</f>
        <v/>
      </c>
      <c r="X32" s="146">
        <f>IF(AND('1045Bf Données de base trav.'!Q28="",'1045Bf Données de base trav.'!R28=""),0,'1045Bf Données de base trav.'!Q28-'1045Bf Données de base trav.'!R28)</f>
        <v>0</v>
      </c>
      <c r="Y32" s="146" t="str">
        <f>IF(OR($C32="",'1045Bf Données de base trav.'!N28="",F32="",'1045Bf Données de base trav.'!P28="",X32=""),"",'1045Bf Données de base trav.'!N28-F32-'1045Bf Données de base trav.'!P28-X32)</f>
        <v/>
      </c>
      <c r="Z32" s="121" t="str">
        <f>IF(K32="","",K32 - '1045Bf Données de base trav.'!S28)</f>
        <v/>
      </c>
      <c r="AA32" s="121" t="str">
        <f t="shared" si="6"/>
        <v/>
      </c>
      <c r="AB32" s="121" t="str">
        <f t="shared" si="7"/>
        <v/>
      </c>
      <c r="AC32" s="121" t="str">
        <f t="shared" si="3"/>
        <v/>
      </c>
      <c r="AD32" s="121" t="str">
        <f>IF(OR($C32="",K32="",N32=""),"",MAX(O32+'1045Bf Données de base trav.'!T28-N32,0))</f>
        <v/>
      </c>
      <c r="AE32" s="121">
        <f>'1045Bf Données de base trav.'!T28</f>
        <v>0</v>
      </c>
      <c r="AF32" s="121" t="str">
        <f t="shared" si="8"/>
        <v/>
      </c>
      <c r="AG32" s="125">
        <f>IF('1045Bf Données de base trav.'!N28="",0,1)</f>
        <v>0</v>
      </c>
      <c r="AH32" s="138">
        <f t="shared" si="9"/>
        <v>0</v>
      </c>
      <c r="AI32" s="121">
        <f>IF('1045Bf Données de base trav.'!N28="",0,'1045Bf Données de base trav.'!N28)</f>
        <v>0</v>
      </c>
      <c r="AJ32" s="121">
        <f>IF('1045Bf Données de base trav.'!N28="",0,'1045Bf Données de base trav.'!P28)</f>
        <v>0</v>
      </c>
      <c r="AK32" s="153">
        <f>IF('1045Bf Données de base trav.'!V28&gt;0,AA32,0)</f>
        <v>0</v>
      </c>
      <c r="AL32" s="126">
        <f>IF('1045Bf Données de base trav.'!V28&gt;0,'1045Bf Données de base trav.'!T28,0)</f>
        <v>0</v>
      </c>
      <c r="AM32" s="121">
        <f>'1045Bf Données de base trav.'!N28</f>
        <v>0</v>
      </c>
      <c r="AN32" s="121">
        <f>'1045Bf Données de base trav.'!P28</f>
        <v>0</v>
      </c>
      <c r="AO32" s="121">
        <f t="shared" si="16"/>
        <v>0</v>
      </c>
    </row>
    <row r="33" spans="1:41" s="122" customFormat="1" ht="16.899999999999999" customHeight="1">
      <c r="A33" s="154" t="str">
        <f>IF('1045Bf Données de base trav.'!A29="","",'1045Bf Données de base trav.'!A29)</f>
        <v/>
      </c>
      <c r="B33" s="155" t="str">
        <f>IF('1045Bf Données de base trav.'!B29="","",'1045Bf Données de base trav.'!B29)</f>
        <v/>
      </c>
      <c r="C33" s="156" t="str">
        <f>IF('1045Bf Données de base trav.'!C29="","",'1045Bf Données de base trav.'!C29)</f>
        <v/>
      </c>
      <c r="D33" s="214" t="str">
        <f>IF('1045Bf Données de base trav.'!AG29="","",'1045Bf Données de base trav.'!AG29)</f>
        <v/>
      </c>
      <c r="E33" s="222" t="str">
        <f>IF('1045Bf Données de base trav.'!N29="","",'1045Bf Données de base trav.'!N29)</f>
        <v/>
      </c>
      <c r="F33" s="210" t="str">
        <f>IF('1045Bf Données de base trav.'!O29="","",'1045Bf Données de base trav.'!O29)</f>
        <v/>
      </c>
      <c r="G33" s="217" t="str">
        <f>IF('1045Bf Données de base trav.'!P29="","",'1045Bf Données de base trav.'!P29)</f>
        <v/>
      </c>
      <c r="H33" s="218" t="str">
        <f>IF('1045Bf Données de base trav.'!Q29="","",'1045Bf Données de base trav.'!Q29)</f>
        <v/>
      </c>
      <c r="I33" s="219" t="str">
        <f>IF('1045Bf Données de base trav.'!R29="","",'1045Bf Données de base trav.'!R29)</f>
        <v/>
      </c>
      <c r="J33" s="323" t="str">
        <f t="shared" si="1"/>
        <v/>
      </c>
      <c r="K33" s="222" t="str">
        <f t="shared" si="10"/>
        <v/>
      </c>
      <c r="L33" s="220" t="str">
        <f>IF('1045Bf Données de base trav.'!S29="","",'1045Bf Données de base trav.'!S29)</f>
        <v/>
      </c>
      <c r="M33" s="221" t="str">
        <f t="shared" si="11"/>
        <v/>
      </c>
      <c r="N33" s="324" t="str">
        <f t="shared" si="12"/>
        <v/>
      </c>
      <c r="O33" s="323" t="str">
        <f t="shared" si="13"/>
        <v/>
      </c>
      <c r="P33" s="222" t="str">
        <f t="shared" si="4"/>
        <v/>
      </c>
      <c r="Q33" s="220" t="str">
        <f t="shared" si="14"/>
        <v/>
      </c>
      <c r="R33" s="221" t="str">
        <f t="shared" si="15"/>
        <v/>
      </c>
      <c r="S33" s="222" t="str">
        <f>IF(N33="","",MAX((N33-AE33)*'1045Af Demande'!$B$30,0))</f>
        <v/>
      </c>
      <c r="T33" s="223" t="str">
        <f t="shared" si="5"/>
        <v/>
      </c>
      <c r="U33" s="146"/>
      <c r="V33" s="153" t="str">
        <f>IF('1045Bf Données de base trav.'!M29="","",'1045Bf Données de base trav.'!M29)</f>
        <v/>
      </c>
      <c r="W33" s="153" t="str">
        <f>IF($C33="","",'1045Ef Décompte'!D33)</f>
        <v/>
      </c>
      <c r="X33" s="146">
        <f>IF(AND('1045Bf Données de base trav.'!Q29="",'1045Bf Données de base trav.'!R29=""),0,'1045Bf Données de base trav.'!Q29-'1045Bf Données de base trav.'!R29)</f>
        <v>0</v>
      </c>
      <c r="Y33" s="146" t="str">
        <f>IF(OR($C33="",'1045Bf Données de base trav.'!N29="",F33="",'1045Bf Données de base trav.'!P29="",X33=""),"",'1045Bf Données de base trav.'!N29-F33-'1045Bf Données de base trav.'!P29-X33)</f>
        <v/>
      </c>
      <c r="Z33" s="121" t="str">
        <f>IF(K33="","",K33 - '1045Bf Données de base trav.'!S29)</f>
        <v/>
      </c>
      <c r="AA33" s="121" t="str">
        <f t="shared" si="6"/>
        <v/>
      </c>
      <c r="AB33" s="121" t="str">
        <f t="shared" si="7"/>
        <v/>
      </c>
      <c r="AC33" s="121" t="str">
        <f t="shared" si="3"/>
        <v/>
      </c>
      <c r="AD33" s="121" t="str">
        <f>IF(OR($C33="",K33="",N33=""),"",MAX(O33+'1045Bf Données de base trav.'!T29-N33,0))</f>
        <v/>
      </c>
      <c r="AE33" s="121">
        <f>'1045Bf Données de base trav.'!T29</f>
        <v>0</v>
      </c>
      <c r="AF33" s="121" t="str">
        <f t="shared" si="8"/>
        <v/>
      </c>
      <c r="AG33" s="125">
        <f>IF('1045Bf Données de base trav.'!N29="",0,1)</f>
        <v>0</v>
      </c>
      <c r="AH33" s="138">
        <f t="shared" si="9"/>
        <v>0</v>
      </c>
      <c r="AI33" s="121">
        <f>IF('1045Bf Données de base trav.'!N29="",0,'1045Bf Données de base trav.'!N29)</f>
        <v>0</v>
      </c>
      <c r="AJ33" s="121">
        <f>IF('1045Bf Données de base trav.'!N29="",0,'1045Bf Données de base trav.'!P29)</f>
        <v>0</v>
      </c>
      <c r="AK33" s="153">
        <f>IF('1045Bf Données de base trav.'!V29&gt;0,AA33,0)</f>
        <v>0</v>
      </c>
      <c r="AL33" s="126">
        <f>IF('1045Bf Données de base trav.'!V29&gt;0,'1045Bf Données de base trav.'!T29,0)</f>
        <v>0</v>
      </c>
      <c r="AM33" s="121">
        <f>'1045Bf Données de base trav.'!N29</f>
        <v>0</v>
      </c>
      <c r="AN33" s="121">
        <f>'1045Bf Données de base trav.'!P29</f>
        <v>0</v>
      </c>
      <c r="AO33" s="121">
        <f t="shared" si="16"/>
        <v>0</v>
      </c>
    </row>
    <row r="34" spans="1:41" s="122" customFormat="1" ht="16.899999999999999" customHeight="1">
      <c r="A34" s="154" t="str">
        <f>IF('1045Bf Données de base trav.'!A30="","",'1045Bf Données de base trav.'!A30)</f>
        <v/>
      </c>
      <c r="B34" s="155" t="str">
        <f>IF('1045Bf Données de base trav.'!B30="","",'1045Bf Données de base trav.'!B30)</f>
        <v/>
      </c>
      <c r="C34" s="156" t="str">
        <f>IF('1045Bf Données de base trav.'!C30="","",'1045Bf Données de base trav.'!C30)</f>
        <v/>
      </c>
      <c r="D34" s="214" t="str">
        <f>IF('1045Bf Données de base trav.'!AG30="","",'1045Bf Données de base trav.'!AG30)</f>
        <v/>
      </c>
      <c r="E34" s="222" t="str">
        <f>IF('1045Bf Données de base trav.'!N30="","",'1045Bf Données de base trav.'!N30)</f>
        <v/>
      </c>
      <c r="F34" s="210" t="str">
        <f>IF('1045Bf Données de base trav.'!O30="","",'1045Bf Données de base trav.'!O30)</f>
        <v/>
      </c>
      <c r="G34" s="217" t="str">
        <f>IF('1045Bf Données de base trav.'!P30="","",'1045Bf Données de base trav.'!P30)</f>
        <v/>
      </c>
      <c r="H34" s="218" t="str">
        <f>IF('1045Bf Données de base trav.'!Q30="","",'1045Bf Données de base trav.'!Q30)</f>
        <v/>
      </c>
      <c r="I34" s="219" t="str">
        <f>IF('1045Bf Données de base trav.'!R30="","",'1045Bf Données de base trav.'!R30)</f>
        <v/>
      </c>
      <c r="J34" s="323" t="str">
        <f t="shared" si="1"/>
        <v/>
      </c>
      <c r="K34" s="222" t="str">
        <f t="shared" si="10"/>
        <v/>
      </c>
      <c r="L34" s="220" t="str">
        <f>IF('1045Bf Données de base trav.'!S30="","",'1045Bf Données de base trav.'!S30)</f>
        <v/>
      </c>
      <c r="M34" s="221" t="str">
        <f t="shared" si="11"/>
        <v/>
      </c>
      <c r="N34" s="324" t="str">
        <f t="shared" si="12"/>
        <v/>
      </c>
      <c r="O34" s="323" t="str">
        <f t="shared" si="13"/>
        <v/>
      </c>
      <c r="P34" s="222" t="str">
        <f t="shared" si="4"/>
        <v/>
      </c>
      <c r="Q34" s="220" t="str">
        <f t="shared" si="14"/>
        <v/>
      </c>
      <c r="R34" s="221" t="str">
        <f t="shared" si="15"/>
        <v/>
      </c>
      <c r="S34" s="222" t="str">
        <f>IF(N34="","",MAX((N34-AE34)*'1045Af Demande'!$B$30,0))</f>
        <v/>
      </c>
      <c r="T34" s="223" t="str">
        <f t="shared" si="5"/>
        <v/>
      </c>
      <c r="U34" s="146"/>
      <c r="V34" s="153" t="str">
        <f>IF('1045Bf Données de base trav.'!M30="","",'1045Bf Données de base trav.'!M30)</f>
        <v/>
      </c>
      <c r="W34" s="153" t="str">
        <f>IF($C34="","",'1045Ef Décompte'!D34)</f>
        <v/>
      </c>
      <c r="X34" s="146">
        <f>IF(AND('1045Bf Données de base trav.'!Q30="",'1045Bf Données de base trav.'!R30=""),0,'1045Bf Données de base trav.'!Q30-'1045Bf Données de base trav.'!R30)</f>
        <v>0</v>
      </c>
      <c r="Y34" s="146" t="str">
        <f>IF(OR($C34="",'1045Bf Données de base trav.'!N30="",F34="",'1045Bf Données de base trav.'!P30="",X34=""),"",'1045Bf Données de base trav.'!N30-F34-'1045Bf Données de base trav.'!P30-X34)</f>
        <v/>
      </c>
      <c r="Z34" s="121" t="str">
        <f>IF(K34="","",K34 - '1045Bf Données de base trav.'!S30)</f>
        <v/>
      </c>
      <c r="AA34" s="121" t="str">
        <f t="shared" si="6"/>
        <v/>
      </c>
      <c r="AB34" s="121" t="str">
        <f t="shared" si="7"/>
        <v/>
      </c>
      <c r="AC34" s="121" t="str">
        <f t="shared" si="3"/>
        <v/>
      </c>
      <c r="AD34" s="121" t="str">
        <f>IF(OR($C34="",K34="",N34=""),"",MAX(O34+'1045Bf Données de base trav.'!T30-N34,0))</f>
        <v/>
      </c>
      <c r="AE34" s="121">
        <f>'1045Bf Données de base trav.'!T30</f>
        <v>0</v>
      </c>
      <c r="AF34" s="121" t="str">
        <f t="shared" si="8"/>
        <v/>
      </c>
      <c r="AG34" s="125">
        <f>IF('1045Bf Données de base trav.'!N30="",0,1)</f>
        <v>0</v>
      </c>
      <c r="AH34" s="138">
        <f t="shared" si="9"/>
        <v>0</v>
      </c>
      <c r="AI34" s="121">
        <f>IF('1045Bf Données de base trav.'!N30="",0,'1045Bf Données de base trav.'!N30)</f>
        <v>0</v>
      </c>
      <c r="AJ34" s="121">
        <f>IF('1045Bf Données de base trav.'!N30="",0,'1045Bf Données de base trav.'!P30)</f>
        <v>0</v>
      </c>
      <c r="AK34" s="153">
        <f>IF('1045Bf Données de base trav.'!V30&gt;0,AA34,0)</f>
        <v>0</v>
      </c>
      <c r="AL34" s="126">
        <f>IF('1045Bf Données de base trav.'!V30&gt;0,'1045Bf Données de base trav.'!T30,0)</f>
        <v>0</v>
      </c>
      <c r="AM34" s="121">
        <f>'1045Bf Données de base trav.'!N30</f>
        <v>0</v>
      </c>
      <c r="AN34" s="121">
        <f>'1045Bf Données de base trav.'!P30</f>
        <v>0</v>
      </c>
      <c r="AO34" s="121">
        <f t="shared" si="16"/>
        <v>0</v>
      </c>
    </row>
    <row r="35" spans="1:41" s="122" customFormat="1" ht="16.899999999999999" customHeight="1">
      <c r="A35" s="154" t="str">
        <f>IF('1045Bf Données de base trav.'!A31="","",'1045Bf Données de base trav.'!A31)</f>
        <v/>
      </c>
      <c r="B35" s="155" t="str">
        <f>IF('1045Bf Données de base trav.'!B31="","",'1045Bf Données de base trav.'!B31)</f>
        <v/>
      </c>
      <c r="C35" s="156" t="str">
        <f>IF('1045Bf Données de base trav.'!C31="","",'1045Bf Données de base trav.'!C31)</f>
        <v/>
      </c>
      <c r="D35" s="214" t="str">
        <f>IF('1045Bf Données de base trav.'!AG31="","",'1045Bf Données de base trav.'!AG31)</f>
        <v/>
      </c>
      <c r="E35" s="222" t="str">
        <f>IF('1045Bf Données de base trav.'!N31="","",'1045Bf Données de base trav.'!N31)</f>
        <v/>
      </c>
      <c r="F35" s="210" t="str">
        <f>IF('1045Bf Données de base trav.'!O31="","",'1045Bf Données de base trav.'!O31)</f>
        <v/>
      </c>
      <c r="G35" s="217" t="str">
        <f>IF('1045Bf Données de base trav.'!P31="","",'1045Bf Données de base trav.'!P31)</f>
        <v/>
      </c>
      <c r="H35" s="218" t="str">
        <f>IF('1045Bf Données de base trav.'!Q31="","",'1045Bf Données de base trav.'!Q31)</f>
        <v/>
      </c>
      <c r="I35" s="219" t="str">
        <f>IF('1045Bf Données de base trav.'!R31="","",'1045Bf Données de base trav.'!R31)</f>
        <v/>
      </c>
      <c r="J35" s="323" t="str">
        <f t="shared" si="1"/>
        <v/>
      </c>
      <c r="K35" s="222" t="str">
        <f t="shared" si="10"/>
        <v/>
      </c>
      <c r="L35" s="220" t="str">
        <f>IF('1045Bf Données de base trav.'!S31="","",'1045Bf Données de base trav.'!S31)</f>
        <v/>
      </c>
      <c r="M35" s="221" t="str">
        <f t="shared" si="11"/>
        <v/>
      </c>
      <c r="N35" s="324" t="str">
        <f t="shared" si="12"/>
        <v/>
      </c>
      <c r="O35" s="323" t="str">
        <f t="shared" si="13"/>
        <v/>
      </c>
      <c r="P35" s="222" t="str">
        <f t="shared" si="4"/>
        <v/>
      </c>
      <c r="Q35" s="220" t="str">
        <f t="shared" si="14"/>
        <v/>
      </c>
      <c r="R35" s="221" t="str">
        <f t="shared" si="15"/>
        <v/>
      </c>
      <c r="S35" s="222" t="str">
        <f>IF(N35="","",MAX((N35-AE35)*'1045Af Demande'!$B$30,0))</f>
        <v/>
      </c>
      <c r="T35" s="223" t="str">
        <f t="shared" si="5"/>
        <v/>
      </c>
      <c r="U35" s="146"/>
      <c r="V35" s="153" t="str">
        <f>IF('1045Bf Données de base trav.'!M31="","",'1045Bf Données de base trav.'!M31)</f>
        <v/>
      </c>
      <c r="W35" s="153" t="str">
        <f>IF($C35="","",'1045Ef Décompte'!D35)</f>
        <v/>
      </c>
      <c r="X35" s="146">
        <f>IF(AND('1045Bf Données de base trav.'!Q31="",'1045Bf Données de base trav.'!R31=""),0,'1045Bf Données de base trav.'!Q31-'1045Bf Données de base trav.'!R31)</f>
        <v>0</v>
      </c>
      <c r="Y35" s="146" t="str">
        <f>IF(OR($C35="",'1045Bf Données de base trav.'!N31="",F35="",'1045Bf Données de base trav.'!P31="",X35=""),"",'1045Bf Données de base trav.'!N31-F35-'1045Bf Données de base trav.'!P31-X35)</f>
        <v/>
      </c>
      <c r="Z35" s="121" t="str">
        <f>IF(K35="","",K35 - '1045Bf Données de base trav.'!S31)</f>
        <v/>
      </c>
      <c r="AA35" s="121" t="str">
        <f t="shared" si="6"/>
        <v/>
      </c>
      <c r="AB35" s="121" t="str">
        <f t="shared" si="7"/>
        <v/>
      </c>
      <c r="AC35" s="121" t="str">
        <f t="shared" si="3"/>
        <v/>
      </c>
      <c r="AD35" s="121" t="str">
        <f>IF(OR($C35="",K35="",N35=""),"",MAX(O35+'1045Bf Données de base trav.'!T31-N35,0))</f>
        <v/>
      </c>
      <c r="AE35" s="121">
        <f>'1045Bf Données de base trav.'!T31</f>
        <v>0</v>
      </c>
      <c r="AF35" s="121" t="str">
        <f t="shared" si="8"/>
        <v/>
      </c>
      <c r="AG35" s="125">
        <f>IF('1045Bf Données de base trav.'!N31="",0,1)</f>
        <v>0</v>
      </c>
      <c r="AH35" s="138">
        <f t="shared" si="9"/>
        <v>0</v>
      </c>
      <c r="AI35" s="121">
        <f>IF('1045Bf Données de base trav.'!N31="",0,'1045Bf Données de base trav.'!N31)</f>
        <v>0</v>
      </c>
      <c r="AJ35" s="121">
        <f>IF('1045Bf Données de base trav.'!N31="",0,'1045Bf Données de base trav.'!P31)</f>
        <v>0</v>
      </c>
      <c r="AK35" s="153">
        <f>IF('1045Bf Données de base trav.'!V31&gt;0,AA35,0)</f>
        <v>0</v>
      </c>
      <c r="AL35" s="126">
        <f>IF('1045Bf Données de base trav.'!V31&gt;0,'1045Bf Données de base trav.'!T31,0)</f>
        <v>0</v>
      </c>
      <c r="AM35" s="121">
        <f>'1045Bf Données de base trav.'!N31</f>
        <v>0</v>
      </c>
      <c r="AN35" s="121">
        <f>'1045Bf Données de base trav.'!P31</f>
        <v>0</v>
      </c>
      <c r="AO35" s="121">
        <f t="shared" si="16"/>
        <v>0</v>
      </c>
    </row>
    <row r="36" spans="1:41" s="122" customFormat="1" ht="16.899999999999999" customHeight="1">
      <c r="A36" s="154" t="str">
        <f>IF('1045Bf Données de base trav.'!A32="","",'1045Bf Données de base trav.'!A32)</f>
        <v/>
      </c>
      <c r="B36" s="155" t="str">
        <f>IF('1045Bf Données de base trav.'!B32="","",'1045Bf Données de base trav.'!B32)</f>
        <v/>
      </c>
      <c r="C36" s="156" t="str">
        <f>IF('1045Bf Données de base trav.'!C32="","",'1045Bf Données de base trav.'!C32)</f>
        <v/>
      </c>
      <c r="D36" s="214" t="str">
        <f>IF('1045Bf Données de base trav.'!AG32="","",'1045Bf Données de base trav.'!AG32)</f>
        <v/>
      </c>
      <c r="E36" s="222" t="str">
        <f>IF('1045Bf Données de base trav.'!N32="","",'1045Bf Données de base trav.'!N32)</f>
        <v/>
      </c>
      <c r="F36" s="210" t="str">
        <f>IF('1045Bf Données de base trav.'!O32="","",'1045Bf Données de base trav.'!O32)</f>
        <v/>
      </c>
      <c r="G36" s="217" t="str">
        <f>IF('1045Bf Données de base trav.'!P32="","",'1045Bf Données de base trav.'!P32)</f>
        <v/>
      </c>
      <c r="H36" s="218" t="str">
        <f>IF('1045Bf Données de base trav.'!Q32="","",'1045Bf Données de base trav.'!Q32)</f>
        <v/>
      </c>
      <c r="I36" s="219" t="str">
        <f>IF('1045Bf Données de base trav.'!R32="","",'1045Bf Données de base trav.'!R32)</f>
        <v/>
      </c>
      <c r="J36" s="323" t="str">
        <f t="shared" si="1"/>
        <v/>
      </c>
      <c r="K36" s="222" t="str">
        <f t="shared" si="10"/>
        <v/>
      </c>
      <c r="L36" s="220" t="str">
        <f>IF('1045Bf Données de base trav.'!S32="","",'1045Bf Données de base trav.'!S32)</f>
        <v/>
      </c>
      <c r="M36" s="221" t="str">
        <f t="shared" si="11"/>
        <v/>
      </c>
      <c r="N36" s="324" t="str">
        <f t="shared" si="12"/>
        <v/>
      </c>
      <c r="O36" s="323" t="str">
        <f t="shared" si="13"/>
        <v/>
      </c>
      <c r="P36" s="222" t="str">
        <f t="shared" si="4"/>
        <v/>
      </c>
      <c r="Q36" s="220" t="str">
        <f t="shared" si="14"/>
        <v/>
      </c>
      <c r="R36" s="221" t="str">
        <f t="shared" si="15"/>
        <v/>
      </c>
      <c r="S36" s="222" t="str">
        <f>IF(N36="","",MAX((N36-AE36)*'1045Af Demande'!$B$30,0))</f>
        <v/>
      </c>
      <c r="T36" s="223" t="str">
        <f t="shared" si="5"/>
        <v/>
      </c>
      <c r="U36" s="146"/>
      <c r="V36" s="153" t="str">
        <f>IF('1045Bf Données de base trav.'!M32="","",'1045Bf Données de base trav.'!M32)</f>
        <v/>
      </c>
      <c r="W36" s="153" t="str">
        <f>IF($C36="","",'1045Ef Décompte'!D36)</f>
        <v/>
      </c>
      <c r="X36" s="146">
        <f>IF(AND('1045Bf Données de base trav.'!Q32="",'1045Bf Données de base trav.'!R32=""),0,'1045Bf Données de base trav.'!Q32-'1045Bf Données de base trav.'!R32)</f>
        <v>0</v>
      </c>
      <c r="Y36" s="146" t="str">
        <f>IF(OR($C36="",'1045Bf Données de base trav.'!N32="",F36="",'1045Bf Données de base trav.'!P32="",X36=""),"",'1045Bf Données de base trav.'!N32-F36-'1045Bf Données de base trav.'!P32-X36)</f>
        <v/>
      </c>
      <c r="Z36" s="121" t="str">
        <f>IF(K36="","",K36 - '1045Bf Données de base trav.'!S32)</f>
        <v/>
      </c>
      <c r="AA36" s="121" t="str">
        <f t="shared" si="6"/>
        <v/>
      </c>
      <c r="AB36" s="121" t="str">
        <f t="shared" si="7"/>
        <v/>
      </c>
      <c r="AC36" s="121" t="str">
        <f t="shared" si="3"/>
        <v/>
      </c>
      <c r="AD36" s="121" t="str">
        <f>IF(OR($C36="",K36="",N36=""),"",MAX(O36+'1045Bf Données de base trav.'!T32-N36,0))</f>
        <v/>
      </c>
      <c r="AE36" s="121">
        <f>'1045Bf Données de base trav.'!T32</f>
        <v>0</v>
      </c>
      <c r="AF36" s="121" t="str">
        <f t="shared" si="8"/>
        <v/>
      </c>
      <c r="AG36" s="125">
        <f>IF('1045Bf Données de base trav.'!N32="",0,1)</f>
        <v>0</v>
      </c>
      <c r="AH36" s="138">
        <f t="shared" si="9"/>
        <v>0</v>
      </c>
      <c r="AI36" s="121">
        <f>IF('1045Bf Données de base trav.'!N32="",0,'1045Bf Données de base trav.'!N32)</f>
        <v>0</v>
      </c>
      <c r="AJ36" s="121">
        <f>IF('1045Bf Données de base trav.'!N32="",0,'1045Bf Données de base trav.'!P32)</f>
        <v>0</v>
      </c>
      <c r="AK36" s="153">
        <f>IF('1045Bf Données de base trav.'!V32&gt;0,AA36,0)</f>
        <v>0</v>
      </c>
      <c r="AL36" s="126">
        <f>IF('1045Bf Données de base trav.'!V32&gt;0,'1045Bf Données de base trav.'!T32,0)</f>
        <v>0</v>
      </c>
      <c r="AM36" s="121">
        <f>'1045Bf Données de base trav.'!N32</f>
        <v>0</v>
      </c>
      <c r="AN36" s="121">
        <f>'1045Bf Données de base trav.'!P32</f>
        <v>0</v>
      </c>
      <c r="AO36" s="121">
        <f t="shared" si="16"/>
        <v>0</v>
      </c>
    </row>
    <row r="37" spans="1:41" s="122" customFormat="1" ht="16.899999999999999" customHeight="1">
      <c r="A37" s="154" t="str">
        <f>IF('1045Bf Données de base trav.'!A33="","",'1045Bf Données de base trav.'!A33)</f>
        <v/>
      </c>
      <c r="B37" s="155" t="str">
        <f>IF('1045Bf Données de base trav.'!B33="","",'1045Bf Données de base trav.'!B33)</f>
        <v/>
      </c>
      <c r="C37" s="156" t="str">
        <f>IF('1045Bf Données de base trav.'!C33="","",'1045Bf Données de base trav.'!C33)</f>
        <v/>
      </c>
      <c r="D37" s="214" t="str">
        <f>IF('1045Bf Données de base trav.'!AG33="","",'1045Bf Données de base trav.'!AG33)</f>
        <v/>
      </c>
      <c r="E37" s="222" t="str">
        <f>IF('1045Bf Données de base trav.'!N33="","",'1045Bf Données de base trav.'!N33)</f>
        <v/>
      </c>
      <c r="F37" s="210" t="str">
        <f>IF('1045Bf Données de base trav.'!O33="","",'1045Bf Données de base trav.'!O33)</f>
        <v/>
      </c>
      <c r="G37" s="217" t="str">
        <f>IF('1045Bf Données de base trav.'!P33="","",'1045Bf Données de base trav.'!P33)</f>
        <v/>
      </c>
      <c r="H37" s="218" t="str">
        <f>IF('1045Bf Données de base trav.'!Q33="","",'1045Bf Données de base trav.'!Q33)</f>
        <v/>
      </c>
      <c r="I37" s="219" t="str">
        <f>IF('1045Bf Données de base trav.'!R33="","",'1045Bf Données de base trav.'!R33)</f>
        <v/>
      </c>
      <c r="J37" s="323" t="str">
        <f t="shared" si="1"/>
        <v/>
      </c>
      <c r="K37" s="222" t="str">
        <f t="shared" si="10"/>
        <v/>
      </c>
      <c r="L37" s="220" t="str">
        <f>IF('1045Bf Données de base trav.'!S33="","",'1045Bf Données de base trav.'!S33)</f>
        <v/>
      </c>
      <c r="M37" s="221" t="str">
        <f t="shared" si="11"/>
        <v/>
      </c>
      <c r="N37" s="324" t="str">
        <f t="shared" si="12"/>
        <v/>
      </c>
      <c r="O37" s="323" t="str">
        <f t="shared" si="13"/>
        <v/>
      </c>
      <c r="P37" s="222" t="str">
        <f t="shared" si="4"/>
        <v/>
      </c>
      <c r="Q37" s="220" t="str">
        <f t="shared" si="14"/>
        <v/>
      </c>
      <c r="R37" s="221" t="str">
        <f t="shared" si="15"/>
        <v/>
      </c>
      <c r="S37" s="222" t="str">
        <f>IF(N37="","",MAX((N37-AE37)*'1045Af Demande'!$B$30,0))</f>
        <v/>
      </c>
      <c r="T37" s="223" t="str">
        <f t="shared" si="5"/>
        <v/>
      </c>
      <c r="U37" s="146"/>
      <c r="V37" s="153" t="str">
        <f>IF('1045Bf Données de base trav.'!M33="","",'1045Bf Données de base trav.'!M33)</f>
        <v/>
      </c>
      <c r="W37" s="153" t="str">
        <f>IF($C37="","",'1045Ef Décompte'!D37)</f>
        <v/>
      </c>
      <c r="X37" s="146">
        <f>IF(AND('1045Bf Données de base trav.'!Q33="",'1045Bf Données de base trav.'!R33=""),0,'1045Bf Données de base trav.'!Q33-'1045Bf Données de base trav.'!R33)</f>
        <v>0</v>
      </c>
      <c r="Y37" s="146" t="str">
        <f>IF(OR($C37="",'1045Bf Données de base trav.'!N33="",F37="",'1045Bf Données de base trav.'!P33="",X37=""),"",'1045Bf Données de base trav.'!N33-F37-'1045Bf Données de base trav.'!P33-X37)</f>
        <v/>
      </c>
      <c r="Z37" s="121" t="str">
        <f>IF(K37="","",K37 - '1045Bf Données de base trav.'!S33)</f>
        <v/>
      </c>
      <c r="AA37" s="121" t="str">
        <f t="shared" si="6"/>
        <v/>
      </c>
      <c r="AB37" s="121" t="str">
        <f t="shared" si="7"/>
        <v/>
      </c>
      <c r="AC37" s="121" t="str">
        <f t="shared" si="3"/>
        <v/>
      </c>
      <c r="AD37" s="121" t="str">
        <f>IF(OR($C37="",K37="",N37=""),"",MAX(O37+'1045Bf Données de base trav.'!T33-N37,0))</f>
        <v/>
      </c>
      <c r="AE37" s="121">
        <f>'1045Bf Données de base trav.'!T33</f>
        <v>0</v>
      </c>
      <c r="AF37" s="121" t="str">
        <f t="shared" si="8"/>
        <v/>
      </c>
      <c r="AG37" s="125">
        <f>IF('1045Bf Données de base trav.'!N33="",0,1)</f>
        <v>0</v>
      </c>
      <c r="AH37" s="138">
        <f t="shared" si="9"/>
        <v>0</v>
      </c>
      <c r="AI37" s="121">
        <f>IF('1045Bf Données de base trav.'!N33="",0,'1045Bf Données de base trav.'!N33)</f>
        <v>0</v>
      </c>
      <c r="AJ37" s="121">
        <f>IF('1045Bf Données de base trav.'!N33="",0,'1045Bf Données de base trav.'!P33)</f>
        <v>0</v>
      </c>
      <c r="AK37" s="153">
        <f>IF('1045Bf Données de base trav.'!V33&gt;0,AA37,0)</f>
        <v>0</v>
      </c>
      <c r="AL37" s="126">
        <f>IF('1045Bf Données de base trav.'!V33&gt;0,'1045Bf Données de base trav.'!T33,0)</f>
        <v>0</v>
      </c>
      <c r="AM37" s="121">
        <f>'1045Bf Données de base trav.'!N33</f>
        <v>0</v>
      </c>
      <c r="AN37" s="121">
        <f>'1045Bf Données de base trav.'!P33</f>
        <v>0</v>
      </c>
      <c r="AO37" s="121">
        <f t="shared" si="16"/>
        <v>0</v>
      </c>
    </row>
    <row r="38" spans="1:41" s="122" customFormat="1" ht="16.899999999999999" customHeight="1">
      <c r="A38" s="154" t="str">
        <f>IF('1045Bf Données de base trav.'!A34="","",'1045Bf Données de base trav.'!A34)</f>
        <v/>
      </c>
      <c r="B38" s="155" t="str">
        <f>IF('1045Bf Données de base trav.'!B34="","",'1045Bf Données de base trav.'!B34)</f>
        <v/>
      </c>
      <c r="C38" s="156" t="str">
        <f>IF('1045Bf Données de base trav.'!C34="","",'1045Bf Données de base trav.'!C34)</f>
        <v/>
      </c>
      <c r="D38" s="214" t="str">
        <f>IF('1045Bf Données de base trav.'!AG34="","",'1045Bf Données de base trav.'!AG34)</f>
        <v/>
      </c>
      <c r="E38" s="222" t="str">
        <f>IF('1045Bf Données de base trav.'!N34="","",'1045Bf Données de base trav.'!N34)</f>
        <v/>
      </c>
      <c r="F38" s="210" t="str">
        <f>IF('1045Bf Données de base trav.'!O34="","",'1045Bf Données de base trav.'!O34)</f>
        <v/>
      </c>
      <c r="G38" s="217" t="str">
        <f>IF('1045Bf Données de base trav.'!P34="","",'1045Bf Données de base trav.'!P34)</f>
        <v/>
      </c>
      <c r="H38" s="218" t="str">
        <f>IF('1045Bf Données de base trav.'!Q34="","",'1045Bf Données de base trav.'!Q34)</f>
        <v/>
      </c>
      <c r="I38" s="219" t="str">
        <f>IF('1045Bf Données de base trav.'!R34="","",'1045Bf Données de base trav.'!R34)</f>
        <v/>
      </c>
      <c r="J38" s="323" t="str">
        <f t="shared" si="1"/>
        <v/>
      </c>
      <c r="K38" s="222" t="str">
        <f t="shared" si="10"/>
        <v/>
      </c>
      <c r="L38" s="220" t="str">
        <f>IF('1045Bf Données de base trav.'!S34="","",'1045Bf Données de base trav.'!S34)</f>
        <v/>
      </c>
      <c r="M38" s="221" t="str">
        <f t="shared" si="11"/>
        <v/>
      </c>
      <c r="N38" s="324" t="str">
        <f t="shared" si="12"/>
        <v/>
      </c>
      <c r="O38" s="323" t="str">
        <f t="shared" si="13"/>
        <v/>
      </c>
      <c r="P38" s="222" t="str">
        <f t="shared" si="4"/>
        <v/>
      </c>
      <c r="Q38" s="220" t="str">
        <f t="shared" si="14"/>
        <v/>
      </c>
      <c r="R38" s="221" t="str">
        <f t="shared" si="15"/>
        <v/>
      </c>
      <c r="S38" s="222" t="str">
        <f>IF(N38="","",MAX((N38-AE38)*'1045Af Demande'!$B$30,0))</f>
        <v/>
      </c>
      <c r="T38" s="223" t="str">
        <f t="shared" si="5"/>
        <v/>
      </c>
      <c r="U38" s="146"/>
      <c r="V38" s="153" t="str">
        <f>IF('1045Bf Données de base trav.'!M34="","",'1045Bf Données de base trav.'!M34)</f>
        <v/>
      </c>
      <c r="W38" s="153" t="str">
        <f>IF($C38="","",'1045Ef Décompte'!D38)</f>
        <v/>
      </c>
      <c r="X38" s="146">
        <f>IF(AND('1045Bf Données de base trav.'!Q34="",'1045Bf Données de base trav.'!R34=""),0,'1045Bf Données de base trav.'!Q34-'1045Bf Données de base trav.'!R34)</f>
        <v>0</v>
      </c>
      <c r="Y38" s="146" t="str">
        <f>IF(OR($C38="",'1045Bf Données de base trav.'!N34="",F38="",'1045Bf Données de base trav.'!P34="",X38=""),"",'1045Bf Données de base trav.'!N34-F38-'1045Bf Données de base trav.'!P34-X38)</f>
        <v/>
      </c>
      <c r="Z38" s="121" t="str">
        <f>IF(K38="","",K38 - '1045Bf Données de base trav.'!S34)</f>
        <v/>
      </c>
      <c r="AA38" s="121" t="str">
        <f t="shared" si="6"/>
        <v/>
      </c>
      <c r="AB38" s="121" t="str">
        <f t="shared" si="7"/>
        <v/>
      </c>
      <c r="AC38" s="121" t="str">
        <f t="shared" si="3"/>
        <v/>
      </c>
      <c r="AD38" s="121" t="str">
        <f>IF(OR($C38="",K38="",N38=""),"",MAX(O38+'1045Bf Données de base trav.'!T34-N38,0))</f>
        <v/>
      </c>
      <c r="AE38" s="121">
        <f>'1045Bf Données de base trav.'!T34</f>
        <v>0</v>
      </c>
      <c r="AF38" s="121" t="str">
        <f t="shared" si="8"/>
        <v/>
      </c>
      <c r="AG38" s="125">
        <f>IF('1045Bf Données de base trav.'!N34="",0,1)</f>
        <v>0</v>
      </c>
      <c r="AH38" s="138">
        <f t="shared" si="9"/>
        <v>0</v>
      </c>
      <c r="AI38" s="121">
        <f>IF('1045Bf Données de base trav.'!N34="",0,'1045Bf Données de base trav.'!N34)</f>
        <v>0</v>
      </c>
      <c r="AJ38" s="121">
        <f>IF('1045Bf Données de base trav.'!N34="",0,'1045Bf Données de base trav.'!P34)</f>
        <v>0</v>
      </c>
      <c r="AK38" s="153">
        <f>IF('1045Bf Données de base trav.'!V34&gt;0,AA38,0)</f>
        <v>0</v>
      </c>
      <c r="AL38" s="126">
        <f>IF('1045Bf Données de base trav.'!V34&gt;0,'1045Bf Données de base trav.'!T34,0)</f>
        <v>0</v>
      </c>
      <c r="AM38" s="121">
        <f>'1045Bf Données de base trav.'!N34</f>
        <v>0</v>
      </c>
      <c r="AN38" s="121">
        <f>'1045Bf Données de base trav.'!P34</f>
        <v>0</v>
      </c>
      <c r="AO38" s="121">
        <f t="shared" si="16"/>
        <v>0</v>
      </c>
    </row>
    <row r="39" spans="1:41" s="122" customFormat="1" ht="16.899999999999999" customHeight="1">
      <c r="A39" s="154" t="str">
        <f>IF('1045Bf Données de base trav.'!A35="","",'1045Bf Données de base trav.'!A35)</f>
        <v/>
      </c>
      <c r="B39" s="155" t="str">
        <f>IF('1045Bf Données de base trav.'!B35="","",'1045Bf Données de base trav.'!B35)</f>
        <v/>
      </c>
      <c r="C39" s="156" t="str">
        <f>IF('1045Bf Données de base trav.'!C35="","",'1045Bf Données de base trav.'!C35)</f>
        <v/>
      </c>
      <c r="D39" s="214" t="str">
        <f>IF('1045Bf Données de base trav.'!AG35="","",'1045Bf Données de base trav.'!AG35)</f>
        <v/>
      </c>
      <c r="E39" s="222" t="str">
        <f>IF('1045Bf Données de base trav.'!N35="","",'1045Bf Données de base trav.'!N35)</f>
        <v/>
      </c>
      <c r="F39" s="210" t="str">
        <f>IF('1045Bf Données de base trav.'!O35="","",'1045Bf Données de base trav.'!O35)</f>
        <v/>
      </c>
      <c r="G39" s="217" t="str">
        <f>IF('1045Bf Données de base trav.'!P35="","",'1045Bf Données de base trav.'!P35)</f>
        <v/>
      </c>
      <c r="H39" s="218" t="str">
        <f>IF('1045Bf Données de base trav.'!Q35="","",'1045Bf Données de base trav.'!Q35)</f>
        <v/>
      </c>
      <c r="I39" s="219" t="str">
        <f>IF('1045Bf Données de base trav.'!R35="","",'1045Bf Données de base trav.'!R35)</f>
        <v/>
      </c>
      <c r="J39" s="323" t="str">
        <f t="shared" si="1"/>
        <v/>
      </c>
      <c r="K39" s="222" t="str">
        <f t="shared" si="10"/>
        <v/>
      </c>
      <c r="L39" s="220" t="str">
        <f>IF('1045Bf Données de base trav.'!S35="","",'1045Bf Données de base trav.'!S35)</f>
        <v/>
      </c>
      <c r="M39" s="221" t="str">
        <f t="shared" si="11"/>
        <v/>
      </c>
      <c r="N39" s="324" t="str">
        <f t="shared" si="12"/>
        <v/>
      </c>
      <c r="O39" s="323" t="str">
        <f t="shared" si="13"/>
        <v/>
      </c>
      <c r="P39" s="222" t="str">
        <f t="shared" si="4"/>
        <v/>
      </c>
      <c r="Q39" s="220" t="str">
        <f t="shared" si="14"/>
        <v/>
      </c>
      <c r="R39" s="221" t="str">
        <f t="shared" si="15"/>
        <v/>
      </c>
      <c r="S39" s="222" t="str">
        <f>IF(N39="","",MAX((N39-AE39)*'1045Af Demande'!$B$30,0))</f>
        <v/>
      </c>
      <c r="T39" s="223" t="str">
        <f t="shared" si="5"/>
        <v/>
      </c>
      <c r="U39" s="146"/>
      <c r="V39" s="153" t="str">
        <f>IF('1045Bf Données de base trav.'!M35="","",'1045Bf Données de base trav.'!M35)</f>
        <v/>
      </c>
      <c r="W39" s="153" t="str">
        <f>IF($C39="","",'1045Ef Décompte'!D39)</f>
        <v/>
      </c>
      <c r="X39" s="146">
        <f>IF(AND('1045Bf Données de base trav.'!Q35="",'1045Bf Données de base trav.'!R35=""),0,'1045Bf Données de base trav.'!Q35-'1045Bf Données de base trav.'!R35)</f>
        <v>0</v>
      </c>
      <c r="Y39" s="146" t="str">
        <f>IF(OR($C39="",'1045Bf Données de base trav.'!N35="",F39="",'1045Bf Données de base trav.'!P35="",X39=""),"",'1045Bf Données de base trav.'!N35-F39-'1045Bf Données de base trav.'!P35-X39)</f>
        <v/>
      </c>
      <c r="Z39" s="121" t="str">
        <f>IF(K39="","",K39 - '1045Bf Données de base trav.'!S35)</f>
        <v/>
      </c>
      <c r="AA39" s="121" t="str">
        <f t="shared" si="6"/>
        <v/>
      </c>
      <c r="AB39" s="121" t="str">
        <f t="shared" si="7"/>
        <v/>
      </c>
      <c r="AC39" s="121" t="str">
        <f t="shared" si="3"/>
        <v/>
      </c>
      <c r="AD39" s="121" t="str">
        <f>IF(OR($C39="",K39="",N39=""),"",MAX(O39+'1045Bf Données de base trav.'!T35-N39,0))</f>
        <v/>
      </c>
      <c r="AE39" s="121">
        <f>'1045Bf Données de base trav.'!T35</f>
        <v>0</v>
      </c>
      <c r="AF39" s="121" t="str">
        <f t="shared" si="8"/>
        <v/>
      </c>
      <c r="AG39" s="125">
        <f>IF('1045Bf Données de base trav.'!N35="",0,1)</f>
        <v>0</v>
      </c>
      <c r="AH39" s="138">
        <f t="shared" si="9"/>
        <v>0</v>
      </c>
      <c r="AI39" s="121">
        <f>IF('1045Bf Données de base trav.'!N35="",0,'1045Bf Données de base trav.'!N35)</f>
        <v>0</v>
      </c>
      <c r="AJ39" s="121">
        <f>IF('1045Bf Données de base trav.'!N35="",0,'1045Bf Données de base trav.'!P35)</f>
        <v>0</v>
      </c>
      <c r="AK39" s="153">
        <f>IF('1045Bf Données de base trav.'!V35&gt;0,AA39,0)</f>
        <v>0</v>
      </c>
      <c r="AL39" s="126">
        <f>IF('1045Bf Données de base trav.'!V35&gt;0,'1045Bf Données de base trav.'!T35,0)</f>
        <v>0</v>
      </c>
      <c r="AM39" s="121">
        <f>'1045Bf Données de base trav.'!N35</f>
        <v>0</v>
      </c>
      <c r="AN39" s="121">
        <f>'1045Bf Données de base trav.'!P35</f>
        <v>0</v>
      </c>
      <c r="AO39" s="121">
        <f t="shared" si="16"/>
        <v>0</v>
      </c>
    </row>
    <row r="40" spans="1:41" s="122" customFormat="1" ht="16.899999999999999" customHeight="1">
      <c r="A40" s="154" t="str">
        <f>IF('1045Bf Données de base trav.'!A36="","",'1045Bf Données de base trav.'!A36)</f>
        <v/>
      </c>
      <c r="B40" s="155" t="str">
        <f>IF('1045Bf Données de base trav.'!B36="","",'1045Bf Données de base trav.'!B36)</f>
        <v/>
      </c>
      <c r="C40" s="156" t="str">
        <f>IF('1045Bf Données de base trav.'!C36="","",'1045Bf Données de base trav.'!C36)</f>
        <v/>
      </c>
      <c r="D40" s="214" t="str">
        <f>IF('1045Bf Données de base trav.'!AG36="","",'1045Bf Données de base trav.'!AG36)</f>
        <v/>
      </c>
      <c r="E40" s="222" t="str">
        <f>IF('1045Bf Données de base trav.'!N36="","",'1045Bf Données de base trav.'!N36)</f>
        <v/>
      </c>
      <c r="F40" s="210" t="str">
        <f>IF('1045Bf Données de base trav.'!O36="","",'1045Bf Données de base trav.'!O36)</f>
        <v/>
      </c>
      <c r="G40" s="217" t="str">
        <f>IF('1045Bf Données de base trav.'!P36="","",'1045Bf Données de base trav.'!P36)</f>
        <v/>
      </c>
      <c r="H40" s="218" t="str">
        <f>IF('1045Bf Données de base trav.'!Q36="","",'1045Bf Données de base trav.'!Q36)</f>
        <v/>
      </c>
      <c r="I40" s="219" t="str">
        <f>IF('1045Bf Données de base trav.'!R36="","",'1045Bf Données de base trav.'!R36)</f>
        <v/>
      </c>
      <c r="J40" s="323" t="str">
        <f t="shared" si="1"/>
        <v/>
      </c>
      <c r="K40" s="222" t="str">
        <f t="shared" si="10"/>
        <v/>
      </c>
      <c r="L40" s="220" t="str">
        <f>IF('1045Bf Données de base trav.'!S36="","",'1045Bf Données de base trav.'!S36)</f>
        <v/>
      </c>
      <c r="M40" s="221" t="str">
        <f t="shared" si="11"/>
        <v/>
      </c>
      <c r="N40" s="324" t="str">
        <f t="shared" si="12"/>
        <v/>
      </c>
      <c r="O40" s="323" t="str">
        <f t="shared" si="13"/>
        <v/>
      </c>
      <c r="P40" s="222" t="str">
        <f t="shared" si="4"/>
        <v/>
      </c>
      <c r="Q40" s="220" t="str">
        <f t="shared" si="14"/>
        <v/>
      </c>
      <c r="R40" s="221" t="str">
        <f t="shared" si="15"/>
        <v/>
      </c>
      <c r="S40" s="222" t="str">
        <f>IF(N40="","",MAX((N40-AE40)*'1045Af Demande'!$B$30,0))</f>
        <v/>
      </c>
      <c r="T40" s="223" t="str">
        <f t="shared" si="5"/>
        <v/>
      </c>
      <c r="U40" s="146"/>
      <c r="V40" s="153" t="str">
        <f>IF('1045Bf Données de base trav.'!M36="","",'1045Bf Données de base trav.'!M36)</f>
        <v/>
      </c>
      <c r="W40" s="153" t="str">
        <f>IF($C40="","",'1045Ef Décompte'!D40)</f>
        <v/>
      </c>
      <c r="X40" s="146">
        <f>IF(AND('1045Bf Données de base trav.'!Q36="",'1045Bf Données de base trav.'!R36=""),0,'1045Bf Données de base trav.'!Q36-'1045Bf Données de base trav.'!R36)</f>
        <v>0</v>
      </c>
      <c r="Y40" s="146" t="str">
        <f>IF(OR($C40="",'1045Bf Données de base trav.'!N36="",F40="",'1045Bf Données de base trav.'!P36="",X40=""),"",'1045Bf Données de base trav.'!N36-F40-'1045Bf Données de base trav.'!P36-X40)</f>
        <v/>
      </c>
      <c r="Z40" s="121" t="str">
        <f>IF(K40="","",K40 - '1045Bf Données de base trav.'!S36)</f>
        <v/>
      </c>
      <c r="AA40" s="121" t="str">
        <f t="shared" si="6"/>
        <v/>
      </c>
      <c r="AB40" s="121" t="str">
        <f t="shared" si="7"/>
        <v/>
      </c>
      <c r="AC40" s="121" t="str">
        <f t="shared" si="3"/>
        <v/>
      </c>
      <c r="AD40" s="121" t="str">
        <f>IF(OR($C40="",K40="",N40=""),"",MAX(O40+'1045Bf Données de base trav.'!T36-N40,0))</f>
        <v/>
      </c>
      <c r="AE40" s="121">
        <f>'1045Bf Données de base trav.'!T36</f>
        <v>0</v>
      </c>
      <c r="AF40" s="121" t="str">
        <f t="shared" si="8"/>
        <v/>
      </c>
      <c r="AG40" s="125">
        <f>IF('1045Bf Données de base trav.'!N36="",0,1)</f>
        <v>0</v>
      </c>
      <c r="AH40" s="138">
        <f t="shared" si="9"/>
        <v>0</v>
      </c>
      <c r="AI40" s="121">
        <f>IF('1045Bf Données de base trav.'!N36="",0,'1045Bf Données de base trav.'!N36)</f>
        <v>0</v>
      </c>
      <c r="AJ40" s="121">
        <f>IF('1045Bf Données de base trav.'!N36="",0,'1045Bf Données de base trav.'!P36)</f>
        <v>0</v>
      </c>
      <c r="AK40" s="153">
        <f>IF('1045Bf Données de base trav.'!V36&gt;0,AA40,0)</f>
        <v>0</v>
      </c>
      <c r="AL40" s="126">
        <f>IF('1045Bf Données de base trav.'!V36&gt;0,'1045Bf Données de base trav.'!T36,0)</f>
        <v>0</v>
      </c>
      <c r="AM40" s="121">
        <f>'1045Bf Données de base trav.'!N36</f>
        <v>0</v>
      </c>
      <c r="AN40" s="121">
        <f>'1045Bf Données de base trav.'!P36</f>
        <v>0</v>
      </c>
      <c r="AO40" s="121">
        <f t="shared" si="16"/>
        <v>0</v>
      </c>
    </row>
    <row r="41" spans="1:41" s="122" customFormat="1" ht="16.899999999999999" customHeight="1">
      <c r="A41" s="154" t="str">
        <f>IF('1045Bf Données de base trav.'!A37="","",'1045Bf Données de base trav.'!A37)</f>
        <v/>
      </c>
      <c r="B41" s="155" t="str">
        <f>IF('1045Bf Données de base trav.'!B37="","",'1045Bf Données de base trav.'!B37)</f>
        <v/>
      </c>
      <c r="C41" s="156" t="str">
        <f>IF('1045Bf Données de base trav.'!C37="","",'1045Bf Données de base trav.'!C37)</f>
        <v/>
      </c>
      <c r="D41" s="214" t="str">
        <f>IF('1045Bf Données de base trav.'!AG37="","",'1045Bf Données de base trav.'!AG37)</f>
        <v/>
      </c>
      <c r="E41" s="222" t="str">
        <f>IF('1045Bf Données de base trav.'!N37="","",'1045Bf Données de base trav.'!N37)</f>
        <v/>
      </c>
      <c r="F41" s="210" t="str">
        <f>IF('1045Bf Données de base trav.'!O37="","",'1045Bf Données de base trav.'!O37)</f>
        <v/>
      </c>
      <c r="G41" s="217" t="str">
        <f>IF('1045Bf Données de base trav.'!P37="","",'1045Bf Données de base trav.'!P37)</f>
        <v/>
      </c>
      <c r="H41" s="218" t="str">
        <f>IF('1045Bf Données de base trav.'!Q37="","",'1045Bf Données de base trav.'!Q37)</f>
        <v/>
      </c>
      <c r="I41" s="219" t="str">
        <f>IF('1045Bf Données de base trav.'!R37="","",'1045Bf Données de base trav.'!R37)</f>
        <v/>
      </c>
      <c r="J41" s="323" t="str">
        <f t="shared" si="1"/>
        <v/>
      </c>
      <c r="K41" s="222" t="str">
        <f t="shared" si="10"/>
        <v/>
      </c>
      <c r="L41" s="220" t="str">
        <f>IF('1045Bf Données de base trav.'!S37="","",'1045Bf Données de base trav.'!S37)</f>
        <v/>
      </c>
      <c r="M41" s="221" t="str">
        <f t="shared" si="11"/>
        <v/>
      </c>
      <c r="N41" s="324" t="str">
        <f t="shared" si="12"/>
        <v/>
      </c>
      <c r="O41" s="323" t="str">
        <f t="shared" si="13"/>
        <v/>
      </c>
      <c r="P41" s="222" t="str">
        <f t="shared" si="4"/>
        <v/>
      </c>
      <c r="Q41" s="220" t="str">
        <f t="shared" si="14"/>
        <v/>
      </c>
      <c r="R41" s="221" t="str">
        <f t="shared" si="15"/>
        <v/>
      </c>
      <c r="S41" s="222" t="str">
        <f>IF(N41="","",MAX((N41-AE41)*'1045Af Demande'!$B$30,0))</f>
        <v/>
      </c>
      <c r="T41" s="223" t="str">
        <f t="shared" si="5"/>
        <v/>
      </c>
      <c r="U41" s="146"/>
      <c r="V41" s="153" t="str">
        <f>IF('1045Bf Données de base trav.'!M37="","",'1045Bf Données de base trav.'!M37)</f>
        <v/>
      </c>
      <c r="W41" s="153" t="str">
        <f>IF($C41="","",'1045Ef Décompte'!D41)</f>
        <v/>
      </c>
      <c r="X41" s="146">
        <f>IF(AND('1045Bf Données de base trav.'!Q37="",'1045Bf Données de base trav.'!R37=""),0,'1045Bf Données de base trav.'!Q37-'1045Bf Données de base trav.'!R37)</f>
        <v>0</v>
      </c>
      <c r="Y41" s="146" t="str">
        <f>IF(OR($C41="",'1045Bf Données de base trav.'!N37="",F41="",'1045Bf Données de base trav.'!P37="",X41=""),"",'1045Bf Données de base trav.'!N37-F41-'1045Bf Données de base trav.'!P37-X41)</f>
        <v/>
      </c>
      <c r="Z41" s="121" t="str">
        <f>IF(K41="","",K41 - '1045Bf Données de base trav.'!S37)</f>
        <v/>
      </c>
      <c r="AA41" s="121" t="str">
        <f t="shared" si="6"/>
        <v/>
      </c>
      <c r="AB41" s="121" t="str">
        <f t="shared" si="7"/>
        <v/>
      </c>
      <c r="AC41" s="121" t="str">
        <f t="shared" si="3"/>
        <v/>
      </c>
      <c r="AD41" s="121" t="str">
        <f>IF(OR($C41="",K41="",N41=""),"",MAX(O41+'1045Bf Données de base trav.'!T37-N41,0))</f>
        <v/>
      </c>
      <c r="AE41" s="121">
        <f>'1045Bf Données de base trav.'!T37</f>
        <v>0</v>
      </c>
      <c r="AF41" s="121" t="str">
        <f t="shared" si="8"/>
        <v/>
      </c>
      <c r="AG41" s="125">
        <f>IF('1045Bf Données de base trav.'!N37="",0,1)</f>
        <v>0</v>
      </c>
      <c r="AH41" s="138">
        <f t="shared" si="9"/>
        <v>0</v>
      </c>
      <c r="AI41" s="121">
        <f>IF('1045Bf Données de base trav.'!N37="",0,'1045Bf Données de base trav.'!N37)</f>
        <v>0</v>
      </c>
      <c r="AJ41" s="121">
        <f>IF('1045Bf Données de base trav.'!N37="",0,'1045Bf Données de base trav.'!P37)</f>
        <v>0</v>
      </c>
      <c r="AK41" s="153">
        <f>IF('1045Bf Données de base trav.'!V37&gt;0,AA41,0)</f>
        <v>0</v>
      </c>
      <c r="AL41" s="126">
        <f>IF('1045Bf Données de base trav.'!V37&gt;0,'1045Bf Données de base trav.'!T37,0)</f>
        <v>0</v>
      </c>
      <c r="AM41" s="121">
        <f>'1045Bf Données de base trav.'!N37</f>
        <v>0</v>
      </c>
      <c r="AN41" s="121">
        <f>'1045Bf Données de base trav.'!P37</f>
        <v>0</v>
      </c>
      <c r="AO41" s="121">
        <f t="shared" si="16"/>
        <v>0</v>
      </c>
    </row>
    <row r="42" spans="1:41" s="122" customFormat="1" ht="16.899999999999999" customHeight="1">
      <c r="A42" s="154" t="str">
        <f>IF('1045Bf Données de base trav.'!A38="","",'1045Bf Données de base trav.'!A38)</f>
        <v/>
      </c>
      <c r="B42" s="155" t="str">
        <f>IF('1045Bf Données de base trav.'!B38="","",'1045Bf Données de base trav.'!B38)</f>
        <v/>
      </c>
      <c r="C42" s="156" t="str">
        <f>IF('1045Bf Données de base trav.'!C38="","",'1045Bf Données de base trav.'!C38)</f>
        <v/>
      </c>
      <c r="D42" s="214" t="str">
        <f>IF('1045Bf Données de base trav.'!AG38="","",'1045Bf Données de base trav.'!AG38)</f>
        <v/>
      </c>
      <c r="E42" s="222" t="str">
        <f>IF('1045Bf Données de base trav.'!N38="","",'1045Bf Données de base trav.'!N38)</f>
        <v/>
      </c>
      <c r="F42" s="210" t="str">
        <f>IF('1045Bf Données de base trav.'!O38="","",'1045Bf Données de base trav.'!O38)</f>
        <v/>
      </c>
      <c r="G42" s="217" t="str">
        <f>IF('1045Bf Données de base trav.'!P38="","",'1045Bf Données de base trav.'!P38)</f>
        <v/>
      </c>
      <c r="H42" s="218" t="str">
        <f>IF('1045Bf Données de base trav.'!Q38="","",'1045Bf Données de base trav.'!Q38)</f>
        <v/>
      </c>
      <c r="I42" s="219" t="str">
        <f>IF('1045Bf Données de base trav.'!R38="","",'1045Bf Données de base trav.'!R38)</f>
        <v/>
      </c>
      <c r="J42" s="323" t="str">
        <f t="shared" si="1"/>
        <v/>
      </c>
      <c r="K42" s="222" t="str">
        <f t="shared" si="10"/>
        <v/>
      </c>
      <c r="L42" s="220" t="str">
        <f>IF('1045Bf Données de base trav.'!S38="","",'1045Bf Données de base trav.'!S38)</f>
        <v/>
      </c>
      <c r="M42" s="221" t="str">
        <f t="shared" si="11"/>
        <v/>
      </c>
      <c r="N42" s="324" t="str">
        <f t="shared" si="12"/>
        <v/>
      </c>
      <c r="O42" s="323" t="str">
        <f t="shared" si="13"/>
        <v/>
      </c>
      <c r="P42" s="222" t="str">
        <f t="shared" si="4"/>
        <v/>
      </c>
      <c r="Q42" s="220" t="str">
        <f t="shared" si="14"/>
        <v/>
      </c>
      <c r="R42" s="221" t="str">
        <f t="shared" si="15"/>
        <v/>
      </c>
      <c r="S42" s="222" t="str">
        <f>IF(N42="","",MAX((N42-AE42)*'1045Af Demande'!$B$30,0))</f>
        <v/>
      </c>
      <c r="T42" s="223" t="str">
        <f t="shared" si="5"/>
        <v/>
      </c>
      <c r="U42" s="146"/>
      <c r="V42" s="153" t="str">
        <f>IF('1045Bf Données de base trav.'!M38="","",'1045Bf Données de base trav.'!M38)</f>
        <v/>
      </c>
      <c r="W42" s="153" t="str">
        <f>IF($C42="","",'1045Ef Décompte'!D42)</f>
        <v/>
      </c>
      <c r="X42" s="146">
        <f>IF(AND('1045Bf Données de base trav.'!Q38="",'1045Bf Données de base trav.'!R38=""),0,'1045Bf Données de base trav.'!Q38-'1045Bf Données de base trav.'!R38)</f>
        <v>0</v>
      </c>
      <c r="Y42" s="146" t="str">
        <f>IF(OR($C42="",'1045Bf Données de base trav.'!N38="",F42="",'1045Bf Données de base trav.'!P38="",X42=""),"",'1045Bf Données de base trav.'!N38-F42-'1045Bf Données de base trav.'!P38-X42)</f>
        <v/>
      </c>
      <c r="Z42" s="121" t="str">
        <f>IF(K42="","",K42 - '1045Bf Données de base trav.'!S38)</f>
        <v/>
      </c>
      <c r="AA42" s="121" t="str">
        <f t="shared" si="6"/>
        <v/>
      </c>
      <c r="AB42" s="121" t="str">
        <f t="shared" si="7"/>
        <v/>
      </c>
      <c r="AC42" s="121" t="str">
        <f t="shared" si="3"/>
        <v/>
      </c>
      <c r="AD42" s="121" t="str">
        <f>IF(OR($C42="",K42="",N42=""),"",MAX(O42+'1045Bf Données de base trav.'!T38-N42,0))</f>
        <v/>
      </c>
      <c r="AE42" s="121">
        <f>'1045Bf Données de base trav.'!T38</f>
        <v>0</v>
      </c>
      <c r="AF42" s="121" t="str">
        <f t="shared" si="8"/>
        <v/>
      </c>
      <c r="AG42" s="125">
        <f>IF('1045Bf Données de base trav.'!N38="",0,1)</f>
        <v>0</v>
      </c>
      <c r="AH42" s="138">
        <f t="shared" si="9"/>
        <v>0</v>
      </c>
      <c r="AI42" s="121">
        <f>IF('1045Bf Données de base trav.'!N38="",0,'1045Bf Données de base trav.'!N38)</f>
        <v>0</v>
      </c>
      <c r="AJ42" s="121">
        <f>IF('1045Bf Données de base trav.'!N38="",0,'1045Bf Données de base trav.'!P38)</f>
        <v>0</v>
      </c>
      <c r="AK42" s="153">
        <f>IF('1045Bf Données de base trav.'!V38&gt;0,AA42,0)</f>
        <v>0</v>
      </c>
      <c r="AL42" s="126">
        <f>IF('1045Bf Données de base trav.'!V38&gt;0,'1045Bf Données de base trav.'!T38,0)</f>
        <v>0</v>
      </c>
      <c r="AM42" s="121">
        <f>'1045Bf Données de base trav.'!N38</f>
        <v>0</v>
      </c>
      <c r="AN42" s="121">
        <f>'1045Bf Données de base trav.'!P38</f>
        <v>0</v>
      </c>
      <c r="AO42" s="121">
        <f t="shared" si="16"/>
        <v>0</v>
      </c>
    </row>
    <row r="43" spans="1:41" s="122" customFormat="1" ht="16.899999999999999" customHeight="1">
      <c r="A43" s="154" t="str">
        <f>IF('1045Bf Données de base trav.'!A39="","",'1045Bf Données de base trav.'!A39)</f>
        <v/>
      </c>
      <c r="B43" s="155" t="str">
        <f>IF('1045Bf Données de base trav.'!B39="","",'1045Bf Données de base trav.'!B39)</f>
        <v/>
      </c>
      <c r="C43" s="156" t="str">
        <f>IF('1045Bf Données de base trav.'!C39="","",'1045Bf Données de base trav.'!C39)</f>
        <v/>
      </c>
      <c r="D43" s="214" t="str">
        <f>IF('1045Bf Données de base trav.'!AG39="","",'1045Bf Données de base trav.'!AG39)</f>
        <v/>
      </c>
      <c r="E43" s="222" t="str">
        <f>IF('1045Bf Données de base trav.'!N39="","",'1045Bf Données de base trav.'!N39)</f>
        <v/>
      </c>
      <c r="F43" s="210" t="str">
        <f>IF('1045Bf Données de base trav.'!O39="","",'1045Bf Données de base trav.'!O39)</f>
        <v/>
      </c>
      <c r="G43" s="217" t="str">
        <f>IF('1045Bf Données de base trav.'!P39="","",'1045Bf Données de base trav.'!P39)</f>
        <v/>
      </c>
      <c r="H43" s="218" t="str">
        <f>IF('1045Bf Données de base trav.'!Q39="","",'1045Bf Données de base trav.'!Q39)</f>
        <v/>
      </c>
      <c r="I43" s="219" t="str">
        <f>IF('1045Bf Données de base trav.'!R39="","",'1045Bf Données de base trav.'!R39)</f>
        <v/>
      </c>
      <c r="J43" s="323" t="str">
        <f t="shared" si="1"/>
        <v/>
      </c>
      <c r="K43" s="222" t="str">
        <f t="shared" si="10"/>
        <v/>
      </c>
      <c r="L43" s="220" t="str">
        <f>IF('1045Bf Données de base trav.'!S39="","",'1045Bf Données de base trav.'!S39)</f>
        <v/>
      </c>
      <c r="M43" s="221" t="str">
        <f t="shared" si="11"/>
        <v/>
      </c>
      <c r="N43" s="324" t="str">
        <f t="shared" si="12"/>
        <v/>
      </c>
      <c r="O43" s="323" t="str">
        <f t="shared" si="13"/>
        <v/>
      </c>
      <c r="P43" s="222" t="str">
        <f t="shared" si="4"/>
        <v/>
      </c>
      <c r="Q43" s="220" t="str">
        <f t="shared" si="14"/>
        <v/>
      </c>
      <c r="R43" s="221" t="str">
        <f t="shared" si="15"/>
        <v/>
      </c>
      <c r="S43" s="222" t="str">
        <f>IF(N43="","",MAX((N43-AE43)*'1045Af Demande'!$B$30,0))</f>
        <v/>
      </c>
      <c r="T43" s="223" t="str">
        <f t="shared" si="5"/>
        <v/>
      </c>
      <c r="U43" s="146"/>
      <c r="V43" s="153" t="str">
        <f>IF('1045Bf Données de base trav.'!M39="","",'1045Bf Données de base trav.'!M39)</f>
        <v/>
      </c>
      <c r="W43" s="153" t="str">
        <f>IF($C43="","",'1045Ef Décompte'!D43)</f>
        <v/>
      </c>
      <c r="X43" s="146">
        <f>IF(AND('1045Bf Données de base trav.'!Q39="",'1045Bf Données de base trav.'!R39=""),0,'1045Bf Données de base trav.'!Q39-'1045Bf Données de base trav.'!R39)</f>
        <v>0</v>
      </c>
      <c r="Y43" s="146" t="str">
        <f>IF(OR($C43="",'1045Bf Données de base trav.'!N39="",F43="",'1045Bf Données de base trav.'!P39="",X43=""),"",'1045Bf Données de base trav.'!N39-F43-'1045Bf Données de base trav.'!P39-X43)</f>
        <v/>
      </c>
      <c r="Z43" s="121" t="str">
        <f>IF(K43="","",K43 - '1045Bf Données de base trav.'!S39)</f>
        <v/>
      </c>
      <c r="AA43" s="121" t="str">
        <f t="shared" si="6"/>
        <v/>
      </c>
      <c r="AB43" s="121" t="str">
        <f t="shared" si="7"/>
        <v/>
      </c>
      <c r="AC43" s="121" t="str">
        <f t="shared" si="3"/>
        <v/>
      </c>
      <c r="AD43" s="121" t="str">
        <f>IF(OR($C43="",K43="",N43=""),"",MAX(O43+'1045Bf Données de base trav.'!T39-N43,0))</f>
        <v/>
      </c>
      <c r="AE43" s="121">
        <f>'1045Bf Données de base trav.'!T39</f>
        <v>0</v>
      </c>
      <c r="AF43" s="121" t="str">
        <f t="shared" si="8"/>
        <v/>
      </c>
      <c r="AG43" s="125">
        <f>IF('1045Bf Données de base trav.'!N39="",0,1)</f>
        <v>0</v>
      </c>
      <c r="AH43" s="138">
        <f t="shared" si="9"/>
        <v>0</v>
      </c>
      <c r="AI43" s="121">
        <f>IF('1045Bf Données de base trav.'!N39="",0,'1045Bf Données de base trav.'!N39)</f>
        <v>0</v>
      </c>
      <c r="AJ43" s="121">
        <f>IF('1045Bf Données de base trav.'!N39="",0,'1045Bf Données de base trav.'!P39)</f>
        <v>0</v>
      </c>
      <c r="AK43" s="153">
        <f>IF('1045Bf Données de base trav.'!V39&gt;0,AA43,0)</f>
        <v>0</v>
      </c>
      <c r="AL43" s="126">
        <f>IF('1045Bf Données de base trav.'!V39&gt;0,'1045Bf Données de base trav.'!T39,0)</f>
        <v>0</v>
      </c>
      <c r="AM43" s="121">
        <f>'1045Bf Données de base trav.'!N39</f>
        <v>0</v>
      </c>
      <c r="AN43" s="121">
        <f>'1045Bf Données de base trav.'!P39</f>
        <v>0</v>
      </c>
      <c r="AO43" s="121">
        <f t="shared" si="16"/>
        <v>0</v>
      </c>
    </row>
    <row r="44" spans="1:41" s="122" customFormat="1" ht="16.899999999999999" customHeight="1">
      <c r="A44" s="154" t="str">
        <f>IF('1045Bf Données de base trav.'!A40="","",'1045Bf Données de base trav.'!A40)</f>
        <v/>
      </c>
      <c r="B44" s="155" t="str">
        <f>IF('1045Bf Données de base trav.'!B40="","",'1045Bf Données de base trav.'!B40)</f>
        <v/>
      </c>
      <c r="C44" s="156" t="str">
        <f>IF('1045Bf Données de base trav.'!C40="","",'1045Bf Données de base trav.'!C40)</f>
        <v/>
      </c>
      <c r="D44" s="214" t="str">
        <f>IF('1045Bf Données de base trav.'!AG40="","",'1045Bf Données de base trav.'!AG40)</f>
        <v/>
      </c>
      <c r="E44" s="222" t="str">
        <f>IF('1045Bf Données de base trav.'!N40="","",'1045Bf Données de base trav.'!N40)</f>
        <v/>
      </c>
      <c r="F44" s="210" t="str">
        <f>IF('1045Bf Données de base trav.'!O40="","",'1045Bf Données de base trav.'!O40)</f>
        <v/>
      </c>
      <c r="G44" s="217" t="str">
        <f>IF('1045Bf Données de base trav.'!P40="","",'1045Bf Données de base trav.'!P40)</f>
        <v/>
      </c>
      <c r="H44" s="218" t="str">
        <f>IF('1045Bf Données de base trav.'!Q40="","",'1045Bf Données de base trav.'!Q40)</f>
        <v/>
      </c>
      <c r="I44" s="219" t="str">
        <f>IF('1045Bf Données de base trav.'!R40="","",'1045Bf Données de base trav.'!R40)</f>
        <v/>
      </c>
      <c r="J44" s="323" t="str">
        <f t="shared" ref="J44:J75" si="17">IF(A44="","",X44)</f>
        <v/>
      </c>
      <c r="K44" s="222" t="str">
        <f t="shared" si="10"/>
        <v/>
      </c>
      <c r="L44" s="220" t="str">
        <f>IF('1045Bf Données de base trav.'!S40="","",'1045Bf Données de base trav.'!S40)</f>
        <v/>
      </c>
      <c r="M44" s="221" t="str">
        <f t="shared" si="11"/>
        <v/>
      </c>
      <c r="N44" s="324" t="str">
        <f t="shared" si="12"/>
        <v/>
      </c>
      <c r="O44" s="323" t="str">
        <f t="shared" si="13"/>
        <v/>
      </c>
      <c r="P44" s="222" t="str">
        <f t="shared" si="4"/>
        <v/>
      </c>
      <c r="Q44" s="220" t="str">
        <f t="shared" si="14"/>
        <v/>
      </c>
      <c r="R44" s="221" t="str">
        <f t="shared" si="15"/>
        <v/>
      </c>
      <c r="S44" s="222" t="str">
        <f>IF(N44="","",MAX((N44-AE44)*'1045Af Demande'!$B$30,0))</f>
        <v/>
      </c>
      <c r="T44" s="223" t="str">
        <f t="shared" si="5"/>
        <v/>
      </c>
      <c r="U44" s="146"/>
      <c r="V44" s="153" t="str">
        <f>IF('1045Bf Données de base trav.'!M40="","",'1045Bf Données de base trav.'!M40)</f>
        <v/>
      </c>
      <c r="W44" s="153" t="str">
        <f>IF($C44="","",'1045Ef Décompte'!D44)</f>
        <v/>
      </c>
      <c r="X44" s="146">
        <f>IF(AND('1045Bf Données de base trav.'!Q40="",'1045Bf Données de base trav.'!R40=""),0,'1045Bf Données de base trav.'!Q40-'1045Bf Données de base trav.'!R40)</f>
        <v>0</v>
      </c>
      <c r="Y44" s="146" t="str">
        <f>IF(OR($C44="",'1045Bf Données de base trav.'!N40="",F44="",'1045Bf Données de base trav.'!P40="",X44=""),"",'1045Bf Données de base trav.'!N40-F44-'1045Bf Données de base trav.'!P40-X44)</f>
        <v/>
      </c>
      <c r="Z44" s="121" t="str">
        <f>IF(K44="","",K44 - '1045Bf Données de base trav.'!S40)</f>
        <v/>
      </c>
      <c r="AA44" s="121" t="str">
        <f t="shared" si="6"/>
        <v/>
      </c>
      <c r="AB44" s="121" t="str">
        <f t="shared" si="7"/>
        <v/>
      </c>
      <c r="AC44" s="121" t="str">
        <f t="shared" ref="AC44:AC75" si="18">IF(OR($C44="",D44="",N44=""),"",$AC$4/5*V44*D44*0.8)</f>
        <v/>
      </c>
      <c r="AD44" s="121" t="str">
        <f>IF(OR($C44="",K44="",N44=""),"",MAX(O44+'1045Bf Données de base trav.'!T40-N44,0))</f>
        <v/>
      </c>
      <c r="AE44" s="121">
        <f>'1045Bf Données de base trav.'!T40</f>
        <v>0</v>
      </c>
      <c r="AF44" s="121" t="str">
        <f t="shared" si="8"/>
        <v/>
      </c>
      <c r="AG44" s="125">
        <f>IF('1045Bf Données de base trav.'!N40="",0,1)</f>
        <v>0</v>
      </c>
      <c r="AH44" s="138">
        <f t="shared" si="9"/>
        <v>0</v>
      </c>
      <c r="AI44" s="121">
        <f>IF('1045Bf Données de base trav.'!N40="",0,'1045Bf Données de base trav.'!N40)</f>
        <v>0</v>
      </c>
      <c r="AJ44" s="121">
        <f>IF('1045Bf Données de base trav.'!N40="",0,'1045Bf Données de base trav.'!P40)</f>
        <v>0</v>
      </c>
      <c r="AK44" s="153">
        <f>IF('1045Bf Données de base trav.'!V40&gt;0,AA44,0)</f>
        <v>0</v>
      </c>
      <c r="AL44" s="126">
        <f>IF('1045Bf Données de base trav.'!V40&gt;0,'1045Bf Données de base trav.'!T40,0)</f>
        <v>0</v>
      </c>
      <c r="AM44" s="121">
        <f>'1045Bf Données de base trav.'!N40</f>
        <v>0</v>
      </c>
      <c r="AN44" s="121">
        <f>'1045Bf Données de base trav.'!P40</f>
        <v>0</v>
      </c>
      <c r="AO44" s="121">
        <f t="shared" si="16"/>
        <v>0</v>
      </c>
    </row>
    <row r="45" spans="1:41" s="122" customFormat="1" ht="16.899999999999999" customHeight="1">
      <c r="A45" s="154" t="str">
        <f>IF('1045Bf Données de base trav.'!A41="","",'1045Bf Données de base trav.'!A41)</f>
        <v/>
      </c>
      <c r="B45" s="155" t="str">
        <f>IF('1045Bf Données de base trav.'!B41="","",'1045Bf Données de base trav.'!B41)</f>
        <v/>
      </c>
      <c r="C45" s="156" t="str">
        <f>IF('1045Bf Données de base trav.'!C41="","",'1045Bf Données de base trav.'!C41)</f>
        <v/>
      </c>
      <c r="D45" s="214" t="str">
        <f>IF('1045Bf Données de base trav.'!AG41="","",'1045Bf Données de base trav.'!AG41)</f>
        <v/>
      </c>
      <c r="E45" s="222" t="str">
        <f>IF('1045Bf Données de base trav.'!N41="","",'1045Bf Données de base trav.'!N41)</f>
        <v/>
      </c>
      <c r="F45" s="210" t="str">
        <f>IF('1045Bf Données de base trav.'!O41="","",'1045Bf Données de base trav.'!O41)</f>
        <v/>
      </c>
      <c r="G45" s="217" t="str">
        <f>IF('1045Bf Données de base trav.'!P41="","",'1045Bf Données de base trav.'!P41)</f>
        <v/>
      </c>
      <c r="H45" s="218" t="str">
        <f>IF('1045Bf Données de base trav.'!Q41="","",'1045Bf Données de base trav.'!Q41)</f>
        <v/>
      </c>
      <c r="I45" s="219" t="str">
        <f>IF('1045Bf Données de base trav.'!R41="","",'1045Bf Données de base trav.'!R41)</f>
        <v/>
      </c>
      <c r="J45" s="323" t="str">
        <f t="shared" si="17"/>
        <v/>
      </c>
      <c r="K45" s="222" t="str">
        <f t="shared" si="10"/>
        <v/>
      </c>
      <c r="L45" s="220" t="str">
        <f>IF('1045Bf Données de base trav.'!S41="","",'1045Bf Données de base trav.'!S41)</f>
        <v/>
      </c>
      <c r="M45" s="221" t="str">
        <f t="shared" si="11"/>
        <v/>
      </c>
      <c r="N45" s="324" t="str">
        <f t="shared" si="12"/>
        <v/>
      </c>
      <c r="O45" s="323" t="str">
        <f t="shared" si="13"/>
        <v/>
      </c>
      <c r="P45" s="222" t="str">
        <f t="shared" si="4"/>
        <v/>
      </c>
      <c r="Q45" s="220" t="str">
        <f t="shared" si="14"/>
        <v/>
      </c>
      <c r="R45" s="221" t="str">
        <f t="shared" si="15"/>
        <v/>
      </c>
      <c r="S45" s="222" t="str">
        <f>IF(N45="","",MAX((N45-AE45)*'1045Af Demande'!$B$30,0))</f>
        <v/>
      </c>
      <c r="T45" s="223" t="str">
        <f t="shared" si="5"/>
        <v/>
      </c>
      <c r="U45" s="146"/>
      <c r="V45" s="153" t="str">
        <f>IF('1045Bf Données de base trav.'!M41="","",'1045Bf Données de base trav.'!M41)</f>
        <v/>
      </c>
      <c r="W45" s="153" t="str">
        <f>IF($C45="","",'1045Ef Décompte'!D45)</f>
        <v/>
      </c>
      <c r="X45" s="146">
        <f>IF(AND('1045Bf Données de base trav.'!Q41="",'1045Bf Données de base trav.'!R41=""),0,'1045Bf Données de base trav.'!Q41-'1045Bf Données de base trav.'!R41)</f>
        <v>0</v>
      </c>
      <c r="Y45" s="146" t="str">
        <f>IF(OR($C45="",'1045Bf Données de base trav.'!N41="",F45="",'1045Bf Données de base trav.'!P41="",X45=""),"",'1045Bf Données de base trav.'!N41-F45-'1045Bf Données de base trav.'!P41-X45)</f>
        <v/>
      </c>
      <c r="Z45" s="121" t="str">
        <f>IF(K45="","",K45 - '1045Bf Données de base trav.'!S41)</f>
        <v/>
      </c>
      <c r="AA45" s="121" t="str">
        <f t="shared" si="6"/>
        <v/>
      </c>
      <c r="AB45" s="121" t="str">
        <f t="shared" si="7"/>
        <v/>
      </c>
      <c r="AC45" s="121" t="str">
        <f t="shared" si="18"/>
        <v/>
      </c>
      <c r="AD45" s="121" t="str">
        <f>IF(OR($C45="",K45="",N45=""),"",MAX(O45+'1045Bf Données de base trav.'!T41-N45,0))</f>
        <v/>
      </c>
      <c r="AE45" s="121">
        <f>'1045Bf Données de base trav.'!T41</f>
        <v>0</v>
      </c>
      <c r="AF45" s="121" t="str">
        <f t="shared" si="8"/>
        <v/>
      </c>
      <c r="AG45" s="125">
        <f>IF('1045Bf Données de base trav.'!N41="",0,1)</f>
        <v>0</v>
      </c>
      <c r="AH45" s="138">
        <f t="shared" si="9"/>
        <v>0</v>
      </c>
      <c r="AI45" s="121">
        <f>IF('1045Bf Données de base trav.'!N41="",0,'1045Bf Données de base trav.'!N41)</f>
        <v>0</v>
      </c>
      <c r="AJ45" s="121">
        <f>IF('1045Bf Données de base trav.'!N41="",0,'1045Bf Données de base trav.'!P41)</f>
        <v>0</v>
      </c>
      <c r="AK45" s="153">
        <f>IF('1045Bf Données de base trav.'!V41&gt;0,AA45,0)</f>
        <v>0</v>
      </c>
      <c r="AL45" s="126">
        <f>IF('1045Bf Données de base trav.'!V41&gt;0,'1045Bf Données de base trav.'!T41,0)</f>
        <v>0</v>
      </c>
      <c r="AM45" s="121">
        <f>'1045Bf Données de base trav.'!N41</f>
        <v>0</v>
      </c>
      <c r="AN45" s="121">
        <f>'1045Bf Données de base trav.'!P41</f>
        <v>0</v>
      </c>
      <c r="AO45" s="121">
        <f t="shared" si="16"/>
        <v>0</v>
      </c>
    </row>
    <row r="46" spans="1:41" s="122" customFormat="1" ht="16.899999999999999" customHeight="1">
      <c r="A46" s="154" t="str">
        <f>IF('1045Bf Données de base trav.'!A42="","",'1045Bf Données de base trav.'!A42)</f>
        <v/>
      </c>
      <c r="B46" s="155" t="str">
        <f>IF('1045Bf Données de base trav.'!B42="","",'1045Bf Données de base trav.'!B42)</f>
        <v/>
      </c>
      <c r="C46" s="156" t="str">
        <f>IF('1045Bf Données de base trav.'!C42="","",'1045Bf Données de base trav.'!C42)</f>
        <v/>
      </c>
      <c r="D46" s="214" t="str">
        <f>IF('1045Bf Données de base trav.'!AG42="","",'1045Bf Données de base trav.'!AG42)</f>
        <v/>
      </c>
      <c r="E46" s="222" t="str">
        <f>IF('1045Bf Données de base trav.'!N42="","",'1045Bf Données de base trav.'!N42)</f>
        <v/>
      </c>
      <c r="F46" s="210" t="str">
        <f>IF('1045Bf Données de base trav.'!O42="","",'1045Bf Données de base trav.'!O42)</f>
        <v/>
      </c>
      <c r="G46" s="217" t="str">
        <f>IF('1045Bf Données de base trav.'!P42="","",'1045Bf Données de base trav.'!P42)</f>
        <v/>
      </c>
      <c r="H46" s="218" t="str">
        <f>IF('1045Bf Données de base trav.'!Q42="","",'1045Bf Données de base trav.'!Q42)</f>
        <v/>
      </c>
      <c r="I46" s="219" t="str">
        <f>IF('1045Bf Données de base trav.'!R42="","",'1045Bf Données de base trav.'!R42)</f>
        <v/>
      </c>
      <c r="J46" s="323" t="str">
        <f t="shared" si="17"/>
        <v/>
      </c>
      <c r="K46" s="222" t="str">
        <f t="shared" si="10"/>
        <v/>
      </c>
      <c r="L46" s="220" t="str">
        <f>IF('1045Bf Données de base trav.'!S42="","",'1045Bf Données de base trav.'!S42)</f>
        <v/>
      </c>
      <c r="M46" s="221" t="str">
        <f t="shared" si="11"/>
        <v/>
      </c>
      <c r="N46" s="324" t="str">
        <f t="shared" si="12"/>
        <v/>
      </c>
      <c r="O46" s="323" t="str">
        <f t="shared" si="13"/>
        <v/>
      </c>
      <c r="P46" s="222" t="str">
        <f t="shared" si="4"/>
        <v/>
      </c>
      <c r="Q46" s="220" t="str">
        <f t="shared" si="14"/>
        <v/>
      </c>
      <c r="R46" s="221" t="str">
        <f t="shared" si="15"/>
        <v/>
      </c>
      <c r="S46" s="222" t="str">
        <f>IF(N46="","",MAX((N46-AE46)*'1045Af Demande'!$B$30,0))</f>
        <v/>
      </c>
      <c r="T46" s="223" t="str">
        <f t="shared" si="5"/>
        <v/>
      </c>
      <c r="U46" s="146"/>
      <c r="V46" s="153" t="str">
        <f>IF('1045Bf Données de base trav.'!M42="","",'1045Bf Données de base trav.'!M42)</f>
        <v/>
      </c>
      <c r="W46" s="153" t="str">
        <f>IF($C46="","",'1045Ef Décompte'!D46)</f>
        <v/>
      </c>
      <c r="X46" s="146">
        <f>IF(AND('1045Bf Données de base trav.'!Q42="",'1045Bf Données de base trav.'!R42=""),0,'1045Bf Données de base trav.'!Q42-'1045Bf Données de base trav.'!R42)</f>
        <v>0</v>
      </c>
      <c r="Y46" s="146" t="str">
        <f>IF(OR($C46="",'1045Bf Données de base trav.'!N42="",F46="",'1045Bf Données de base trav.'!P42="",X46=""),"",'1045Bf Données de base trav.'!N42-F46-'1045Bf Données de base trav.'!P42-X46)</f>
        <v/>
      </c>
      <c r="Z46" s="121" t="str">
        <f>IF(K46="","",K46 - '1045Bf Données de base trav.'!S42)</f>
        <v/>
      </c>
      <c r="AA46" s="121" t="str">
        <f t="shared" si="6"/>
        <v/>
      </c>
      <c r="AB46" s="121" t="str">
        <f t="shared" si="7"/>
        <v/>
      </c>
      <c r="AC46" s="121" t="str">
        <f t="shared" si="18"/>
        <v/>
      </c>
      <c r="AD46" s="121" t="str">
        <f>IF(OR($C46="",K46="",N46=""),"",MAX(O46+'1045Bf Données de base trav.'!T42-N46,0))</f>
        <v/>
      </c>
      <c r="AE46" s="121">
        <f>'1045Bf Données de base trav.'!T42</f>
        <v>0</v>
      </c>
      <c r="AF46" s="121" t="str">
        <f t="shared" si="8"/>
        <v/>
      </c>
      <c r="AG46" s="125">
        <f>IF('1045Bf Données de base trav.'!N42="",0,1)</f>
        <v>0</v>
      </c>
      <c r="AH46" s="138">
        <f t="shared" si="9"/>
        <v>0</v>
      </c>
      <c r="AI46" s="121">
        <f>IF('1045Bf Données de base trav.'!N42="",0,'1045Bf Données de base trav.'!N42)</f>
        <v>0</v>
      </c>
      <c r="AJ46" s="121">
        <f>IF('1045Bf Données de base trav.'!N42="",0,'1045Bf Données de base trav.'!P42)</f>
        <v>0</v>
      </c>
      <c r="AK46" s="153">
        <f>IF('1045Bf Données de base trav.'!V42&gt;0,AA46,0)</f>
        <v>0</v>
      </c>
      <c r="AL46" s="126">
        <f>IF('1045Bf Données de base trav.'!V42&gt;0,'1045Bf Données de base trav.'!T42,0)</f>
        <v>0</v>
      </c>
      <c r="AM46" s="121">
        <f>'1045Bf Données de base trav.'!N42</f>
        <v>0</v>
      </c>
      <c r="AN46" s="121">
        <f>'1045Bf Données de base trav.'!P42</f>
        <v>0</v>
      </c>
      <c r="AO46" s="121">
        <f t="shared" si="16"/>
        <v>0</v>
      </c>
    </row>
    <row r="47" spans="1:41" s="122" customFormat="1" ht="16.899999999999999" customHeight="1">
      <c r="A47" s="154" t="str">
        <f>IF('1045Bf Données de base trav.'!A43="","",'1045Bf Données de base trav.'!A43)</f>
        <v/>
      </c>
      <c r="B47" s="155" t="str">
        <f>IF('1045Bf Données de base trav.'!B43="","",'1045Bf Données de base trav.'!B43)</f>
        <v/>
      </c>
      <c r="C47" s="156" t="str">
        <f>IF('1045Bf Données de base trav.'!C43="","",'1045Bf Données de base trav.'!C43)</f>
        <v/>
      </c>
      <c r="D47" s="214" t="str">
        <f>IF('1045Bf Données de base trav.'!AG43="","",'1045Bf Données de base trav.'!AG43)</f>
        <v/>
      </c>
      <c r="E47" s="222" t="str">
        <f>IF('1045Bf Données de base trav.'!N43="","",'1045Bf Données de base trav.'!N43)</f>
        <v/>
      </c>
      <c r="F47" s="210" t="str">
        <f>IF('1045Bf Données de base trav.'!O43="","",'1045Bf Données de base trav.'!O43)</f>
        <v/>
      </c>
      <c r="G47" s="217" t="str">
        <f>IF('1045Bf Données de base trav.'!P43="","",'1045Bf Données de base trav.'!P43)</f>
        <v/>
      </c>
      <c r="H47" s="218" t="str">
        <f>IF('1045Bf Données de base trav.'!Q43="","",'1045Bf Données de base trav.'!Q43)</f>
        <v/>
      </c>
      <c r="I47" s="219" t="str">
        <f>IF('1045Bf Données de base trav.'!R43="","",'1045Bf Données de base trav.'!R43)</f>
        <v/>
      </c>
      <c r="J47" s="323" t="str">
        <f t="shared" si="17"/>
        <v/>
      </c>
      <c r="K47" s="222" t="str">
        <f t="shared" si="10"/>
        <v/>
      </c>
      <c r="L47" s="220" t="str">
        <f>IF('1045Bf Données de base trav.'!S43="","",'1045Bf Données de base trav.'!S43)</f>
        <v/>
      </c>
      <c r="M47" s="221" t="str">
        <f t="shared" si="11"/>
        <v/>
      </c>
      <c r="N47" s="324" t="str">
        <f t="shared" si="12"/>
        <v/>
      </c>
      <c r="O47" s="323" t="str">
        <f t="shared" si="13"/>
        <v/>
      </c>
      <c r="P47" s="222" t="str">
        <f t="shared" si="4"/>
        <v/>
      </c>
      <c r="Q47" s="220" t="str">
        <f t="shared" si="14"/>
        <v/>
      </c>
      <c r="R47" s="221" t="str">
        <f t="shared" si="15"/>
        <v/>
      </c>
      <c r="S47" s="222" t="str">
        <f>IF(N47="","",MAX((N47-AE47)*'1045Af Demande'!$B$30,0))</f>
        <v/>
      </c>
      <c r="T47" s="223" t="str">
        <f t="shared" si="5"/>
        <v/>
      </c>
      <c r="U47" s="146"/>
      <c r="V47" s="153" t="str">
        <f>IF('1045Bf Données de base trav.'!M43="","",'1045Bf Données de base trav.'!M43)</f>
        <v/>
      </c>
      <c r="W47" s="153" t="str">
        <f>IF($C47="","",'1045Ef Décompte'!D47)</f>
        <v/>
      </c>
      <c r="X47" s="146">
        <f>IF(AND('1045Bf Données de base trav.'!Q43="",'1045Bf Données de base trav.'!R43=""),0,'1045Bf Données de base trav.'!Q43-'1045Bf Données de base trav.'!R43)</f>
        <v>0</v>
      </c>
      <c r="Y47" s="146" t="str">
        <f>IF(OR($C47="",'1045Bf Données de base trav.'!N43="",F47="",'1045Bf Données de base trav.'!P43="",X47=""),"",'1045Bf Données de base trav.'!N43-F47-'1045Bf Données de base trav.'!P43-X47)</f>
        <v/>
      </c>
      <c r="Z47" s="121" t="str">
        <f>IF(K47="","",K47 - '1045Bf Données de base trav.'!S43)</f>
        <v/>
      </c>
      <c r="AA47" s="121" t="str">
        <f t="shared" si="6"/>
        <v/>
      </c>
      <c r="AB47" s="121" t="str">
        <f t="shared" si="7"/>
        <v/>
      </c>
      <c r="AC47" s="121" t="str">
        <f t="shared" si="18"/>
        <v/>
      </c>
      <c r="AD47" s="121" t="str">
        <f>IF(OR($C47="",K47="",N47=""),"",MAX(O47+'1045Bf Données de base trav.'!T43-N47,0))</f>
        <v/>
      </c>
      <c r="AE47" s="121">
        <f>'1045Bf Données de base trav.'!T43</f>
        <v>0</v>
      </c>
      <c r="AF47" s="121" t="str">
        <f t="shared" si="8"/>
        <v/>
      </c>
      <c r="AG47" s="125">
        <f>IF('1045Bf Données de base trav.'!N43="",0,1)</f>
        <v>0</v>
      </c>
      <c r="AH47" s="138">
        <f t="shared" si="9"/>
        <v>0</v>
      </c>
      <c r="AI47" s="121">
        <f>IF('1045Bf Données de base trav.'!N43="",0,'1045Bf Données de base trav.'!N43)</f>
        <v>0</v>
      </c>
      <c r="AJ47" s="121">
        <f>IF('1045Bf Données de base trav.'!N43="",0,'1045Bf Données de base trav.'!P43)</f>
        <v>0</v>
      </c>
      <c r="AK47" s="153">
        <f>IF('1045Bf Données de base trav.'!V43&gt;0,AA47,0)</f>
        <v>0</v>
      </c>
      <c r="AL47" s="126">
        <f>IF('1045Bf Données de base trav.'!V43&gt;0,'1045Bf Données de base trav.'!T43,0)</f>
        <v>0</v>
      </c>
      <c r="AM47" s="121">
        <f>'1045Bf Données de base trav.'!N43</f>
        <v>0</v>
      </c>
      <c r="AN47" s="121">
        <f>'1045Bf Données de base trav.'!P43</f>
        <v>0</v>
      </c>
      <c r="AO47" s="121">
        <f t="shared" si="16"/>
        <v>0</v>
      </c>
    </row>
    <row r="48" spans="1:41" s="122" customFormat="1" ht="16.899999999999999" customHeight="1">
      <c r="A48" s="154" t="str">
        <f>IF('1045Bf Données de base trav.'!A44="","",'1045Bf Données de base trav.'!A44)</f>
        <v/>
      </c>
      <c r="B48" s="155" t="str">
        <f>IF('1045Bf Données de base trav.'!B44="","",'1045Bf Données de base trav.'!B44)</f>
        <v/>
      </c>
      <c r="C48" s="156" t="str">
        <f>IF('1045Bf Données de base trav.'!C44="","",'1045Bf Données de base trav.'!C44)</f>
        <v/>
      </c>
      <c r="D48" s="214" t="str">
        <f>IF('1045Bf Données de base trav.'!AG44="","",'1045Bf Données de base trav.'!AG44)</f>
        <v/>
      </c>
      <c r="E48" s="222" t="str">
        <f>IF('1045Bf Données de base trav.'!N44="","",'1045Bf Données de base trav.'!N44)</f>
        <v/>
      </c>
      <c r="F48" s="210" t="str">
        <f>IF('1045Bf Données de base trav.'!O44="","",'1045Bf Données de base trav.'!O44)</f>
        <v/>
      </c>
      <c r="G48" s="217" t="str">
        <f>IF('1045Bf Données de base trav.'!P44="","",'1045Bf Données de base trav.'!P44)</f>
        <v/>
      </c>
      <c r="H48" s="218" t="str">
        <f>IF('1045Bf Données de base trav.'!Q44="","",'1045Bf Données de base trav.'!Q44)</f>
        <v/>
      </c>
      <c r="I48" s="219" t="str">
        <f>IF('1045Bf Données de base trav.'!R44="","",'1045Bf Données de base trav.'!R44)</f>
        <v/>
      </c>
      <c r="J48" s="323" t="str">
        <f t="shared" si="17"/>
        <v/>
      </c>
      <c r="K48" s="222" t="str">
        <f t="shared" si="10"/>
        <v/>
      </c>
      <c r="L48" s="220" t="str">
        <f>IF('1045Bf Données de base trav.'!S44="","",'1045Bf Données de base trav.'!S44)</f>
        <v/>
      </c>
      <c r="M48" s="221" t="str">
        <f t="shared" si="11"/>
        <v/>
      </c>
      <c r="N48" s="324" t="str">
        <f t="shared" si="12"/>
        <v/>
      </c>
      <c r="O48" s="323" t="str">
        <f t="shared" si="13"/>
        <v/>
      </c>
      <c r="P48" s="222" t="str">
        <f t="shared" si="4"/>
        <v/>
      </c>
      <c r="Q48" s="220" t="str">
        <f t="shared" si="14"/>
        <v/>
      </c>
      <c r="R48" s="221" t="str">
        <f t="shared" si="15"/>
        <v/>
      </c>
      <c r="S48" s="222" t="str">
        <f>IF(N48="","",MAX((N48-AE48)*'1045Af Demande'!$B$30,0))</f>
        <v/>
      </c>
      <c r="T48" s="223" t="str">
        <f t="shared" si="5"/>
        <v/>
      </c>
      <c r="U48" s="146"/>
      <c r="V48" s="153" t="str">
        <f>IF('1045Bf Données de base trav.'!M44="","",'1045Bf Données de base trav.'!M44)</f>
        <v/>
      </c>
      <c r="W48" s="153" t="str">
        <f>IF($C48="","",'1045Ef Décompte'!D48)</f>
        <v/>
      </c>
      <c r="X48" s="146">
        <f>IF(AND('1045Bf Données de base trav.'!Q44="",'1045Bf Données de base trav.'!R44=""),0,'1045Bf Données de base trav.'!Q44-'1045Bf Données de base trav.'!R44)</f>
        <v>0</v>
      </c>
      <c r="Y48" s="146" t="str">
        <f>IF(OR($C48="",'1045Bf Données de base trav.'!N44="",F48="",'1045Bf Données de base trav.'!P44="",X48=""),"",'1045Bf Données de base trav.'!N44-F48-'1045Bf Données de base trav.'!P44-X48)</f>
        <v/>
      </c>
      <c r="Z48" s="121" t="str">
        <f>IF(K48="","",K48 - '1045Bf Données de base trav.'!S44)</f>
        <v/>
      </c>
      <c r="AA48" s="121" t="str">
        <f t="shared" si="6"/>
        <v/>
      </c>
      <c r="AB48" s="121" t="str">
        <f t="shared" si="7"/>
        <v/>
      </c>
      <c r="AC48" s="121" t="str">
        <f t="shared" si="18"/>
        <v/>
      </c>
      <c r="AD48" s="121" t="str">
        <f>IF(OR($C48="",K48="",N48=""),"",MAX(O48+'1045Bf Données de base trav.'!T44-N48,0))</f>
        <v/>
      </c>
      <c r="AE48" s="121">
        <f>'1045Bf Données de base trav.'!T44</f>
        <v>0</v>
      </c>
      <c r="AF48" s="121" t="str">
        <f t="shared" si="8"/>
        <v/>
      </c>
      <c r="AG48" s="125">
        <f>IF('1045Bf Données de base trav.'!N44="",0,1)</f>
        <v>0</v>
      </c>
      <c r="AH48" s="138">
        <f t="shared" si="9"/>
        <v>0</v>
      </c>
      <c r="AI48" s="121">
        <f>IF('1045Bf Données de base trav.'!N44="",0,'1045Bf Données de base trav.'!N44)</f>
        <v>0</v>
      </c>
      <c r="AJ48" s="121">
        <f>IF('1045Bf Données de base trav.'!N44="",0,'1045Bf Données de base trav.'!P44)</f>
        <v>0</v>
      </c>
      <c r="AK48" s="153">
        <f>IF('1045Bf Données de base trav.'!V44&gt;0,AA48,0)</f>
        <v>0</v>
      </c>
      <c r="AL48" s="126">
        <f>IF('1045Bf Données de base trav.'!V44&gt;0,'1045Bf Données de base trav.'!T44,0)</f>
        <v>0</v>
      </c>
      <c r="AM48" s="121">
        <f>'1045Bf Données de base trav.'!N44</f>
        <v>0</v>
      </c>
      <c r="AN48" s="121">
        <f>'1045Bf Données de base trav.'!P44</f>
        <v>0</v>
      </c>
      <c r="AO48" s="121">
        <f t="shared" si="16"/>
        <v>0</v>
      </c>
    </row>
    <row r="49" spans="1:41" s="122" customFormat="1" ht="16.899999999999999" customHeight="1">
      <c r="A49" s="154" t="str">
        <f>IF('1045Bf Données de base trav.'!A45="","",'1045Bf Données de base trav.'!A45)</f>
        <v/>
      </c>
      <c r="B49" s="155" t="str">
        <f>IF('1045Bf Données de base trav.'!B45="","",'1045Bf Données de base trav.'!B45)</f>
        <v/>
      </c>
      <c r="C49" s="156" t="str">
        <f>IF('1045Bf Données de base trav.'!C45="","",'1045Bf Données de base trav.'!C45)</f>
        <v/>
      </c>
      <c r="D49" s="214" t="str">
        <f>IF('1045Bf Données de base trav.'!AG45="","",'1045Bf Données de base trav.'!AG45)</f>
        <v/>
      </c>
      <c r="E49" s="222" t="str">
        <f>IF('1045Bf Données de base trav.'!N45="","",'1045Bf Données de base trav.'!N45)</f>
        <v/>
      </c>
      <c r="F49" s="210" t="str">
        <f>IF('1045Bf Données de base trav.'!O45="","",'1045Bf Données de base trav.'!O45)</f>
        <v/>
      </c>
      <c r="G49" s="217" t="str">
        <f>IF('1045Bf Données de base trav.'!P45="","",'1045Bf Données de base trav.'!P45)</f>
        <v/>
      </c>
      <c r="H49" s="218" t="str">
        <f>IF('1045Bf Données de base trav.'!Q45="","",'1045Bf Données de base trav.'!Q45)</f>
        <v/>
      </c>
      <c r="I49" s="219" t="str">
        <f>IF('1045Bf Données de base trav.'!R45="","",'1045Bf Données de base trav.'!R45)</f>
        <v/>
      </c>
      <c r="J49" s="323" t="str">
        <f t="shared" si="17"/>
        <v/>
      </c>
      <c r="K49" s="222" t="str">
        <f t="shared" si="10"/>
        <v/>
      </c>
      <c r="L49" s="220" t="str">
        <f>IF('1045Bf Données de base trav.'!S45="","",'1045Bf Données de base trav.'!S45)</f>
        <v/>
      </c>
      <c r="M49" s="221" t="str">
        <f t="shared" si="11"/>
        <v/>
      </c>
      <c r="N49" s="324" t="str">
        <f t="shared" si="12"/>
        <v/>
      </c>
      <c r="O49" s="323" t="str">
        <f t="shared" si="13"/>
        <v/>
      </c>
      <c r="P49" s="222" t="str">
        <f t="shared" si="4"/>
        <v/>
      </c>
      <c r="Q49" s="220" t="str">
        <f t="shared" si="14"/>
        <v/>
      </c>
      <c r="R49" s="221" t="str">
        <f t="shared" si="15"/>
        <v/>
      </c>
      <c r="S49" s="222" t="str">
        <f>IF(N49="","",MAX((N49-AE49)*'1045Af Demande'!$B$30,0))</f>
        <v/>
      </c>
      <c r="T49" s="223" t="str">
        <f t="shared" si="5"/>
        <v/>
      </c>
      <c r="U49" s="146"/>
      <c r="V49" s="153" t="str">
        <f>IF('1045Bf Données de base trav.'!M45="","",'1045Bf Données de base trav.'!M45)</f>
        <v/>
      </c>
      <c r="W49" s="153" t="str">
        <f>IF($C49="","",'1045Ef Décompte'!D49)</f>
        <v/>
      </c>
      <c r="X49" s="146">
        <f>IF(AND('1045Bf Données de base trav.'!Q45="",'1045Bf Données de base trav.'!R45=""),0,'1045Bf Données de base trav.'!Q45-'1045Bf Données de base trav.'!R45)</f>
        <v>0</v>
      </c>
      <c r="Y49" s="146" t="str">
        <f>IF(OR($C49="",'1045Bf Données de base trav.'!N45="",F49="",'1045Bf Données de base trav.'!P45="",X49=""),"",'1045Bf Données de base trav.'!N45-F49-'1045Bf Données de base trav.'!P45-X49)</f>
        <v/>
      </c>
      <c r="Z49" s="121" t="str">
        <f>IF(K49="","",K49 - '1045Bf Données de base trav.'!S45)</f>
        <v/>
      </c>
      <c r="AA49" s="121" t="str">
        <f t="shared" si="6"/>
        <v/>
      </c>
      <c r="AB49" s="121" t="str">
        <f t="shared" si="7"/>
        <v/>
      </c>
      <c r="AC49" s="121" t="str">
        <f t="shared" si="18"/>
        <v/>
      </c>
      <c r="AD49" s="121" t="str">
        <f>IF(OR($C49="",K49="",N49=""),"",MAX(O49+'1045Bf Données de base trav.'!T45-N49,0))</f>
        <v/>
      </c>
      <c r="AE49" s="121">
        <f>'1045Bf Données de base trav.'!T45</f>
        <v>0</v>
      </c>
      <c r="AF49" s="121" t="str">
        <f t="shared" si="8"/>
        <v/>
      </c>
      <c r="AG49" s="125">
        <f>IF('1045Bf Données de base trav.'!N45="",0,1)</f>
        <v>0</v>
      </c>
      <c r="AH49" s="138">
        <f t="shared" si="9"/>
        <v>0</v>
      </c>
      <c r="AI49" s="121">
        <f>IF('1045Bf Données de base trav.'!N45="",0,'1045Bf Données de base trav.'!N45)</f>
        <v>0</v>
      </c>
      <c r="AJ49" s="121">
        <f>IF('1045Bf Données de base trav.'!N45="",0,'1045Bf Données de base trav.'!P45)</f>
        <v>0</v>
      </c>
      <c r="AK49" s="153">
        <f>IF('1045Bf Données de base trav.'!V45&gt;0,AA49,0)</f>
        <v>0</v>
      </c>
      <c r="AL49" s="126">
        <f>IF('1045Bf Données de base trav.'!V45&gt;0,'1045Bf Données de base trav.'!T45,0)</f>
        <v>0</v>
      </c>
      <c r="AM49" s="121">
        <f>'1045Bf Données de base trav.'!N45</f>
        <v>0</v>
      </c>
      <c r="AN49" s="121">
        <f>'1045Bf Données de base trav.'!P45</f>
        <v>0</v>
      </c>
      <c r="AO49" s="121">
        <f t="shared" si="16"/>
        <v>0</v>
      </c>
    </row>
    <row r="50" spans="1:41" s="122" customFormat="1" ht="16.899999999999999" customHeight="1">
      <c r="A50" s="154" t="str">
        <f>IF('1045Bf Données de base trav.'!A46="","",'1045Bf Données de base trav.'!A46)</f>
        <v/>
      </c>
      <c r="B50" s="155" t="str">
        <f>IF('1045Bf Données de base trav.'!B46="","",'1045Bf Données de base trav.'!B46)</f>
        <v/>
      </c>
      <c r="C50" s="156" t="str">
        <f>IF('1045Bf Données de base trav.'!C46="","",'1045Bf Données de base trav.'!C46)</f>
        <v/>
      </c>
      <c r="D50" s="214" t="str">
        <f>IF('1045Bf Données de base trav.'!AG46="","",'1045Bf Données de base trav.'!AG46)</f>
        <v/>
      </c>
      <c r="E50" s="222" t="str">
        <f>IF('1045Bf Données de base trav.'!N46="","",'1045Bf Données de base trav.'!N46)</f>
        <v/>
      </c>
      <c r="F50" s="210" t="str">
        <f>IF('1045Bf Données de base trav.'!O46="","",'1045Bf Données de base trav.'!O46)</f>
        <v/>
      </c>
      <c r="G50" s="217" t="str">
        <f>IF('1045Bf Données de base trav.'!P46="","",'1045Bf Données de base trav.'!P46)</f>
        <v/>
      </c>
      <c r="H50" s="218" t="str">
        <f>IF('1045Bf Données de base trav.'!Q46="","",'1045Bf Données de base trav.'!Q46)</f>
        <v/>
      </c>
      <c r="I50" s="219" t="str">
        <f>IF('1045Bf Données de base trav.'!R46="","",'1045Bf Données de base trav.'!R46)</f>
        <v/>
      </c>
      <c r="J50" s="323" t="str">
        <f t="shared" si="17"/>
        <v/>
      </c>
      <c r="K50" s="222" t="str">
        <f t="shared" si="10"/>
        <v/>
      </c>
      <c r="L50" s="220" t="str">
        <f>IF('1045Bf Données de base trav.'!S46="","",'1045Bf Données de base trav.'!S46)</f>
        <v/>
      </c>
      <c r="M50" s="221" t="str">
        <f t="shared" si="11"/>
        <v/>
      </c>
      <c r="N50" s="324" t="str">
        <f t="shared" si="12"/>
        <v/>
      </c>
      <c r="O50" s="323" t="str">
        <f t="shared" si="13"/>
        <v/>
      </c>
      <c r="P50" s="222" t="str">
        <f t="shared" si="4"/>
        <v/>
      </c>
      <c r="Q50" s="220" t="str">
        <f t="shared" si="14"/>
        <v/>
      </c>
      <c r="R50" s="221" t="str">
        <f t="shared" si="15"/>
        <v/>
      </c>
      <c r="S50" s="222" t="str">
        <f>IF(N50="","",MAX((N50-AE50)*'1045Af Demande'!$B$30,0))</f>
        <v/>
      </c>
      <c r="T50" s="223" t="str">
        <f t="shared" si="5"/>
        <v/>
      </c>
      <c r="U50" s="146"/>
      <c r="V50" s="153" t="str">
        <f>IF('1045Bf Données de base trav.'!M46="","",'1045Bf Données de base trav.'!M46)</f>
        <v/>
      </c>
      <c r="W50" s="153" t="str">
        <f>IF($C50="","",'1045Ef Décompte'!D50)</f>
        <v/>
      </c>
      <c r="X50" s="146">
        <f>IF(AND('1045Bf Données de base trav.'!Q46="",'1045Bf Données de base trav.'!R46=""),0,'1045Bf Données de base trav.'!Q46-'1045Bf Données de base trav.'!R46)</f>
        <v>0</v>
      </c>
      <c r="Y50" s="146" t="str">
        <f>IF(OR($C50="",'1045Bf Données de base trav.'!N46="",F50="",'1045Bf Données de base trav.'!P46="",X50=""),"",'1045Bf Données de base trav.'!N46-F50-'1045Bf Données de base trav.'!P46-X50)</f>
        <v/>
      </c>
      <c r="Z50" s="121" t="str">
        <f>IF(K50="","",K50 - '1045Bf Données de base trav.'!S46)</f>
        <v/>
      </c>
      <c r="AA50" s="121" t="str">
        <f t="shared" si="6"/>
        <v/>
      </c>
      <c r="AB50" s="121" t="str">
        <f t="shared" si="7"/>
        <v/>
      </c>
      <c r="AC50" s="121" t="str">
        <f t="shared" si="18"/>
        <v/>
      </c>
      <c r="AD50" s="121" t="str">
        <f>IF(OR($C50="",K50="",N50=""),"",MAX(O50+'1045Bf Données de base trav.'!T46-N50,0))</f>
        <v/>
      </c>
      <c r="AE50" s="121">
        <f>'1045Bf Données de base trav.'!T46</f>
        <v>0</v>
      </c>
      <c r="AF50" s="121" t="str">
        <f t="shared" si="8"/>
        <v/>
      </c>
      <c r="AG50" s="125">
        <f>IF('1045Bf Données de base trav.'!N46="",0,1)</f>
        <v>0</v>
      </c>
      <c r="AH50" s="138">
        <f t="shared" si="9"/>
        <v>0</v>
      </c>
      <c r="AI50" s="121">
        <f>IF('1045Bf Données de base trav.'!N46="",0,'1045Bf Données de base trav.'!N46)</f>
        <v>0</v>
      </c>
      <c r="AJ50" s="121">
        <f>IF('1045Bf Données de base trav.'!N46="",0,'1045Bf Données de base trav.'!P46)</f>
        <v>0</v>
      </c>
      <c r="AK50" s="153">
        <f>IF('1045Bf Données de base trav.'!V46&gt;0,AA50,0)</f>
        <v>0</v>
      </c>
      <c r="AL50" s="126">
        <f>IF('1045Bf Données de base trav.'!V46&gt;0,'1045Bf Données de base trav.'!T46,0)</f>
        <v>0</v>
      </c>
      <c r="AM50" s="121">
        <f>'1045Bf Données de base trav.'!N46</f>
        <v>0</v>
      </c>
      <c r="AN50" s="121">
        <f>'1045Bf Données de base trav.'!P46</f>
        <v>0</v>
      </c>
      <c r="AO50" s="121">
        <f t="shared" si="16"/>
        <v>0</v>
      </c>
    </row>
    <row r="51" spans="1:41" s="122" customFormat="1" ht="16.899999999999999" customHeight="1">
      <c r="A51" s="154" t="str">
        <f>IF('1045Bf Données de base trav.'!A47="","",'1045Bf Données de base trav.'!A47)</f>
        <v/>
      </c>
      <c r="B51" s="155" t="str">
        <f>IF('1045Bf Données de base trav.'!B47="","",'1045Bf Données de base trav.'!B47)</f>
        <v/>
      </c>
      <c r="C51" s="156" t="str">
        <f>IF('1045Bf Données de base trav.'!C47="","",'1045Bf Données de base trav.'!C47)</f>
        <v/>
      </c>
      <c r="D51" s="214" t="str">
        <f>IF('1045Bf Données de base trav.'!AG47="","",'1045Bf Données de base trav.'!AG47)</f>
        <v/>
      </c>
      <c r="E51" s="222" t="str">
        <f>IF('1045Bf Données de base trav.'!N47="","",'1045Bf Données de base trav.'!N47)</f>
        <v/>
      </c>
      <c r="F51" s="210" t="str">
        <f>IF('1045Bf Données de base trav.'!O47="","",'1045Bf Données de base trav.'!O47)</f>
        <v/>
      </c>
      <c r="G51" s="217" t="str">
        <f>IF('1045Bf Données de base trav.'!P47="","",'1045Bf Données de base trav.'!P47)</f>
        <v/>
      </c>
      <c r="H51" s="218" t="str">
        <f>IF('1045Bf Données de base trav.'!Q47="","",'1045Bf Données de base trav.'!Q47)</f>
        <v/>
      </c>
      <c r="I51" s="219" t="str">
        <f>IF('1045Bf Données de base trav.'!R47="","",'1045Bf Données de base trav.'!R47)</f>
        <v/>
      </c>
      <c r="J51" s="323" t="str">
        <f t="shared" si="17"/>
        <v/>
      </c>
      <c r="K51" s="222" t="str">
        <f t="shared" si="10"/>
        <v/>
      </c>
      <c r="L51" s="220" t="str">
        <f>IF('1045Bf Données de base trav.'!S47="","",'1045Bf Données de base trav.'!S47)</f>
        <v/>
      </c>
      <c r="M51" s="221" t="str">
        <f t="shared" si="11"/>
        <v/>
      </c>
      <c r="N51" s="324" t="str">
        <f t="shared" si="12"/>
        <v/>
      </c>
      <c r="O51" s="323" t="str">
        <f t="shared" si="13"/>
        <v/>
      </c>
      <c r="P51" s="222" t="str">
        <f t="shared" si="4"/>
        <v/>
      </c>
      <c r="Q51" s="220" t="str">
        <f t="shared" si="14"/>
        <v/>
      </c>
      <c r="R51" s="221" t="str">
        <f t="shared" si="15"/>
        <v/>
      </c>
      <c r="S51" s="222" t="str">
        <f>IF(N51="","",MAX((N51-AE51)*'1045Af Demande'!$B$30,0))</f>
        <v/>
      </c>
      <c r="T51" s="223" t="str">
        <f t="shared" si="5"/>
        <v/>
      </c>
      <c r="U51" s="146"/>
      <c r="V51" s="153" t="str">
        <f>IF('1045Bf Données de base trav.'!M47="","",'1045Bf Données de base trav.'!M47)</f>
        <v/>
      </c>
      <c r="W51" s="153" t="str">
        <f>IF($C51="","",'1045Ef Décompte'!D51)</f>
        <v/>
      </c>
      <c r="X51" s="146">
        <f>IF(AND('1045Bf Données de base trav.'!Q47="",'1045Bf Données de base trav.'!R47=""),0,'1045Bf Données de base trav.'!Q47-'1045Bf Données de base trav.'!R47)</f>
        <v>0</v>
      </c>
      <c r="Y51" s="146" t="str">
        <f>IF(OR($C51="",'1045Bf Données de base trav.'!N47="",F51="",'1045Bf Données de base trav.'!P47="",X51=""),"",'1045Bf Données de base trav.'!N47-F51-'1045Bf Données de base trav.'!P47-X51)</f>
        <v/>
      </c>
      <c r="Z51" s="121" t="str">
        <f>IF(K51="","",K51 - '1045Bf Données de base trav.'!S47)</f>
        <v/>
      </c>
      <c r="AA51" s="121" t="str">
        <f t="shared" si="6"/>
        <v/>
      </c>
      <c r="AB51" s="121" t="str">
        <f t="shared" si="7"/>
        <v/>
      </c>
      <c r="AC51" s="121" t="str">
        <f t="shared" si="18"/>
        <v/>
      </c>
      <c r="AD51" s="121" t="str">
        <f>IF(OR($C51="",K51="",N51=""),"",MAX(O51+'1045Bf Données de base trav.'!T47-N51,0))</f>
        <v/>
      </c>
      <c r="AE51" s="121">
        <f>'1045Bf Données de base trav.'!T47</f>
        <v>0</v>
      </c>
      <c r="AF51" s="121" t="str">
        <f t="shared" si="8"/>
        <v/>
      </c>
      <c r="AG51" s="125">
        <f>IF('1045Bf Données de base trav.'!N47="",0,1)</f>
        <v>0</v>
      </c>
      <c r="AH51" s="138">
        <f t="shared" si="9"/>
        <v>0</v>
      </c>
      <c r="AI51" s="121">
        <f>IF('1045Bf Données de base trav.'!N47="",0,'1045Bf Données de base trav.'!N47)</f>
        <v>0</v>
      </c>
      <c r="AJ51" s="121">
        <f>IF('1045Bf Données de base trav.'!N47="",0,'1045Bf Données de base trav.'!P47)</f>
        <v>0</v>
      </c>
      <c r="AK51" s="153">
        <f>IF('1045Bf Données de base trav.'!V47&gt;0,AA51,0)</f>
        <v>0</v>
      </c>
      <c r="AL51" s="126">
        <f>IF('1045Bf Données de base trav.'!V47&gt;0,'1045Bf Données de base trav.'!T47,0)</f>
        <v>0</v>
      </c>
      <c r="AM51" s="121">
        <f>'1045Bf Données de base trav.'!N47</f>
        <v>0</v>
      </c>
      <c r="AN51" s="121">
        <f>'1045Bf Données de base trav.'!P47</f>
        <v>0</v>
      </c>
      <c r="AO51" s="121">
        <f t="shared" si="16"/>
        <v>0</v>
      </c>
    </row>
    <row r="52" spans="1:41" s="122" customFormat="1" ht="16.899999999999999" customHeight="1">
      <c r="A52" s="154" t="str">
        <f>IF('1045Bf Données de base trav.'!A48="","",'1045Bf Données de base trav.'!A48)</f>
        <v/>
      </c>
      <c r="B52" s="155" t="str">
        <f>IF('1045Bf Données de base trav.'!B48="","",'1045Bf Données de base trav.'!B48)</f>
        <v/>
      </c>
      <c r="C52" s="156" t="str">
        <f>IF('1045Bf Données de base trav.'!C48="","",'1045Bf Données de base trav.'!C48)</f>
        <v/>
      </c>
      <c r="D52" s="214" t="str">
        <f>IF('1045Bf Données de base trav.'!AG48="","",'1045Bf Données de base trav.'!AG48)</f>
        <v/>
      </c>
      <c r="E52" s="222" t="str">
        <f>IF('1045Bf Données de base trav.'!N48="","",'1045Bf Données de base trav.'!N48)</f>
        <v/>
      </c>
      <c r="F52" s="210" t="str">
        <f>IF('1045Bf Données de base trav.'!O48="","",'1045Bf Données de base trav.'!O48)</f>
        <v/>
      </c>
      <c r="G52" s="217" t="str">
        <f>IF('1045Bf Données de base trav.'!P48="","",'1045Bf Données de base trav.'!P48)</f>
        <v/>
      </c>
      <c r="H52" s="218" t="str">
        <f>IF('1045Bf Données de base trav.'!Q48="","",'1045Bf Données de base trav.'!Q48)</f>
        <v/>
      </c>
      <c r="I52" s="219" t="str">
        <f>IF('1045Bf Données de base trav.'!R48="","",'1045Bf Données de base trav.'!R48)</f>
        <v/>
      </c>
      <c r="J52" s="323" t="str">
        <f t="shared" si="17"/>
        <v/>
      </c>
      <c r="K52" s="222" t="str">
        <f t="shared" si="10"/>
        <v/>
      </c>
      <c r="L52" s="220" t="str">
        <f>IF('1045Bf Données de base trav.'!S48="","",'1045Bf Données de base trav.'!S48)</f>
        <v/>
      </c>
      <c r="M52" s="221" t="str">
        <f t="shared" si="11"/>
        <v/>
      </c>
      <c r="N52" s="324" t="str">
        <f t="shared" si="12"/>
        <v/>
      </c>
      <c r="O52" s="323" t="str">
        <f t="shared" si="13"/>
        <v/>
      </c>
      <c r="P52" s="222" t="str">
        <f t="shared" si="4"/>
        <v/>
      </c>
      <c r="Q52" s="220" t="str">
        <f t="shared" si="14"/>
        <v/>
      </c>
      <c r="R52" s="221" t="str">
        <f t="shared" si="15"/>
        <v/>
      </c>
      <c r="S52" s="222" t="str">
        <f>IF(N52="","",MAX((N52-AE52)*'1045Af Demande'!$B$30,0))</f>
        <v/>
      </c>
      <c r="T52" s="223" t="str">
        <f t="shared" si="5"/>
        <v/>
      </c>
      <c r="U52" s="146"/>
      <c r="V52" s="153" t="str">
        <f>IF('1045Bf Données de base trav.'!M48="","",'1045Bf Données de base trav.'!M48)</f>
        <v/>
      </c>
      <c r="W52" s="153" t="str">
        <f>IF($C52="","",'1045Ef Décompte'!D52)</f>
        <v/>
      </c>
      <c r="X52" s="146">
        <f>IF(AND('1045Bf Données de base trav.'!Q48="",'1045Bf Données de base trav.'!R48=""),0,'1045Bf Données de base trav.'!Q48-'1045Bf Données de base trav.'!R48)</f>
        <v>0</v>
      </c>
      <c r="Y52" s="146" t="str">
        <f>IF(OR($C52="",'1045Bf Données de base trav.'!N48="",F52="",'1045Bf Données de base trav.'!P48="",X52=""),"",'1045Bf Données de base trav.'!N48-F52-'1045Bf Données de base trav.'!P48-X52)</f>
        <v/>
      </c>
      <c r="Z52" s="121" t="str">
        <f>IF(K52="","",K52 - '1045Bf Données de base trav.'!S48)</f>
        <v/>
      </c>
      <c r="AA52" s="121" t="str">
        <f t="shared" si="6"/>
        <v/>
      </c>
      <c r="AB52" s="121" t="str">
        <f t="shared" si="7"/>
        <v/>
      </c>
      <c r="AC52" s="121" t="str">
        <f t="shared" si="18"/>
        <v/>
      </c>
      <c r="AD52" s="121" t="str">
        <f>IF(OR($C52="",K52="",N52=""),"",MAX(O52+'1045Bf Données de base trav.'!T48-N52,0))</f>
        <v/>
      </c>
      <c r="AE52" s="121">
        <f>'1045Bf Données de base trav.'!T48</f>
        <v>0</v>
      </c>
      <c r="AF52" s="121" t="str">
        <f t="shared" si="8"/>
        <v/>
      </c>
      <c r="AG52" s="125">
        <f>IF('1045Bf Données de base trav.'!N48="",0,1)</f>
        <v>0</v>
      </c>
      <c r="AH52" s="138">
        <f t="shared" si="9"/>
        <v>0</v>
      </c>
      <c r="AI52" s="121">
        <f>IF('1045Bf Données de base trav.'!N48="",0,'1045Bf Données de base trav.'!N48)</f>
        <v>0</v>
      </c>
      <c r="AJ52" s="121">
        <f>IF('1045Bf Données de base trav.'!N48="",0,'1045Bf Données de base trav.'!P48)</f>
        <v>0</v>
      </c>
      <c r="AK52" s="153">
        <f>IF('1045Bf Données de base trav.'!V48&gt;0,AA52,0)</f>
        <v>0</v>
      </c>
      <c r="AL52" s="126">
        <f>IF('1045Bf Données de base trav.'!V48&gt;0,'1045Bf Données de base trav.'!T48,0)</f>
        <v>0</v>
      </c>
      <c r="AM52" s="121">
        <f>'1045Bf Données de base trav.'!N48</f>
        <v>0</v>
      </c>
      <c r="AN52" s="121">
        <f>'1045Bf Données de base trav.'!P48</f>
        <v>0</v>
      </c>
      <c r="AO52" s="121">
        <f t="shared" si="16"/>
        <v>0</v>
      </c>
    </row>
    <row r="53" spans="1:41" s="122" customFormat="1" ht="16.899999999999999" customHeight="1">
      <c r="A53" s="154" t="str">
        <f>IF('1045Bf Données de base trav.'!A49="","",'1045Bf Données de base trav.'!A49)</f>
        <v/>
      </c>
      <c r="B53" s="155" t="str">
        <f>IF('1045Bf Données de base trav.'!B49="","",'1045Bf Données de base trav.'!B49)</f>
        <v/>
      </c>
      <c r="C53" s="156" t="str">
        <f>IF('1045Bf Données de base trav.'!C49="","",'1045Bf Données de base trav.'!C49)</f>
        <v/>
      </c>
      <c r="D53" s="214" t="str">
        <f>IF('1045Bf Données de base trav.'!AG49="","",'1045Bf Données de base trav.'!AG49)</f>
        <v/>
      </c>
      <c r="E53" s="222" t="str">
        <f>IF('1045Bf Données de base trav.'!N49="","",'1045Bf Données de base trav.'!N49)</f>
        <v/>
      </c>
      <c r="F53" s="210" t="str">
        <f>IF('1045Bf Données de base trav.'!O49="","",'1045Bf Données de base trav.'!O49)</f>
        <v/>
      </c>
      <c r="G53" s="217" t="str">
        <f>IF('1045Bf Données de base trav.'!P49="","",'1045Bf Données de base trav.'!P49)</f>
        <v/>
      </c>
      <c r="H53" s="218" t="str">
        <f>IF('1045Bf Données de base trav.'!Q49="","",'1045Bf Données de base trav.'!Q49)</f>
        <v/>
      </c>
      <c r="I53" s="219" t="str">
        <f>IF('1045Bf Données de base trav.'!R49="","",'1045Bf Données de base trav.'!R49)</f>
        <v/>
      </c>
      <c r="J53" s="323" t="str">
        <f t="shared" si="17"/>
        <v/>
      </c>
      <c r="K53" s="222" t="str">
        <f t="shared" si="10"/>
        <v/>
      </c>
      <c r="L53" s="220" t="str">
        <f>IF('1045Bf Données de base trav.'!S49="","",'1045Bf Données de base trav.'!S49)</f>
        <v/>
      </c>
      <c r="M53" s="221" t="str">
        <f t="shared" si="11"/>
        <v/>
      </c>
      <c r="N53" s="324" t="str">
        <f t="shared" si="12"/>
        <v/>
      </c>
      <c r="O53" s="323" t="str">
        <f t="shared" si="13"/>
        <v/>
      </c>
      <c r="P53" s="222" t="str">
        <f t="shared" si="4"/>
        <v/>
      </c>
      <c r="Q53" s="220" t="str">
        <f t="shared" si="14"/>
        <v/>
      </c>
      <c r="R53" s="221" t="str">
        <f t="shared" si="15"/>
        <v/>
      </c>
      <c r="S53" s="222" t="str">
        <f>IF(N53="","",MAX((N53-AE53)*'1045Af Demande'!$B$30,0))</f>
        <v/>
      </c>
      <c r="T53" s="223" t="str">
        <f t="shared" si="5"/>
        <v/>
      </c>
      <c r="U53" s="146"/>
      <c r="V53" s="153" t="str">
        <f>IF('1045Bf Données de base trav.'!M49="","",'1045Bf Données de base trav.'!M49)</f>
        <v/>
      </c>
      <c r="W53" s="153" t="str">
        <f>IF($C53="","",'1045Ef Décompte'!D53)</f>
        <v/>
      </c>
      <c r="X53" s="146">
        <f>IF(AND('1045Bf Données de base trav.'!Q49="",'1045Bf Données de base trav.'!R49=""),0,'1045Bf Données de base trav.'!Q49-'1045Bf Données de base trav.'!R49)</f>
        <v>0</v>
      </c>
      <c r="Y53" s="146" t="str">
        <f>IF(OR($C53="",'1045Bf Données de base trav.'!N49="",F53="",'1045Bf Données de base trav.'!P49="",X53=""),"",'1045Bf Données de base trav.'!N49-F53-'1045Bf Données de base trav.'!P49-X53)</f>
        <v/>
      </c>
      <c r="Z53" s="121" t="str">
        <f>IF(K53="","",K53 - '1045Bf Données de base trav.'!S49)</f>
        <v/>
      </c>
      <c r="AA53" s="121" t="str">
        <f t="shared" si="6"/>
        <v/>
      </c>
      <c r="AB53" s="121" t="str">
        <f t="shared" si="7"/>
        <v/>
      </c>
      <c r="AC53" s="121" t="str">
        <f t="shared" si="18"/>
        <v/>
      </c>
      <c r="AD53" s="121" t="str">
        <f>IF(OR($C53="",K53="",N53=""),"",MAX(O53+'1045Bf Données de base trav.'!T49-N53,0))</f>
        <v/>
      </c>
      <c r="AE53" s="121">
        <f>'1045Bf Données de base trav.'!T49</f>
        <v>0</v>
      </c>
      <c r="AF53" s="121" t="str">
        <f t="shared" si="8"/>
        <v/>
      </c>
      <c r="AG53" s="125">
        <f>IF('1045Bf Données de base trav.'!N49="",0,1)</f>
        <v>0</v>
      </c>
      <c r="AH53" s="138">
        <f t="shared" si="9"/>
        <v>0</v>
      </c>
      <c r="AI53" s="121">
        <f>IF('1045Bf Données de base trav.'!N49="",0,'1045Bf Données de base trav.'!N49)</f>
        <v>0</v>
      </c>
      <c r="AJ53" s="121">
        <f>IF('1045Bf Données de base trav.'!N49="",0,'1045Bf Données de base trav.'!P49)</f>
        <v>0</v>
      </c>
      <c r="AK53" s="153">
        <f>IF('1045Bf Données de base trav.'!V49&gt;0,AA53,0)</f>
        <v>0</v>
      </c>
      <c r="AL53" s="126">
        <f>IF('1045Bf Données de base trav.'!V49&gt;0,'1045Bf Données de base trav.'!T49,0)</f>
        <v>0</v>
      </c>
      <c r="AM53" s="121">
        <f>'1045Bf Données de base trav.'!N49</f>
        <v>0</v>
      </c>
      <c r="AN53" s="121">
        <f>'1045Bf Données de base trav.'!P49</f>
        <v>0</v>
      </c>
      <c r="AO53" s="121">
        <f t="shared" si="16"/>
        <v>0</v>
      </c>
    </row>
    <row r="54" spans="1:41" s="122" customFormat="1" ht="16.899999999999999" customHeight="1">
      <c r="A54" s="154" t="str">
        <f>IF('1045Bf Données de base trav.'!A50="","",'1045Bf Données de base trav.'!A50)</f>
        <v/>
      </c>
      <c r="B54" s="155" t="str">
        <f>IF('1045Bf Données de base trav.'!B50="","",'1045Bf Données de base trav.'!B50)</f>
        <v/>
      </c>
      <c r="C54" s="156" t="str">
        <f>IF('1045Bf Données de base trav.'!C50="","",'1045Bf Données de base trav.'!C50)</f>
        <v/>
      </c>
      <c r="D54" s="214" t="str">
        <f>IF('1045Bf Données de base trav.'!AG50="","",'1045Bf Données de base trav.'!AG50)</f>
        <v/>
      </c>
      <c r="E54" s="222" t="str">
        <f>IF('1045Bf Données de base trav.'!N50="","",'1045Bf Données de base trav.'!N50)</f>
        <v/>
      </c>
      <c r="F54" s="210" t="str">
        <f>IF('1045Bf Données de base trav.'!O50="","",'1045Bf Données de base trav.'!O50)</f>
        <v/>
      </c>
      <c r="G54" s="217" t="str">
        <f>IF('1045Bf Données de base trav.'!P50="","",'1045Bf Données de base trav.'!P50)</f>
        <v/>
      </c>
      <c r="H54" s="218" t="str">
        <f>IF('1045Bf Données de base trav.'!Q50="","",'1045Bf Données de base trav.'!Q50)</f>
        <v/>
      </c>
      <c r="I54" s="219" t="str">
        <f>IF('1045Bf Données de base trav.'!R50="","",'1045Bf Données de base trav.'!R50)</f>
        <v/>
      </c>
      <c r="J54" s="323" t="str">
        <f t="shared" si="17"/>
        <v/>
      </c>
      <c r="K54" s="222" t="str">
        <f t="shared" si="10"/>
        <v/>
      </c>
      <c r="L54" s="220" t="str">
        <f>IF('1045Bf Données de base trav.'!S50="","",'1045Bf Données de base trav.'!S50)</f>
        <v/>
      </c>
      <c r="M54" s="221" t="str">
        <f t="shared" si="11"/>
        <v/>
      </c>
      <c r="N54" s="324" t="str">
        <f t="shared" si="12"/>
        <v/>
      </c>
      <c r="O54" s="323" t="str">
        <f t="shared" si="13"/>
        <v/>
      </c>
      <c r="P54" s="222" t="str">
        <f t="shared" si="4"/>
        <v/>
      </c>
      <c r="Q54" s="220" t="str">
        <f t="shared" si="14"/>
        <v/>
      </c>
      <c r="R54" s="221" t="str">
        <f t="shared" si="15"/>
        <v/>
      </c>
      <c r="S54" s="222" t="str">
        <f>IF(N54="","",MAX((N54-AE54)*'1045Af Demande'!$B$30,0))</f>
        <v/>
      </c>
      <c r="T54" s="223" t="str">
        <f t="shared" si="5"/>
        <v/>
      </c>
      <c r="U54" s="146"/>
      <c r="V54" s="153" t="str">
        <f>IF('1045Bf Données de base trav.'!M50="","",'1045Bf Données de base trav.'!M50)</f>
        <v/>
      </c>
      <c r="W54" s="153" t="str">
        <f>IF($C54="","",'1045Ef Décompte'!D54)</f>
        <v/>
      </c>
      <c r="X54" s="146">
        <f>IF(AND('1045Bf Données de base trav.'!Q50="",'1045Bf Données de base trav.'!R50=""),0,'1045Bf Données de base trav.'!Q50-'1045Bf Données de base trav.'!R50)</f>
        <v>0</v>
      </c>
      <c r="Y54" s="146" t="str">
        <f>IF(OR($C54="",'1045Bf Données de base trav.'!N50="",F54="",'1045Bf Données de base trav.'!P50="",X54=""),"",'1045Bf Données de base trav.'!N50-F54-'1045Bf Données de base trav.'!P50-X54)</f>
        <v/>
      </c>
      <c r="Z54" s="121" t="str">
        <f>IF(K54="","",K54 - '1045Bf Données de base trav.'!S50)</f>
        <v/>
      </c>
      <c r="AA54" s="121" t="str">
        <f t="shared" si="6"/>
        <v/>
      </c>
      <c r="AB54" s="121" t="str">
        <f t="shared" si="7"/>
        <v/>
      </c>
      <c r="AC54" s="121" t="str">
        <f t="shared" si="18"/>
        <v/>
      </c>
      <c r="AD54" s="121" t="str">
        <f>IF(OR($C54="",K54="",N54=""),"",MAX(O54+'1045Bf Données de base trav.'!T50-N54,0))</f>
        <v/>
      </c>
      <c r="AE54" s="121">
        <f>'1045Bf Données de base trav.'!T50</f>
        <v>0</v>
      </c>
      <c r="AF54" s="121" t="str">
        <f t="shared" si="8"/>
        <v/>
      </c>
      <c r="AG54" s="125">
        <f>IF('1045Bf Données de base trav.'!N50="",0,1)</f>
        <v>0</v>
      </c>
      <c r="AH54" s="138">
        <f t="shared" si="9"/>
        <v>0</v>
      </c>
      <c r="AI54" s="121">
        <f>IF('1045Bf Données de base trav.'!N50="",0,'1045Bf Données de base trav.'!N50)</f>
        <v>0</v>
      </c>
      <c r="AJ54" s="121">
        <f>IF('1045Bf Données de base trav.'!N50="",0,'1045Bf Données de base trav.'!P50)</f>
        <v>0</v>
      </c>
      <c r="AK54" s="153">
        <f>IF('1045Bf Données de base trav.'!V50&gt;0,AA54,0)</f>
        <v>0</v>
      </c>
      <c r="AL54" s="126">
        <f>IF('1045Bf Données de base trav.'!V50&gt;0,'1045Bf Données de base trav.'!T50,0)</f>
        <v>0</v>
      </c>
      <c r="AM54" s="121">
        <f>'1045Bf Données de base trav.'!N50</f>
        <v>0</v>
      </c>
      <c r="AN54" s="121">
        <f>'1045Bf Données de base trav.'!P50</f>
        <v>0</v>
      </c>
      <c r="AO54" s="121">
        <f t="shared" si="16"/>
        <v>0</v>
      </c>
    </row>
    <row r="55" spans="1:41" s="122" customFormat="1" ht="16.899999999999999" customHeight="1">
      <c r="A55" s="154" t="str">
        <f>IF('1045Bf Données de base trav.'!A51="","",'1045Bf Données de base trav.'!A51)</f>
        <v/>
      </c>
      <c r="B55" s="155" t="str">
        <f>IF('1045Bf Données de base trav.'!B51="","",'1045Bf Données de base trav.'!B51)</f>
        <v/>
      </c>
      <c r="C55" s="156" t="str">
        <f>IF('1045Bf Données de base trav.'!C51="","",'1045Bf Données de base trav.'!C51)</f>
        <v/>
      </c>
      <c r="D55" s="214" t="str">
        <f>IF('1045Bf Données de base trav.'!AG51="","",'1045Bf Données de base trav.'!AG51)</f>
        <v/>
      </c>
      <c r="E55" s="222" t="str">
        <f>IF('1045Bf Données de base trav.'!N51="","",'1045Bf Données de base trav.'!N51)</f>
        <v/>
      </c>
      <c r="F55" s="210" t="str">
        <f>IF('1045Bf Données de base trav.'!O51="","",'1045Bf Données de base trav.'!O51)</f>
        <v/>
      </c>
      <c r="G55" s="217" t="str">
        <f>IF('1045Bf Données de base trav.'!P51="","",'1045Bf Données de base trav.'!P51)</f>
        <v/>
      </c>
      <c r="H55" s="218" t="str">
        <f>IF('1045Bf Données de base trav.'!Q51="","",'1045Bf Données de base trav.'!Q51)</f>
        <v/>
      </c>
      <c r="I55" s="219" t="str">
        <f>IF('1045Bf Données de base trav.'!R51="","",'1045Bf Données de base trav.'!R51)</f>
        <v/>
      </c>
      <c r="J55" s="323" t="str">
        <f t="shared" si="17"/>
        <v/>
      </c>
      <c r="K55" s="222" t="str">
        <f t="shared" si="10"/>
        <v/>
      </c>
      <c r="L55" s="220" t="str">
        <f>IF('1045Bf Données de base trav.'!S51="","",'1045Bf Données de base trav.'!S51)</f>
        <v/>
      </c>
      <c r="M55" s="221" t="str">
        <f t="shared" si="11"/>
        <v/>
      </c>
      <c r="N55" s="324" t="str">
        <f t="shared" si="12"/>
        <v/>
      </c>
      <c r="O55" s="323" t="str">
        <f t="shared" si="13"/>
        <v/>
      </c>
      <c r="P55" s="222" t="str">
        <f t="shared" si="4"/>
        <v/>
      </c>
      <c r="Q55" s="220" t="str">
        <f t="shared" si="14"/>
        <v/>
      </c>
      <c r="R55" s="221" t="str">
        <f t="shared" si="15"/>
        <v/>
      </c>
      <c r="S55" s="222" t="str">
        <f>IF(N55="","",MAX((N55-AE55)*'1045Af Demande'!$B$30,0))</f>
        <v/>
      </c>
      <c r="T55" s="223" t="str">
        <f t="shared" si="5"/>
        <v/>
      </c>
      <c r="U55" s="146"/>
      <c r="V55" s="153" t="str">
        <f>IF('1045Bf Données de base trav.'!M51="","",'1045Bf Données de base trav.'!M51)</f>
        <v/>
      </c>
      <c r="W55" s="153" t="str">
        <f>IF($C55="","",'1045Ef Décompte'!D55)</f>
        <v/>
      </c>
      <c r="X55" s="146">
        <f>IF(AND('1045Bf Données de base trav.'!Q51="",'1045Bf Données de base trav.'!R51=""),0,'1045Bf Données de base trav.'!Q51-'1045Bf Données de base trav.'!R51)</f>
        <v>0</v>
      </c>
      <c r="Y55" s="146" t="str">
        <f>IF(OR($C55="",'1045Bf Données de base trav.'!N51="",F55="",'1045Bf Données de base trav.'!P51="",X55=""),"",'1045Bf Données de base trav.'!N51-F55-'1045Bf Données de base trav.'!P51-X55)</f>
        <v/>
      </c>
      <c r="Z55" s="121" t="str">
        <f>IF(K55="","",K55 - '1045Bf Données de base trav.'!S51)</f>
        <v/>
      </c>
      <c r="AA55" s="121" t="str">
        <f t="shared" si="6"/>
        <v/>
      </c>
      <c r="AB55" s="121" t="str">
        <f t="shared" si="7"/>
        <v/>
      </c>
      <c r="AC55" s="121" t="str">
        <f t="shared" si="18"/>
        <v/>
      </c>
      <c r="AD55" s="121" t="str">
        <f>IF(OR($C55="",K55="",N55=""),"",MAX(O55+'1045Bf Données de base trav.'!T51-N55,0))</f>
        <v/>
      </c>
      <c r="AE55" s="121">
        <f>'1045Bf Données de base trav.'!T51</f>
        <v>0</v>
      </c>
      <c r="AF55" s="121" t="str">
        <f t="shared" si="8"/>
        <v/>
      </c>
      <c r="AG55" s="125">
        <f>IF('1045Bf Données de base trav.'!N51="",0,1)</f>
        <v>0</v>
      </c>
      <c r="AH55" s="138">
        <f t="shared" si="9"/>
        <v>0</v>
      </c>
      <c r="AI55" s="121">
        <f>IF('1045Bf Données de base trav.'!N51="",0,'1045Bf Données de base trav.'!N51)</f>
        <v>0</v>
      </c>
      <c r="AJ55" s="121">
        <f>IF('1045Bf Données de base trav.'!N51="",0,'1045Bf Données de base trav.'!P51)</f>
        <v>0</v>
      </c>
      <c r="AK55" s="153">
        <f>IF('1045Bf Données de base trav.'!V51&gt;0,AA55,0)</f>
        <v>0</v>
      </c>
      <c r="AL55" s="126">
        <f>IF('1045Bf Données de base trav.'!V51&gt;0,'1045Bf Données de base trav.'!T51,0)</f>
        <v>0</v>
      </c>
      <c r="AM55" s="121">
        <f>'1045Bf Données de base trav.'!N51</f>
        <v>0</v>
      </c>
      <c r="AN55" s="121">
        <f>'1045Bf Données de base trav.'!P51</f>
        <v>0</v>
      </c>
      <c r="AO55" s="121">
        <f t="shared" si="16"/>
        <v>0</v>
      </c>
    </row>
    <row r="56" spans="1:41" s="122" customFormat="1" ht="16.899999999999999" customHeight="1">
      <c r="A56" s="154" t="str">
        <f>IF('1045Bf Données de base trav.'!A52="","",'1045Bf Données de base trav.'!A52)</f>
        <v/>
      </c>
      <c r="B56" s="155" t="str">
        <f>IF('1045Bf Données de base trav.'!B52="","",'1045Bf Données de base trav.'!B52)</f>
        <v/>
      </c>
      <c r="C56" s="156" t="str">
        <f>IF('1045Bf Données de base trav.'!C52="","",'1045Bf Données de base trav.'!C52)</f>
        <v/>
      </c>
      <c r="D56" s="214" t="str">
        <f>IF('1045Bf Données de base trav.'!AG52="","",'1045Bf Données de base trav.'!AG52)</f>
        <v/>
      </c>
      <c r="E56" s="222" t="str">
        <f>IF('1045Bf Données de base trav.'!N52="","",'1045Bf Données de base trav.'!N52)</f>
        <v/>
      </c>
      <c r="F56" s="210" t="str">
        <f>IF('1045Bf Données de base trav.'!O52="","",'1045Bf Données de base trav.'!O52)</f>
        <v/>
      </c>
      <c r="G56" s="217" t="str">
        <f>IF('1045Bf Données de base trav.'!P52="","",'1045Bf Données de base trav.'!P52)</f>
        <v/>
      </c>
      <c r="H56" s="218" t="str">
        <f>IF('1045Bf Données de base trav.'!Q52="","",'1045Bf Données de base trav.'!Q52)</f>
        <v/>
      </c>
      <c r="I56" s="219" t="str">
        <f>IF('1045Bf Données de base trav.'!R52="","",'1045Bf Données de base trav.'!R52)</f>
        <v/>
      </c>
      <c r="J56" s="323" t="str">
        <f t="shared" si="17"/>
        <v/>
      </c>
      <c r="K56" s="222" t="str">
        <f t="shared" si="10"/>
        <v/>
      </c>
      <c r="L56" s="220" t="str">
        <f>IF('1045Bf Données de base trav.'!S52="","",'1045Bf Données de base trav.'!S52)</f>
        <v/>
      </c>
      <c r="M56" s="221" t="str">
        <f t="shared" si="11"/>
        <v/>
      </c>
      <c r="N56" s="324" t="str">
        <f t="shared" si="12"/>
        <v/>
      </c>
      <c r="O56" s="323" t="str">
        <f t="shared" si="13"/>
        <v/>
      </c>
      <c r="P56" s="222" t="str">
        <f t="shared" si="4"/>
        <v/>
      </c>
      <c r="Q56" s="220" t="str">
        <f t="shared" si="14"/>
        <v/>
      </c>
      <c r="R56" s="221" t="str">
        <f t="shared" si="15"/>
        <v/>
      </c>
      <c r="S56" s="222" t="str">
        <f>IF(N56="","",MAX((N56-AE56)*'1045Af Demande'!$B$30,0))</f>
        <v/>
      </c>
      <c r="T56" s="223" t="str">
        <f t="shared" si="5"/>
        <v/>
      </c>
      <c r="U56" s="146"/>
      <c r="V56" s="153" t="str">
        <f>IF('1045Bf Données de base trav.'!M52="","",'1045Bf Données de base trav.'!M52)</f>
        <v/>
      </c>
      <c r="W56" s="153" t="str">
        <f>IF($C56="","",'1045Ef Décompte'!D56)</f>
        <v/>
      </c>
      <c r="X56" s="146">
        <f>IF(AND('1045Bf Données de base trav.'!Q52="",'1045Bf Données de base trav.'!R52=""),0,'1045Bf Données de base trav.'!Q52-'1045Bf Données de base trav.'!R52)</f>
        <v>0</v>
      </c>
      <c r="Y56" s="146" t="str">
        <f>IF(OR($C56="",'1045Bf Données de base trav.'!N52="",F56="",'1045Bf Données de base trav.'!P52="",X56=""),"",'1045Bf Données de base trav.'!N52-F56-'1045Bf Données de base trav.'!P52-X56)</f>
        <v/>
      </c>
      <c r="Z56" s="121" t="str">
        <f>IF(K56="","",K56 - '1045Bf Données de base trav.'!S52)</f>
        <v/>
      </c>
      <c r="AA56" s="121" t="str">
        <f t="shared" si="6"/>
        <v/>
      </c>
      <c r="AB56" s="121" t="str">
        <f t="shared" si="7"/>
        <v/>
      </c>
      <c r="AC56" s="121" t="str">
        <f t="shared" si="18"/>
        <v/>
      </c>
      <c r="AD56" s="121" t="str">
        <f>IF(OR($C56="",K56="",N56=""),"",MAX(O56+'1045Bf Données de base trav.'!T52-N56,0))</f>
        <v/>
      </c>
      <c r="AE56" s="121">
        <f>'1045Bf Données de base trav.'!T52</f>
        <v>0</v>
      </c>
      <c r="AF56" s="121" t="str">
        <f t="shared" si="8"/>
        <v/>
      </c>
      <c r="AG56" s="125">
        <f>IF('1045Bf Données de base trav.'!N52="",0,1)</f>
        <v>0</v>
      </c>
      <c r="AH56" s="138">
        <f t="shared" si="9"/>
        <v>0</v>
      </c>
      <c r="AI56" s="121">
        <f>IF('1045Bf Données de base trav.'!N52="",0,'1045Bf Données de base trav.'!N52)</f>
        <v>0</v>
      </c>
      <c r="AJ56" s="121">
        <f>IF('1045Bf Données de base trav.'!N52="",0,'1045Bf Données de base trav.'!P52)</f>
        <v>0</v>
      </c>
      <c r="AK56" s="153">
        <f>IF('1045Bf Données de base trav.'!V52&gt;0,AA56,0)</f>
        <v>0</v>
      </c>
      <c r="AL56" s="126">
        <f>IF('1045Bf Données de base trav.'!V52&gt;0,'1045Bf Données de base trav.'!T52,0)</f>
        <v>0</v>
      </c>
      <c r="AM56" s="121">
        <f>'1045Bf Données de base trav.'!N52</f>
        <v>0</v>
      </c>
      <c r="AN56" s="121">
        <f>'1045Bf Données de base trav.'!P52</f>
        <v>0</v>
      </c>
      <c r="AO56" s="121">
        <f t="shared" si="16"/>
        <v>0</v>
      </c>
    </row>
    <row r="57" spans="1:41" s="122" customFormat="1" ht="16.899999999999999" customHeight="1">
      <c r="A57" s="154" t="str">
        <f>IF('1045Bf Données de base trav.'!A53="","",'1045Bf Données de base trav.'!A53)</f>
        <v/>
      </c>
      <c r="B57" s="155" t="str">
        <f>IF('1045Bf Données de base trav.'!B53="","",'1045Bf Données de base trav.'!B53)</f>
        <v/>
      </c>
      <c r="C57" s="156" t="str">
        <f>IF('1045Bf Données de base trav.'!C53="","",'1045Bf Données de base trav.'!C53)</f>
        <v/>
      </c>
      <c r="D57" s="214" t="str">
        <f>IF('1045Bf Données de base trav.'!AG53="","",'1045Bf Données de base trav.'!AG53)</f>
        <v/>
      </c>
      <c r="E57" s="222" t="str">
        <f>IF('1045Bf Données de base trav.'!N53="","",'1045Bf Données de base trav.'!N53)</f>
        <v/>
      </c>
      <c r="F57" s="210" t="str">
        <f>IF('1045Bf Données de base trav.'!O53="","",'1045Bf Données de base trav.'!O53)</f>
        <v/>
      </c>
      <c r="G57" s="217" t="str">
        <f>IF('1045Bf Données de base trav.'!P53="","",'1045Bf Données de base trav.'!P53)</f>
        <v/>
      </c>
      <c r="H57" s="218" t="str">
        <f>IF('1045Bf Données de base trav.'!Q53="","",'1045Bf Données de base trav.'!Q53)</f>
        <v/>
      </c>
      <c r="I57" s="219" t="str">
        <f>IF('1045Bf Données de base trav.'!R53="","",'1045Bf Données de base trav.'!R53)</f>
        <v/>
      </c>
      <c r="J57" s="323" t="str">
        <f t="shared" si="17"/>
        <v/>
      </c>
      <c r="K57" s="222" t="str">
        <f t="shared" si="10"/>
        <v/>
      </c>
      <c r="L57" s="220" t="str">
        <f>IF('1045Bf Données de base trav.'!S53="","",'1045Bf Données de base trav.'!S53)</f>
        <v/>
      </c>
      <c r="M57" s="221" t="str">
        <f t="shared" si="11"/>
        <v/>
      </c>
      <c r="N57" s="324" t="str">
        <f t="shared" si="12"/>
        <v/>
      </c>
      <c r="O57" s="323" t="str">
        <f t="shared" si="13"/>
        <v/>
      </c>
      <c r="P57" s="222" t="str">
        <f t="shared" si="4"/>
        <v/>
      </c>
      <c r="Q57" s="220" t="str">
        <f t="shared" si="14"/>
        <v/>
      </c>
      <c r="R57" s="221" t="str">
        <f t="shared" si="15"/>
        <v/>
      </c>
      <c r="S57" s="222" t="str">
        <f>IF(N57="","",MAX((N57-AE57)*'1045Af Demande'!$B$30,0))</f>
        <v/>
      </c>
      <c r="T57" s="223" t="str">
        <f t="shared" si="5"/>
        <v/>
      </c>
      <c r="U57" s="146"/>
      <c r="V57" s="153" t="str">
        <f>IF('1045Bf Données de base trav.'!M53="","",'1045Bf Données de base trav.'!M53)</f>
        <v/>
      </c>
      <c r="W57" s="153" t="str">
        <f>IF($C57="","",'1045Ef Décompte'!D57)</f>
        <v/>
      </c>
      <c r="X57" s="146">
        <f>IF(AND('1045Bf Données de base trav.'!Q53="",'1045Bf Données de base trav.'!R53=""),0,'1045Bf Données de base trav.'!Q53-'1045Bf Données de base trav.'!R53)</f>
        <v>0</v>
      </c>
      <c r="Y57" s="146" t="str">
        <f>IF(OR($C57="",'1045Bf Données de base trav.'!N53="",F57="",'1045Bf Données de base trav.'!P53="",X57=""),"",'1045Bf Données de base trav.'!N53-F57-'1045Bf Données de base trav.'!P53-X57)</f>
        <v/>
      </c>
      <c r="Z57" s="121" t="str">
        <f>IF(K57="","",K57 - '1045Bf Données de base trav.'!S53)</f>
        <v/>
      </c>
      <c r="AA57" s="121" t="str">
        <f t="shared" si="6"/>
        <v/>
      </c>
      <c r="AB57" s="121" t="str">
        <f t="shared" si="7"/>
        <v/>
      </c>
      <c r="AC57" s="121" t="str">
        <f t="shared" si="18"/>
        <v/>
      </c>
      <c r="AD57" s="121" t="str">
        <f>IF(OR($C57="",K57="",N57=""),"",MAX(O57+'1045Bf Données de base trav.'!T53-N57,0))</f>
        <v/>
      </c>
      <c r="AE57" s="121">
        <f>'1045Bf Données de base trav.'!T53</f>
        <v>0</v>
      </c>
      <c r="AF57" s="121" t="str">
        <f t="shared" si="8"/>
        <v/>
      </c>
      <c r="AG57" s="125">
        <f>IF('1045Bf Données de base trav.'!N53="",0,1)</f>
        <v>0</v>
      </c>
      <c r="AH57" s="138">
        <f t="shared" si="9"/>
        <v>0</v>
      </c>
      <c r="AI57" s="121">
        <f>IF('1045Bf Données de base trav.'!N53="",0,'1045Bf Données de base trav.'!N53)</f>
        <v>0</v>
      </c>
      <c r="AJ57" s="121">
        <f>IF('1045Bf Données de base trav.'!N53="",0,'1045Bf Données de base trav.'!P53)</f>
        <v>0</v>
      </c>
      <c r="AK57" s="153">
        <f>IF('1045Bf Données de base trav.'!V53&gt;0,AA57,0)</f>
        <v>0</v>
      </c>
      <c r="AL57" s="126">
        <f>IF('1045Bf Données de base trav.'!V53&gt;0,'1045Bf Données de base trav.'!T53,0)</f>
        <v>0</v>
      </c>
      <c r="AM57" s="121">
        <f>'1045Bf Données de base trav.'!N53</f>
        <v>0</v>
      </c>
      <c r="AN57" s="121">
        <f>'1045Bf Données de base trav.'!P53</f>
        <v>0</v>
      </c>
      <c r="AO57" s="121">
        <f t="shared" si="16"/>
        <v>0</v>
      </c>
    </row>
    <row r="58" spans="1:41" s="122" customFormat="1" ht="16.899999999999999" customHeight="1">
      <c r="A58" s="154" t="str">
        <f>IF('1045Bf Données de base trav.'!A54="","",'1045Bf Données de base trav.'!A54)</f>
        <v/>
      </c>
      <c r="B58" s="155" t="str">
        <f>IF('1045Bf Données de base trav.'!B54="","",'1045Bf Données de base trav.'!B54)</f>
        <v/>
      </c>
      <c r="C58" s="156" t="str">
        <f>IF('1045Bf Données de base trav.'!C54="","",'1045Bf Données de base trav.'!C54)</f>
        <v/>
      </c>
      <c r="D58" s="214" t="str">
        <f>IF('1045Bf Données de base trav.'!AG54="","",'1045Bf Données de base trav.'!AG54)</f>
        <v/>
      </c>
      <c r="E58" s="222" t="str">
        <f>IF('1045Bf Données de base trav.'!N54="","",'1045Bf Données de base trav.'!N54)</f>
        <v/>
      </c>
      <c r="F58" s="210" t="str">
        <f>IF('1045Bf Données de base trav.'!O54="","",'1045Bf Données de base trav.'!O54)</f>
        <v/>
      </c>
      <c r="G58" s="217" t="str">
        <f>IF('1045Bf Données de base trav.'!P54="","",'1045Bf Données de base trav.'!P54)</f>
        <v/>
      </c>
      <c r="H58" s="218" t="str">
        <f>IF('1045Bf Données de base trav.'!Q54="","",'1045Bf Données de base trav.'!Q54)</f>
        <v/>
      </c>
      <c r="I58" s="219" t="str">
        <f>IF('1045Bf Données de base trav.'!R54="","",'1045Bf Données de base trav.'!R54)</f>
        <v/>
      </c>
      <c r="J58" s="323" t="str">
        <f t="shared" si="17"/>
        <v/>
      </c>
      <c r="K58" s="222" t="str">
        <f t="shared" si="10"/>
        <v/>
      </c>
      <c r="L58" s="220" t="str">
        <f>IF('1045Bf Données de base trav.'!S54="","",'1045Bf Données de base trav.'!S54)</f>
        <v/>
      </c>
      <c r="M58" s="221" t="str">
        <f t="shared" si="11"/>
        <v/>
      </c>
      <c r="N58" s="324" t="str">
        <f t="shared" si="12"/>
        <v/>
      </c>
      <c r="O58" s="323" t="str">
        <f t="shared" si="13"/>
        <v/>
      </c>
      <c r="P58" s="222" t="str">
        <f t="shared" si="4"/>
        <v/>
      </c>
      <c r="Q58" s="220" t="str">
        <f t="shared" si="14"/>
        <v/>
      </c>
      <c r="R58" s="221" t="str">
        <f t="shared" si="15"/>
        <v/>
      </c>
      <c r="S58" s="222" t="str">
        <f>IF(N58="","",MAX((N58-AE58)*'1045Af Demande'!$B$30,0))</f>
        <v/>
      </c>
      <c r="T58" s="223" t="str">
        <f t="shared" si="5"/>
        <v/>
      </c>
      <c r="U58" s="146"/>
      <c r="V58" s="153" t="str">
        <f>IF('1045Bf Données de base trav.'!M54="","",'1045Bf Données de base trav.'!M54)</f>
        <v/>
      </c>
      <c r="W58" s="153" t="str">
        <f>IF($C58="","",'1045Ef Décompte'!D58)</f>
        <v/>
      </c>
      <c r="X58" s="146">
        <f>IF(AND('1045Bf Données de base trav.'!Q54="",'1045Bf Données de base trav.'!R54=""),0,'1045Bf Données de base trav.'!Q54-'1045Bf Données de base trav.'!R54)</f>
        <v>0</v>
      </c>
      <c r="Y58" s="146" t="str">
        <f>IF(OR($C58="",'1045Bf Données de base trav.'!N54="",F58="",'1045Bf Données de base trav.'!P54="",X58=""),"",'1045Bf Données de base trav.'!N54-F58-'1045Bf Données de base trav.'!P54-X58)</f>
        <v/>
      </c>
      <c r="Z58" s="121" t="str">
        <f>IF(K58="","",K58 - '1045Bf Données de base trav.'!S54)</f>
        <v/>
      </c>
      <c r="AA58" s="121" t="str">
        <f t="shared" si="6"/>
        <v/>
      </c>
      <c r="AB58" s="121" t="str">
        <f t="shared" si="7"/>
        <v/>
      </c>
      <c r="AC58" s="121" t="str">
        <f t="shared" si="18"/>
        <v/>
      </c>
      <c r="AD58" s="121" t="str">
        <f>IF(OR($C58="",K58="",N58=""),"",MAX(O58+'1045Bf Données de base trav.'!T54-N58,0))</f>
        <v/>
      </c>
      <c r="AE58" s="121">
        <f>'1045Bf Données de base trav.'!T54</f>
        <v>0</v>
      </c>
      <c r="AF58" s="121" t="str">
        <f t="shared" si="8"/>
        <v/>
      </c>
      <c r="AG58" s="125">
        <f>IF('1045Bf Données de base trav.'!N54="",0,1)</f>
        <v>0</v>
      </c>
      <c r="AH58" s="138">
        <f t="shared" si="9"/>
        <v>0</v>
      </c>
      <c r="AI58" s="121">
        <f>IF('1045Bf Données de base trav.'!N54="",0,'1045Bf Données de base trav.'!N54)</f>
        <v>0</v>
      </c>
      <c r="AJ58" s="121">
        <f>IF('1045Bf Données de base trav.'!N54="",0,'1045Bf Données de base trav.'!P54)</f>
        <v>0</v>
      </c>
      <c r="AK58" s="153">
        <f>IF('1045Bf Données de base trav.'!V54&gt;0,AA58,0)</f>
        <v>0</v>
      </c>
      <c r="AL58" s="126">
        <f>IF('1045Bf Données de base trav.'!V54&gt;0,'1045Bf Données de base trav.'!T54,0)</f>
        <v>0</v>
      </c>
      <c r="AM58" s="121">
        <f>'1045Bf Données de base trav.'!N54</f>
        <v>0</v>
      </c>
      <c r="AN58" s="121">
        <f>'1045Bf Données de base trav.'!P54</f>
        <v>0</v>
      </c>
      <c r="AO58" s="121">
        <f t="shared" si="16"/>
        <v>0</v>
      </c>
    </row>
    <row r="59" spans="1:41" s="122" customFormat="1" ht="16.899999999999999" customHeight="1">
      <c r="A59" s="154" t="str">
        <f>IF('1045Bf Données de base trav.'!A55="","",'1045Bf Données de base trav.'!A55)</f>
        <v/>
      </c>
      <c r="B59" s="155" t="str">
        <f>IF('1045Bf Données de base trav.'!B55="","",'1045Bf Données de base trav.'!B55)</f>
        <v/>
      </c>
      <c r="C59" s="156" t="str">
        <f>IF('1045Bf Données de base trav.'!C55="","",'1045Bf Données de base trav.'!C55)</f>
        <v/>
      </c>
      <c r="D59" s="214" t="str">
        <f>IF('1045Bf Données de base trav.'!AG55="","",'1045Bf Données de base trav.'!AG55)</f>
        <v/>
      </c>
      <c r="E59" s="222" t="str">
        <f>IF('1045Bf Données de base trav.'!N55="","",'1045Bf Données de base trav.'!N55)</f>
        <v/>
      </c>
      <c r="F59" s="210" t="str">
        <f>IF('1045Bf Données de base trav.'!O55="","",'1045Bf Données de base trav.'!O55)</f>
        <v/>
      </c>
      <c r="G59" s="217" t="str">
        <f>IF('1045Bf Données de base trav.'!P55="","",'1045Bf Données de base trav.'!P55)</f>
        <v/>
      </c>
      <c r="H59" s="218" t="str">
        <f>IF('1045Bf Données de base trav.'!Q55="","",'1045Bf Données de base trav.'!Q55)</f>
        <v/>
      </c>
      <c r="I59" s="219" t="str">
        <f>IF('1045Bf Données de base trav.'!R55="","",'1045Bf Données de base trav.'!R55)</f>
        <v/>
      </c>
      <c r="J59" s="323" t="str">
        <f t="shared" si="17"/>
        <v/>
      </c>
      <c r="K59" s="222" t="str">
        <f t="shared" si="10"/>
        <v/>
      </c>
      <c r="L59" s="220" t="str">
        <f>IF('1045Bf Données de base trav.'!S55="","",'1045Bf Données de base trav.'!S55)</f>
        <v/>
      </c>
      <c r="M59" s="221" t="str">
        <f t="shared" si="11"/>
        <v/>
      </c>
      <c r="N59" s="324" t="str">
        <f t="shared" si="12"/>
        <v/>
      </c>
      <c r="O59" s="323" t="str">
        <f t="shared" si="13"/>
        <v/>
      </c>
      <c r="P59" s="222" t="str">
        <f t="shared" si="4"/>
        <v/>
      </c>
      <c r="Q59" s="220" t="str">
        <f t="shared" si="14"/>
        <v/>
      </c>
      <c r="R59" s="221" t="str">
        <f t="shared" si="15"/>
        <v/>
      </c>
      <c r="S59" s="222" t="str">
        <f>IF(N59="","",MAX((N59-AE59)*'1045Af Demande'!$B$30,0))</f>
        <v/>
      </c>
      <c r="T59" s="223" t="str">
        <f t="shared" si="5"/>
        <v/>
      </c>
      <c r="U59" s="146"/>
      <c r="V59" s="153" t="str">
        <f>IF('1045Bf Données de base trav.'!M55="","",'1045Bf Données de base trav.'!M55)</f>
        <v/>
      </c>
      <c r="W59" s="153" t="str">
        <f>IF($C59="","",'1045Ef Décompte'!D59)</f>
        <v/>
      </c>
      <c r="X59" s="146">
        <f>IF(AND('1045Bf Données de base trav.'!Q55="",'1045Bf Données de base trav.'!R55=""),0,'1045Bf Données de base trav.'!Q55-'1045Bf Données de base trav.'!R55)</f>
        <v>0</v>
      </c>
      <c r="Y59" s="146" t="str">
        <f>IF(OR($C59="",'1045Bf Données de base trav.'!N55="",F59="",'1045Bf Données de base trav.'!P55="",X59=""),"",'1045Bf Données de base trav.'!N55-F59-'1045Bf Données de base trav.'!P55-X59)</f>
        <v/>
      </c>
      <c r="Z59" s="121" t="str">
        <f>IF(K59="","",K59 - '1045Bf Données de base trav.'!S55)</f>
        <v/>
      </c>
      <c r="AA59" s="121" t="str">
        <f t="shared" si="6"/>
        <v/>
      </c>
      <c r="AB59" s="121" t="str">
        <f t="shared" si="7"/>
        <v/>
      </c>
      <c r="AC59" s="121" t="str">
        <f t="shared" si="18"/>
        <v/>
      </c>
      <c r="AD59" s="121" t="str">
        <f>IF(OR($C59="",K59="",N59=""),"",MAX(O59+'1045Bf Données de base trav.'!T55-N59,0))</f>
        <v/>
      </c>
      <c r="AE59" s="121">
        <f>'1045Bf Données de base trav.'!T55</f>
        <v>0</v>
      </c>
      <c r="AF59" s="121" t="str">
        <f t="shared" si="8"/>
        <v/>
      </c>
      <c r="AG59" s="125">
        <f>IF('1045Bf Données de base trav.'!N55="",0,1)</f>
        <v>0</v>
      </c>
      <c r="AH59" s="138">
        <f t="shared" si="9"/>
        <v>0</v>
      </c>
      <c r="AI59" s="121">
        <f>IF('1045Bf Données de base trav.'!N55="",0,'1045Bf Données de base trav.'!N55)</f>
        <v>0</v>
      </c>
      <c r="AJ59" s="121">
        <f>IF('1045Bf Données de base trav.'!N55="",0,'1045Bf Données de base trav.'!P55)</f>
        <v>0</v>
      </c>
      <c r="AK59" s="153">
        <f>IF('1045Bf Données de base trav.'!V55&gt;0,AA59,0)</f>
        <v>0</v>
      </c>
      <c r="AL59" s="126">
        <f>IF('1045Bf Données de base trav.'!V55&gt;0,'1045Bf Données de base trav.'!T55,0)</f>
        <v>0</v>
      </c>
      <c r="AM59" s="121">
        <f>'1045Bf Données de base trav.'!N55</f>
        <v>0</v>
      </c>
      <c r="AN59" s="121">
        <f>'1045Bf Données de base trav.'!P55</f>
        <v>0</v>
      </c>
      <c r="AO59" s="121">
        <f t="shared" si="16"/>
        <v>0</v>
      </c>
    </row>
    <row r="60" spans="1:41" s="122" customFormat="1" ht="16.899999999999999" customHeight="1">
      <c r="A60" s="154" t="str">
        <f>IF('1045Bf Données de base trav.'!A56="","",'1045Bf Données de base trav.'!A56)</f>
        <v/>
      </c>
      <c r="B60" s="155" t="str">
        <f>IF('1045Bf Données de base trav.'!B56="","",'1045Bf Données de base trav.'!B56)</f>
        <v/>
      </c>
      <c r="C60" s="156" t="str">
        <f>IF('1045Bf Données de base trav.'!C56="","",'1045Bf Données de base trav.'!C56)</f>
        <v/>
      </c>
      <c r="D60" s="214" t="str">
        <f>IF('1045Bf Données de base trav.'!AG56="","",'1045Bf Données de base trav.'!AG56)</f>
        <v/>
      </c>
      <c r="E60" s="222" t="str">
        <f>IF('1045Bf Données de base trav.'!N56="","",'1045Bf Données de base trav.'!N56)</f>
        <v/>
      </c>
      <c r="F60" s="210" t="str">
        <f>IF('1045Bf Données de base trav.'!O56="","",'1045Bf Données de base trav.'!O56)</f>
        <v/>
      </c>
      <c r="G60" s="217" t="str">
        <f>IF('1045Bf Données de base trav.'!P56="","",'1045Bf Données de base trav.'!P56)</f>
        <v/>
      </c>
      <c r="H60" s="218" t="str">
        <f>IF('1045Bf Données de base trav.'!Q56="","",'1045Bf Données de base trav.'!Q56)</f>
        <v/>
      </c>
      <c r="I60" s="219" t="str">
        <f>IF('1045Bf Données de base trav.'!R56="","",'1045Bf Données de base trav.'!R56)</f>
        <v/>
      </c>
      <c r="J60" s="323" t="str">
        <f t="shared" si="17"/>
        <v/>
      </c>
      <c r="K60" s="222" t="str">
        <f t="shared" si="10"/>
        <v/>
      </c>
      <c r="L60" s="220" t="str">
        <f>IF('1045Bf Données de base trav.'!S56="","",'1045Bf Données de base trav.'!S56)</f>
        <v/>
      </c>
      <c r="M60" s="221" t="str">
        <f t="shared" si="11"/>
        <v/>
      </c>
      <c r="N60" s="324" t="str">
        <f t="shared" si="12"/>
        <v/>
      </c>
      <c r="O60" s="323" t="str">
        <f t="shared" si="13"/>
        <v/>
      </c>
      <c r="P60" s="222" t="str">
        <f t="shared" si="4"/>
        <v/>
      </c>
      <c r="Q60" s="220" t="str">
        <f t="shared" si="14"/>
        <v/>
      </c>
      <c r="R60" s="221" t="str">
        <f t="shared" si="15"/>
        <v/>
      </c>
      <c r="S60" s="222" t="str">
        <f>IF(N60="","",MAX((N60-AE60)*'1045Af Demande'!$B$30,0))</f>
        <v/>
      </c>
      <c r="T60" s="223" t="str">
        <f t="shared" si="5"/>
        <v/>
      </c>
      <c r="U60" s="146"/>
      <c r="V60" s="153" t="str">
        <f>IF('1045Bf Données de base trav.'!M56="","",'1045Bf Données de base trav.'!M56)</f>
        <v/>
      </c>
      <c r="W60" s="153" t="str">
        <f>IF($C60="","",'1045Ef Décompte'!D60)</f>
        <v/>
      </c>
      <c r="X60" s="146">
        <f>IF(AND('1045Bf Données de base trav.'!Q56="",'1045Bf Données de base trav.'!R56=""),0,'1045Bf Données de base trav.'!Q56-'1045Bf Données de base trav.'!R56)</f>
        <v>0</v>
      </c>
      <c r="Y60" s="146" t="str">
        <f>IF(OR($C60="",'1045Bf Données de base trav.'!N56="",F60="",'1045Bf Données de base trav.'!P56="",X60=""),"",'1045Bf Données de base trav.'!N56-F60-'1045Bf Données de base trav.'!P56-X60)</f>
        <v/>
      </c>
      <c r="Z60" s="121" t="str">
        <f>IF(K60="","",K60 - '1045Bf Données de base trav.'!S56)</f>
        <v/>
      </c>
      <c r="AA60" s="121" t="str">
        <f t="shared" si="6"/>
        <v/>
      </c>
      <c r="AB60" s="121" t="str">
        <f t="shared" si="7"/>
        <v/>
      </c>
      <c r="AC60" s="121" t="str">
        <f t="shared" si="18"/>
        <v/>
      </c>
      <c r="AD60" s="121" t="str">
        <f>IF(OR($C60="",K60="",N60=""),"",MAX(O60+'1045Bf Données de base trav.'!T56-N60,0))</f>
        <v/>
      </c>
      <c r="AE60" s="121">
        <f>'1045Bf Données de base trav.'!T56</f>
        <v>0</v>
      </c>
      <c r="AF60" s="121" t="str">
        <f t="shared" si="8"/>
        <v/>
      </c>
      <c r="AG60" s="125">
        <f>IF('1045Bf Données de base trav.'!N56="",0,1)</f>
        <v>0</v>
      </c>
      <c r="AH60" s="138">
        <f t="shared" si="9"/>
        <v>0</v>
      </c>
      <c r="AI60" s="121">
        <f>IF('1045Bf Données de base trav.'!N56="",0,'1045Bf Données de base trav.'!N56)</f>
        <v>0</v>
      </c>
      <c r="AJ60" s="121">
        <f>IF('1045Bf Données de base trav.'!N56="",0,'1045Bf Données de base trav.'!P56)</f>
        <v>0</v>
      </c>
      <c r="AK60" s="153">
        <f>IF('1045Bf Données de base trav.'!V56&gt;0,AA60,0)</f>
        <v>0</v>
      </c>
      <c r="AL60" s="126">
        <f>IF('1045Bf Données de base trav.'!V56&gt;0,'1045Bf Données de base trav.'!T56,0)</f>
        <v>0</v>
      </c>
      <c r="AM60" s="121">
        <f>'1045Bf Données de base trav.'!N56</f>
        <v>0</v>
      </c>
      <c r="AN60" s="121">
        <f>'1045Bf Données de base trav.'!P56</f>
        <v>0</v>
      </c>
      <c r="AO60" s="121">
        <f t="shared" si="16"/>
        <v>0</v>
      </c>
    </row>
    <row r="61" spans="1:41" s="122" customFormat="1" ht="16.899999999999999" customHeight="1">
      <c r="A61" s="154" t="str">
        <f>IF('1045Bf Données de base trav.'!A57="","",'1045Bf Données de base trav.'!A57)</f>
        <v/>
      </c>
      <c r="B61" s="155" t="str">
        <f>IF('1045Bf Données de base trav.'!B57="","",'1045Bf Données de base trav.'!B57)</f>
        <v/>
      </c>
      <c r="C61" s="156" t="str">
        <f>IF('1045Bf Données de base trav.'!C57="","",'1045Bf Données de base trav.'!C57)</f>
        <v/>
      </c>
      <c r="D61" s="214" t="str">
        <f>IF('1045Bf Données de base trav.'!AG57="","",'1045Bf Données de base trav.'!AG57)</f>
        <v/>
      </c>
      <c r="E61" s="222" t="str">
        <f>IF('1045Bf Données de base trav.'!N57="","",'1045Bf Données de base trav.'!N57)</f>
        <v/>
      </c>
      <c r="F61" s="210" t="str">
        <f>IF('1045Bf Données de base trav.'!O57="","",'1045Bf Données de base trav.'!O57)</f>
        <v/>
      </c>
      <c r="G61" s="217" t="str">
        <f>IF('1045Bf Données de base trav.'!P57="","",'1045Bf Données de base trav.'!P57)</f>
        <v/>
      </c>
      <c r="H61" s="218" t="str">
        <f>IF('1045Bf Données de base trav.'!Q57="","",'1045Bf Données de base trav.'!Q57)</f>
        <v/>
      </c>
      <c r="I61" s="219" t="str">
        <f>IF('1045Bf Données de base trav.'!R57="","",'1045Bf Données de base trav.'!R57)</f>
        <v/>
      </c>
      <c r="J61" s="323" t="str">
        <f t="shared" si="17"/>
        <v/>
      </c>
      <c r="K61" s="222" t="str">
        <f t="shared" si="10"/>
        <v/>
      </c>
      <c r="L61" s="220" t="str">
        <f>IF('1045Bf Données de base trav.'!S57="","",'1045Bf Données de base trav.'!S57)</f>
        <v/>
      </c>
      <c r="M61" s="221" t="str">
        <f t="shared" si="11"/>
        <v/>
      </c>
      <c r="N61" s="324" t="str">
        <f t="shared" si="12"/>
        <v/>
      </c>
      <c r="O61" s="323" t="str">
        <f t="shared" si="13"/>
        <v/>
      </c>
      <c r="P61" s="222" t="str">
        <f t="shared" si="4"/>
        <v/>
      </c>
      <c r="Q61" s="220" t="str">
        <f t="shared" si="14"/>
        <v/>
      </c>
      <c r="R61" s="221" t="str">
        <f t="shared" si="15"/>
        <v/>
      </c>
      <c r="S61" s="222" t="str">
        <f>IF(N61="","",MAX((N61-AE61)*'1045Af Demande'!$B$30,0))</f>
        <v/>
      </c>
      <c r="T61" s="223" t="str">
        <f t="shared" si="5"/>
        <v/>
      </c>
      <c r="U61" s="146"/>
      <c r="V61" s="153" t="str">
        <f>IF('1045Bf Données de base trav.'!M57="","",'1045Bf Données de base trav.'!M57)</f>
        <v/>
      </c>
      <c r="W61" s="153" t="str">
        <f>IF($C61="","",'1045Ef Décompte'!D61)</f>
        <v/>
      </c>
      <c r="X61" s="146">
        <f>IF(AND('1045Bf Données de base trav.'!Q57="",'1045Bf Données de base trav.'!R57=""),0,'1045Bf Données de base trav.'!Q57-'1045Bf Données de base trav.'!R57)</f>
        <v>0</v>
      </c>
      <c r="Y61" s="146" t="str">
        <f>IF(OR($C61="",'1045Bf Données de base trav.'!N57="",F61="",'1045Bf Données de base trav.'!P57="",X61=""),"",'1045Bf Données de base trav.'!N57-F61-'1045Bf Données de base trav.'!P57-X61)</f>
        <v/>
      </c>
      <c r="Z61" s="121" t="str">
        <f>IF(K61="","",K61 - '1045Bf Données de base trav.'!S57)</f>
        <v/>
      </c>
      <c r="AA61" s="121" t="str">
        <f t="shared" si="6"/>
        <v/>
      </c>
      <c r="AB61" s="121" t="str">
        <f t="shared" si="7"/>
        <v/>
      </c>
      <c r="AC61" s="121" t="str">
        <f t="shared" si="18"/>
        <v/>
      </c>
      <c r="AD61" s="121" t="str">
        <f>IF(OR($C61="",K61="",N61=""),"",MAX(O61+'1045Bf Données de base trav.'!T57-N61,0))</f>
        <v/>
      </c>
      <c r="AE61" s="121">
        <f>'1045Bf Données de base trav.'!T57</f>
        <v>0</v>
      </c>
      <c r="AF61" s="121" t="str">
        <f t="shared" si="8"/>
        <v/>
      </c>
      <c r="AG61" s="125">
        <f>IF('1045Bf Données de base trav.'!N57="",0,1)</f>
        <v>0</v>
      </c>
      <c r="AH61" s="138">
        <f t="shared" si="9"/>
        <v>0</v>
      </c>
      <c r="AI61" s="121">
        <f>IF('1045Bf Données de base trav.'!N57="",0,'1045Bf Données de base trav.'!N57)</f>
        <v>0</v>
      </c>
      <c r="AJ61" s="121">
        <f>IF('1045Bf Données de base trav.'!N57="",0,'1045Bf Données de base trav.'!P57)</f>
        <v>0</v>
      </c>
      <c r="AK61" s="153">
        <f>IF('1045Bf Données de base trav.'!V57&gt;0,AA61,0)</f>
        <v>0</v>
      </c>
      <c r="AL61" s="126">
        <f>IF('1045Bf Données de base trav.'!V57&gt;0,'1045Bf Données de base trav.'!T57,0)</f>
        <v>0</v>
      </c>
      <c r="AM61" s="121">
        <f>'1045Bf Données de base trav.'!N57</f>
        <v>0</v>
      </c>
      <c r="AN61" s="121">
        <f>'1045Bf Données de base trav.'!P57</f>
        <v>0</v>
      </c>
      <c r="AO61" s="121">
        <f t="shared" si="16"/>
        <v>0</v>
      </c>
    </row>
    <row r="62" spans="1:41" s="122" customFormat="1" ht="16.899999999999999" customHeight="1">
      <c r="A62" s="154" t="str">
        <f>IF('1045Bf Données de base trav.'!A58="","",'1045Bf Données de base trav.'!A58)</f>
        <v/>
      </c>
      <c r="B62" s="155" t="str">
        <f>IF('1045Bf Données de base trav.'!B58="","",'1045Bf Données de base trav.'!B58)</f>
        <v/>
      </c>
      <c r="C62" s="156" t="str">
        <f>IF('1045Bf Données de base trav.'!C58="","",'1045Bf Données de base trav.'!C58)</f>
        <v/>
      </c>
      <c r="D62" s="214" t="str">
        <f>IF('1045Bf Données de base trav.'!AG58="","",'1045Bf Données de base trav.'!AG58)</f>
        <v/>
      </c>
      <c r="E62" s="222" t="str">
        <f>IF('1045Bf Données de base trav.'!N58="","",'1045Bf Données de base trav.'!N58)</f>
        <v/>
      </c>
      <c r="F62" s="210" t="str">
        <f>IF('1045Bf Données de base trav.'!O58="","",'1045Bf Données de base trav.'!O58)</f>
        <v/>
      </c>
      <c r="G62" s="217" t="str">
        <f>IF('1045Bf Données de base trav.'!P58="","",'1045Bf Données de base trav.'!P58)</f>
        <v/>
      </c>
      <c r="H62" s="218" t="str">
        <f>IF('1045Bf Données de base trav.'!Q58="","",'1045Bf Données de base trav.'!Q58)</f>
        <v/>
      </c>
      <c r="I62" s="219" t="str">
        <f>IF('1045Bf Données de base trav.'!R58="","",'1045Bf Données de base trav.'!R58)</f>
        <v/>
      </c>
      <c r="J62" s="323" t="str">
        <f t="shared" si="17"/>
        <v/>
      </c>
      <c r="K62" s="222" t="str">
        <f t="shared" si="10"/>
        <v/>
      </c>
      <c r="L62" s="220" t="str">
        <f>IF('1045Bf Données de base trav.'!S58="","",'1045Bf Données de base trav.'!S58)</f>
        <v/>
      </c>
      <c r="M62" s="221" t="str">
        <f t="shared" si="11"/>
        <v/>
      </c>
      <c r="N62" s="324" t="str">
        <f t="shared" si="12"/>
        <v/>
      </c>
      <c r="O62" s="323" t="str">
        <f t="shared" si="13"/>
        <v/>
      </c>
      <c r="P62" s="222" t="str">
        <f t="shared" si="4"/>
        <v/>
      </c>
      <c r="Q62" s="220" t="str">
        <f t="shared" si="14"/>
        <v/>
      </c>
      <c r="R62" s="221" t="str">
        <f t="shared" si="15"/>
        <v/>
      </c>
      <c r="S62" s="222" t="str">
        <f>IF(N62="","",MAX((N62-AE62)*'1045Af Demande'!$B$30,0))</f>
        <v/>
      </c>
      <c r="T62" s="223" t="str">
        <f t="shared" si="5"/>
        <v/>
      </c>
      <c r="U62" s="146"/>
      <c r="V62" s="153" t="str">
        <f>IF('1045Bf Données de base trav.'!M58="","",'1045Bf Données de base trav.'!M58)</f>
        <v/>
      </c>
      <c r="W62" s="153" t="str">
        <f>IF($C62="","",'1045Ef Décompte'!D62)</f>
        <v/>
      </c>
      <c r="X62" s="146">
        <f>IF(AND('1045Bf Données de base trav.'!Q58="",'1045Bf Données de base trav.'!R58=""),0,'1045Bf Données de base trav.'!Q58-'1045Bf Données de base trav.'!R58)</f>
        <v>0</v>
      </c>
      <c r="Y62" s="146" t="str">
        <f>IF(OR($C62="",'1045Bf Données de base trav.'!N58="",F62="",'1045Bf Données de base trav.'!P58="",X62=""),"",'1045Bf Données de base trav.'!N58-F62-'1045Bf Données de base trav.'!P58-X62)</f>
        <v/>
      </c>
      <c r="Z62" s="121" t="str">
        <f>IF(K62="","",K62 - '1045Bf Données de base trav.'!S58)</f>
        <v/>
      </c>
      <c r="AA62" s="121" t="str">
        <f t="shared" si="6"/>
        <v/>
      </c>
      <c r="AB62" s="121" t="str">
        <f t="shared" si="7"/>
        <v/>
      </c>
      <c r="AC62" s="121" t="str">
        <f t="shared" si="18"/>
        <v/>
      </c>
      <c r="AD62" s="121" t="str">
        <f>IF(OR($C62="",K62="",N62=""),"",MAX(O62+'1045Bf Données de base trav.'!T58-N62,0))</f>
        <v/>
      </c>
      <c r="AE62" s="121">
        <f>'1045Bf Données de base trav.'!T58</f>
        <v>0</v>
      </c>
      <c r="AF62" s="121" t="str">
        <f t="shared" si="8"/>
        <v/>
      </c>
      <c r="AG62" s="125">
        <f>IF('1045Bf Données de base trav.'!N58="",0,1)</f>
        <v>0</v>
      </c>
      <c r="AH62" s="138">
        <f t="shared" si="9"/>
        <v>0</v>
      </c>
      <c r="AI62" s="121">
        <f>IF('1045Bf Données de base trav.'!N58="",0,'1045Bf Données de base trav.'!N58)</f>
        <v>0</v>
      </c>
      <c r="AJ62" s="121">
        <f>IF('1045Bf Données de base trav.'!N58="",0,'1045Bf Données de base trav.'!P58)</f>
        <v>0</v>
      </c>
      <c r="AK62" s="153">
        <f>IF('1045Bf Données de base trav.'!V58&gt;0,AA62,0)</f>
        <v>0</v>
      </c>
      <c r="AL62" s="126">
        <f>IF('1045Bf Données de base trav.'!V58&gt;0,'1045Bf Données de base trav.'!T58,0)</f>
        <v>0</v>
      </c>
      <c r="AM62" s="121">
        <f>'1045Bf Données de base trav.'!N58</f>
        <v>0</v>
      </c>
      <c r="AN62" s="121">
        <f>'1045Bf Données de base trav.'!P58</f>
        <v>0</v>
      </c>
      <c r="AO62" s="121">
        <f t="shared" si="16"/>
        <v>0</v>
      </c>
    </row>
    <row r="63" spans="1:41" s="122" customFormat="1" ht="16.899999999999999" customHeight="1">
      <c r="A63" s="154" t="str">
        <f>IF('1045Bf Données de base trav.'!A59="","",'1045Bf Données de base trav.'!A59)</f>
        <v/>
      </c>
      <c r="B63" s="155" t="str">
        <f>IF('1045Bf Données de base trav.'!B59="","",'1045Bf Données de base trav.'!B59)</f>
        <v/>
      </c>
      <c r="C63" s="156" t="str">
        <f>IF('1045Bf Données de base trav.'!C59="","",'1045Bf Données de base trav.'!C59)</f>
        <v/>
      </c>
      <c r="D63" s="214" t="str">
        <f>IF('1045Bf Données de base trav.'!AG59="","",'1045Bf Données de base trav.'!AG59)</f>
        <v/>
      </c>
      <c r="E63" s="222" t="str">
        <f>IF('1045Bf Données de base trav.'!N59="","",'1045Bf Données de base trav.'!N59)</f>
        <v/>
      </c>
      <c r="F63" s="210" t="str">
        <f>IF('1045Bf Données de base trav.'!O59="","",'1045Bf Données de base trav.'!O59)</f>
        <v/>
      </c>
      <c r="G63" s="217" t="str">
        <f>IF('1045Bf Données de base trav.'!P59="","",'1045Bf Données de base trav.'!P59)</f>
        <v/>
      </c>
      <c r="H63" s="218" t="str">
        <f>IF('1045Bf Données de base trav.'!Q59="","",'1045Bf Données de base trav.'!Q59)</f>
        <v/>
      </c>
      <c r="I63" s="219" t="str">
        <f>IF('1045Bf Données de base trav.'!R59="","",'1045Bf Données de base trav.'!R59)</f>
        <v/>
      </c>
      <c r="J63" s="323" t="str">
        <f t="shared" si="17"/>
        <v/>
      </c>
      <c r="K63" s="222" t="str">
        <f t="shared" si="10"/>
        <v/>
      </c>
      <c r="L63" s="220" t="str">
        <f>IF('1045Bf Données de base trav.'!S59="","",'1045Bf Données de base trav.'!S59)</f>
        <v/>
      </c>
      <c r="M63" s="221" t="str">
        <f t="shared" si="11"/>
        <v/>
      </c>
      <c r="N63" s="324" t="str">
        <f t="shared" si="12"/>
        <v/>
      </c>
      <c r="O63" s="323" t="str">
        <f t="shared" si="13"/>
        <v/>
      </c>
      <c r="P63" s="222" t="str">
        <f t="shared" si="4"/>
        <v/>
      </c>
      <c r="Q63" s="220" t="str">
        <f t="shared" si="14"/>
        <v/>
      </c>
      <c r="R63" s="221" t="str">
        <f t="shared" si="15"/>
        <v/>
      </c>
      <c r="S63" s="222" t="str">
        <f>IF(N63="","",MAX((N63-AE63)*'1045Af Demande'!$B$30,0))</f>
        <v/>
      </c>
      <c r="T63" s="223" t="str">
        <f t="shared" si="5"/>
        <v/>
      </c>
      <c r="U63" s="146"/>
      <c r="V63" s="153" t="str">
        <f>IF('1045Bf Données de base trav.'!M59="","",'1045Bf Données de base trav.'!M59)</f>
        <v/>
      </c>
      <c r="W63" s="153" t="str">
        <f>IF($C63="","",'1045Ef Décompte'!D63)</f>
        <v/>
      </c>
      <c r="X63" s="146">
        <f>IF(AND('1045Bf Données de base trav.'!Q59="",'1045Bf Données de base trav.'!R59=""),0,'1045Bf Données de base trav.'!Q59-'1045Bf Données de base trav.'!R59)</f>
        <v>0</v>
      </c>
      <c r="Y63" s="146" t="str">
        <f>IF(OR($C63="",'1045Bf Données de base trav.'!N59="",F63="",'1045Bf Données de base trav.'!P59="",X63=""),"",'1045Bf Données de base trav.'!N59-F63-'1045Bf Données de base trav.'!P59-X63)</f>
        <v/>
      </c>
      <c r="Z63" s="121" t="str">
        <f>IF(K63="","",K63 - '1045Bf Données de base trav.'!S59)</f>
        <v/>
      </c>
      <c r="AA63" s="121" t="str">
        <f t="shared" si="6"/>
        <v/>
      </c>
      <c r="AB63" s="121" t="str">
        <f t="shared" si="7"/>
        <v/>
      </c>
      <c r="AC63" s="121" t="str">
        <f t="shared" si="18"/>
        <v/>
      </c>
      <c r="AD63" s="121" t="str">
        <f>IF(OR($C63="",K63="",N63=""),"",MAX(O63+'1045Bf Données de base trav.'!T59-N63,0))</f>
        <v/>
      </c>
      <c r="AE63" s="121">
        <f>'1045Bf Données de base trav.'!T59</f>
        <v>0</v>
      </c>
      <c r="AF63" s="121" t="str">
        <f t="shared" si="8"/>
        <v/>
      </c>
      <c r="AG63" s="125">
        <f>IF('1045Bf Données de base trav.'!N59="",0,1)</f>
        <v>0</v>
      </c>
      <c r="AH63" s="138">
        <f t="shared" si="9"/>
        <v>0</v>
      </c>
      <c r="AI63" s="121">
        <f>IF('1045Bf Données de base trav.'!N59="",0,'1045Bf Données de base trav.'!N59)</f>
        <v>0</v>
      </c>
      <c r="AJ63" s="121">
        <f>IF('1045Bf Données de base trav.'!N59="",0,'1045Bf Données de base trav.'!P59)</f>
        <v>0</v>
      </c>
      <c r="AK63" s="153">
        <f>IF('1045Bf Données de base trav.'!V59&gt;0,AA63,0)</f>
        <v>0</v>
      </c>
      <c r="AL63" s="126">
        <f>IF('1045Bf Données de base trav.'!V59&gt;0,'1045Bf Données de base trav.'!T59,0)</f>
        <v>0</v>
      </c>
      <c r="AM63" s="121">
        <f>'1045Bf Données de base trav.'!N59</f>
        <v>0</v>
      </c>
      <c r="AN63" s="121">
        <f>'1045Bf Données de base trav.'!P59</f>
        <v>0</v>
      </c>
      <c r="AO63" s="121">
        <f t="shared" si="16"/>
        <v>0</v>
      </c>
    </row>
    <row r="64" spans="1:41" s="122" customFormat="1" ht="16.899999999999999" customHeight="1">
      <c r="A64" s="154" t="str">
        <f>IF('1045Bf Données de base trav.'!A60="","",'1045Bf Données de base trav.'!A60)</f>
        <v/>
      </c>
      <c r="B64" s="155" t="str">
        <f>IF('1045Bf Données de base trav.'!B60="","",'1045Bf Données de base trav.'!B60)</f>
        <v/>
      </c>
      <c r="C64" s="156" t="str">
        <f>IF('1045Bf Données de base trav.'!C60="","",'1045Bf Données de base trav.'!C60)</f>
        <v/>
      </c>
      <c r="D64" s="214" t="str">
        <f>IF('1045Bf Données de base trav.'!AG60="","",'1045Bf Données de base trav.'!AG60)</f>
        <v/>
      </c>
      <c r="E64" s="222" t="str">
        <f>IF('1045Bf Données de base trav.'!N60="","",'1045Bf Données de base trav.'!N60)</f>
        <v/>
      </c>
      <c r="F64" s="210" t="str">
        <f>IF('1045Bf Données de base trav.'!O60="","",'1045Bf Données de base trav.'!O60)</f>
        <v/>
      </c>
      <c r="G64" s="217" t="str">
        <f>IF('1045Bf Données de base trav.'!P60="","",'1045Bf Données de base trav.'!P60)</f>
        <v/>
      </c>
      <c r="H64" s="218" t="str">
        <f>IF('1045Bf Données de base trav.'!Q60="","",'1045Bf Données de base trav.'!Q60)</f>
        <v/>
      </c>
      <c r="I64" s="219" t="str">
        <f>IF('1045Bf Données de base trav.'!R60="","",'1045Bf Données de base trav.'!R60)</f>
        <v/>
      </c>
      <c r="J64" s="323" t="str">
        <f t="shared" si="17"/>
        <v/>
      </c>
      <c r="K64" s="222" t="str">
        <f t="shared" si="10"/>
        <v/>
      </c>
      <c r="L64" s="220" t="str">
        <f>IF('1045Bf Données de base trav.'!S60="","",'1045Bf Données de base trav.'!S60)</f>
        <v/>
      </c>
      <c r="M64" s="221" t="str">
        <f t="shared" si="11"/>
        <v/>
      </c>
      <c r="N64" s="324" t="str">
        <f t="shared" si="12"/>
        <v/>
      </c>
      <c r="O64" s="323" t="str">
        <f t="shared" si="13"/>
        <v/>
      </c>
      <c r="P64" s="222" t="str">
        <f t="shared" si="4"/>
        <v/>
      </c>
      <c r="Q64" s="220" t="str">
        <f t="shared" si="14"/>
        <v/>
      </c>
      <c r="R64" s="221" t="str">
        <f t="shared" si="15"/>
        <v/>
      </c>
      <c r="S64" s="222" t="str">
        <f>IF(N64="","",MAX((N64-AE64)*'1045Af Demande'!$B$30,0))</f>
        <v/>
      </c>
      <c r="T64" s="223" t="str">
        <f t="shared" si="5"/>
        <v/>
      </c>
      <c r="U64" s="146"/>
      <c r="V64" s="153" t="str">
        <f>IF('1045Bf Données de base trav.'!M60="","",'1045Bf Données de base trav.'!M60)</f>
        <v/>
      </c>
      <c r="W64" s="153" t="str">
        <f>IF($C64="","",'1045Ef Décompte'!D64)</f>
        <v/>
      </c>
      <c r="X64" s="146">
        <f>IF(AND('1045Bf Données de base trav.'!Q60="",'1045Bf Données de base trav.'!R60=""),0,'1045Bf Données de base trav.'!Q60-'1045Bf Données de base trav.'!R60)</f>
        <v>0</v>
      </c>
      <c r="Y64" s="146" t="str">
        <f>IF(OR($C64="",'1045Bf Données de base trav.'!N60="",F64="",'1045Bf Données de base trav.'!P60="",X64=""),"",'1045Bf Données de base trav.'!N60-F64-'1045Bf Données de base trav.'!P60-X64)</f>
        <v/>
      </c>
      <c r="Z64" s="121" t="str">
        <f>IF(K64="","",K64 - '1045Bf Données de base trav.'!S60)</f>
        <v/>
      </c>
      <c r="AA64" s="121" t="str">
        <f t="shared" si="6"/>
        <v/>
      </c>
      <c r="AB64" s="121" t="str">
        <f t="shared" si="7"/>
        <v/>
      </c>
      <c r="AC64" s="121" t="str">
        <f t="shared" si="18"/>
        <v/>
      </c>
      <c r="AD64" s="121" t="str">
        <f>IF(OR($C64="",K64="",N64=""),"",MAX(O64+'1045Bf Données de base trav.'!T60-N64,0))</f>
        <v/>
      </c>
      <c r="AE64" s="121">
        <f>'1045Bf Données de base trav.'!T60</f>
        <v>0</v>
      </c>
      <c r="AF64" s="121" t="str">
        <f t="shared" si="8"/>
        <v/>
      </c>
      <c r="AG64" s="125">
        <f>IF('1045Bf Données de base trav.'!N60="",0,1)</f>
        <v>0</v>
      </c>
      <c r="AH64" s="138">
        <f t="shared" si="9"/>
        <v>0</v>
      </c>
      <c r="AI64" s="121">
        <f>IF('1045Bf Données de base trav.'!N60="",0,'1045Bf Données de base trav.'!N60)</f>
        <v>0</v>
      </c>
      <c r="AJ64" s="121">
        <f>IF('1045Bf Données de base trav.'!N60="",0,'1045Bf Données de base trav.'!P60)</f>
        <v>0</v>
      </c>
      <c r="AK64" s="153">
        <f>IF('1045Bf Données de base trav.'!V60&gt;0,AA64,0)</f>
        <v>0</v>
      </c>
      <c r="AL64" s="126">
        <f>IF('1045Bf Données de base trav.'!V60&gt;0,'1045Bf Données de base trav.'!T60,0)</f>
        <v>0</v>
      </c>
      <c r="AM64" s="121">
        <f>'1045Bf Données de base trav.'!N60</f>
        <v>0</v>
      </c>
      <c r="AN64" s="121">
        <f>'1045Bf Données de base trav.'!P60</f>
        <v>0</v>
      </c>
      <c r="AO64" s="121">
        <f t="shared" si="16"/>
        <v>0</v>
      </c>
    </row>
    <row r="65" spans="1:41" s="122" customFormat="1" ht="16.899999999999999" customHeight="1">
      <c r="A65" s="154" t="str">
        <f>IF('1045Bf Données de base trav.'!A61="","",'1045Bf Données de base trav.'!A61)</f>
        <v/>
      </c>
      <c r="B65" s="155" t="str">
        <f>IF('1045Bf Données de base trav.'!B61="","",'1045Bf Données de base trav.'!B61)</f>
        <v/>
      </c>
      <c r="C65" s="156" t="str">
        <f>IF('1045Bf Données de base trav.'!C61="","",'1045Bf Données de base trav.'!C61)</f>
        <v/>
      </c>
      <c r="D65" s="214" t="str">
        <f>IF('1045Bf Données de base trav.'!AG61="","",'1045Bf Données de base trav.'!AG61)</f>
        <v/>
      </c>
      <c r="E65" s="222" t="str">
        <f>IF('1045Bf Données de base trav.'!N61="","",'1045Bf Données de base trav.'!N61)</f>
        <v/>
      </c>
      <c r="F65" s="210" t="str">
        <f>IF('1045Bf Données de base trav.'!O61="","",'1045Bf Données de base trav.'!O61)</f>
        <v/>
      </c>
      <c r="G65" s="217" t="str">
        <f>IF('1045Bf Données de base trav.'!P61="","",'1045Bf Données de base trav.'!P61)</f>
        <v/>
      </c>
      <c r="H65" s="218" t="str">
        <f>IF('1045Bf Données de base trav.'!Q61="","",'1045Bf Données de base trav.'!Q61)</f>
        <v/>
      </c>
      <c r="I65" s="219" t="str">
        <f>IF('1045Bf Données de base trav.'!R61="","",'1045Bf Données de base trav.'!R61)</f>
        <v/>
      </c>
      <c r="J65" s="323" t="str">
        <f t="shared" si="17"/>
        <v/>
      </c>
      <c r="K65" s="222" t="str">
        <f t="shared" si="10"/>
        <v/>
      </c>
      <c r="L65" s="220" t="str">
        <f>IF('1045Bf Données de base trav.'!S61="","",'1045Bf Données de base trav.'!S61)</f>
        <v/>
      </c>
      <c r="M65" s="221" t="str">
        <f t="shared" si="11"/>
        <v/>
      </c>
      <c r="N65" s="324" t="str">
        <f t="shared" si="12"/>
        <v/>
      </c>
      <c r="O65" s="323" t="str">
        <f t="shared" si="13"/>
        <v/>
      </c>
      <c r="P65" s="222" t="str">
        <f t="shared" si="4"/>
        <v/>
      </c>
      <c r="Q65" s="220" t="str">
        <f t="shared" si="14"/>
        <v/>
      </c>
      <c r="R65" s="221" t="str">
        <f t="shared" si="15"/>
        <v/>
      </c>
      <c r="S65" s="222" t="str">
        <f>IF(N65="","",MAX((N65-AE65)*'1045Af Demande'!$B$30,0))</f>
        <v/>
      </c>
      <c r="T65" s="223" t="str">
        <f t="shared" si="5"/>
        <v/>
      </c>
      <c r="U65" s="146"/>
      <c r="V65" s="153" t="str">
        <f>IF('1045Bf Données de base trav.'!M61="","",'1045Bf Données de base trav.'!M61)</f>
        <v/>
      </c>
      <c r="W65" s="153" t="str">
        <f>IF($C65="","",'1045Ef Décompte'!D65)</f>
        <v/>
      </c>
      <c r="X65" s="146">
        <f>IF(AND('1045Bf Données de base trav.'!Q61="",'1045Bf Données de base trav.'!R61=""),0,'1045Bf Données de base trav.'!Q61-'1045Bf Données de base trav.'!R61)</f>
        <v>0</v>
      </c>
      <c r="Y65" s="146" t="str">
        <f>IF(OR($C65="",'1045Bf Données de base trav.'!N61="",F65="",'1045Bf Données de base trav.'!P61="",X65=""),"",'1045Bf Données de base trav.'!N61-F65-'1045Bf Données de base trav.'!P61-X65)</f>
        <v/>
      </c>
      <c r="Z65" s="121" t="str">
        <f>IF(K65="","",K65 - '1045Bf Données de base trav.'!S61)</f>
        <v/>
      </c>
      <c r="AA65" s="121" t="str">
        <f t="shared" si="6"/>
        <v/>
      </c>
      <c r="AB65" s="121" t="str">
        <f t="shared" si="7"/>
        <v/>
      </c>
      <c r="AC65" s="121" t="str">
        <f t="shared" si="18"/>
        <v/>
      </c>
      <c r="AD65" s="121" t="str">
        <f>IF(OR($C65="",K65="",N65=""),"",MAX(O65+'1045Bf Données de base trav.'!T61-N65,0))</f>
        <v/>
      </c>
      <c r="AE65" s="121">
        <f>'1045Bf Données de base trav.'!T61</f>
        <v>0</v>
      </c>
      <c r="AF65" s="121" t="str">
        <f t="shared" si="8"/>
        <v/>
      </c>
      <c r="AG65" s="125">
        <f>IF('1045Bf Données de base trav.'!N61="",0,1)</f>
        <v>0</v>
      </c>
      <c r="AH65" s="138">
        <f t="shared" si="9"/>
        <v>0</v>
      </c>
      <c r="AI65" s="121">
        <f>IF('1045Bf Données de base trav.'!N61="",0,'1045Bf Données de base trav.'!N61)</f>
        <v>0</v>
      </c>
      <c r="AJ65" s="121">
        <f>IF('1045Bf Données de base trav.'!N61="",0,'1045Bf Données de base trav.'!P61)</f>
        <v>0</v>
      </c>
      <c r="AK65" s="153">
        <f>IF('1045Bf Données de base trav.'!V61&gt;0,AA65,0)</f>
        <v>0</v>
      </c>
      <c r="AL65" s="126">
        <f>IF('1045Bf Données de base trav.'!V61&gt;0,'1045Bf Données de base trav.'!T61,0)</f>
        <v>0</v>
      </c>
      <c r="AM65" s="121">
        <f>'1045Bf Données de base trav.'!N61</f>
        <v>0</v>
      </c>
      <c r="AN65" s="121">
        <f>'1045Bf Données de base trav.'!P61</f>
        <v>0</v>
      </c>
      <c r="AO65" s="121">
        <f t="shared" si="16"/>
        <v>0</v>
      </c>
    </row>
    <row r="66" spans="1:41" s="122" customFormat="1" ht="16.899999999999999" customHeight="1">
      <c r="A66" s="154" t="str">
        <f>IF('1045Bf Données de base trav.'!A62="","",'1045Bf Données de base trav.'!A62)</f>
        <v/>
      </c>
      <c r="B66" s="155" t="str">
        <f>IF('1045Bf Données de base trav.'!B62="","",'1045Bf Données de base trav.'!B62)</f>
        <v/>
      </c>
      <c r="C66" s="156" t="str">
        <f>IF('1045Bf Données de base trav.'!C62="","",'1045Bf Données de base trav.'!C62)</f>
        <v/>
      </c>
      <c r="D66" s="214" t="str">
        <f>IF('1045Bf Données de base trav.'!AG62="","",'1045Bf Données de base trav.'!AG62)</f>
        <v/>
      </c>
      <c r="E66" s="222" t="str">
        <f>IF('1045Bf Données de base trav.'!N62="","",'1045Bf Données de base trav.'!N62)</f>
        <v/>
      </c>
      <c r="F66" s="210" t="str">
        <f>IF('1045Bf Données de base trav.'!O62="","",'1045Bf Données de base trav.'!O62)</f>
        <v/>
      </c>
      <c r="G66" s="217" t="str">
        <f>IF('1045Bf Données de base trav.'!P62="","",'1045Bf Données de base trav.'!P62)</f>
        <v/>
      </c>
      <c r="H66" s="218" t="str">
        <f>IF('1045Bf Données de base trav.'!Q62="","",'1045Bf Données de base trav.'!Q62)</f>
        <v/>
      </c>
      <c r="I66" s="219" t="str">
        <f>IF('1045Bf Données de base trav.'!R62="","",'1045Bf Données de base trav.'!R62)</f>
        <v/>
      </c>
      <c r="J66" s="323" t="str">
        <f t="shared" si="17"/>
        <v/>
      </c>
      <c r="K66" s="222" t="str">
        <f t="shared" si="10"/>
        <v/>
      </c>
      <c r="L66" s="220" t="str">
        <f>IF('1045Bf Données de base trav.'!S62="","",'1045Bf Données de base trav.'!S62)</f>
        <v/>
      </c>
      <c r="M66" s="221" t="str">
        <f t="shared" si="11"/>
        <v/>
      </c>
      <c r="N66" s="324" t="str">
        <f t="shared" si="12"/>
        <v/>
      </c>
      <c r="O66" s="323" t="str">
        <f t="shared" si="13"/>
        <v/>
      </c>
      <c r="P66" s="222" t="str">
        <f t="shared" si="4"/>
        <v/>
      </c>
      <c r="Q66" s="220" t="str">
        <f t="shared" si="14"/>
        <v/>
      </c>
      <c r="R66" s="221" t="str">
        <f t="shared" si="15"/>
        <v/>
      </c>
      <c r="S66" s="222" t="str">
        <f>IF(N66="","",MAX((N66-AE66)*'1045Af Demande'!$B$30,0))</f>
        <v/>
      </c>
      <c r="T66" s="223" t="str">
        <f t="shared" si="5"/>
        <v/>
      </c>
      <c r="U66" s="146"/>
      <c r="V66" s="153" t="str">
        <f>IF('1045Bf Données de base trav.'!M62="","",'1045Bf Données de base trav.'!M62)</f>
        <v/>
      </c>
      <c r="W66" s="153" t="str">
        <f>IF($C66="","",'1045Ef Décompte'!D66)</f>
        <v/>
      </c>
      <c r="X66" s="146">
        <f>IF(AND('1045Bf Données de base trav.'!Q62="",'1045Bf Données de base trav.'!R62=""),0,'1045Bf Données de base trav.'!Q62-'1045Bf Données de base trav.'!R62)</f>
        <v>0</v>
      </c>
      <c r="Y66" s="146" t="str">
        <f>IF(OR($C66="",'1045Bf Données de base trav.'!N62="",F66="",'1045Bf Données de base trav.'!P62="",X66=""),"",'1045Bf Données de base trav.'!N62-F66-'1045Bf Données de base trav.'!P62-X66)</f>
        <v/>
      </c>
      <c r="Z66" s="121" t="str">
        <f>IF(K66="","",K66 - '1045Bf Données de base trav.'!S62)</f>
        <v/>
      </c>
      <c r="AA66" s="121" t="str">
        <f t="shared" si="6"/>
        <v/>
      </c>
      <c r="AB66" s="121" t="str">
        <f t="shared" si="7"/>
        <v/>
      </c>
      <c r="AC66" s="121" t="str">
        <f t="shared" si="18"/>
        <v/>
      </c>
      <c r="AD66" s="121" t="str">
        <f>IF(OR($C66="",K66="",N66=""),"",MAX(O66+'1045Bf Données de base trav.'!T62-N66,0))</f>
        <v/>
      </c>
      <c r="AE66" s="121">
        <f>'1045Bf Données de base trav.'!T62</f>
        <v>0</v>
      </c>
      <c r="AF66" s="121" t="str">
        <f t="shared" si="8"/>
        <v/>
      </c>
      <c r="AG66" s="125">
        <f>IF('1045Bf Données de base trav.'!N62="",0,1)</f>
        <v>0</v>
      </c>
      <c r="AH66" s="138">
        <f t="shared" si="9"/>
        <v>0</v>
      </c>
      <c r="AI66" s="121">
        <f>IF('1045Bf Données de base trav.'!N62="",0,'1045Bf Données de base trav.'!N62)</f>
        <v>0</v>
      </c>
      <c r="AJ66" s="121">
        <f>IF('1045Bf Données de base trav.'!N62="",0,'1045Bf Données de base trav.'!P62)</f>
        <v>0</v>
      </c>
      <c r="AK66" s="153">
        <f>IF('1045Bf Données de base trav.'!V62&gt;0,AA66,0)</f>
        <v>0</v>
      </c>
      <c r="AL66" s="126">
        <f>IF('1045Bf Données de base trav.'!V62&gt;0,'1045Bf Données de base trav.'!T62,0)</f>
        <v>0</v>
      </c>
      <c r="AM66" s="121">
        <f>'1045Bf Données de base trav.'!N62</f>
        <v>0</v>
      </c>
      <c r="AN66" s="121">
        <f>'1045Bf Données de base trav.'!P62</f>
        <v>0</v>
      </c>
      <c r="AO66" s="121">
        <f t="shared" si="16"/>
        <v>0</v>
      </c>
    </row>
    <row r="67" spans="1:41" s="122" customFormat="1" ht="16.899999999999999" customHeight="1">
      <c r="A67" s="154" t="str">
        <f>IF('1045Bf Données de base trav.'!A63="","",'1045Bf Données de base trav.'!A63)</f>
        <v/>
      </c>
      <c r="B67" s="155" t="str">
        <f>IF('1045Bf Données de base trav.'!B63="","",'1045Bf Données de base trav.'!B63)</f>
        <v/>
      </c>
      <c r="C67" s="156" t="str">
        <f>IF('1045Bf Données de base trav.'!C63="","",'1045Bf Données de base trav.'!C63)</f>
        <v/>
      </c>
      <c r="D67" s="214" t="str">
        <f>IF('1045Bf Données de base trav.'!AG63="","",'1045Bf Données de base trav.'!AG63)</f>
        <v/>
      </c>
      <c r="E67" s="222" t="str">
        <f>IF('1045Bf Données de base trav.'!N63="","",'1045Bf Données de base trav.'!N63)</f>
        <v/>
      </c>
      <c r="F67" s="210" t="str">
        <f>IF('1045Bf Données de base trav.'!O63="","",'1045Bf Données de base trav.'!O63)</f>
        <v/>
      </c>
      <c r="G67" s="217" t="str">
        <f>IF('1045Bf Données de base trav.'!P63="","",'1045Bf Données de base trav.'!P63)</f>
        <v/>
      </c>
      <c r="H67" s="218" t="str">
        <f>IF('1045Bf Données de base trav.'!Q63="","",'1045Bf Données de base trav.'!Q63)</f>
        <v/>
      </c>
      <c r="I67" s="219" t="str">
        <f>IF('1045Bf Données de base trav.'!R63="","",'1045Bf Données de base trav.'!R63)</f>
        <v/>
      </c>
      <c r="J67" s="323" t="str">
        <f t="shared" si="17"/>
        <v/>
      </c>
      <c r="K67" s="222" t="str">
        <f t="shared" si="10"/>
        <v/>
      </c>
      <c r="L67" s="220" t="str">
        <f>IF('1045Bf Données de base trav.'!S63="","",'1045Bf Données de base trav.'!S63)</f>
        <v/>
      </c>
      <c r="M67" s="221" t="str">
        <f t="shared" si="11"/>
        <v/>
      </c>
      <c r="N67" s="324" t="str">
        <f t="shared" si="12"/>
        <v/>
      </c>
      <c r="O67" s="323" t="str">
        <f t="shared" si="13"/>
        <v/>
      </c>
      <c r="P67" s="222" t="str">
        <f t="shared" si="4"/>
        <v/>
      </c>
      <c r="Q67" s="220" t="str">
        <f t="shared" si="14"/>
        <v/>
      </c>
      <c r="R67" s="221" t="str">
        <f t="shared" si="15"/>
        <v/>
      </c>
      <c r="S67" s="222" t="str">
        <f>IF(N67="","",MAX((N67-AE67)*'1045Af Demande'!$B$30,0))</f>
        <v/>
      </c>
      <c r="T67" s="223" t="str">
        <f t="shared" si="5"/>
        <v/>
      </c>
      <c r="U67" s="146"/>
      <c r="V67" s="153" t="str">
        <f>IF('1045Bf Données de base trav.'!M63="","",'1045Bf Données de base trav.'!M63)</f>
        <v/>
      </c>
      <c r="W67" s="153" t="str">
        <f>IF($C67="","",'1045Ef Décompte'!D67)</f>
        <v/>
      </c>
      <c r="X67" s="146">
        <f>IF(AND('1045Bf Données de base trav.'!Q63="",'1045Bf Données de base trav.'!R63=""),0,'1045Bf Données de base trav.'!Q63-'1045Bf Données de base trav.'!R63)</f>
        <v>0</v>
      </c>
      <c r="Y67" s="146" t="str">
        <f>IF(OR($C67="",'1045Bf Données de base trav.'!N63="",F67="",'1045Bf Données de base trav.'!P63="",X67=""),"",'1045Bf Données de base trav.'!N63-F67-'1045Bf Données de base trav.'!P63-X67)</f>
        <v/>
      </c>
      <c r="Z67" s="121" t="str">
        <f>IF(K67="","",K67 - '1045Bf Données de base trav.'!S63)</f>
        <v/>
      </c>
      <c r="AA67" s="121" t="str">
        <f t="shared" si="6"/>
        <v/>
      </c>
      <c r="AB67" s="121" t="str">
        <f t="shared" si="7"/>
        <v/>
      </c>
      <c r="AC67" s="121" t="str">
        <f t="shared" si="18"/>
        <v/>
      </c>
      <c r="AD67" s="121" t="str">
        <f>IF(OR($C67="",K67="",N67=""),"",MAX(O67+'1045Bf Données de base trav.'!T63-N67,0))</f>
        <v/>
      </c>
      <c r="AE67" s="121">
        <f>'1045Bf Données de base trav.'!T63</f>
        <v>0</v>
      </c>
      <c r="AF67" s="121" t="str">
        <f t="shared" si="8"/>
        <v/>
      </c>
      <c r="AG67" s="125">
        <f>IF('1045Bf Données de base trav.'!N63="",0,1)</f>
        <v>0</v>
      </c>
      <c r="AH67" s="138">
        <f t="shared" si="9"/>
        <v>0</v>
      </c>
      <c r="AI67" s="121">
        <f>IF('1045Bf Données de base trav.'!N63="",0,'1045Bf Données de base trav.'!N63)</f>
        <v>0</v>
      </c>
      <c r="AJ67" s="121">
        <f>IF('1045Bf Données de base trav.'!N63="",0,'1045Bf Données de base trav.'!P63)</f>
        <v>0</v>
      </c>
      <c r="AK67" s="153">
        <f>IF('1045Bf Données de base trav.'!V63&gt;0,AA67,0)</f>
        <v>0</v>
      </c>
      <c r="AL67" s="126">
        <f>IF('1045Bf Données de base trav.'!V63&gt;0,'1045Bf Données de base trav.'!T63,0)</f>
        <v>0</v>
      </c>
      <c r="AM67" s="121">
        <f>'1045Bf Données de base trav.'!N63</f>
        <v>0</v>
      </c>
      <c r="AN67" s="121">
        <f>'1045Bf Données de base trav.'!P63</f>
        <v>0</v>
      </c>
      <c r="AO67" s="121">
        <f t="shared" si="16"/>
        <v>0</v>
      </c>
    </row>
    <row r="68" spans="1:41" s="122" customFormat="1" ht="16.899999999999999" customHeight="1">
      <c r="A68" s="154" t="str">
        <f>IF('1045Bf Données de base trav.'!A64="","",'1045Bf Données de base trav.'!A64)</f>
        <v/>
      </c>
      <c r="B68" s="155" t="str">
        <f>IF('1045Bf Données de base trav.'!B64="","",'1045Bf Données de base trav.'!B64)</f>
        <v/>
      </c>
      <c r="C68" s="156" t="str">
        <f>IF('1045Bf Données de base trav.'!C64="","",'1045Bf Données de base trav.'!C64)</f>
        <v/>
      </c>
      <c r="D68" s="214" t="str">
        <f>IF('1045Bf Données de base trav.'!AG64="","",'1045Bf Données de base trav.'!AG64)</f>
        <v/>
      </c>
      <c r="E68" s="222" t="str">
        <f>IF('1045Bf Données de base trav.'!N64="","",'1045Bf Données de base trav.'!N64)</f>
        <v/>
      </c>
      <c r="F68" s="210" t="str">
        <f>IF('1045Bf Données de base trav.'!O64="","",'1045Bf Données de base trav.'!O64)</f>
        <v/>
      </c>
      <c r="G68" s="217" t="str">
        <f>IF('1045Bf Données de base trav.'!P64="","",'1045Bf Données de base trav.'!P64)</f>
        <v/>
      </c>
      <c r="H68" s="218" t="str">
        <f>IF('1045Bf Données de base trav.'!Q64="","",'1045Bf Données de base trav.'!Q64)</f>
        <v/>
      </c>
      <c r="I68" s="219" t="str">
        <f>IF('1045Bf Données de base trav.'!R64="","",'1045Bf Données de base trav.'!R64)</f>
        <v/>
      </c>
      <c r="J68" s="323" t="str">
        <f t="shared" si="17"/>
        <v/>
      </c>
      <c r="K68" s="222" t="str">
        <f t="shared" si="10"/>
        <v/>
      </c>
      <c r="L68" s="220" t="str">
        <f>IF('1045Bf Données de base trav.'!S64="","",'1045Bf Données de base trav.'!S64)</f>
        <v/>
      </c>
      <c r="M68" s="221" t="str">
        <f t="shared" si="11"/>
        <v/>
      </c>
      <c r="N68" s="324" t="str">
        <f t="shared" si="12"/>
        <v/>
      </c>
      <c r="O68" s="323" t="str">
        <f t="shared" si="13"/>
        <v/>
      </c>
      <c r="P68" s="222" t="str">
        <f t="shared" si="4"/>
        <v/>
      </c>
      <c r="Q68" s="220" t="str">
        <f t="shared" si="14"/>
        <v/>
      </c>
      <c r="R68" s="221" t="str">
        <f t="shared" si="15"/>
        <v/>
      </c>
      <c r="S68" s="222" t="str">
        <f>IF(N68="","",MAX((N68-AE68)*'1045Af Demande'!$B$30,0))</f>
        <v/>
      </c>
      <c r="T68" s="223" t="str">
        <f t="shared" si="5"/>
        <v/>
      </c>
      <c r="U68" s="146"/>
      <c r="V68" s="153" t="str">
        <f>IF('1045Bf Données de base trav.'!M64="","",'1045Bf Données de base trav.'!M64)</f>
        <v/>
      </c>
      <c r="W68" s="153" t="str">
        <f>IF($C68="","",'1045Ef Décompte'!D68)</f>
        <v/>
      </c>
      <c r="X68" s="146">
        <f>IF(AND('1045Bf Données de base trav.'!Q64="",'1045Bf Données de base trav.'!R64=""),0,'1045Bf Données de base trav.'!Q64-'1045Bf Données de base trav.'!R64)</f>
        <v>0</v>
      </c>
      <c r="Y68" s="146" t="str">
        <f>IF(OR($C68="",'1045Bf Données de base trav.'!N64="",F68="",'1045Bf Données de base trav.'!P64="",X68=""),"",'1045Bf Données de base trav.'!N64-F68-'1045Bf Données de base trav.'!P64-X68)</f>
        <v/>
      </c>
      <c r="Z68" s="121" t="str">
        <f>IF(K68="","",K68 - '1045Bf Données de base trav.'!S64)</f>
        <v/>
      </c>
      <c r="AA68" s="121" t="str">
        <f t="shared" si="6"/>
        <v/>
      </c>
      <c r="AB68" s="121" t="str">
        <f t="shared" si="7"/>
        <v/>
      </c>
      <c r="AC68" s="121" t="str">
        <f t="shared" si="18"/>
        <v/>
      </c>
      <c r="AD68" s="121" t="str">
        <f>IF(OR($C68="",K68="",N68=""),"",MAX(O68+'1045Bf Données de base trav.'!T64-N68,0))</f>
        <v/>
      </c>
      <c r="AE68" s="121">
        <f>'1045Bf Données de base trav.'!T64</f>
        <v>0</v>
      </c>
      <c r="AF68" s="121" t="str">
        <f t="shared" si="8"/>
        <v/>
      </c>
      <c r="AG68" s="125">
        <f>IF('1045Bf Données de base trav.'!N64="",0,1)</f>
        <v>0</v>
      </c>
      <c r="AH68" s="138">
        <f t="shared" si="9"/>
        <v>0</v>
      </c>
      <c r="AI68" s="121">
        <f>IF('1045Bf Données de base trav.'!N64="",0,'1045Bf Données de base trav.'!N64)</f>
        <v>0</v>
      </c>
      <c r="AJ68" s="121">
        <f>IF('1045Bf Données de base trav.'!N64="",0,'1045Bf Données de base trav.'!P64)</f>
        <v>0</v>
      </c>
      <c r="AK68" s="153">
        <f>IF('1045Bf Données de base trav.'!V64&gt;0,AA68,0)</f>
        <v>0</v>
      </c>
      <c r="AL68" s="126">
        <f>IF('1045Bf Données de base trav.'!V64&gt;0,'1045Bf Données de base trav.'!T64,0)</f>
        <v>0</v>
      </c>
      <c r="AM68" s="121">
        <f>'1045Bf Données de base trav.'!N64</f>
        <v>0</v>
      </c>
      <c r="AN68" s="121">
        <f>'1045Bf Données de base trav.'!P64</f>
        <v>0</v>
      </c>
      <c r="AO68" s="121">
        <f t="shared" si="16"/>
        <v>0</v>
      </c>
    </row>
    <row r="69" spans="1:41" s="122" customFormat="1" ht="16.899999999999999" customHeight="1">
      <c r="A69" s="154" t="str">
        <f>IF('1045Bf Données de base trav.'!A65="","",'1045Bf Données de base trav.'!A65)</f>
        <v/>
      </c>
      <c r="B69" s="155" t="str">
        <f>IF('1045Bf Données de base trav.'!B65="","",'1045Bf Données de base trav.'!B65)</f>
        <v/>
      </c>
      <c r="C69" s="156" t="str">
        <f>IF('1045Bf Données de base trav.'!C65="","",'1045Bf Données de base trav.'!C65)</f>
        <v/>
      </c>
      <c r="D69" s="214" t="str">
        <f>IF('1045Bf Données de base trav.'!AG65="","",'1045Bf Données de base trav.'!AG65)</f>
        <v/>
      </c>
      <c r="E69" s="222" t="str">
        <f>IF('1045Bf Données de base trav.'!N65="","",'1045Bf Données de base trav.'!N65)</f>
        <v/>
      </c>
      <c r="F69" s="210" t="str">
        <f>IF('1045Bf Données de base trav.'!O65="","",'1045Bf Données de base trav.'!O65)</f>
        <v/>
      </c>
      <c r="G69" s="217" t="str">
        <f>IF('1045Bf Données de base trav.'!P65="","",'1045Bf Données de base trav.'!P65)</f>
        <v/>
      </c>
      <c r="H69" s="218" t="str">
        <f>IF('1045Bf Données de base trav.'!Q65="","",'1045Bf Données de base trav.'!Q65)</f>
        <v/>
      </c>
      <c r="I69" s="219" t="str">
        <f>IF('1045Bf Données de base trav.'!R65="","",'1045Bf Données de base trav.'!R65)</f>
        <v/>
      </c>
      <c r="J69" s="323" t="str">
        <f t="shared" si="17"/>
        <v/>
      </c>
      <c r="K69" s="222" t="str">
        <f t="shared" si="10"/>
        <v/>
      </c>
      <c r="L69" s="220" t="str">
        <f>IF('1045Bf Données de base trav.'!S65="","",'1045Bf Données de base trav.'!S65)</f>
        <v/>
      </c>
      <c r="M69" s="221" t="str">
        <f t="shared" si="11"/>
        <v/>
      </c>
      <c r="N69" s="324" t="str">
        <f t="shared" si="12"/>
        <v/>
      </c>
      <c r="O69" s="323" t="str">
        <f t="shared" si="13"/>
        <v/>
      </c>
      <c r="P69" s="222" t="str">
        <f t="shared" si="4"/>
        <v/>
      </c>
      <c r="Q69" s="220" t="str">
        <f t="shared" si="14"/>
        <v/>
      </c>
      <c r="R69" s="221" t="str">
        <f t="shared" si="15"/>
        <v/>
      </c>
      <c r="S69" s="222" t="str">
        <f>IF(N69="","",MAX((N69-AE69)*'1045Af Demande'!$B$30,0))</f>
        <v/>
      </c>
      <c r="T69" s="223" t="str">
        <f t="shared" si="5"/>
        <v/>
      </c>
      <c r="U69" s="146"/>
      <c r="V69" s="153" t="str">
        <f>IF('1045Bf Données de base trav.'!M65="","",'1045Bf Données de base trav.'!M65)</f>
        <v/>
      </c>
      <c r="W69" s="153" t="str">
        <f>IF($C69="","",'1045Ef Décompte'!D69)</f>
        <v/>
      </c>
      <c r="X69" s="146">
        <f>IF(AND('1045Bf Données de base trav.'!Q65="",'1045Bf Données de base trav.'!R65=""),0,'1045Bf Données de base trav.'!Q65-'1045Bf Données de base trav.'!R65)</f>
        <v>0</v>
      </c>
      <c r="Y69" s="146" t="str">
        <f>IF(OR($C69="",'1045Bf Données de base trav.'!N65="",F69="",'1045Bf Données de base trav.'!P65="",X69=""),"",'1045Bf Données de base trav.'!N65-F69-'1045Bf Données de base trav.'!P65-X69)</f>
        <v/>
      </c>
      <c r="Z69" s="121" t="str">
        <f>IF(K69="","",K69 - '1045Bf Données de base trav.'!S65)</f>
        <v/>
      </c>
      <c r="AA69" s="121" t="str">
        <f t="shared" si="6"/>
        <v/>
      </c>
      <c r="AB69" s="121" t="str">
        <f t="shared" si="7"/>
        <v/>
      </c>
      <c r="AC69" s="121" t="str">
        <f t="shared" si="18"/>
        <v/>
      </c>
      <c r="AD69" s="121" t="str">
        <f>IF(OR($C69="",K69="",N69=""),"",MAX(O69+'1045Bf Données de base trav.'!T65-N69,0))</f>
        <v/>
      </c>
      <c r="AE69" s="121">
        <f>'1045Bf Données de base trav.'!T65</f>
        <v>0</v>
      </c>
      <c r="AF69" s="121" t="str">
        <f t="shared" si="8"/>
        <v/>
      </c>
      <c r="AG69" s="125">
        <f>IF('1045Bf Données de base trav.'!N65="",0,1)</f>
        <v>0</v>
      </c>
      <c r="AH69" s="138">
        <f t="shared" si="9"/>
        <v>0</v>
      </c>
      <c r="AI69" s="121">
        <f>IF('1045Bf Données de base trav.'!N65="",0,'1045Bf Données de base trav.'!N65)</f>
        <v>0</v>
      </c>
      <c r="AJ69" s="121">
        <f>IF('1045Bf Données de base trav.'!N65="",0,'1045Bf Données de base trav.'!P65)</f>
        <v>0</v>
      </c>
      <c r="AK69" s="153">
        <f>IF('1045Bf Données de base trav.'!V65&gt;0,AA69,0)</f>
        <v>0</v>
      </c>
      <c r="AL69" s="126">
        <f>IF('1045Bf Données de base trav.'!V65&gt;0,'1045Bf Données de base trav.'!T65,0)</f>
        <v>0</v>
      </c>
      <c r="AM69" s="121">
        <f>'1045Bf Données de base trav.'!N65</f>
        <v>0</v>
      </c>
      <c r="AN69" s="121">
        <f>'1045Bf Données de base trav.'!P65</f>
        <v>0</v>
      </c>
      <c r="AO69" s="121">
        <f t="shared" si="16"/>
        <v>0</v>
      </c>
    </row>
    <row r="70" spans="1:41" s="122" customFormat="1" ht="16.899999999999999" customHeight="1">
      <c r="A70" s="154" t="str">
        <f>IF('1045Bf Données de base trav.'!A66="","",'1045Bf Données de base trav.'!A66)</f>
        <v/>
      </c>
      <c r="B70" s="155" t="str">
        <f>IF('1045Bf Données de base trav.'!B66="","",'1045Bf Données de base trav.'!B66)</f>
        <v/>
      </c>
      <c r="C70" s="156" t="str">
        <f>IF('1045Bf Données de base trav.'!C66="","",'1045Bf Données de base trav.'!C66)</f>
        <v/>
      </c>
      <c r="D70" s="214" t="str">
        <f>IF('1045Bf Données de base trav.'!AG66="","",'1045Bf Données de base trav.'!AG66)</f>
        <v/>
      </c>
      <c r="E70" s="222" t="str">
        <f>IF('1045Bf Données de base trav.'!N66="","",'1045Bf Données de base trav.'!N66)</f>
        <v/>
      </c>
      <c r="F70" s="210" t="str">
        <f>IF('1045Bf Données de base trav.'!O66="","",'1045Bf Données de base trav.'!O66)</f>
        <v/>
      </c>
      <c r="G70" s="217" t="str">
        <f>IF('1045Bf Données de base trav.'!P66="","",'1045Bf Données de base trav.'!P66)</f>
        <v/>
      </c>
      <c r="H70" s="218" t="str">
        <f>IF('1045Bf Données de base trav.'!Q66="","",'1045Bf Données de base trav.'!Q66)</f>
        <v/>
      </c>
      <c r="I70" s="219" t="str">
        <f>IF('1045Bf Données de base trav.'!R66="","",'1045Bf Données de base trav.'!R66)</f>
        <v/>
      </c>
      <c r="J70" s="323" t="str">
        <f t="shared" si="17"/>
        <v/>
      </c>
      <c r="K70" s="222" t="str">
        <f t="shared" si="10"/>
        <v/>
      </c>
      <c r="L70" s="220" t="str">
        <f>IF('1045Bf Données de base trav.'!S66="","",'1045Bf Données de base trav.'!S66)</f>
        <v/>
      </c>
      <c r="M70" s="221" t="str">
        <f t="shared" si="11"/>
        <v/>
      </c>
      <c r="N70" s="324" t="str">
        <f t="shared" si="12"/>
        <v/>
      </c>
      <c r="O70" s="323" t="str">
        <f t="shared" si="13"/>
        <v/>
      </c>
      <c r="P70" s="222" t="str">
        <f t="shared" si="4"/>
        <v/>
      </c>
      <c r="Q70" s="220" t="str">
        <f t="shared" si="14"/>
        <v/>
      </c>
      <c r="R70" s="221" t="str">
        <f t="shared" si="15"/>
        <v/>
      </c>
      <c r="S70" s="222" t="str">
        <f>IF(N70="","",MAX((N70-AE70)*'1045Af Demande'!$B$30,0))</f>
        <v/>
      </c>
      <c r="T70" s="223" t="str">
        <f t="shared" si="5"/>
        <v/>
      </c>
      <c r="U70" s="146"/>
      <c r="V70" s="153" t="str">
        <f>IF('1045Bf Données de base trav.'!M66="","",'1045Bf Données de base trav.'!M66)</f>
        <v/>
      </c>
      <c r="W70" s="153" t="str">
        <f>IF($C70="","",'1045Ef Décompte'!D70)</f>
        <v/>
      </c>
      <c r="X70" s="146">
        <f>IF(AND('1045Bf Données de base trav.'!Q66="",'1045Bf Données de base trav.'!R66=""),0,'1045Bf Données de base trav.'!Q66-'1045Bf Données de base trav.'!R66)</f>
        <v>0</v>
      </c>
      <c r="Y70" s="146" t="str">
        <f>IF(OR($C70="",'1045Bf Données de base trav.'!N66="",F70="",'1045Bf Données de base trav.'!P66="",X70=""),"",'1045Bf Données de base trav.'!N66-F70-'1045Bf Données de base trav.'!P66-X70)</f>
        <v/>
      </c>
      <c r="Z70" s="121" t="str">
        <f>IF(K70="","",K70 - '1045Bf Données de base trav.'!S66)</f>
        <v/>
      </c>
      <c r="AA70" s="121" t="str">
        <f t="shared" si="6"/>
        <v/>
      </c>
      <c r="AB70" s="121" t="str">
        <f t="shared" si="7"/>
        <v/>
      </c>
      <c r="AC70" s="121" t="str">
        <f t="shared" si="18"/>
        <v/>
      </c>
      <c r="AD70" s="121" t="str">
        <f>IF(OR($C70="",K70="",N70=""),"",MAX(O70+'1045Bf Données de base trav.'!T66-N70,0))</f>
        <v/>
      </c>
      <c r="AE70" s="121">
        <f>'1045Bf Données de base trav.'!T66</f>
        <v>0</v>
      </c>
      <c r="AF70" s="121" t="str">
        <f t="shared" si="8"/>
        <v/>
      </c>
      <c r="AG70" s="125">
        <f>IF('1045Bf Données de base trav.'!N66="",0,1)</f>
        <v>0</v>
      </c>
      <c r="AH70" s="138">
        <f t="shared" si="9"/>
        <v>0</v>
      </c>
      <c r="AI70" s="121">
        <f>IF('1045Bf Données de base trav.'!N66="",0,'1045Bf Données de base trav.'!N66)</f>
        <v>0</v>
      </c>
      <c r="AJ70" s="121">
        <f>IF('1045Bf Données de base trav.'!N66="",0,'1045Bf Données de base trav.'!P66)</f>
        <v>0</v>
      </c>
      <c r="AK70" s="153">
        <f>IF('1045Bf Données de base trav.'!V66&gt;0,AA70,0)</f>
        <v>0</v>
      </c>
      <c r="AL70" s="126">
        <f>IF('1045Bf Données de base trav.'!V66&gt;0,'1045Bf Données de base trav.'!T66,0)</f>
        <v>0</v>
      </c>
      <c r="AM70" s="121">
        <f>'1045Bf Données de base trav.'!N66</f>
        <v>0</v>
      </c>
      <c r="AN70" s="121">
        <f>'1045Bf Données de base trav.'!P66</f>
        <v>0</v>
      </c>
      <c r="AO70" s="121">
        <f t="shared" si="16"/>
        <v>0</v>
      </c>
    </row>
    <row r="71" spans="1:41" s="122" customFormat="1" ht="16.899999999999999" customHeight="1">
      <c r="A71" s="154" t="str">
        <f>IF('1045Bf Données de base trav.'!A67="","",'1045Bf Données de base trav.'!A67)</f>
        <v/>
      </c>
      <c r="B71" s="155" t="str">
        <f>IF('1045Bf Données de base trav.'!B67="","",'1045Bf Données de base trav.'!B67)</f>
        <v/>
      </c>
      <c r="C71" s="156" t="str">
        <f>IF('1045Bf Données de base trav.'!C67="","",'1045Bf Données de base trav.'!C67)</f>
        <v/>
      </c>
      <c r="D71" s="214" t="str">
        <f>IF('1045Bf Données de base trav.'!AG67="","",'1045Bf Données de base trav.'!AG67)</f>
        <v/>
      </c>
      <c r="E71" s="222" t="str">
        <f>IF('1045Bf Données de base trav.'!N67="","",'1045Bf Données de base trav.'!N67)</f>
        <v/>
      </c>
      <c r="F71" s="210" t="str">
        <f>IF('1045Bf Données de base trav.'!O67="","",'1045Bf Données de base trav.'!O67)</f>
        <v/>
      </c>
      <c r="G71" s="217" t="str">
        <f>IF('1045Bf Données de base trav.'!P67="","",'1045Bf Données de base trav.'!P67)</f>
        <v/>
      </c>
      <c r="H71" s="218" t="str">
        <f>IF('1045Bf Données de base trav.'!Q67="","",'1045Bf Données de base trav.'!Q67)</f>
        <v/>
      </c>
      <c r="I71" s="219" t="str">
        <f>IF('1045Bf Données de base trav.'!R67="","",'1045Bf Données de base trav.'!R67)</f>
        <v/>
      </c>
      <c r="J71" s="323" t="str">
        <f t="shared" si="17"/>
        <v/>
      </c>
      <c r="K71" s="222" t="str">
        <f t="shared" si="10"/>
        <v/>
      </c>
      <c r="L71" s="220" t="str">
        <f>IF('1045Bf Données de base trav.'!S67="","",'1045Bf Données de base trav.'!S67)</f>
        <v/>
      </c>
      <c r="M71" s="221" t="str">
        <f t="shared" si="11"/>
        <v/>
      </c>
      <c r="N71" s="324" t="str">
        <f t="shared" si="12"/>
        <v/>
      </c>
      <c r="O71" s="323" t="str">
        <f t="shared" si="13"/>
        <v/>
      </c>
      <c r="P71" s="222" t="str">
        <f t="shared" si="4"/>
        <v/>
      </c>
      <c r="Q71" s="220" t="str">
        <f t="shared" si="14"/>
        <v/>
      </c>
      <c r="R71" s="221" t="str">
        <f t="shared" si="15"/>
        <v/>
      </c>
      <c r="S71" s="222" t="str">
        <f>IF(N71="","",MAX((N71-AE71)*'1045Af Demande'!$B$30,0))</f>
        <v/>
      </c>
      <c r="T71" s="223" t="str">
        <f t="shared" si="5"/>
        <v/>
      </c>
      <c r="U71" s="146"/>
      <c r="V71" s="153" t="str">
        <f>IF('1045Bf Données de base trav.'!M67="","",'1045Bf Données de base trav.'!M67)</f>
        <v/>
      </c>
      <c r="W71" s="153" t="str">
        <f>IF($C71="","",'1045Ef Décompte'!D71)</f>
        <v/>
      </c>
      <c r="X71" s="146">
        <f>IF(AND('1045Bf Données de base trav.'!Q67="",'1045Bf Données de base trav.'!R67=""),0,'1045Bf Données de base trav.'!Q67-'1045Bf Données de base trav.'!R67)</f>
        <v>0</v>
      </c>
      <c r="Y71" s="146" t="str">
        <f>IF(OR($C71="",'1045Bf Données de base trav.'!N67="",F71="",'1045Bf Données de base trav.'!P67="",X71=""),"",'1045Bf Données de base trav.'!N67-F71-'1045Bf Données de base trav.'!P67-X71)</f>
        <v/>
      </c>
      <c r="Z71" s="121" t="str">
        <f>IF(K71="","",K71 - '1045Bf Données de base trav.'!S67)</f>
        <v/>
      </c>
      <c r="AA71" s="121" t="str">
        <f t="shared" si="6"/>
        <v/>
      </c>
      <c r="AB71" s="121" t="str">
        <f t="shared" si="7"/>
        <v/>
      </c>
      <c r="AC71" s="121" t="str">
        <f t="shared" si="18"/>
        <v/>
      </c>
      <c r="AD71" s="121" t="str">
        <f>IF(OR($C71="",K71="",N71=""),"",MAX(O71+'1045Bf Données de base trav.'!T67-N71,0))</f>
        <v/>
      </c>
      <c r="AE71" s="121">
        <f>'1045Bf Données de base trav.'!T67</f>
        <v>0</v>
      </c>
      <c r="AF71" s="121" t="str">
        <f t="shared" si="8"/>
        <v/>
      </c>
      <c r="AG71" s="125">
        <f>IF('1045Bf Données de base trav.'!N67="",0,1)</f>
        <v>0</v>
      </c>
      <c r="AH71" s="138">
        <f t="shared" si="9"/>
        <v>0</v>
      </c>
      <c r="AI71" s="121">
        <f>IF('1045Bf Données de base trav.'!N67="",0,'1045Bf Données de base trav.'!N67)</f>
        <v>0</v>
      </c>
      <c r="AJ71" s="121">
        <f>IF('1045Bf Données de base trav.'!N67="",0,'1045Bf Données de base trav.'!P67)</f>
        <v>0</v>
      </c>
      <c r="AK71" s="153">
        <f>IF('1045Bf Données de base trav.'!V67&gt;0,AA71,0)</f>
        <v>0</v>
      </c>
      <c r="AL71" s="126">
        <f>IF('1045Bf Données de base trav.'!V67&gt;0,'1045Bf Données de base trav.'!T67,0)</f>
        <v>0</v>
      </c>
      <c r="AM71" s="121">
        <f>'1045Bf Données de base trav.'!N67</f>
        <v>0</v>
      </c>
      <c r="AN71" s="121">
        <f>'1045Bf Données de base trav.'!P67</f>
        <v>0</v>
      </c>
      <c r="AO71" s="121">
        <f t="shared" si="16"/>
        <v>0</v>
      </c>
    </row>
    <row r="72" spans="1:41" s="122" customFormat="1" ht="16.899999999999999" customHeight="1">
      <c r="A72" s="154" t="str">
        <f>IF('1045Bf Données de base trav.'!A68="","",'1045Bf Données de base trav.'!A68)</f>
        <v/>
      </c>
      <c r="B72" s="155" t="str">
        <f>IF('1045Bf Données de base trav.'!B68="","",'1045Bf Données de base trav.'!B68)</f>
        <v/>
      </c>
      <c r="C72" s="156" t="str">
        <f>IF('1045Bf Données de base trav.'!C68="","",'1045Bf Données de base trav.'!C68)</f>
        <v/>
      </c>
      <c r="D72" s="214" t="str">
        <f>IF('1045Bf Données de base trav.'!AG68="","",'1045Bf Données de base trav.'!AG68)</f>
        <v/>
      </c>
      <c r="E72" s="222" t="str">
        <f>IF('1045Bf Données de base trav.'!N68="","",'1045Bf Données de base trav.'!N68)</f>
        <v/>
      </c>
      <c r="F72" s="210" t="str">
        <f>IF('1045Bf Données de base trav.'!O68="","",'1045Bf Données de base trav.'!O68)</f>
        <v/>
      </c>
      <c r="G72" s="217" t="str">
        <f>IF('1045Bf Données de base trav.'!P68="","",'1045Bf Données de base trav.'!P68)</f>
        <v/>
      </c>
      <c r="H72" s="218" t="str">
        <f>IF('1045Bf Données de base trav.'!Q68="","",'1045Bf Données de base trav.'!Q68)</f>
        <v/>
      </c>
      <c r="I72" s="219" t="str">
        <f>IF('1045Bf Données de base trav.'!R68="","",'1045Bf Données de base trav.'!R68)</f>
        <v/>
      </c>
      <c r="J72" s="323" t="str">
        <f t="shared" si="17"/>
        <v/>
      </c>
      <c r="K72" s="222" t="str">
        <f t="shared" si="10"/>
        <v/>
      </c>
      <c r="L72" s="220" t="str">
        <f>IF('1045Bf Données de base trav.'!S68="","",'1045Bf Données de base trav.'!S68)</f>
        <v/>
      </c>
      <c r="M72" s="221" t="str">
        <f t="shared" si="11"/>
        <v/>
      </c>
      <c r="N72" s="324" t="str">
        <f t="shared" si="12"/>
        <v/>
      </c>
      <c r="O72" s="323" t="str">
        <f t="shared" si="13"/>
        <v/>
      </c>
      <c r="P72" s="222" t="str">
        <f t="shared" si="4"/>
        <v/>
      </c>
      <c r="Q72" s="220" t="str">
        <f t="shared" si="14"/>
        <v/>
      </c>
      <c r="R72" s="221" t="str">
        <f t="shared" si="15"/>
        <v/>
      </c>
      <c r="S72" s="222" t="str">
        <f>IF(N72="","",MAX((N72-AE72)*'1045Af Demande'!$B$30,0))</f>
        <v/>
      </c>
      <c r="T72" s="223" t="str">
        <f t="shared" si="5"/>
        <v/>
      </c>
      <c r="U72" s="146"/>
      <c r="V72" s="153" t="str">
        <f>IF('1045Bf Données de base trav.'!M68="","",'1045Bf Données de base trav.'!M68)</f>
        <v/>
      </c>
      <c r="W72" s="153" t="str">
        <f>IF($C72="","",'1045Ef Décompte'!D72)</f>
        <v/>
      </c>
      <c r="X72" s="146">
        <f>IF(AND('1045Bf Données de base trav.'!Q68="",'1045Bf Données de base trav.'!R68=""),0,'1045Bf Données de base trav.'!Q68-'1045Bf Données de base trav.'!R68)</f>
        <v>0</v>
      </c>
      <c r="Y72" s="146" t="str">
        <f>IF(OR($C72="",'1045Bf Données de base trav.'!N68="",F72="",'1045Bf Données de base trav.'!P68="",X72=""),"",'1045Bf Données de base trav.'!N68-F72-'1045Bf Données de base trav.'!P68-X72)</f>
        <v/>
      </c>
      <c r="Z72" s="121" t="str">
        <f>IF(K72="","",K72 - '1045Bf Données de base trav.'!S68)</f>
        <v/>
      </c>
      <c r="AA72" s="121" t="str">
        <f t="shared" si="6"/>
        <v/>
      </c>
      <c r="AB72" s="121" t="str">
        <f t="shared" si="7"/>
        <v/>
      </c>
      <c r="AC72" s="121" t="str">
        <f t="shared" si="18"/>
        <v/>
      </c>
      <c r="AD72" s="121" t="str">
        <f>IF(OR($C72="",K72="",N72=""),"",MAX(O72+'1045Bf Données de base trav.'!T68-N72,0))</f>
        <v/>
      </c>
      <c r="AE72" s="121">
        <f>'1045Bf Données de base trav.'!T68</f>
        <v>0</v>
      </c>
      <c r="AF72" s="121" t="str">
        <f t="shared" si="8"/>
        <v/>
      </c>
      <c r="AG72" s="125">
        <f>IF('1045Bf Données de base trav.'!N68="",0,1)</f>
        <v>0</v>
      </c>
      <c r="AH72" s="138">
        <f t="shared" si="9"/>
        <v>0</v>
      </c>
      <c r="AI72" s="121">
        <f>IF('1045Bf Données de base trav.'!N68="",0,'1045Bf Données de base trav.'!N68)</f>
        <v>0</v>
      </c>
      <c r="AJ72" s="121">
        <f>IF('1045Bf Données de base trav.'!N68="",0,'1045Bf Données de base trav.'!P68)</f>
        <v>0</v>
      </c>
      <c r="AK72" s="153">
        <f>IF('1045Bf Données de base trav.'!V68&gt;0,AA72,0)</f>
        <v>0</v>
      </c>
      <c r="AL72" s="126">
        <f>IF('1045Bf Données de base trav.'!V68&gt;0,'1045Bf Données de base trav.'!T68,0)</f>
        <v>0</v>
      </c>
      <c r="AM72" s="121">
        <f>'1045Bf Données de base trav.'!N68</f>
        <v>0</v>
      </c>
      <c r="AN72" s="121">
        <f>'1045Bf Données de base trav.'!P68</f>
        <v>0</v>
      </c>
      <c r="AO72" s="121">
        <f t="shared" si="16"/>
        <v>0</v>
      </c>
    </row>
    <row r="73" spans="1:41" s="122" customFormat="1" ht="16.899999999999999" customHeight="1">
      <c r="A73" s="154" t="str">
        <f>IF('1045Bf Données de base trav.'!A69="","",'1045Bf Données de base trav.'!A69)</f>
        <v/>
      </c>
      <c r="B73" s="155" t="str">
        <f>IF('1045Bf Données de base trav.'!B69="","",'1045Bf Données de base trav.'!B69)</f>
        <v/>
      </c>
      <c r="C73" s="156" t="str">
        <f>IF('1045Bf Données de base trav.'!C69="","",'1045Bf Données de base trav.'!C69)</f>
        <v/>
      </c>
      <c r="D73" s="214" t="str">
        <f>IF('1045Bf Données de base trav.'!AG69="","",'1045Bf Données de base trav.'!AG69)</f>
        <v/>
      </c>
      <c r="E73" s="222" t="str">
        <f>IF('1045Bf Données de base trav.'!N69="","",'1045Bf Données de base trav.'!N69)</f>
        <v/>
      </c>
      <c r="F73" s="210" t="str">
        <f>IF('1045Bf Données de base trav.'!O69="","",'1045Bf Données de base trav.'!O69)</f>
        <v/>
      </c>
      <c r="G73" s="217" t="str">
        <f>IF('1045Bf Données de base trav.'!P69="","",'1045Bf Données de base trav.'!P69)</f>
        <v/>
      </c>
      <c r="H73" s="218" t="str">
        <f>IF('1045Bf Données de base trav.'!Q69="","",'1045Bf Données de base trav.'!Q69)</f>
        <v/>
      </c>
      <c r="I73" s="219" t="str">
        <f>IF('1045Bf Données de base trav.'!R69="","",'1045Bf Données de base trav.'!R69)</f>
        <v/>
      </c>
      <c r="J73" s="323" t="str">
        <f t="shared" si="17"/>
        <v/>
      </c>
      <c r="K73" s="222" t="str">
        <f t="shared" si="10"/>
        <v/>
      </c>
      <c r="L73" s="220" t="str">
        <f>IF('1045Bf Données de base trav.'!S69="","",'1045Bf Données de base trav.'!S69)</f>
        <v/>
      </c>
      <c r="M73" s="221" t="str">
        <f t="shared" si="11"/>
        <v/>
      </c>
      <c r="N73" s="324" t="str">
        <f t="shared" si="12"/>
        <v/>
      </c>
      <c r="O73" s="323" t="str">
        <f t="shared" si="13"/>
        <v/>
      </c>
      <c r="P73" s="222" t="str">
        <f t="shared" si="4"/>
        <v/>
      </c>
      <c r="Q73" s="220" t="str">
        <f t="shared" si="14"/>
        <v/>
      </c>
      <c r="R73" s="221" t="str">
        <f t="shared" si="15"/>
        <v/>
      </c>
      <c r="S73" s="222" t="str">
        <f>IF(N73="","",MAX((N73-AE73)*'1045Af Demande'!$B$30,0))</f>
        <v/>
      </c>
      <c r="T73" s="223" t="str">
        <f t="shared" si="5"/>
        <v/>
      </c>
      <c r="U73" s="146"/>
      <c r="V73" s="153" t="str">
        <f>IF('1045Bf Données de base trav.'!M69="","",'1045Bf Données de base trav.'!M69)</f>
        <v/>
      </c>
      <c r="W73" s="153" t="str">
        <f>IF($C73="","",'1045Ef Décompte'!D73)</f>
        <v/>
      </c>
      <c r="X73" s="146">
        <f>IF(AND('1045Bf Données de base trav.'!Q69="",'1045Bf Données de base trav.'!R69=""),0,'1045Bf Données de base trav.'!Q69-'1045Bf Données de base trav.'!R69)</f>
        <v>0</v>
      </c>
      <c r="Y73" s="146" t="str">
        <f>IF(OR($C73="",'1045Bf Données de base trav.'!N69="",F73="",'1045Bf Données de base trav.'!P69="",X73=""),"",'1045Bf Données de base trav.'!N69-F73-'1045Bf Données de base trav.'!P69-X73)</f>
        <v/>
      </c>
      <c r="Z73" s="121" t="str">
        <f>IF(K73="","",K73 - '1045Bf Données de base trav.'!S69)</f>
        <v/>
      </c>
      <c r="AA73" s="121" t="str">
        <f t="shared" si="6"/>
        <v/>
      </c>
      <c r="AB73" s="121" t="str">
        <f t="shared" si="7"/>
        <v/>
      </c>
      <c r="AC73" s="121" t="str">
        <f t="shared" si="18"/>
        <v/>
      </c>
      <c r="AD73" s="121" t="str">
        <f>IF(OR($C73="",K73="",N73=""),"",MAX(O73+'1045Bf Données de base trav.'!T69-N73,0))</f>
        <v/>
      </c>
      <c r="AE73" s="121">
        <f>'1045Bf Données de base trav.'!T69</f>
        <v>0</v>
      </c>
      <c r="AF73" s="121" t="str">
        <f t="shared" si="8"/>
        <v/>
      </c>
      <c r="AG73" s="125">
        <f>IF('1045Bf Données de base trav.'!N69="",0,1)</f>
        <v>0</v>
      </c>
      <c r="AH73" s="138">
        <f t="shared" si="9"/>
        <v>0</v>
      </c>
      <c r="AI73" s="121">
        <f>IF('1045Bf Données de base trav.'!N69="",0,'1045Bf Données de base trav.'!N69)</f>
        <v>0</v>
      </c>
      <c r="AJ73" s="121">
        <f>IF('1045Bf Données de base trav.'!N69="",0,'1045Bf Données de base trav.'!P69)</f>
        <v>0</v>
      </c>
      <c r="AK73" s="153">
        <f>IF('1045Bf Données de base trav.'!V69&gt;0,AA73,0)</f>
        <v>0</v>
      </c>
      <c r="AL73" s="126">
        <f>IF('1045Bf Données de base trav.'!V69&gt;0,'1045Bf Données de base trav.'!T69,0)</f>
        <v>0</v>
      </c>
      <c r="AM73" s="121">
        <f>'1045Bf Données de base trav.'!N69</f>
        <v>0</v>
      </c>
      <c r="AN73" s="121">
        <f>'1045Bf Données de base trav.'!P69</f>
        <v>0</v>
      </c>
      <c r="AO73" s="121">
        <f t="shared" si="16"/>
        <v>0</v>
      </c>
    </row>
    <row r="74" spans="1:41" s="122" customFormat="1" ht="16.899999999999999" customHeight="1">
      <c r="A74" s="154" t="str">
        <f>IF('1045Bf Données de base trav.'!A70="","",'1045Bf Données de base trav.'!A70)</f>
        <v/>
      </c>
      <c r="B74" s="155" t="str">
        <f>IF('1045Bf Données de base trav.'!B70="","",'1045Bf Données de base trav.'!B70)</f>
        <v/>
      </c>
      <c r="C74" s="156" t="str">
        <f>IF('1045Bf Données de base trav.'!C70="","",'1045Bf Données de base trav.'!C70)</f>
        <v/>
      </c>
      <c r="D74" s="214" t="str">
        <f>IF('1045Bf Données de base trav.'!AG70="","",'1045Bf Données de base trav.'!AG70)</f>
        <v/>
      </c>
      <c r="E74" s="222" t="str">
        <f>IF('1045Bf Données de base trav.'!N70="","",'1045Bf Données de base trav.'!N70)</f>
        <v/>
      </c>
      <c r="F74" s="210" t="str">
        <f>IF('1045Bf Données de base trav.'!O70="","",'1045Bf Données de base trav.'!O70)</f>
        <v/>
      </c>
      <c r="G74" s="217" t="str">
        <f>IF('1045Bf Données de base trav.'!P70="","",'1045Bf Données de base trav.'!P70)</f>
        <v/>
      </c>
      <c r="H74" s="218" t="str">
        <f>IF('1045Bf Données de base trav.'!Q70="","",'1045Bf Données de base trav.'!Q70)</f>
        <v/>
      </c>
      <c r="I74" s="219" t="str">
        <f>IF('1045Bf Données de base trav.'!R70="","",'1045Bf Données de base trav.'!R70)</f>
        <v/>
      </c>
      <c r="J74" s="323" t="str">
        <f t="shared" si="17"/>
        <v/>
      </c>
      <c r="K74" s="222" t="str">
        <f t="shared" si="10"/>
        <v/>
      </c>
      <c r="L74" s="220" t="str">
        <f>IF('1045Bf Données de base trav.'!S70="","",'1045Bf Données de base trav.'!S70)</f>
        <v/>
      </c>
      <c r="M74" s="221" t="str">
        <f t="shared" si="11"/>
        <v/>
      </c>
      <c r="N74" s="324" t="str">
        <f t="shared" si="12"/>
        <v/>
      </c>
      <c r="O74" s="323" t="str">
        <f t="shared" si="13"/>
        <v/>
      </c>
      <c r="P74" s="222" t="str">
        <f t="shared" si="4"/>
        <v/>
      </c>
      <c r="Q74" s="220" t="str">
        <f t="shared" si="14"/>
        <v/>
      </c>
      <c r="R74" s="221" t="str">
        <f t="shared" si="15"/>
        <v/>
      </c>
      <c r="S74" s="222" t="str">
        <f>IF(N74="","",MAX((N74-AE74)*'1045Af Demande'!$B$30,0))</f>
        <v/>
      </c>
      <c r="T74" s="223" t="str">
        <f t="shared" si="5"/>
        <v/>
      </c>
      <c r="U74" s="146"/>
      <c r="V74" s="153" t="str">
        <f>IF('1045Bf Données de base trav.'!M70="","",'1045Bf Données de base trav.'!M70)</f>
        <v/>
      </c>
      <c r="W74" s="153" t="str">
        <f>IF($C74="","",'1045Ef Décompte'!D74)</f>
        <v/>
      </c>
      <c r="X74" s="146">
        <f>IF(AND('1045Bf Données de base trav.'!Q70="",'1045Bf Données de base trav.'!R70=""),0,'1045Bf Données de base trav.'!Q70-'1045Bf Données de base trav.'!R70)</f>
        <v>0</v>
      </c>
      <c r="Y74" s="146" t="str">
        <f>IF(OR($C74="",'1045Bf Données de base trav.'!N70="",F74="",'1045Bf Données de base trav.'!P70="",X74=""),"",'1045Bf Données de base trav.'!N70-F74-'1045Bf Données de base trav.'!P70-X74)</f>
        <v/>
      </c>
      <c r="Z74" s="121" t="str">
        <f>IF(K74="","",K74 - '1045Bf Données de base trav.'!S70)</f>
        <v/>
      </c>
      <c r="AA74" s="121" t="str">
        <f t="shared" si="6"/>
        <v/>
      </c>
      <c r="AB74" s="121" t="str">
        <f t="shared" si="7"/>
        <v/>
      </c>
      <c r="AC74" s="121" t="str">
        <f t="shared" si="18"/>
        <v/>
      </c>
      <c r="AD74" s="121" t="str">
        <f>IF(OR($C74="",K74="",N74=""),"",MAX(O74+'1045Bf Données de base trav.'!T70-N74,0))</f>
        <v/>
      </c>
      <c r="AE74" s="121">
        <f>'1045Bf Données de base trav.'!T70</f>
        <v>0</v>
      </c>
      <c r="AF74" s="121" t="str">
        <f t="shared" si="8"/>
        <v/>
      </c>
      <c r="AG74" s="125">
        <f>IF('1045Bf Données de base trav.'!N70="",0,1)</f>
        <v>0</v>
      </c>
      <c r="AH74" s="138">
        <f t="shared" si="9"/>
        <v>0</v>
      </c>
      <c r="AI74" s="121">
        <f>IF('1045Bf Données de base trav.'!N70="",0,'1045Bf Données de base trav.'!N70)</f>
        <v>0</v>
      </c>
      <c r="AJ74" s="121">
        <f>IF('1045Bf Données de base trav.'!N70="",0,'1045Bf Données de base trav.'!P70)</f>
        <v>0</v>
      </c>
      <c r="AK74" s="153">
        <f>IF('1045Bf Données de base trav.'!V70&gt;0,AA74,0)</f>
        <v>0</v>
      </c>
      <c r="AL74" s="126">
        <f>IF('1045Bf Données de base trav.'!V70&gt;0,'1045Bf Données de base trav.'!T70,0)</f>
        <v>0</v>
      </c>
      <c r="AM74" s="121">
        <f>'1045Bf Données de base trav.'!N70</f>
        <v>0</v>
      </c>
      <c r="AN74" s="121">
        <f>'1045Bf Données de base trav.'!P70</f>
        <v>0</v>
      </c>
      <c r="AO74" s="121">
        <f t="shared" si="16"/>
        <v>0</v>
      </c>
    </row>
    <row r="75" spans="1:41" s="122" customFormat="1" ht="16.899999999999999" customHeight="1">
      <c r="A75" s="154" t="str">
        <f>IF('1045Bf Données de base trav.'!A71="","",'1045Bf Données de base trav.'!A71)</f>
        <v/>
      </c>
      <c r="B75" s="155" t="str">
        <f>IF('1045Bf Données de base trav.'!B71="","",'1045Bf Données de base trav.'!B71)</f>
        <v/>
      </c>
      <c r="C75" s="156" t="str">
        <f>IF('1045Bf Données de base trav.'!C71="","",'1045Bf Données de base trav.'!C71)</f>
        <v/>
      </c>
      <c r="D75" s="214" t="str">
        <f>IF('1045Bf Données de base trav.'!AG71="","",'1045Bf Données de base trav.'!AG71)</f>
        <v/>
      </c>
      <c r="E75" s="222" t="str">
        <f>IF('1045Bf Données de base trav.'!N71="","",'1045Bf Données de base trav.'!N71)</f>
        <v/>
      </c>
      <c r="F75" s="210" t="str">
        <f>IF('1045Bf Données de base trav.'!O71="","",'1045Bf Données de base trav.'!O71)</f>
        <v/>
      </c>
      <c r="G75" s="217" t="str">
        <f>IF('1045Bf Données de base trav.'!P71="","",'1045Bf Données de base trav.'!P71)</f>
        <v/>
      </c>
      <c r="H75" s="218" t="str">
        <f>IF('1045Bf Données de base trav.'!Q71="","",'1045Bf Données de base trav.'!Q71)</f>
        <v/>
      </c>
      <c r="I75" s="219" t="str">
        <f>IF('1045Bf Données de base trav.'!R71="","",'1045Bf Données de base trav.'!R71)</f>
        <v/>
      </c>
      <c r="J75" s="323" t="str">
        <f t="shared" si="17"/>
        <v/>
      </c>
      <c r="K75" s="222" t="str">
        <f t="shared" si="10"/>
        <v/>
      </c>
      <c r="L75" s="220" t="str">
        <f>IF('1045Bf Données de base trav.'!S71="","",'1045Bf Données de base trav.'!S71)</f>
        <v/>
      </c>
      <c r="M75" s="221" t="str">
        <f t="shared" si="11"/>
        <v/>
      </c>
      <c r="N75" s="324" t="str">
        <f t="shared" si="12"/>
        <v/>
      </c>
      <c r="O75" s="323" t="str">
        <f t="shared" si="13"/>
        <v/>
      </c>
      <c r="P75" s="222" t="str">
        <f t="shared" si="4"/>
        <v/>
      </c>
      <c r="Q75" s="220" t="str">
        <f t="shared" si="14"/>
        <v/>
      </c>
      <c r="R75" s="221" t="str">
        <f t="shared" si="15"/>
        <v/>
      </c>
      <c r="S75" s="222" t="str">
        <f>IF(N75="","",MAX((N75-AE75)*'1045Af Demande'!$B$30,0))</f>
        <v/>
      </c>
      <c r="T75" s="223" t="str">
        <f t="shared" si="5"/>
        <v/>
      </c>
      <c r="U75" s="146"/>
      <c r="V75" s="153" t="str">
        <f>IF('1045Bf Données de base trav.'!M71="","",'1045Bf Données de base trav.'!M71)</f>
        <v/>
      </c>
      <c r="W75" s="153" t="str">
        <f>IF($C75="","",'1045Ef Décompte'!D75)</f>
        <v/>
      </c>
      <c r="X75" s="146">
        <f>IF(AND('1045Bf Données de base trav.'!Q71="",'1045Bf Données de base trav.'!R71=""),0,'1045Bf Données de base trav.'!Q71-'1045Bf Données de base trav.'!R71)</f>
        <v>0</v>
      </c>
      <c r="Y75" s="146" t="str">
        <f>IF(OR($C75="",'1045Bf Données de base trav.'!N71="",F75="",'1045Bf Données de base trav.'!P71="",X75=""),"",'1045Bf Données de base trav.'!N71-F75-'1045Bf Données de base trav.'!P71-X75)</f>
        <v/>
      </c>
      <c r="Z75" s="121" t="str">
        <f>IF(K75="","",K75 - '1045Bf Données de base trav.'!S71)</f>
        <v/>
      </c>
      <c r="AA75" s="121" t="str">
        <f t="shared" si="6"/>
        <v/>
      </c>
      <c r="AB75" s="121" t="str">
        <f t="shared" si="7"/>
        <v/>
      </c>
      <c r="AC75" s="121" t="str">
        <f t="shared" si="18"/>
        <v/>
      </c>
      <c r="AD75" s="121" t="str">
        <f>IF(OR($C75="",K75="",N75=""),"",MAX(O75+'1045Bf Données de base trav.'!T71-N75,0))</f>
        <v/>
      </c>
      <c r="AE75" s="121">
        <f>'1045Bf Données de base trav.'!T71</f>
        <v>0</v>
      </c>
      <c r="AF75" s="121" t="str">
        <f t="shared" si="8"/>
        <v/>
      </c>
      <c r="AG75" s="125">
        <f>IF('1045Bf Données de base trav.'!N71="",0,1)</f>
        <v>0</v>
      </c>
      <c r="AH75" s="138">
        <f t="shared" si="9"/>
        <v>0</v>
      </c>
      <c r="AI75" s="121">
        <f>IF('1045Bf Données de base trav.'!N71="",0,'1045Bf Données de base trav.'!N71)</f>
        <v>0</v>
      </c>
      <c r="AJ75" s="121">
        <f>IF('1045Bf Données de base trav.'!N71="",0,'1045Bf Données de base trav.'!P71)</f>
        <v>0</v>
      </c>
      <c r="AK75" s="153">
        <f>IF('1045Bf Données de base trav.'!V71&gt;0,AA75,0)</f>
        <v>0</v>
      </c>
      <c r="AL75" s="126">
        <f>IF('1045Bf Données de base trav.'!V71&gt;0,'1045Bf Données de base trav.'!T71,0)</f>
        <v>0</v>
      </c>
      <c r="AM75" s="121">
        <f>'1045Bf Données de base trav.'!N71</f>
        <v>0</v>
      </c>
      <c r="AN75" s="121">
        <f>'1045Bf Données de base trav.'!P71</f>
        <v>0</v>
      </c>
      <c r="AO75" s="121">
        <f t="shared" si="16"/>
        <v>0</v>
      </c>
    </row>
    <row r="76" spans="1:41" s="122" customFormat="1" ht="16.899999999999999" customHeight="1">
      <c r="A76" s="154" t="str">
        <f>IF('1045Bf Données de base trav.'!A72="","",'1045Bf Données de base trav.'!A72)</f>
        <v/>
      </c>
      <c r="B76" s="155" t="str">
        <f>IF('1045Bf Données de base trav.'!B72="","",'1045Bf Données de base trav.'!B72)</f>
        <v/>
      </c>
      <c r="C76" s="156" t="str">
        <f>IF('1045Bf Données de base trav.'!C72="","",'1045Bf Données de base trav.'!C72)</f>
        <v/>
      </c>
      <c r="D76" s="214" t="str">
        <f>IF('1045Bf Données de base trav.'!AG72="","",'1045Bf Données de base trav.'!AG72)</f>
        <v/>
      </c>
      <c r="E76" s="222" t="str">
        <f>IF('1045Bf Données de base trav.'!N72="","",'1045Bf Données de base trav.'!N72)</f>
        <v/>
      </c>
      <c r="F76" s="210" t="str">
        <f>IF('1045Bf Données de base trav.'!O72="","",'1045Bf Données de base trav.'!O72)</f>
        <v/>
      </c>
      <c r="G76" s="217" t="str">
        <f>IF('1045Bf Données de base trav.'!P72="","",'1045Bf Données de base trav.'!P72)</f>
        <v/>
      </c>
      <c r="H76" s="218" t="str">
        <f>IF('1045Bf Données de base trav.'!Q72="","",'1045Bf Données de base trav.'!Q72)</f>
        <v/>
      </c>
      <c r="I76" s="219" t="str">
        <f>IF('1045Bf Données de base trav.'!R72="","",'1045Bf Données de base trav.'!R72)</f>
        <v/>
      </c>
      <c r="J76" s="323" t="str">
        <f t="shared" ref="J76:J110" si="19">IF(A76="","",X76)</f>
        <v/>
      </c>
      <c r="K76" s="222" t="str">
        <f t="shared" si="10"/>
        <v/>
      </c>
      <c r="L76" s="220" t="str">
        <f>IF('1045Bf Données de base trav.'!S72="","",'1045Bf Données de base trav.'!S72)</f>
        <v/>
      </c>
      <c r="M76" s="221" t="str">
        <f t="shared" si="11"/>
        <v/>
      </c>
      <c r="N76" s="324" t="str">
        <f t="shared" si="12"/>
        <v/>
      </c>
      <c r="O76" s="323" t="str">
        <f t="shared" si="13"/>
        <v/>
      </c>
      <c r="P76" s="222" t="str">
        <f t="shared" si="4"/>
        <v/>
      </c>
      <c r="Q76" s="220" t="str">
        <f t="shared" si="14"/>
        <v/>
      </c>
      <c r="R76" s="221" t="str">
        <f t="shared" si="15"/>
        <v/>
      </c>
      <c r="S76" s="222" t="str">
        <f>IF(N76="","",MAX((N76-AE76)*'1045Af Demande'!$B$30,0))</f>
        <v/>
      </c>
      <c r="T76" s="223" t="str">
        <f t="shared" si="5"/>
        <v/>
      </c>
      <c r="U76" s="146"/>
      <c r="V76" s="153" t="str">
        <f>IF('1045Bf Données de base trav.'!M72="","",'1045Bf Données de base trav.'!M72)</f>
        <v/>
      </c>
      <c r="W76" s="153" t="str">
        <f>IF($C76="","",'1045Ef Décompte'!D76)</f>
        <v/>
      </c>
      <c r="X76" s="146">
        <f>IF(AND('1045Bf Données de base trav.'!Q72="",'1045Bf Données de base trav.'!R72=""),0,'1045Bf Données de base trav.'!Q72-'1045Bf Données de base trav.'!R72)</f>
        <v>0</v>
      </c>
      <c r="Y76" s="146" t="str">
        <f>IF(OR($C76="",'1045Bf Données de base trav.'!N72="",F76="",'1045Bf Données de base trav.'!P72="",X76=""),"",'1045Bf Données de base trav.'!N72-F76-'1045Bf Données de base trav.'!P72-X76)</f>
        <v/>
      </c>
      <c r="Z76" s="121" t="str">
        <f>IF(K76="","",K76 - '1045Bf Données de base trav.'!S72)</f>
        <v/>
      </c>
      <c r="AA76" s="121" t="str">
        <f t="shared" si="6"/>
        <v/>
      </c>
      <c r="AB76" s="121" t="str">
        <f t="shared" si="7"/>
        <v/>
      </c>
      <c r="AC76" s="121" t="str">
        <f t="shared" ref="AC76:AC110" si="20">IF(OR($C76="",D76="",N76=""),"",$AC$4/5*V76*D76*0.8)</f>
        <v/>
      </c>
      <c r="AD76" s="121" t="str">
        <f>IF(OR($C76="",K76="",N76=""),"",MAX(O76+'1045Bf Données de base trav.'!T72-N76,0))</f>
        <v/>
      </c>
      <c r="AE76" s="121">
        <f>'1045Bf Données de base trav.'!T72</f>
        <v>0</v>
      </c>
      <c r="AF76" s="121" t="str">
        <f t="shared" si="8"/>
        <v/>
      </c>
      <c r="AG76" s="125">
        <f>IF('1045Bf Données de base trav.'!N72="",0,1)</f>
        <v>0</v>
      </c>
      <c r="AH76" s="138">
        <f t="shared" si="9"/>
        <v>0</v>
      </c>
      <c r="AI76" s="121">
        <f>IF('1045Bf Données de base trav.'!N72="",0,'1045Bf Données de base trav.'!N72)</f>
        <v>0</v>
      </c>
      <c r="AJ76" s="121">
        <f>IF('1045Bf Données de base trav.'!N72="",0,'1045Bf Données de base trav.'!P72)</f>
        <v>0</v>
      </c>
      <c r="AK76" s="153">
        <f>IF('1045Bf Données de base trav.'!V72&gt;0,AA76,0)</f>
        <v>0</v>
      </c>
      <c r="AL76" s="126">
        <f>IF('1045Bf Données de base trav.'!V72&gt;0,'1045Bf Données de base trav.'!T72,0)</f>
        <v>0</v>
      </c>
      <c r="AM76" s="121">
        <f>'1045Bf Données de base trav.'!N72</f>
        <v>0</v>
      </c>
      <c r="AN76" s="121">
        <f>'1045Bf Données de base trav.'!P72</f>
        <v>0</v>
      </c>
      <c r="AO76" s="121">
        <f t="shared" si="16"/>
        <v>0</v>
      </c>
    </row>
    <row r="77" spans="1:41" s="122" customFormat="1" ht="16.899999999999999" customHeight="1">
      <c r="A77" s="154" t="str">
        <f>IF('1045Bf Données de base trav.'!A73="","",'1045Bf Données de base trav.'!A73)</f>
        <v/>
      </c>
      <c r="B77" s="155" t="str">
        <f>IF('1045Bf Données de base trav.'!B73="","",'1045Bf Données de base trav.'!B73)</f>
        <v/>
      </c>
      <c r="C77" s="156" t="str">
        <f>IF('1045Bf Données de base trav.'!C73="","",'1045Bf Données de base trav.'!C73)</f>
        <v/>
      </c>
      <c r="D77" s="214" t="str">
        <f>IF('1045Bf Données de base trav.'!AG73="","",'1045Bf Données de base trav.'!AG73)</f>
        <v/>
      </c>
      <c r="E77" s="222" t="str">
        <f>IF('1045Bf Données de base trav.'!N73="","",'1045Bf Données de base trav.'!N73)</f>
        <v/>
      </c>
      <c r="F77" s="210" t="str">
        <f>IF('1045Bf Données de base trav.'!O73="","",'1045Bf Données de base trav.'!O73)</f>
        <v/>
      </c>
      <c r="G77" s="217" t="str">
        <f>IF('1045Bf Données de base trav.'!P73="","",'1045Bf Données de base trav.'!P73)</f>
        <v/>
      </c>
      <c r="H77" s="218" t="str">
        <f>IF('1045Bf Données de base trav.'!Q73="","",'1045Bf Données de base trav.'!Q73)</f>
        <v/>
      </c>
      <c r="I77" s="219" t="str">
        <f>IF('1045Bf Données de base trav.'!R73="","",'1045Bf Données de base trav.'!R73)</f>
        <v/>
      </c>
      <c r="J77" s="323" t="str">
        <f t="shared" si="19"/>
        <v/>
      </c>
      <c r="K77" s="222" t="str">
        <f t="shared" si="10"/>
        <v/>
      </c>
      <c r="L77" s="220" t="str">
        <f>IF('1045Bf Données de base trav.'!S73="","",'1045Bf Données de base trav.'!S73)</f>
        <v/>
      </c>
      <c r="M77" s="221" t="str">
        <f t="shared" si="11"/>
        <v/>
      </c>
      <c r="N77" s="324" t="str">
        <f t="shared" si="12"/>
        <v/>
      </c>
      <c r="O77" s="323" t="str">
        <f t="shared" si="13"/>
        <v/>
      </c>
      <c r="P77" s="222" t="str">
        <f t="shared" ref="P77:P110" si="21">AD77</f>
        <v/>
      </c>
      <c r="Q77" s="220" t="str">
        <f t="shared" si="14"/>
        <v/>
      </c>
      <c r="R77" s="221" t="str">
        <f t="shared" si="15"/>
        <v/>
      </c>
      <c r="S77" s="222" t="str">
        <f>IF(N77="","",MAX((N77-AE77)*'1045Af Demande'!$B$30,0))</f>
        <v/>
      </c>
      <c r="T77" s="223" t="str">
        <f t="shared" ref="T77:T110" si="22">IF(S77="","",R77+S77)</f>
        <v/>
      </c>
      <c r="U77" s="146"/>
      <c r="V77" s="153" t="str">
        <f>IF('1045Bf Données de base trav.'!M73="","",'1045Bf Données de base trav.'!M73)</f>
        <v/>
      </c>
      <c r="W77" s="153" t="str">
        <f>IF($C77="","",'1045Ef Décompte'!D77)</f>
        <v/>
      </c>
      <c r="X77" s="146">
        <f>IF(AND('1045Bf Données de base trav.'!Q73="",'1045Bf Données de base trav.'!R73=""),0,'1045Bf Données de base trav.'!Q73-'1045Bf Données de base trav.'!R73)</f>
        <v>0</v>
      </c>
      <c r="Y77" s="146" t="str">
        <f>IF(OR($C77="",'1045Bf Données de base trav.'!N73="",F77="",'1045Bf Données de base trav.'!P73="",X77=""),"",'1045Bf Données de base trav.'!N73-F77-'1045Bf Données de base trav.'!P73-X77)</f>
        <v/>
      </c>
      <c r="Z77" s="121" t="str">
        <f>IF(K77="","",K77 - '1045Bf Données de base trav.'!S73)</f>
        <v/>
      </c>
      <c r="AA77" s="121" t="str">
        <f t="shared" ref="AA77:AA110" si="23">IF(OR($C77="",K77="",D77="",M77&lt;0),"",MAX(M77*D77,0))</f>
        <v/>
      </c>
      <c r="AB77" s="121" t="str">
        <f t="shared" ref="AB77:AB110" si="24">IF(OR($C77="",N77=""),"",AA77*0.8)</f>
        <v/>
      </c>
      <c r="AC77" s="121" t="str">
        <f t="shared" si="20"/>
        <v/>
      </c>
      <c r="AD77" s="121" t="str">
        <f>IF(OR($C77="",K77="",N77=""),"",MAX(O77+'1045Bf Données de base trav.'!T73-N77,0))</f>
        <v/>
      </c>
      <c r="AE77" s="121">
        <f>'1045Bf Données de base trav.'!T73</f>
        <v>0</v>
      </c>
      <c r="AF77" s="121" t="str">
        <f t="shared" ref="AF77:AF110" si="25">IF(OR($C77="",N77=""),"",MAX(O77-Q77-AD77,0))</f>
        <v/>
      </c>
      <c r="AG77" s="125">
        <f>IF('1045Bf Données de base trav.'!N73="",0,1)</f>
        <v>0</v>
      </c>
      <c r="AH77" s="138">
        <f t="shared" ref="AH77:AH140" si="26">IF(K77="",0,IF(ROUND(K77,2)&lt;=0,0,1))</f>
        <v>0</v>
      </c>
      <c r="AI77" s="121">
        <f>IF('1045Bf Données de base trav.'!N73="",0,'1045Bf Données de base trav.'!N73)</f>
        <v>0</v>
      </c>
      <c r="AJ77" s="121">
        <f>IF('1045Bf Données de base trav.'!N73="",0,'1045Bf Données de base trav.'!P73)</f>
        <v>0</v>
      </c>
      <c r="AK77" s="153">
        <f>IF('1045Bf Données de base trav.'!V73&gt;0,AA77,0)</f>
        <v>0</v>
      </c>
      <c r="AL77" s="126">
        <f>IF('1045Bf Données de base trav.'!V73&gt;0,'1045Bf Données de base trav.'!T73,0)</f>
        <v>0</v>
      </c>
      <c r="AM77" s="121">
        <f>'1045Bf Données de base trav.'!N73</f>
        <v>0</v>
      </c>
      <c r="AN77" s="121">
        <f>'1045Bf Données de base trav.'!P73</f>
        <v>0</v>
      </c>
      <c r="AO77" s="121">
        <f t="shared" si="16"/>
        <v>0</v>
      </c>
    </row>
    <row r="78" spans="1:41" s="122" customFormat="1" ht="16.899999999999999" customHeight="1">
      <c r="A78" s="154" t="str">
        <f>IF('1045Bf Données de base trav.'!A74="","",'1045Bf Données de base trav.'!A74)</f>
        <v/>
      </c>
      <c r="B78" s="155" t="str">
        <f>IF('1045Bf Données de base trav.'!B74="","",'1045Bf Données de base trav.'!B74)</f>
        <v/>
      </c>
      <c r="C78" s="156" t="str">
        <f>IF('1045Bf Données de base trav.'!C74="","",'1045Bf Données de base trav.'!C74)</f>
        <v/>
      </c>
      <c r="D78" s="214" t="str">
        <f>IF('1045Bf Données de base trav.'!AG74="","",'1045Bf Données de base trav.'!AG74)</f>
        <v/>
      </c>
      <c r="E78" s="222" t="str">
        <f>IF('1045Bf Données de base trav.'!N74="","",'1045Bf Données de base trav.'!N74)</f>
        <v/>
      </c>
      <c r="F78" s="210" t="str">
        <f>IF('1045Bf Données de base trav.'!O74="","",'1045Bf Données de base trav.'!O74)</f>
        <v/>
      </c>
      <c r="G78" s="217" t="str">
        <f>IF('1045Bf Données de base trav.'!P74="","",'1045Bf Données de base trav.'!P74)</f>
        <v/>
      </c>
      <c r="H78" s="218" t="str">
        <f>IF('1045Bf Données de base trav.'!Q74="","",'1045Bf Données de base trav.'!Q74)</f>
        <v/>
      </c>
      <c r="I78" s="219" t="str">
        <f>IF('1045Bf Données de base trav.'!R74="","",'1045Bf Données de base trav.'!R74)</f>
        <v/>
      </c>
      <c r="J78" s="323" t="str">
        <f t="shared" si="19"/>
        <v/>
      </c>
      <c r="K78" s="222" t="str">
        <f t="shared" si="10"/>
        <v/>
      </c>
      <c r="L78" s="220" t="str">
        <f>IF('1045Bf Données de base trav.'!S74="","",'1045Bf Données de base trav.'!S74)</f>
        <v/>
      </c>
      <c r="M78" s="221" t="str">
        <f t="shared" si="11"/>
        <v/>
      </c>
      <c r="N78" s="324" t="str">
        <f t="shared" si="12"/>
        <v/>
      </c>
      <c r="O78" s="323" t="str">
        <f t="shared" si="13"/>
        <v/>
      </c>
      <c r="P78" s="222" t="str">
        <f t="shared" si="21"/>
        <v/>
      </c>
      <c r="Q78" s="220" t="str">
        <f t="shared" si="14"/>
        <v/>
      </c>
      <c r="R78" s="221" t="str">
        <f t="shared" si="15"/>
        <v/>
      </c>
      <c r="S78" s="222" t="str">
        <f>IF(N78="","",MAX((N78-AE78)*'1045Af Demande'!$B$30,0))</f>
        <v/>
      </c>
      <c r="T78" s="223" t="str">
        <f t="shared" si="22"/>
        <v/>
      </c>
      <c r="U78" s="146"/>
      <c r="V78" s="153" t="str">
        <f>IF('1045Bf Données de base trav.'!M74="","",'1045Bf Données de base trav.'!M74)</f>
        <v/>
      </c>
      <c r="W78" s="153" t="str">
        <f>IF($C78="","",'1045Ef Décompte'!D78)</f>
        <v/>
      </c>
      <c r="X78" s="146">
        <f>IF(AND('1045Bf Données de base trav.'!Q74="",'1045Bf Données de base trav.'!R74=""),0,'1045Bf Données de base trav.'!Q74-'1045Bf Données de base trav.'!R74)</f>
        <v>0</v>
      </c>
      <c r="Y78" s="146" t="str">
        <f>IF(OR($C78="",'1045Bf Données de base trav.'!N74="",F78="",'1045Bf Données de base trav.'!P74="",X78=""),"",'1045Bf Données de base trav.'!N74-F78-'1045Bf Données de base trav.'!P74-X78)</f>
        <v/>
      </c>
      <c r="Z78" s="121" t="str">
        <f>IF(K78="","",K78 - '1045Bf Données de base trav.'!S74)</f>
        <v/>
      </c>
      <c r="AA78" s="121" t="str">
        <f t="shared" si="23"/>
        <v/>
      </c>
      <c r="AB78" s="121" t="str">
        <f t="shared" si="24"/>
        <v/>
      </c>
      <c r="AC78" s="121" t="str">
        <f t="shared" si="20"/>
        <v/>
      </c>
      <c r="AD78" s="121" t="str">
        <f>IF(OR($C78="",K78="",N78=""),"",MAX(O78+'1045Bf Données de base trav.'!T74-N78,0))</f>
        <v/>
      </c>
      <c r="AE78" s="121">
        <f>'1045Bf Données de base trav.'!T74</f>
        <v>0</v>
      </c>
      <c r="AF78" s="121" t="str">
        <f t="shared" si="25"/>
        <v/>
      </c>
      <c r="AG78" s="125">
        <f>IF('1045Bf Données de base trav.'!N74="",0,1)</f>
        <v>0</v>
      </c>
      <c r="AH78" s="138">
        <f t="shared" si="26"/>
        <v>0</v>
      </c>
      <c r="AI78" s="121">
        <f>IF('1045Bf Données de base trav.'!N74="",0,'1045Bf Données de base trav.'!N74)</f>
        <v>0</v>
      </c>
      <c r="AJ78" s="121">
        <f>IF('1045Bf Données de base trav.'!N74="",0,'1045Bf Données de base trav.'!P74)</f>
        <v>0</v>
      </c>
      <c r="AK78" s="153">
        <f>IF('1045Bf Données de base trav.'!V74&gt;0,AA78,0)</f>
        <v>0</v>
      </c>
      <c r="AL78" s="126">
        <f>IF('1045Bf Données de base trav.'!V74&gt;0,'1045Bf Données de base trav.'!T74,0)</f>
        <v>0</v>
      </c>
      <c r="AM78" s="121">
        <f>'1045Bf Données de base trav.'!N74</f>
        <v>0</v>
      </c>
      <c r="AN78" s="121">
        <f>'1045Bf Données de base trav.'!P74</f>
        <v>0</v>
      </c>
      <c r="AO78" s="121">
        <f t="shared" si="16"/>
        <v>0</v>
      </c>
    </row>
    <row r="79" spans="1:41" s="122" customFormat="1" ht="16.899999999999999" customHeight="1">
      <c r="A79" s="154" t="str">
        <f>IF('1045Bf Données de base trav.'!A75="","",'1045Bf Données de base trav.'!A75)</f>
        <v/>
      </c>
      <c r="B79" s="155" t="str">
        <f>IF('1045Bf Données de base trav.'!B75="","",'1045Bf Données de base trav.'!B75)</f>
        <v/>
      </c>
      <c r="C79" s="156" t="str">
        <f>IF('1045Bf Données de base trav.'!C75="","",'1045Bf Données de base trav.'!C75)</f>
        <v/>
      </c>
      <c r="D79" s="214" t="str">
        <f>IF('1045Bf Données de base trav.'!AG75="","",'1045Bf Données de base trav.'!AG75)</f>
        <v/>
      </c>
      <c r="E79" s="222" t="str">
        <f>IF('1045Bf Données de base trav.'!N75="","",'1045Bf Données de base trav.'!N75)</f>
        <v/>
      </c>
      <c r="F79" s="210" t="str">
        <f>IF('1045Bf Données de base trav.'!O75="","",'1045Bf Données de base trav.'!O75)</f>
        <v/>
      </c>
      <c r="G79" s="217" t="str">
        <f>IF('1045Bf Données de base trav.'!P75="","",'1045Bf Données de base trav.'!P75)</f>
        <v/>
      </c>
      <c r="H79" s="218" t="str">
        <f>IF('1045Bf Données de base trav.'!Q75="","",'1045Bf Données de base trav.'!Q75)</f>
        <v/>
      </c>
      <c r="I79" s="219" t="str">
        <f>IF('1045Bf Données de base trav.'!R75="","",'1045Bf Données de base trav.'!R75)</f>
        <v/>
      </c>
      <c r="J79" s="323" t="str">
        <f t="shared" si="19"/>
        <v/>
      </c>
      <c r="K79" s="222" t="str">
        <f t="shared" ref="K79:K110" si="27">Y79</f>
        <v/>
      </c>
      <c r="L79" s="220" t="str">
        <f>IF('1045Bf Données de base trav.'!S75="","",'1045Bf Données de base trav.'!S75)</f>
        <v/>
      </c>
      <c r="M79" s="221" t="str">
        <f t="shared" ref="M79:M110" si="28">Z79</f>
        <v/>
      </c>
      <c r="N79" s="324" t="str">
        <f t="shared" ref="N79:N110" si="29">AA79</f>
        <v/>
      </c>
      <c r="O79" s="323" t="str">
        <f t="shared" ref="O79:O110" si="30">AB79</f>
        <v/>
      </c>
      <c r="P79" s="222" t="str">
        <f t="shared" si="21"/>
        <v/>
      </c>
      <c r="Q79" s="220" t="str">
        <f t="shared" ref="Q79:Q110" si="31">AC79</f>
        <v/>
      </c>
      <c r="R79" s="221" t="str">
        <f t="shared" ref="R79:R110" si="32">AF79</f>
        <v/>
      </c>
      <c r="S79" s="222" t="str">
        <f>IF(N79="","",MAX((N79-AE79)*'1045Af Demande'!$B$30,0))</f>
        <v/>
      </c>
      <c r="T79" s="223" t="str">
        <f t="shared" si="22"/>
        <v/>
      </c>
      <c r="U79" s="146"/>
      <c r="V79" s="153" t="str">
        <f>IF('1045Bf Données de base trav.'!M75="","",'1045Bf Données de base trav.'!M75)</f>
        <v/>
      </c>
      <c r="W79" s="153" t="str">
        <f>IF($C79="","",'1045Ef Décompte'!D79)</f>
        <v/>
      </c>
      <c r="X79" s="146">
        <f>IF(AND('1045Bf Données de base trav.'!Q75="",'1045Bf Données de base trav.'!R75=""),0,'1045Bf Données de base trav.'!Q75-'1045Bf Données de base trav.'!R75)</f>
        <v>0</v>
      </c>
      <c r="Y79" s="146" t="str">
        <f>IF(OR($C79="",'1045Bf Données de base trav.'!N75="",F79="",'1045Bf Données de base trav.'!P75="",X79=""),"",'1045Bf Données de base trav.'!N75-F79-'1045Bf Données de base trav.'!P75-X79)</f>
        <v/>
      </c>
      <c r="Z79" s="121" t="str">
        <f>IF(K79="","",K79 - '1045Bf Données de base trav.'!S75)</f>
        <v/>
      </c>
      <c r="AA79" s="121" t="str">
        <f t="shared" si="23"/>
        <v/>
      </c>
      <c r="AB79" s="121" t="str">
        <f t="shared" si="24"/>
        <v/>
      </c>
      <c r="AC79" s="121" t="str">
        <f t="shared" si="20"/>
        <v/>
      </c>
      <c r="AD79" s="121" t="str">
        <f>IF(OR($C79="",K79="",N79=""),"",MAX(O79+'1045Bf Données de base trav.'!T75-N79,0))</f>
        <v/>
      </c>
      <c r="AE79" s="121">
        <f>'1045Bf Données de base trav.'!T75</f>
        <v>0</v>
      </c>
      <c r="AF79" s="121" t="str">
        <f t="shared" si="25"/>
        <v/>
      </c>
      <c r="AG79" s="125">
        <f>IF('1045Bf Données de base trav.'!N75="",0,1)</f>
        <v>0</v>
      </c>
      <c r="AH79" s="138">
        <f t="shared" si="26"/>
        <v>0</v>
      </c>
      <c r="AI79" s="121">
        <f>IF('1045Bf Données de base trav.'!N75="",0,'1045Bf Données de base trav.'!N75)</f>
        <v>0</v>
      </c>
      <c r="AJ79" s="121">
        <f>IF('1045Bf Données de base trav.'!N75="",0,'1045Bf Données de base trav.'!P75)</f>
        <v>0</v>
      </c>
      <c r="AK79" s="153">
        <f>IF('1045Bf Données de base trav.'!V75&gt;0,AA79,0)</f>
        <v>0</v>
      </c>
      <c r="AL79" s="126">
        <f>IF('1045Bf Données de base trav.'!V75&gt;0,'1045Bf Données de base trav.'!T75,0)</f>
        <v>0</v>
      </c>
      <c r="AM79" s="121">
        <f>'1045Bf Données de base trav.'!N75</f>
        <v>0</v>
      </c>
      <c r="AN79" s="121">
        <f>'1045Bf Données de base trav.'!P75</f>
        <v>0</v>
      </c>
      <c r="AO79" s="121">
        <f t="shared" ref="AO79:AO110" si="33">IF(AK79="",0,MAX(AK79-AL79,0))</f>
        <v>0</v>
      </c>
    </row>
    <row r="80" spans="1:41" s="122" customFormat="1" ht="16.899999999999999" customHeight="1">
      <c r="A80" s="154" t="str">
        <f>IF('1045Bf Données de base trav.'!A76="","",'1045Bf Données de base trav.'!A76)</f>
        <v/>
      </c>
      <c r="B80" s="155" t="str">
        <f>IF('1045Bf Données de base trav.'!B76="","",'1045Bf Données de base trav.'!B76)</f>
        <v/>
      </c>
      <c r="C80" s="156" t="str">
        <f>IF('1045Bf Données de base trav.'!C76="","",'1045Bf Données de base trav.'!C76)</f>
        <v/>
      </c>
      <c r="D80" s="214" t="str">
        <f>IF('1045Bf Données de base trav.'!AG76="","",'1045Bf Données de base trav.'!AG76)</f>
        <v/>
      </c>
      <c r="E80" s="222" t="str">
        <f>IF('1045Bf Données de base trav.'!N76="","",'1045Bf Données de base trav.'!N76)</f>
        <v/>
      </c>
      <c r="F80" s="210" t="str">
        <f>IF('1045Bf Données de base trav.'!O76="","",'1045Bf Données de base trav.'!O76)</f>
        <v/>
      </c>
      <c r="G80" s="217" t="str">
        <f>IF('1045Bf Données de base trav.'!P76="","",'1045Bf Données de base trav.'!P76)</f>
        <v/>
      </c>
      <c r="H80" s="218" t="str">
        <f>IF('1045Bf Données de base trav.'!Q76="","",'1045Bf Données de base trav.'!Q76)</f>
        <v/>
      </c>
      <c r="I80" s="219" t="str">
        <f>IF('1045Bf Données de base trav.'!R76="","",'1045Bf Données de base trav.'!R76)</f>
        <v/>
      </c>
      <c r="J80" s="323" t="str">
        <f t="shared" si="19"/>
        <v/>
      </c>
      <c r="K80" s="222" t="str">
        <f t="shared" si="27"/>
        <v/>
      </c>
      <c r="L80" s="220" t="str">
        <f>IF('1045Bf Données de base trav.'!S76="","",'1045Bf Données de base trav.'!S76)</f>
        <v/>
      </c>
      <c r="M80" s="221" t="str">
        <f t="shared" si="28"/>
        <v/>
      </c>
      <c r="N80" s="324" t="str">
        <f t="shared" si="29"/>
        <v/>
      </c>
      <c r="O80" s="323" t="str">
        <f t="shared" si="30"/>
        <v/>
      </c>
      <c r="P80" s="222" t="str">
        <f t="shared" si="21"/>
        <v/>
      </c>
      <c r="Q80" s="220" t="str">
        <f t="shared" si="31"/>
        <v/>
      </c>
      <c r="R80" s="221" t="str">
        <f t="shared" si="32"/>
        <v/>
      </c>
      <c r="S80" s="222" t="str">
        <f>IF(N80="","",MAX((N80-AE80)*'1045Af Demande'!$B$30,0))</f>
        <v/>
      </c>
      <c r="T80" s="223" t="str">
        <f t="shared" si="22"/>
        <v/>
      </c>
      <c r="U80" s="146"/>
      <c r="V80" s="153" t="str">
        <f>IF('1045Bf Données de base trav.'!M76="","",'1045Bf Données de base trav.'!M76)</f>
        <v/>
      </c>
      <c r="W80" s="153" t="str">
        <f>IF($C80="","",'1045Ef Décompte'!D80)</f>
        <v/>
      </c>
      <c r="X80" s="146">
        <f>IF(AND('1045Bf Données de base trav.'!Q76="",'1045Bf Données de base trav.'!R76=""),0,'1045Bf Données de base trav.'!Q76-'1045Bf Données de base trav.'!R76)</f>
        <v>0</v>
      </c>
      <c r="Y80" s="146" t="str">
        <f>IF(OR($C80="",'1045Bf Données de base trav.'!N76="",F80="",'1045Bf Données de base trav.'!P76="",X80=""),"",'1045Bf Données de base trav.'!N76-F80-'1045Bf Données de base trav.'!P76-X80)</f>
        <v/>
      </c>
      <c r="Z80" s="121" t="str">
        <f>IF(K80="","",K80 - '1045Bf Données de base trav.'!S76)</f>
        <v/>
      </c>
      <c r="AA80" s="121" t="str">
        <f t="shared" si="23"/>
        <v/>
      </c>
      <c r="AB80" s="121" t="str">
        <f t="shared" si="24"/>
        <v/>
      </c>
      <c r="AC80" s="121" t="str">
        <f t="shared" si="20"/>
        <v/>
      </c>
      <c r="AD80" s="121" t="str">
        <f>IF(OR($C80="",K80="",N80=""),"",MAX(O80+'1045Bf Données de base trav.'!T76-N80,0))</f>
        <v/>
      </c>
      <c r="AE80" s="121">
        <f>'1045Bf Données de base trav.'!T76</f>
        <v>0</v>
      </c>
      <c r="AF80" s="121" t="str">
        <f t="shared" si="25"/>
        <v/>
      </c>
      <c r="AG80" s="125">
        <f>IF('1045Bf Données de base trav.'!N76="",0,1)</f>
        <v>0</v>
      </c>
      <c r="AH80" s="138">
        <f t="shared" si="26"/>
        <v>0</v>
      </c>
      <c r="AI80" s="121">
        <f>IF('1045Bf Données de base trav.'!N76="",0,'1045Bf Données de base trav.'!N76)</f>
        <v>0</v>
      </c>
      <c r="AJ80" s="121">
        <f>IF('1045Bf Données de base trav.'!N76="",0,'1045Bf Données de base trav.'!P76)</f>
        <v>0</v>
      </c>
      <c r="AK80" s="153">
        <f>IF('1045Bf Données de base trav.'!V76&gt;0,AA80,0)</f>
        <v>0</v>
      </c>
      <c r="AL80" s="126">
        <f>IF('1045Bf Données de base trav.'!V76&gt;0,'1045Bf Données de base trav.'!T76,0)</f>
        <v>0</v>
      </c>
      <c r="AM80" s="121">
        <f>'1045Bf Données de base trav.'!N76</f>
        <v>0</v>
      </c>
      <c r="AN80" s="121">
        <f>'1045Bf Données de base trav.'!P76</f>
        <v>0</v>
      </c>
      <c r="AO80" s="121">
        <f t="shared" si="33"/>
        <v>0</v>
      </c>
    </row>
    <row r="81" spans="1:41" s="122" customFormat="1" ht="16.899999999999999" customHeight="1">
      <c r="A81" s="154" t="str">
        <f>IF('1045Bf Données de base trav.'!A77="","",'1045Bf Données de base trav.'!A77)</f>
        <v/>
      </c>
      <c r="B81" s="155" t="str">
        <f>IF('1045Bf Données de base trav.'!B77="","",'1045Bf Données de base trav.'!B77)</f>
        <v/>
      </c>
      <c r="C81" s="156" t="str">
        <f>IF('1045Bf Données de base trav.'!C77="","",'1045Bf Données de base trav.'!C77)</f>
        <v/>
      </c>
      <c r="D81" s="214" t="str">
        <f>IF('1045Bf Données de base trav.'!AG77="","",'1045Bf Données de base trav.'!AG77)</f>
        <v/>
      </c>
      <c r="E81" s="222" t="str">
        <f>IF('1045Bf Données de base trav.'!N77="","",'1045Bf Données de base trav.'!N77)</f>
        <v/>
      </c>
      <c r="F81" s="210" t="str">
        <f>IF('1045Bf Données de base trav.'!O77="","",'1045Bf Données de base trav.'!O77)</f>
        <v/>
      </c>
      <c r="G81" s="217" t="str">
        <f>IF('1045Bf Données de base trav.'!P77="","",'1045Bf Données de base trav.'!P77)</f>
        <v/>
      </c>
      <c r="H81" s="218" t="str">
        <f>IF('1045Bf Données de base trav.'!Q77="","",'1045Bf Données de base trav.'!Q77)</f>
        <v/>
      </c>
      <c r="I81" s="219" t="str">
        <f>IF('1045Bf Données de base trav.'!R77="","",'1045Bf Données de base trav.'!R77)</f>
        <v/>
      </c>
      <c r="J81" s="323" t="str">
        <f t="shared" si="19"/>
        <v/>
      </c>
      <c r="K81" s="222" t="str">
        <f t="shared" si="27"/>
        <v/>
      </c>
      <c r="L81" s="220" t="str">
        <f>IF('1045Bf Données de base trav.'!S77="","",'1045Bf Données de base trav.'!S77)</f>
        <v/>
      </c>
      <c r="M81" s="221" t="str">
        <f t="shared" si="28"/>
        <v/>
      </c>
      <c r="N81" s="324" t="str">
        <f t="shared" si="29"/>
        <v/>
      </c>
      <c r="O81" s="323" t="str">
        <f t="shared" si="30"/>
        <v/>
      </c>
      <c r="P81" s="222" t="str">
        <f t="shared" si="21"/>
        <v/>
      </c>
      <c r="Q81" s="220" t="str">
        <f t="shared" si="31"/>
        <v/>
      </c>
      <c r="R81" s="221" t="str">
        <f t="shared" si="32"/>
        <v/>
      </c>
      <c r="S81" s="222" t="str">
        <f>IF(N81="","",MAX((N81-AE81)*'1045Af Demande'!$B$30,0))</f>
        <v/>
      </c>
      <c r="T81" s="223" t="str">
        <f t="shared" si="22"/>
        <v/>
      </c>
      <c r="U81" s="146"/>
      <c r="V81" s="153" t="str">
        <f>IF('1045Bf Données de base trav.'!M77="","",'1045Bf Données de base trav.'!M77)</f>
        <v/>
      </c>
      <c r="W81" s="153" t="str">
        <f>IF($C81="","",'1045Ef Décompte'!D81)</f>
        <v/>
      </c>
      <c r="X81" s="146">
        <f>IF(AND('1045Bf Données de base trav.'!Q77="",'1045Bf Données de base trav.'!R77=""),0,'1045Bf Données de base trav.'!Q77-'1045Bf Données de base trav.'!R77)</f>
        <v>0</v>
      </c>
      <c r="Y81" s="146" t="str">
        <f>IF(OR($C81="",'1045Bf Données de base trav.'!N77="",F81="",'1045Bf Données de base trav.'!P77="",X81=""),"",'1045Bf Données de base trav.'!N77-F81-'1045Bf Données de base trav.'!P77-X81)</f>
        <v/>
      </c>
      <c r="Z81" s="121" t="str">
        <f>IF(K81="","",K81 - '1045Bf Données de base trav.'!S77)</f>
        <v/>
      </c>
      <c r="AA81" s="121" t="str">
        <f t="shared" si="23"/>
        <v/>
      </c>
      <c r="AB81" s="121" t="str">
        <f t="shared" si="24"/>
        <v/>
      </c>
      <c r="AC81" s="121" t="str">
        <f t="shared" si="20"/>
        <v/>
      </c>
      <c r="AD81" s="121" t="str">
        <f>IF(OR($C81="",K81="",N81=""),"",MAX(O81+'1045Bf Données de base trav.'!T77-N81,0))</f>
        <v/>
      </c>
      <c r="AE81" s="121">
        <f>'1045Bf Données de base trav.'!T77</f>
        <v>0</v>
      </c>
      <c r="AF81" s="121" t="str">
        <f t="shared" si="25"/>
        <v/>
      </c>
      <c r="AG81" s="125">
        <f>IF('1045Bf Données de base trav.'!N77="",0,1)</f>
        <v>0</v>
      </c>
      <c r="AH81" s="138">
        <f t="shared" si="26"/>
        <v>0</v>
      </c>
      <c r="AI81" s="121">
        <f>IF('1045Bf Données de base trav.'!N77="",0,'1045Bf Données de base trav.'!N77)</f>
        <v>0</v>
      </c>
      <c r="AJ81" s="121">
        <f>IF('1045Bf Données de base trav.'!N77="",0,'1045Bf Données de base trav.'!P77)</f>
        <v>0</v>
      </c>
      <c r="AK81" s="153">
        <f>IF('1045Bf Données de base trav.'!V77&gt;0,AA81,0)</f>
        <v>0</v>
      </c>
      <c r="AL81" s="126">
        <f>IF('1045Bf Données de base trav.'!V77&gt;0,'1045Bf Données de base trav.'!T77,0)</f>
        <v>0</v>
      </c>
      <c r="AM81" s="121">
        <f>'1045Bf Données de base trav.'!N77</f>
        <v>0</v>
      </c>
      <c r="AN81" s="121">
        <f>'1045Bf Données de base trav.'!P77</f>
        <v>0</v>
      </c>
      <c r="AO81" s="121">
        <f t="shared" si="33"/>
        <v>0</v>
      </c>
    </row>
    <row r="82" spans="1:41" s="122" customFormat="1" ht="16.899999999999999" customHeight="1">
      <c r="A82" s="154" t="str">
        <f>IF('1045Bf Données de base trav.'!A78="","",'1045Bf Données de base trav.'!A78)</f>
        <v/>
      </c>
      <c r="B82" s="155" t="str">
        <f>IF('1045Bf Données de base trav.'!B78="","",'1045Bf Données de base trav.'!B78)</f>
        <v/>
      </c>
      <c r="C82" s="156" t="str">
        <f>IF('1045Bf Données de base trav.'!C78="","",'1045Bf Données de base trav.'!C78)</f>
        <v/>
      </c>
      <c r="D82" s="214" t="str">
        <f>IF('1045Bf Données de base trav.'!AG78="","",'1045Bf Données de base trav.'!AG78)</f>
        <v/>
      </c>
      <c r="E82" s="222" t="str">
        <f>IF('1045Bf Données de base trav.'!N78="","",'1045Bf Données de base trav.'!N78)</f>
        <v/>
      </c>
      <c r="F82" s="210" t="str">
        <f>IF('1045Bf Données de base trav.'!O78="","",'1045Bf Données de base trav.'!O78)</f>
        <v/>
      </c>
      <c r="G82" s="217" t="str">
        <f>IF('1045Bf Données de base trav.'!P78="","",'1045Bf Données de base trav.'!P78)</f>
        <v/>
      </c>
      <c r="H82" s="218" t="str">
        <f>IF('1045Bf Données de base trav.'!Q78="","",'1045Bf Données de base trav.'!Q78)</f>
        <v/>
      </c>
      <c r="I82" s="219" t="str">
        <f>IF('1045Bf Données de base trav.'!R78="","",'1045Bf Données de base trav.'!R78)</f>
        <v/>
      </c>
      <c r="J82" s="323" t="str">
        <f t="shared" si="19"/>
        <v/>
      </c>
      <c r="K82" s="222" t="str">
        <f t="shared" si="27"/>
        <v/>
      </c>
      <c r="L82" s="220" t="str">
        <f>IF('1045Bf Données de base trav.'!S78="","",'1045Bf Données de base trav.'!S78)</f>
        <v/>
      </c>
      <c r="M82" s="221" t="str">
        <f t="shared" si="28"/>
        <v/>
      </c>
      <c r="N82" s="324" t="str">
        <f t="shared" si="29"/>
        <v/>
      </c>
      <c r="O82" s="323" t="str">
        <f t="shared" si="30"/>
        <v/>
      </c>
      <c r="P82" s="222" t="str">
        <f t="shared" si="21"/>
        <v/>
      </c>
      <c r="Q82" s="220" t="str">
        <f t="shared" si="31"/>
        <v/>
      </c>
      <c r="R82" s="221" t="str">
        <f t="shared" si="32"/>
        <v/>
      </c>
      <c r="S82" s="222" t="str">
        <f>IF(N82="","",MAX((N82-AE82)*'1045Af Demande'!$B$30,0))</f>
        <v/>
      </c>
      <c r="T82" s="223" t="str">
        <f t="shared" si="22"/>
        <v/>
      </c>
      <c r="U82" s="146"/>
      <c r="V82" s="153" t="str">
        <f>IF('1045Bf Données de base trav.'!M78="","",'1045Bf Données de base trav.'!M78)</f>
        <v/>
      </c>
      <c r="W82" s="153" t="str">
        <f>IF($C82="","",'1045Ef Décompte'!D82)</f>
        <v/>
      </c>
      <c r="X82" s="146">
        <f>IF(AND('1045Bf Données de base trav.'!Q78="",'1045Bf Données de base trav.'!R78=""),0,'1045Bf Données de base trav.'!Q78-'1045Bf Données de base trav.'!R78)</f>
        <v>0</v>
      </c>
      <c r="Y82" s="146" t="str">
        <f>IF(OR($C82="",'1045Bf Données de base trav.'!N78="",F82="",'1045Bf Données de base trav.'!P78="",X82=""),"",'1045Bf Données de base trav.'!N78-F82-'1045Bf Données de base trav.'!P78-X82)</f>
        <v/>
      </c>
      <c r="Z82" s="121" t="str">
        <f>IF(K82="","",K82 - '1045Bf Données de base trav.'!S78)</f>
        <v/>
      </c>
      <c r="AA82" s="121" t="str">
        <f t="shared" si="23"/>
        <v/>
      </c>
      <c r="AB82" s="121" t="str">
        <f t="shared" si="24"/>
        <v/>
      </c>
      <c r="AC82" s="121" t="str">
        <f t="shared" si="20"/>
        <v/>
      </c>
      <c r="AD82" s="121" t="str">
        <f>IF(OR($C82="",K82="",N82=""),"",MAX(O82+'1045Bf Données de base trav.'!T78-N82,0))</f>
        <v/>
      </c>
      <c r="AE82" s="121">
        <f>'1045Bf Données de base trav.'!T78</f>
        <v>0</v>
      </c>
      <c r="AF82" s="121" t="str">
        <f t="shared" si="25"/>
        <v/>
      </c>
      <c r="AG82" s="125">
        <f>IF('1045Bf Données de base trav.'!N78="",0,1)</f>
        <v>0</v>
      </c>
      <c r="AH82" s="138">
        <f t="shared" si="26"/>
        <v>0</v>
      </c>
      <c r="AI82" s="121">
        <f>IF('1045Bf Données de base trav.'!N78="",0,'1045Bf Données de base trav.'!N78)</f>
        <v>0</v>
      </c>
      <c r="AJ82" s="121">
        <f>IF('1045Bf Données de base trav.'!N78="",0,'1045Bf Données de base trav.'!P78)</f>
        <v>0</v>
      </c>
      <c r="AK82" s="153">
        <f>IF('1045Bf Données de base trav.'!V78&gt;0,AA82,0)</f>
        <v>0</v>
      </c>
      <c r="AL82" s="126">
        <f>IF('1045Bf Données de base trav.'!V78&gt;0,'1045Bf Données de base trav.'!T78,0)</f>
        <v>0</v>
      </c>
      <c r="AM82" s="121">
        <f>'1045Bf Données de base trav.'!N78</f>
        <v>0</v>
      </c>
      <c r="AN82" s="121">
        <f>'1045Bf Données de base trav.'!P78</f>
        <v>0</v>
      </c>
      <c r="AO82" s="121">
        <f t="shared" si="33"/>
        <v>0</v>
      </c>
    </row>
    <row r="83" spans="1:41" s="122" customFormat="1" ht="16.899999999999999" customHeight="1">
      <c r="A83" s="154" t="str">
        <f>IF('1045Bf Données de base trav.'!A79="","",'1045Bf Données de base trav.'!A79)</f>
        <v/>
      </c>
      <c r="B83" s="155" t="str">
        <f>IF('1045Bf Données de base trav.'!B79="","",'1045Bf Données de base trav.'!B79)</f>
        <v/>
      </c>
      <c r="C83" s="156" t="str">
        <f>IF('1045Bf Données de base trav.'!C79="","",'1045Bf Données de base trav.'!C79)</f>
        <v/>
      </c>
      <c r="D83" s="214" t="str">
        <f>IF('1045Bf Données de base trav.'!AG79="","",'1045Bf Données de base trav.'!AG79)</f>
        <v/>
      </c>
      <c r="E83" s="222" t="str">
        <f>IF('1045Bf Données de base trav.'!N79="","",'1045Bf Données de base trav.'!N79)</f>
        <v/>
      </c>
      <c r="F83" s="210" t="str">
        <f>IF('1045Bf Données de base trav.'!O79="","",'1045Bf Données de base trav.'!O79)</f>
        <v/>
      </c>
      <c r="G83" s="217" t="str">
        <f>IF('1045Bf Données de base trav.'!P79="","",'1045Bf Données de base trav.'!P79)</f>
        <v/>
      </c>
      <c r="H83" s="218" t="str">
        <f>IF('1045Bf Données de base trav.'!Q79="","",'1045Bf Données de base trav.'!Q79)</f>
        <v/>
      </c>
      <c r="I83" s="219" t="str">
        <f>IF('1045Bf Données de base trav.'!R79="","",'1045Bf Données de base trav.'!R79)</f>
        <v/>
      </c>
      <c r="J83" s="323" t="str">
        <f t="shared" si="19"/>
        <v/>
      </c>
      <c r="K83" s="222" t="str">
        <f t="shared" si="27"/>
        <v/>
      </c>
      <c r="L83" s="220" t="str">
        <f>IF('1045Bf Données de base trav.'!S79="","",'1045Bf Données de base trav.'!S79)</f>
        <v/>
      </c>
      <c r="M83" s="221" t="str">
        <f t="shared" si="28"/>
        <v/>
      </c>
      <c r="N83" s="324" t="str">
        <f t="shared" si="29"/>
        <v/>
      </c>
      <c r="O83" s="323" t="str">
        <f t="shared" si="30"/>
        <v/>
      </c>
      <c r="P83" s="222" t="str">
        <f t="shared" si="21"/>
        <v/>
      </c>
      <c r="Q83" s="220" t="str">
        <f t="shared" si="31"/>
        <v/>
      </c>
      <c r="R83" s="221" t="str">
        <f t="shared" si="32"/>
        <v/>
      </c>
      <c r="S83" s="222" t="str">
        <f>IF(N83="","",MAX((N83-AE83)*'1045Af Demande'!$B$30,0))</f>
        <v/>
      </c>
      <c r="T83" s="223" t="str">
        <f t="shared" si="22"/>
        <v/>
      </c>
      <c r="U83" s="146"/>
      <c r="V83" s="153" t="str">
        <f>IF('1045Bf Données de base trav.'!M79="","",'1045Bf Données de base trav.'!M79)</f>
        <v/>
      </c>
      <c r="W83" s="153" t="str">
        <f>IF($C83="","",'1045Ef Décompte'!D83)</f>
        <v/>
      </c>
      <c r="X83" s="146">
        <f>IF(AND('1045Bf Données de base trav.'!Q79="",'1045Bf Données de base trav.'!R79=""),0,'1045Bf Données de base trav.'!Q79-'1045Bf Données de base trav.'!R79)</f>
        <v>0</v>
      </c>
      <c r="Y83" s="146" t="str">
        <f>IF(OR($C83="",'1045Bf Données de base trav.'!N79="",F83="",'1045Bf Données de base trav.'!P79="",X83=""),"",'1045Bf Données de base trav.'!N79-F83-'1045Bf Données de base trav.'!P79-X83)</f>
        <v/>
      </c>
      <c r="Z83" s="121" t="str">
        <f>IF(K83="","",K83 - '1045Bf Données de base trav.'!S79)</f>
        <v/>
      </c>
      <c r="AA83" s="121" t="str">
        <f t="shared" si="23"/>
        <v/>
      </c>
      <c r="AB83" s="121" t="str">
        <f t="shared" si="24"/>
        <v/>
      </c>
      <c r="AC83" s="121" t="str">
        <f t="shared" si="20"/>
        <v/>
      </c>
      <c r="AD83" s="121" t="str">
        <f>IF(OR($C83="",K83="",N83=""),"",MAX(O83+'1045Bf Données de base trav.'!T79-N83,0))</f>
        <v/>
      </c>
      <c r="AE83" s="121">
        <f>'1045Bf Données de base trav.'!T79</f>
        <v>0</v>
      </c>
      <c r="AF83" s="121" t="str">
        <f t="shared" si="25"/>
        <v/>
      </c>
      <c r="AG83" s="125">
        <f>IF('1045Bf Données de base trav.'!N79="",0,1)</f>
        <v>0</v>
      </c>
      <c r="AH83" s="138">
        <f t="shared" si="26"/>
        <v>0</v>
      </c>
      <c r="AI83" s="121">
        <f>IF('1045Bf Données de base trav.'!N79="",0,'1045Bf Données de base trav.'!N79)</f>
        <v>0</v>
      </c>
      <c r="AJ83" s="121">
        <f>IF('1045Bf Données de base trav.'!N79="",0,'1045Bf Données de base trav.'!P79)</f>
        <v>0</v>
      </c>
      <c r="AK83" s="153">
        <f>IF('1045Bf Données de base trav.'!V79&gt;0,AA83,0)</f>
        <v>0</v>
      </c>
      <c r="AL83" s="126">
        <f>IF('1045Bf Données de base trav.'!V79&gt;0,'1045Bf Données de base trav.'!T79,0)</f>
        <v>0</v>
      </c>
      <c r="AM83" s="121">
        <f>'1045Bf Données de base trav.'!N79</f>
        <v>0</v>
      </c>
      <c r="AN83" s="121">
        <f>'1045Bf Données de base trav.'!P79</f>
        <v>0</v>
      </c>
      <c r="AO83" s="121">
        <f t="shared" si="33"/>
        <v>0</v>
      </c>
    </row>
    <row r="84" spans="1:41" s="122" customFormat="1" ht="16.899999999999999" customHeight="1">
      <c r="A84" s="154" t="str">
        <f>IF('1045Bf Données de base trav.'!A80="","",'1045Bf Données de base trav.'!A80)</f>
        <v/>
      </c>
      <c r="B84" s="155" t="str">
        <f>IF('1045Bf Données de base trav.'!B80="","",'1045Bf Données de base trav.'!B80)</f>
        <v/>
      </c>
      <c r="C84" s="156" t="str">
        <f>IF('1045Bf Données de base trav.'!C80="","",'1045Bf Données de base trav.'!C80)</f>
        <v/>
      </c>
      <c r="D84" s="214" t="str">
        <f>IF('1045Bf Données de base trav.'!AG80="","",'1045Bf Données de base trav.'!AG80)</f>
        <v/>
      </c>
      <c r="E84" s="222" t="str">
        <f>IF('1045Bf Données de base trav.'!N80="","",'1045Bf Données de base trav.'!N80)</f>
        <v/>
      </c>
      <c r="F84" s="210" t="str">
        <f>IF('1045Bf Données de base trav.'!O80="","",'1045Bf Données de base trav.'!O80)</f>
        <v/>
      </c>
      <c r="G84" s="217" t="str">
        <f>IF('1045Bf Données de base trav.'!P80="","",'1045Bf Données de base trav.'!P80)</f>
        <v/>
      </c>
      <c r="H84" s="218" t="str">
        <f>IF('1045Bf Données de base trav.'!Q80="","",'1045Bf Données de base trav.'!Q80)</f>
        <v/>
      </c>
      <c r="I84" s="219" t="str">
        <f>IF('1045Bf Données de base trav.'!R80="","",'1045Bf Données de base trav.'!R80)</f>
        <v/>
      </c>
      <c r="J84" s="323" t="str">
        <f t="shared" si="19"/>
        <v/>
      </c>
      <c r="K84" s="222" t="str">
        <f t="shared" si="27"/>
        <v/>
      </c>
      <c r="L84" s="220" t="str">
        <f>IF('1045Bf Données de base trav.'!S80="","",'1045Bf Données de base trav.'!S80)</f>
        <v/>
      </c>
      <c r="M84" s="221" t="str">
        <f t="shared" si="28"/>
        <v/>
      </c>
      <c r="N84" s="324" t="str">
        <f t="shared" si="29"/>
        <v/>
      </c>
      <c r="O84" s="323" t="str">
        <f t="shared" si="30"/>
        <v/>
      </c>
      <c r="P84" s="222" t="str">
        <f t="shared" si="21"/>
        <v/>
      </c>
      <c r="Q84" s="220" t="str">
        <f t="shared" si="31"/>
        <v/>
      </c>
      <c r="R84" s="221" t="str">
        <f t="shared" si="32"/>
        <v/>
      </c>
      <c r="S84" s="222" t="str">
        <f>IF(N84="","",MAX((N84-AE84)*'1045Af Demande'!$B$30,0))</f>
        <v/>
      </c>
      <c r="T84" s="223" t="str">
        <f t="shared" si="22"/>
        <v/>
      </c>
      <c r="U84" s="146"/>
      <c r="V84" s="153" t="str">
        <f>IF('1045Bf Données de base trav.'!M80="","",'1045Bf Données de base trav.'!M80)</f>
        <v/>
      </c>
      <c r="W84" s="153" t="str">
        <f>IF($C84="","",'1045Ef Décompte'!D84)</f>
        <v/>
      </c>
      <c r="X84" s="146">
        <f>IF(AND('1045Bf Données de base trav.'!Q80="",'1045Bf Données de base trav.'!R80=""),0,'1045Bf Données de base trav.'!Q80-'1045Bf Données de base trav.'!R80)</f>
        <v>0</v>
      </c>
      <c r="Y84" s="146" t="str">
        <f>IF(OR($C84="",'1045Bf Données de base trav.'!N80="",F84="",'1045Bf Données de base trav.'!P80="",X84=""),"",'1045Bf Données de base trav.'!N80-F84-'1045Bf Données de base trav.'!P80-X84)</f>
        <v/>
      </c>
      <c r="Z84" s="121" t="str">
        <f>IF(K84="","",K84 - '1045Bf Données de base trav.'!S80)</f>
        <v/>
      </c>
      <c r="AA84" s="121" t="str">
        <f t="shared" si="23"/>
        <v/>
      </c>
      <c r="AB84" s="121" t="str">
        <f t="shared" si="24"/>
        <v/>
      </c>
      <c r="AC84" s="121" t="str">
        <f t="shared" si="20"/>
        <v/>
      </c>
      <c r="AD84" s="121" t="str">
        <f>IF(OR($C84="",K84="",N84=""),"",MAX(O84+'1045Bf Données de base trav.'!T80-N84,0))</f>
        <v/>
      </c>
      <c r="AE84" s="121">
        <f>'1045Bf Données de base trav.'!T80</f>
        <v>0</v>
      </c>
      <c r="AF84" s="121" t="str">
        <f t="shared" si="25"/>
        <v/>
      </c>
      <c r="AG84" s="125">
        <f>IF('1045Bf Données de base trav.'!N80="",0,1)</f>
        <v>0</v>
      </c>
      <c r="AH84" s="138">
        <f t="shared" si="26"/>
        <v>0</v>
      </c>
      <c r="AI84" s="121">
        <f>IF('1045Bf Données de base trav.'!N80="",0,'1045Bf Données de base trav.'!N80)</f>
        <v>0</v>
      </c>
      <c r="AJ84" s="121">
        <f>IF('1045Bf Données de base trav.'!N80="",0,'1045Bf Données de base trav.'!P80)</f>
        <v>0</v>
      </c>
      <c r="AK84" s="153">
        <f>IF('1045Bf Données de base trav.'!V80&gt;0,AA84,0)</f>
        <v>0</v>
      </c>
      <c r="AL84" s="126">
        <f>IF('1045Bf Données de base trav.'!V80&gt;0,'1045Bf Données de base trav.'!T80,0)</f>
        <v>0</v>
      </c>
      <c r="AM84" s="121">
        <f>'1045Bf Données de base trav.'!N80</f>
        <v>0</v>
      </c>
      <c r="AN84" s="121">
        <f>'1045Bf Données de base trav.'!P80</f>
        <v>0</v>
      </c>
      <c r="AO84" s="121">
        <f t="shared" si="33"/>
        <v>0</v>
      </c>
    </row>
    <row r="85" spans="1:41" s="122" customFormat="1" ht="16.899999999999999" customHeight="1">
      <c r="A85" s="154" t="str">
        <f>IF('1045Bf Données de base trav.'!A81="","",'1045Bf Données de base trav.'!A81)</f>
        <v/>
      </c>
      <c r="B85" s="155" t="str">
        <f>IF('1045Bf Données de base trav.'!B81="","",'1045Bf Données de base trav.'!B81)</f>
        <v/>
      </c>
      <c r="C85" s="156" t="str">
        <f>IF('1045Bf Données de base trav.'!C81="","",'1045Bf Données de base trav.'!C81)</f>
        <v/>
      </c>
      <c r="D85" s="214" t="str">
        <f>IF('1045Bf Données de base trav.'!AG81="","",'1045Bf Données de base trav.'!AG81)</f>
        <v/>
      </c>
      <c r="E85" s="222" t="str">
        <f>IF('1045Bf Données de base trav.'!N81="","",'1045Bf Données de base trav.'!N81)</f>
        <v/>
      </c>
      <c r="F85" s="210" t="str">
        <f>IF('1045Bf Données de base trav.'!O81="","",'1045Bf Données de base trav.'!O81)</f>
        <v/>
      </c>
      <c r="G85" s="217" t="str">
        <f>IF('1045Bf Données de base trav.'!P81="","",'1045Bf Données de base trav.'!P81)</f>
        <v/>
      </c>
      <c r="H85" s="218" t="str">
        <f>IF('1045Bf Données de base trav.'!Q81="","",'1045Bf Données de base trav.'!Q81)</f>
        <v/>
      </c>
      <c r="I85" s="219" t="str">
        <f>IF('1045Bf Données de base trav.'!R81="","",'1045Bf Données de base trav.'!R81)</f>
        <v/>
      </c>
      <c r="J85" s="323" t="str">
        <f t="shared" si="19"/>
        <v/>
      </c>
      <c r="K85" s="222" t="str">
        <f t="shared" si="27"/>
        <v/>
      </c>
      <c r="L85" s="220" t="str">
        <f>IF('1045Bf Données de base trav.'!S81="","",'1045Bf Données de base trav.'!S81)</f>
        <v/>
      </c>
      <c r="M85" s="221" t="str">
        <f t="shared" si="28"/>
        <v/>
      </c>
      <c r="N85" s="324" t="str">
        <f t="shared" si="29"/>
        <v/>
      </c>
      <c r="O85" s="323" t="str">
        <f t="shared" si="30"/>
        <v/>
      </c>
      <c r="P85" s="222" t="str">
        <f t="shared" si="21"/>
        <v/>
      </c>
      <c r="Q85" s="220" t="str">
        <f t="shared" si="31"/>
        <v/>
      </c>
      <c r="R85" s="221" t="str">
        <f t="shared" si="32"/>
        <v/>
      </c>
      <c r="S85" s="222" t="str">
        <f>IF(N85="","",MAX((N85-AE85)*'1045Af Demande'!$B$30,0))</f>
        <v/>
      </c>
      <c r="T85" s="223" t="str">
        <f t="shared" si="22"/>
        <v/>
      </c>
      <c r="U85" s="146"/>
      <c r="V85" s="153" t="str">
        <f>IF('1045Bf Données de base trav.'!M81="","",'1045Bf Données de base trav.'!M81)</f>
        <v/>
      </c>
      <c r="W85" s="153" t="str">
        <f>IF($C85="","",'1045Ef Décompte'!D85)</f>
        <v/>
      </c>
      <c r="X85" s="146">
        <f>IF(AND('1045Bf Données de base trav.'!Q81="",'1045Bf Données de base trav.'!R81=""),0,'1045Bf Données de base trav.'!Q81-'1045Bf Données de base trav.'!R81)</f>
        <v>0</v>
      </c>
      <c r="Y85" s="146" t="str">
        <f>IF(OR($C85="",'1045Bf Données de base trav.'!N81="",F85="",'1045Bf Données de base trav.'!P81="",X85=""),"",'1045Bf Données de base trav.'!N81-F85-'1045Bf Données de base trav.'!P81-X85)</f>
        <v/>
      </c>
      <c r="Z85" s="121" t="str">
        <f>IF(K85="","",K85 - '1045Bf Données de base trav.'!S81)</f>
        <v/>
      </c>
      <c r="AA85" s="121" t="str">
        <f t="shared" si="23"/>
        <v/>
      </c>
      <c r="AB85" s="121" t="str">
        <f t="shared" si="24"/>
        <v/>
      </c>
      <c r="AC85" s="121" t="str">
        <f t="shared" si="20"/>
        <v/>
      </c>
      <c r="AD85" s="121" t="str">
        <f>IF(OR($C85="",K85="",N85=""),"",MAX(O85+'1045Bf Données de base trav.'!T81-N85,0))</f>
        <v/>
      </c>
      <c r="AE85" s="121">
        <f>'1045Bf Données de base trav.'!T81</f>
        <v>0</v>
      </c>
      <c r="AF85" s="121" t="str">
        <f t="shared" si="25"/>
        <v/>
      </c>
      <c r="AG85" s="125">
        <f>IF('1045Bf Données de base trav.'!N81="",0,1)</f>
        <v>0</v>
      </c>
      <c r="AH85" s="138">
        <f t="shared" si="26"/>
        <v>0</v>
      </c>
      <c r="AI85" s="121">
        <f>IF('1045Bf Données de base trav.'!N81="",0,'1045Bf Données de base trav.'!N81)</f>
        <v>0</v>
      </c>
      <c r="AJ85" s="121">
        <f>IF('1045Bf Données de base trav.'!N81="",0,'1045Bf Données de base trav.'!P81)</f>
        <v>0</v>
      </c>
      <c r="AK85" s="153">
        <f>IF('1045Bf Données de base trav.'!V81&gt;0,AA85,0)</f>
        <v>0</v>
      </c>
      <c r="AL85" s="126">
        <f>IF('1045Bf Données de base trav.'!V81&gt;0,'1045Bf Données de base trav.'!T81,0)</f>
        <v>0</v>
      </c>
      <c r="AM85" s="121">
        <f>'1045Bf Données de base trav.'!N81</f>
        <v>0</v>
      </c>
      <c r="AN85" s="121">
        <f>'1045Bf Données de base trav.'!P81</f>
        <v>0</v>
      </c>
      <c r="AO85" s="121">
        <f t="shared" si="33"/>
        <v>0</v>
      </c>
    </row>
    <row r="86" spans="1:41" s="122" customFormat="1" ht="16.899999999999999" customHeight="1">
      <c r="A86" s="154" t="str">
        <f>IF('1045Bf Données de base trav.'!A82="","",'1045Bf Données de base trav.'!A82)</f>
        <v/>
      </c>
      <c r="B86" s="155" t="str">
        <f>IF('1045Bf Données de base trav.'!B82="","",'1045Bf Données de base trav.'!B82)</f>
        <v/>
      </c>
      <c r="C86" s="156" t="str">
        <f>IF('1045Bf Données de base trav.'!C82="","",'1045Bf Données de base trav.'!C82)</f>
        <v/>
      </c>
      <c r="D86" s="214" t="str">
        <f>IF('1045Bf Données de base trav.'!AG82="","",'1045Bf Données de base trav.'!AG82)</f>
        <v/>
      </c>
      <c r="E86" s="222" t="str">
        <f>IF('1045Bf Données de base trav.'!N82="","",'1045Bf Données de base trav.'!N82)</f>
        <v/>
      </c>
      <c r="F86" s="210" t="str">
        <f>IF('1045Bf Données de base trav.'!O82="","",'1045Bf Données de base trav.'!O82)</f>
        <v/>
      </c>
      <c r="G86" s="217" t="str">
        <f>IF('1045Bf Données de base trav.'!P82="","",'1045Bf Données de base trav.'!P82)</f>
        <v/>
      </c>
      <c r="H86" s="218" t="str">
        <f>IF('1045Bf Données de base trav.'!Q82="","",'1045Bf Données de base trav.'!Q82)</f>
        <v/>
      </c>
      <c r="I86" s="219" t="str">
        <f>IF('1045Bf Données de base trav.'!R82="","",'1045Bf Données de base trav.'!R82)</f>
        <v/>
      </c>
      <c r="J86" s="323" t="str">
        <f t="shared" si="19"/>
        <v/>
      </c>
      <c r="K86" s="222" t="str">
        <f t="shared" si="27"/>
        <v/>
      </c>
      <c r="L86" s="220" t="str">
        <f>IF('1045Bf Données de base trav.'!S82="","",'1045Bf Données de base trav.'!S82)</f>
        <v/>
      </c>
      <c r="M86" s="221" t="str">
        <f t="shared" si="28"/>
        <v/>
      </c>
      <c r="N86" s="324" t="str">
        <f t="shared" si="29"/>
        <v/>
      </c>
      <c r="O86" s="323" t="str">
        <f t="shared" si="30"/>
        <v/>
      </c>
      <c r="P86" s="222" t="str">
        <f t="shared" si="21"/>
        <v/>
      </c>
      <c r="Q86" s="220" t="str">
        <f t="shared" si="31"/>
        <v/>
      </c>
      <c r="R86" s="221" t="str">
        <f t="shared" si="32"/>
        <v/>
      </c>
      <c r="S86" s="222" t="str">
        <f>IF(N86="","",MAX((N86-AE86)*'1045Af Demande'!$B$30,0))</f>
        <v/>
      </c>
      <c r="T86" s="223" t="str">
        <f t="shared" si="22"/>
        <v/>
      </c>
      <c r="U86" s="146"/>
      <c r="V86" s="153" t="str">
        <f>IF('1045Bf Données de base trav.'!M82="","",'1045Bf Données de base trav.'!M82)</f>
        <v/>
      </c>
      <c r="W86" s="153" t="str">
        <f>IF($C86="","",'1045Ef Décompte'!D86)</f>
        <v/>
      </c>
      <c r="X86" s="146">
        <f>IF(AND('1045Bf Données de base trav.'!Q82="",'1045Bf Données de base trav.'!R82=""),0,'1045Bf Données de base trav.'!Q82-'1045Bf Données de base trav.'!R82)</f>
        <v>0</v>
      </c>
      <c r="Y86" s="146" t="str">
        <f>IF(OR($C86="",'1045Bf Données de base trav.'!N82="",F86="",'1045Bf Données de base trav.'!P82="",X86=""),"",'1045Bf Données de base trav.'!N82-F86-'1045Bf Données de base trav.'!P82-X86)</f>
        <v/>
      </c>
      <c r="Z86" s="121" t="str">
        <f>IF(K86="","",K86 - '1045Bf Données de base trav.'!S82)</f>
        <v/>
      </c>
      <c r="AA86" s="121" t="str">
        <f t="shared" si="23"/>
        <v/>
      </c>
      <c r="AB86" s="121" t="str">
        <f t="shared" si="24"/>
        <v/>
      </c>
      <c r="AC86" s="121" t="str">
        <f t="shared" si="20"/>
        <v/>
      </c>
      <c r="AD86" s="121" t="str">
        <f>IF(OR($C86="",K86="",N86=""),"",MAX(O86+'1045Bf Données de base trav.'!T82-N86,0))</f>
        <v/>
      </c>
      <c r="AE86" s="121">
        <f>'1045Bf Données de base trav.'!T82</f>
        <v>0</v>
      </c>
      <c r="AF86" s="121" t="str">
        <f t="shared" si="25"/>
        <v/>
      </c>
      <c r="AG86" s="125">
        <f>IF('1045Bf Données de base trav.'!N82="",0,1)</f>
        <v>0</v>
      </c>
      <c r="AH86" s="138">
        <f t="shared" si="26"/>
        <v>0</v>
      </c>
      <c r="AI86" s="121">
        <f>IF('1045Bf Données de base trav.'!N82="",0,'1045Bf Données de base trav.'!N82)</f>
        <v>0</v>
      </c>
      <c r="AJ86" s="121">
        <f>IF('1045Bf Données de base trav.'!N82="",0,'1045Bf Données de base trav.'!P82)</f>
        <v>0</v>
      </c>
      <c r="AK86" s="153">
        <f>IF('1045Bf Données de base trav.'!V82&gt;0,AA86,0)</f>
        <v>0</v>
      </c>
      <c r="AL86" s="126">
        <f>IF('1045Bf Données de base trav.'!V82&gt;0,'1045Bf Données de base trav.'!T82,0)</f>
        <v>0</v>
      </c>
      <c r="AM86" s="121">
        <f>'1045Bf Données de base trav.'!N82</f>
        <v>0</v>
      </c>
      <c r="AN86" s="121">
        <f>'1045Bf Données de base trav.'!P82</f>
        <v>0</v>
      </c>
      <c r="AO86" s="121">
        <f t="shared" si="33"/>
        <v>0</v>
      </c>
    </row>
    <row r="87" spans="1:41" s="122" customFormat="1" ht="16.899999999999999" customHeight="1">
      <c r="A87" s="154" t="str">
        <f>IF('1045Bf Données de base trav.'!A83="","",'1045Bf Données de base trav.'!A83)</f>
        <v/>
      </c>
      <c r="B87" s="155" t="str">
        <f>IF('1045Bf Données de base trav.'!B83="","",'1045Bf Données de base trav.'!B83)</f>
        <v/>
      </c>
      <c r="C87" s="156" t="str">
        <f>IF('1045Bf Données de base trav.'!C83="","",'1045Bf Données de base trav.'!C83)</f>
        <v/>
      </c>
      <c r="D87" s="214" t="str">
        <f>IF('1045Bf Données de base trav.'!AG83="","",'1045Bf Données de base trav.'!AG83)</f>
        <v/>
      </c>
      <c r="E87" s="222" t="str">
        <f>IF('1045Bf Données de base trav.'!N83="","",'1045Bf Données de base trav.'!N83)</f>
        <v/>
      </c>
      <c r="F87" s="210" t="str">
        <f>IF('1045Bf Données de base trav.'!O83="","",'1045Bf Données de base trav.'!O83)</f>
        <v/>
      </c>
      <c r="G87" s="217" t="str">
        <f>IF('1045Bf Données de base trav.'!P83="","",'1045Bf Données de base trav.'!P83)</f>
        <v/>
      </c>
      <c r="H87" s="218" t="str">
        <f>IF('1045Bf Données de base trav.'!Q83="","",'1045Bf Données de base trav.'!Q83)</f>
        <v/>
      </c>
      <c r="I87" s="219" t="str">
        <f>IF('1045Bf Données de base trav.'!R83="","",'1045Bf Données de base trav.'!R83)</f>
        <v/>
      </c>
      <c r="J87" s="323" t="str">
        <f t="shared" si="19"/>
        <v/>
      </c>
      <c r="K87" s="222" t="str">
        <f t="shared" si="27"/>
        <v/>
      </c>
      <c r="L87" s="220" t="str">
        <f>IF('1045Bf Données de base trav.'!S83="","",'1045Bf Données de base trav.'!S83)</f>
        <v/>
      </c>
      <c r="M87" s="221" t="str">
        <f t="shared" si="28"/>
        <v/>
      </c>
      <c r="N87" s="324" t="str">
        <f t="shared" si="29"/>
        <v/>
      </c>
      <c r="O87" s="323" t="str">
        <f t="shared" si="30"/>
        <v/>
      </c>
      <c r="P87" s="222" t="str">
        <f t="shared" si="21"/>
        <v/>
      </c>
      <c r="Q87" s="220" t="str">
        <f t="shared" si="31"/>
        <v/>
      </c>
      <c r="R87" s="221" t="str">
        <f t="shared" si="32"/>
        <v/>
      </c>
      <c r="S87" s="222" t="str">
        <f>IF(N87="","",MAX((N87-AE87)*'1045Af Demande'!$B$30,0))</f>
        <v/>
      </c>
      <c r="T87" s="223" t="str">
        <f t="shared" si="22"/>
        <v/>
      </c>
      <c r="U87" s="146"/>
      <c r="V87" s="153" t="str">
        <f>IF('1045Bf Données de base trav.'!M83="","",'1045Bf Données de base trav.'!M83)</f>
        <v/>
      </c>
      <c r="W87" s="153" t="str">
        <f>IF($C87="","",'1045Ef Décompte'!D87)</f>
        <v/>
      </c>
      <c r="X87" s="146">
        <f>IF(AND('1045Bf Données de base trav.'!Q83="",'1045Bf Données de base trav.'!R83=""),0,'1045Bf Données de base trav.'!Q83-'1045Bf Données de base trav.'!R83)</f>
        <v>0</v>
      </c>
      <c r="Y87" s="146" t="str">
        <f>IF(OR($C87="",'1045Bf Données de base trav.'!N83="",F87="",'1045Bf Données de base trav.'!P83="",X87=""),"",'1045Bf Données de base trav.'!N83-F87-'1045Bf Données de base trav.'!P83-X87)</f>
        <v/>
      </c>
      <c r="Z87" s="121" t="str">
        <f>IF(K87="","",K87 - '1045Bf Données de base trav.'!S83)</f>
        <v/>
      </c>
      <c r="AA87" s="121" t="str">
        <f t="shared" si="23"/>
        <v/>
      </c>
      <c r="AB87" s="121" t="str">
        <f t="shared" si="24"/>
        <v/>
      </c>
      <c r="AC87" s="121" t="str">
        <f t="shared" si="20"/>
        <v/>
      </c>
      <c r="AD87" s="121" t="str">
        <f>IF(OR($C87="",K87="",N87=""),"",MAX(O87+'1045Bf Données de base trav.'!T83-N87,0))</f>
        <v/>
      </c>
      <c r="AE87" s="121">
        <f>'1045Bf Données de base trav.'!T83</f>
        <v>0</v>
      </c>
      <c r="AF87" s="121" t="str">
        <f t="shared" si="25"/>
        <v/>
      </c>
      <c r="AG87" s="125">
        <f>IF('1045Bf Données de base trav.'!N83="",0,1)</f>
        <v>0</v>
      </c>
      <c r="AH87" s="138">
        <f t="shared" si="26"/>
        <v>0</v>
      </c>
      <c r="AI87" s="121">
        <f>IF('1045Bf Données de base trav.'!N83="",0,'1045Bf Données de base trav.'!N83)</f>
        <v>0</v>
      </c>
      <c r="AJ87" s="121">
        <f>IF('1045Bf Données de base trav.'!N83="",0,'1045Bf Données de base trav.'!P83)</f>
        <v>0</v>
      </c>
      <c r="AK87" s="153">
        <f>IF('1045Bf Données de base trav.'!V83&gt;0,AA87,0)</f>
        <v>0</v>
      </c>
      <c r="AL87" s="126">
        <f>IF('1045Bf Données de base trav.'!V83&gt;0,'1045Bf Données de base trav.'!T83,0)</f>
        <v>0</v>
      </c>
      <c r="AM87" s="121">
        <f>'1045Bf Données de base trav.'!N83</f>
        <v>0</v>
      </c>
      <c r="AN87" s="121">
        <f>'1045Bf Données de base trav.'!P83</f>
        <v>0</v>
      </c>
      <c r="AO87" s="121">
        <f t="shared" si="33"/>
        <v>0</v>
      </c>
    </row>
    <row r="88" spans="1:41" s="122" customFormat="1" ht="16.899999999999999" customHeight="1">
      <c r="A88" s="154" t="str">
        <f>IF('1045Bf Données de base trav.'!A84="","",'1045Bf Données de base trav.'!A84)</f>
        <v/>
      </c>
      <c r="B88" s="155" t="str">
        <f>IF('1045Bf Données de base trav.'!B84="","",'1045Bf Données de base trav.'!B84)</f>
        <v/>
      </c>
      <c r="C88" s="156" t="str">
        <f>IF('1045Bf Données de base trav.'!C84="","",'1045Bf Données de base trav.'!C84)</f>
        <v/>
      </c>
      <c r="D88" s="214" t="str">
        <f>IF('1045Bf Données de base trav.'!AG84="","",'1045Bf Données de base trav.'!AG84)</f>
        <v/>
      </c>
      <c r="E88" s="222" t="str">
        <f>IF('1045Bf Données de base trav.'!N84="","",'1045Bf Données de base trav.'!N84)</f>
        <v/>
      </c>
      <c r="F88" s="210" t="str">
        <f>IF('1045Bf Données de base trav.'!O84="","",'1045Bf Données de base trav.'!O84)</f>
        <v/>
      </c>
      <c r="G88" s="217" t="str">
        <f>IF('1045Bf Données de base trav.'!P84="","",'1045Bf Données de base trav.'!P84)</f>
        <v/>
      </c>
      <c r="H88" s="218" t="str">
        <f>IF('1045Bf Données de base trav.'!Q84="","",'1045Bf Données de base trav.'!Q84)</f>
        <v/>
      </c>
      <c r="I88" s="219" t="str">
        <f>IF('1045Bf Données de base trav.'!R84="","",'1045Bf Données de base trav.'!R84)</f>
        <v/>
      </c>
      <c r="J88" s="323" t="str">
        <f t="shared" si="19"/>
        <v/>
      </c>
      <c r="K88" s="222" t="str">
        <f t="shared" si="27"/>
        <v/>
      </c>
      <c r="L88" s="220" t="str">
        <f>IF('1045Bf Données de base trav.'!S84="","",'1045Bf Données de base trav.'!S84)</f>
        <v/>
      </c>
      <c r="M88" s="221" t="str">
        <f t="shared" si="28"/>
        <v/>
      </c>
      <c r="N88" s="324" t="str">
        <f t="shared" si="29"/>
        <v/>
      </c>
      <c r="O88" s="323" t="str">
        <f t="shared" si="30"/>
        <v/>
      </c>
      <c r="P88" s="222" t="str">
        <f t="shared" si="21"/>
        <v/>
      </c>
      <c r="Q88" s="220" t="str">
        <f t="shared" si="31"/>
        <v/>
      </c>
      <c r="R88" s="221" t="str">
        <f t="shared" si="32"/>
        <v/>
      </c>
      <c r="S88" s="222" t="str">
        <f>IF(N88="","",MAX((N88-AE88)*'1045Af Demande'!$B$30,0))</f>
        <v/>
      </c>
      <c r="T88" s="223" t="str">
        <f t="shared" si="22"/>
        <v/>
      </c>
      <c r="U88" s="146"/>
      <c r="V88" s="153" t="str">
        <f>IF('1045Bf Données de base trav.'!M84="","",'1045Bf Données de base trav.'!M84)</f>
        <v/>
      </c>
      <c r="W88" s="153" t="str">
        <f>IF($C88="","",'1045Ef Décompte'!D88)</f>
        <v/>
      </c>
      <c r="X88" s="146">
        <f>IF(AND('1045Bf Données de base trav.'!Q84="",'1045Bf Données de base trav.'!R84=""),0,'1045Bf Données de base trav.'!Q84-'1045Bf Données de base trav.'!R84)</f>
        <v>0</v>
      </c>
      <c r="Y88" s="146" t="str">
        <f>IF(OR($C88="",'1045Bf Données de base trav.'!N84="",F88="",'1045Bf Données de base trav.'!P84="",X88=""),"",'1045Bf Données de base trav.'!N84-F88-'1045Bf Données de base trav.'!P84-X88)</f>
        <v/>
      </c>
      <c r="Z88" s="121" t="str">
        <f>IF(K88="","",K88 - '1045Bf Données de base trav.'!S84)</f>
        <v/>
      </c>
      <c r="AA88" s="121" t="str">
        <f t="shared" si="23"/>
        <v/>
      </c>
      <c r="AB88" s="121" t="str">
        <f t="shared" si="24"/>
        <v/>
      </c>
      <c r="AC88" s="121" t="str">
        <f t="shared" si="20"/>
        <v/>
      </c>
      <c r="AD88" s="121" t="str">
        <f>IF(OR($C88="",K88="",N88=""),"",MAX(O88+'1045Bf Données de base trav.'!T84-N88,0))</f>
        <v/>
      </c>
      <c r="AE88" s="121">
        <f>'1045Bf Données de base trav.'!T84</f>
        <v>0</v>
      </c>
      <c r="AF88" s="121" t="str">
        <f t="shared" si="25"/>
        <v/>
      </c>
      <c r="AG88" s="125">
        <f>IF('1045Bf Données de base trav.'!N84="",0,1)</f>
        <v>0</v>
      </c>
      <c r="AH88" s="138">
        <f t="shared" si="26"/>
        <v>0</v>
      </c>
      <c r="AI88" s="121">
        <f>IF('1045Bf Données de base trav.'!N84="",0,'1045Bf Données de base trav.'!N84)</f>
        <v>0</v>
      </c>
      <c r="AJ88" s="121">
        <f>IF('1045Bf Données de base trav.'!N84="",0,'1045Bf Données de base trav.'!P84)</f>
        <v>0</v>
      </c>
      <c r="AK88" s="153">
        <f>IF('1045Bf Données de base trav.'!V84&gt;0,AA88,0)</f>
        <v>0</v>
      </c>
      <c r="AL88" s="126">
        <f>IF('1045Bf Données de base trav.'!V84&gt;0,'1045Bf Données de base trav.'!T84,0)</f>
        <v>0</v>
      </c>
      <c r="AM88" s="121">
        <f>'1045Bf Données de base trav.'!N84</f>
        <v>0</v>
      </c>
      <c r="AN88" s="121">
        <f>'1045Bf Données de base trav.'!P84</f>
        <v>0</v>
      </c>
      <c r="AO88" s="121">
        <f t="shared" si="33"/>
        <v>0</v>
      </c>
    </row>
    <row r="89" spans="1:41" s="122" customFormat="1" ht="16.899999999999999" customHeight="1">
      <c r="A89" s="154" t="str">
        <f>IF('1045Bf Données de base trav.'!A85="","",'1045Bf Données de base trav.'!A85)</f>
        <v/>
      </c>
      <c r="B89" s="155" t="str">
        <f>IF('1045Bf Données de base trav.'!B85="","",'1045Bf Données de base trav.'!B85)</f>
        <v/>
      </c>
      <c r="C89" s="156" t="str">
        <f>IF('1045Bf Données de base trav.'!C85="","",'1045Bf Données de base trav.'!C85)</f>
        <v/>
      </c>
      <c r="D89" s="214" t="str">
        <f>IF('1045Bf Données de base trav.'!AG85="","",'1045Bf Données de base trav.'!AG85)</f>
        <v/>
      </c>
      <c r="E89" s="222" t="str">
        <f>IF('1045Bf Données de base trav.'!N85="","",'1045Bf Données de base trav.'!N85)</f>
        <v/>
      </c>
      <c r="F89" s="210" t="str">
        <f>IF('1045Bf Données de base trav.'!O85="","",'1045Bf Données de base trav.'!O85)</f>
        <v/>
      </c>
      <c r="G89" s="217" t="str">
        <f>IF('1045Bf Données de base trav.'!P85="","",'1045Bf Données de base trav.'!P85)</f>
        <v/>
      </c>
      <c r="H89" s="218" t="str">
        <f>IF('1045Bf Données de base trav.'!Q85="","",'1045Bf Données de base trav.'!Q85)</f>
        <v/>
      </c>
      <c r="I89" s="219" t="str">
        <f>IF('1045Bf Données de base trav.'!R85="","",'1045Bf Données de base trav.'!R85)</f>
        <v/>
      </c>
      <c r="J89" s="323" t="str">
        <f t="shared" si="19"/>
        <v/>
      </c>
      <c r="K89" s="222" t="str">
        <f t="shared" si="27"/>
        <v/>
      </c>
      <c r="L89" s="220" t="str">
        <f>IF('1045Bf Données de base trav.'!S85="","",'1045Bf Données de base trav.'!S85)</f>
        <v/>
      </c>
      <c r="M89" s="221" t="str">
        <f t="shared" si="28"/>
        <v/>
      </c>
      <c r="N89" s="324" t="str">
        <f t="shared" si="29"/>
        <v/>
      </c>
      <c r="O89" s="323" t="str">
        <f t="shared" si="30"/>
        <v/>
      </c>
      <c r="P89" s="222" t="str">
        <f t="shared" si="21"/>
        <v/>
      </c>
      <c r="Q89" s="220" t="str">
        <f t="shared" si="31"/>
        <v/>
      </c>
      <c r="R89" s="221" t="str">
        <f t="shared" si="32"/>
        <v/>
      </c>
      <c r="S89" s="222" t="str">
        <f>IF(N89="","",MAX((N89-AE89)*'1045Af Demande'!$B$30,0))</f>
        <v/>
      </c>
      <c r="T89" s="223" t="str">
        <f t="shared" si="22"/>
        <v/>
      </c>
      <c r="U89" s="146"/>
      <c r="V89" s="153" t="str">
        <f>IF('1045Bf Données de base trav.'!M85="","",'1045Bf Données de base trav.'!M85)</f>
        <v/>
      </c>
      <c r="W89" s="153" t="str">
        <f>IF($C89="","",'1045Ef Décompte'!D89)</f>
        <v/>
      </c>
      <c r="X89" s="146">
        <f>IF(AND('1045Bf Données de base trav.'!Q85="",'1045Bf Données de base trav.'!R85=""),0,'1045Bf Données de base trav.'!Q85-'1045Bf Données de base trav.'!R85)</f>
        <v>0</v>
      </c>
      <c r="Y89" s="146" t="str">
        <f>IF(OR($C89="",'1045Bf Données de base trav.'!N85="",F89="",'1045Bf Données de base trav.'!P85="",X89=""),"",'1045Bf Données de base trav.'!N85-F89-'1045Bf Données de base trav.'!P85-X89)</f>
        <v/>
      </c>
      <c r="Z89" s="121" t="str">
        <f>IF(K89="","",K89 - '1045Bf Données de base trav.'!S85)</f>
        <v/>
      </c>
      <c r="AA89" s="121" t="str">
        <f t="shared" si="23"/>
        <v/>
      </c>
      <c r="AB89" s="121" t="str">
        <f t="shared" si="24"/>
        <v/>
      </c>
      <c r="AC89" s="121" t="str">
        <f t="shared" si="20"/>
        <v/>
      </c>
      <c r="AD89" s="121" t="str">
        <f>IF(OR($C89="",K89="",N89=""),"",MAX(O89+'1045Bf Données de base trav.'!T85-N89,0))</f>
        <v/>
      </c>
      <c r="AE89" s="121">
        <f>'1045Bf Données de base trav.'!T85</f>
        <v>0</v>
      </c>
      <c r="AF89" s="121" t="str">
        <f t="shared" si="25"/>
        <v/>
      </c>
      <c r="AG89" s="125">
        <f>IF('1045Bf Données de base trav.'!N85="",0,1)</f>
        <v>0</v>
      </c>
      <c r="AH89" s="138">
        <f t="shared" si="26"/>
        <v>0</v>
      </c>
      <c r="AI89" s="121">
        <f>IF('1045Bf Données de base trav.'!N85="",0,'1045Bf Données de base trav.'!N85)</f>
        <v>0</v>
      </c>
      <c r="AJ89" s="121">
        <f>IF('1045Bf Données de base trav.'!N85="",0,'1045Bf Données de base trav.'!P85)</f>
        <v>0</v>
      </c>
      <c r="AK89" s="153">
        <f>IF('1045Bf Données de base trav.'!V85&gt;0,AA89,0)</f>
        <v>0</v>
      </c>
      <c r="AL89" s="126">
        <f>IF('1045Bf Données de base trav.'!V85&gt;0,'1045Bf Données de base trav.'!T85,0)</f>
        <v>0</v>
      </c>
      <c r="AM89" s="121">
        <f>'1045Bf Données de base trav.'!N85</f>
        <v>0</v>
      </c>
      <c r="AN89" s="121">
        <f>'1045Bf Données de base trav.'!P85</f>
        <v>0</v>
      </c>
      <c r="AO89" s="121">
        <f t="shared" si="33"/>
        <v>0</v>
      </c>
    </row>
    <row r="90" spans="1:41" s="122" customFormat="1" ht="16.899999999999999" customHeight="1">
      <c r="A90" s="154" t="str">
        <f>IF('1045Bf Données de base trav.'!A86="","",'1045Bf Données de base trav.'!A86)</f>
        <v/>
      </c>
      <c r="B90" s="155" t="str">
        <f>IF('1045Bf Données de base trav.'!B86="","",'1045Bf Données de base trav.'!B86)</f>
        <v/>
      </c>
      <c r="C90" s="156" t="str">
        <f>IF('1045Bf Données de base trav.'!C86="","",'1045Bf Données de base trav.'!C86)</f>
        <v/>
      </c>
      <c r="D90" s="214" t="str">
        <f>IF('1045Bf Données de base trav.'!AG86="","",'1045Bf Données de base trav.'!AG86)</f>
        <v/>
      </c>
      <c r="E90" s="222" t="str">
        <f>IF('1045Bf Données de base trav.'!N86="","",'1045Bf Données de base trav.'!N86)</f>
        <v/>
      </c>
      <c r="F90" s="210" t="str">
        <f>IF('1045Bf Données de base trav.'!O86="","",'1045Bf Données de base trav.'!O86)</f>
        <v/>
      </c>
      <c r="G90" s="217" t="str">
        <f>IF('1045Bf Données de base trav.'!P86="","",'1045Bf Données de base trav.'!P86)</f>
        <v/>
      </c>
      <c r="H90" s="218" t="str">
        <f>IF('1045Bf Données de base trav.'!Q86="","",'1045Bf Données de base trav.'!Q86)</f>
        <v/>
      </c>
      <c r="I90" s="219" t="str">
        <f>IF('1045Bf Données de base trav.'!R86="","",'1045Bf Données de base trav.'!R86)</f>
        <v/>
      </c>
      <c r="J90" s="323" t="str">
        <f t="shared" si="19"/>
        <v/>
      </c>
      <c r="K90" s="222" t="str">
        <f t="shared" si="27"/>
        <v/>
      </c>
      <c r="L90" s="220" t="str">
        <f>IF('1045Bf Données de base trav.'!S86="","",'1045Bf Données de base trav.'!S86)</f>
        <v/>
      </c>
      <c r="M90" s="221" t="str">
        <f t="shared" si="28"/>
        <v/>
      </c>
      <c r="N90" s="324" t="str">
        <f t="shared" si="29"/>
        <v/>
      </c>
      <c r="O90" s="323" t="str">
        <f t="shared" si="30"/>
        <v/>
      </c>
      <c r="P90" s="222" t="str">
        <f t="shared" si="21"/>
        <v/>
      </c>
      <c r="Q90" s="220" t="str">
        <f t="shared" si="31"/>
        <v/>
      </c>
      <c r="R90" s="221" t="str">
        <f t="shared" si="32"/>
        <v/>
      </c>
      <c r="S90" s="222" t="str">
        <f>IF(N90="","",MAX((N90-AE90)*'1045Af Demande'!$B$30,0))</f>
        <v/>
      </c>
      <c r="T90" s="223" t="str">
        <f t="shared" si="22"/>
        <v/>
      </c>
      <c r="U90" s="146"/>
      <c r="V90" s="153" t="str">
        <f>IF('1045Bf Données de base trav.'!M86="","",'1045Bf Données de base trav.'!M86)</f>
        <v/>
      </c>
      <c r="W90" s="153" t="str">
        <f>IF($C90="","",'1045Ef Décompte'!D90)</f>
        <v/>
      </c>
      <c r="X90" s="146">
        <f>IF(AND('1045Bf Données de base trav.'!Q86="",'1045Bf Données de base trav.'!R86=""),0,'1045Bf Données de base trav.'!Q86-'1045Bf Données de base trav.'!R86)</f>
        <v>0</v>
      </c>
      <c r="Y90" s="146" t="str">
        <f>IF(OR($C90="",'1045Bf Données de base trav.'!N86="",F90="",'1045Bf Données de base trav.'!P86="",X90=""),"",'1045Bf Données de base trav.'!N86-F90-'1045Bf Données de base trav.'!P86-X90)</f>
        <v/>
      </c>
      <c r="Z90" s="121" t="str">
        <f>IF(K90="","",K90 - '1045Bf Données de base trav.'!S86)</f>
        <v/>
      </c>
      <c r="AA90" s="121" t="str">
        <f t="shared" si="23"/>
        <v/>
      </c>
      <c r="AB90" s="121" t="str">
        <f t="shared" si="24"/>
        <v/>
      </c>
      <c r="AC90" s="121" t="str">
        <f t="shared" si="20"/>
        <v/>
      </c>
      <c r="AD90" s="121" t="str">
        <f>IF(OR($C90="",K90="",N90=""),"",MAX(O90+'1045Bf Données de base trav.'!T86-N90,0))</f>
        <v/>
      </c>
      <c r="AE90" s="121">
        <f>'1045Bf Données de base trav.'!T86</f>
        <v>0</v>
      </c>
      <c r="AF90" s="121" t="str">
        <f t="shared" si="25"/>
        <v/>
      </c>
      <c r="AG90" s="125">
        <f>IF('1045Bf Données de base trav.'!N86="",0,1)</f>
        <v>0</v>
      </c>
      <c r="AH90" s="138">
        <f t="shared" si="26"/>
        <v>0</v>
      </c>
      <c r="AI90" s="121">
        <f>IF('1045Bf Données de base trav.'!N86="",0,'1045Bf Données de base trav.'!N86)</f>
        <v>0</v>
      </c>
      <c r="AJ90" s="121">
        <f>IF('1045Bf Données de base trav.'!N86="",0,'1045Bf Données de base trav.'!P86)</f>
        <v>0</v>
      </c>
      <c r="AK90" s="153">
        <f>IF('1045Bf Données de base trav.'!V86&gt;0,AA90,0)</f>
        <v>0</v>
      </c>
      <c r="AL90" s="126">
        <f>IF('1045Bf Données de base trav.'!V86&gt;0,'1045Bf Données de base trav.'!T86,0)</f>
        <v>0</v>
      </c>
      <c r="AM90" s="121">
        <f>'1045Bf Données de base trav.'!N86</f>
        <v>0</v>
      </c>
      <c r="AN90" s="121">
        <f>'1045Bf Données de base trav.'!P86</f>
        <v>0</v>
      </c>
      <c r="AO90" s="121">
        <f t="shared" si="33"/>
        <v>0</v>
      </c>
    </row>
    <row r="91" spans="1:41" s="122" customFormat="1" ht="16.899999999999999" customHeight="1">
      <c r="A91" s="154" t="str">
        <f>IF('1045Bf Données de base trav.'!A87="","",'1045Bf Données de base trav.'!A87)</f>
        <v/>
      </c>
      <c r="B91" s="155" t="str">
        <f>IF('1045Bf Données de base trav.'!B87="","",'1045Bf Données de base trav.'!B87)</f>
        <v/>
      </c>
      <c r="C91" s="156" t="str">
        <f>IF('1045Bf Données de base trav.'!C87="","",'1045Bf Données de base trav.'!C87)</f>
        <v/>
      </c>
      <c r="D91" s="214" t="str">
        <f>IF('1045Bf Données de base trav.'!AG87="","",'1045Bf Données de base trav.'!AG87)</f>
        <v/>
      </c>
      <c r="E91" s="222" t="str">
        <f>IF('1045Bf Données de base trav.'!N87="","",'1045Bf Données de base trav.'!N87)</f>
        <v/>
      </c>
      <c r="F91" s="210" t="str">
        <f>IF('1045Bf Données de base trav.'!O87="","",'1045Bf Données de base trav.'!O87)</f>
        <v/>
      </c>
      <c r="G91" s="217" t="str">
        <f>IF('1045Bf Données de base trav.'!P87="","",'1045Bf Données de base trav.'!P87)</f>
        <v/>
      </c>
      <c r="H91" s="218" t="str">
        <f>IF('1045Bf Données de base trav.'!Q87="","",'1045Bf Données de base trav.'!Q87)</f>
        <v/>
      </c>
      <c r="I91" s="219" t="str">
        <f>IF('1045Bf Données de base trav.'!R87="","",'1045Bf Données de base trav.'!R87)</f>
        <v/>
      </c>
      <c r="J91" s="323" t="str">
        <f t="shared" si="19"/>
        <v/>
      </c>
      <c r="K91" s="222" t="str">
        <f t="shared" si="27"/>
        <v/>
      </c>
      <c r="L91" s="220" t="str">
        <f>IF('1045Bf Données de base trav.'!S87="","",'1045Bf Données de base trav.'!S87)</f>
        <v/>
      </c>
      <c r="M91" s="221" t="str">
        <f t="shared" si="28"/>
        <v/>
      </c>
      <c r="N91" s="324" t="str">
        <f t="shared" si="29"/>
        <v/>
      </c>
      <c r="O91" s="323" t="str">
        <f t="shared" si="30"/>
        <v/>
      </c>
      <c r="P91" s="222" t="str">
        <f t="shared" si="21"/>
        <v/>
      </c>
      <c r="Q91" s="220" t="str">
        <f t="shared" si="31"/>
        <v/>
      </c>
      <c r="R91" s="221" t="str">
        <f t="shared" si="32"/>
        <v/>
      </c>
      <c r="S91" s="222" t="str">
        <f>IF(N91="","",MAX((N91-AE91)*'1045Af Demande'!$B$30,0))</f>
        <v/>
      </c>
      <c r="T91" s="223" t="str">
        <f t="shared" si="22"/>
        <v/>
      </c>
      <c r="U91" s="146"/>
      <c r="V91" s="153" t="str">
        <f>IF('1045Bf Données de base trav.'!M87="","",'1045Bf Données de base trav.'!M87)</f>
        <v/>
      </c>
      <c r="W91" s="153" t="str">
        <f>IF($C91="","",'1045Ef Décompte'!D91)</f>
        <v/>
      </c>
      <c r="X91" s="146">
        <f>IF(AND('1045Bf Données de base trav.'!Q87="",'1045Bf Données de base trav.'!R87=""),0,'1045Bf Données de base trav.'!Q87-'1045Bf Données de base trav.'!R87)</f>
        <v>0</v>
      </c>
      <c r="Y91" s="146" t="str">
        <f>IF(OR($C91="",'1045Bf Données de base trav.'!N87="",F91="",'1045Bf Données de base trav.'!P87="",X91=""),"",'1045Bf Données de base trav.'!N87-F91-'1045Bf Données de base trav.'!P87-X91)</f>
        <v/>
      </c>
      <c r="Z91" s="121" t="str">
        <f>IF(K91="","",K91 - '1045Bf Données de base trav.'!S87)</f>
        <v/>
      </c>
      <c r="AA91" s="121" t="str">
        <f t="shared" si="23"/>
        <v/>
      </c>
      <c r="AB91" s="121" t="str">
        <f t="shared" si="24"/>
        <v/>
      </c>
      <c r="AC91" s="121" t="str">
        <f t="shared" si="20"/>
        <v/>
      </c>
      <c r="AD91" s="121" t="str">
        <f>IF(OR($C91="",K91="",N91=""),"",MAX(O91+'1045Bf Données de base trav.'!T87-N91,0))</f>
        <v/>
      </c>
      <c r="AE91" s="121">
        <f>'1045Bf Données de base trav.'!T87</f>
        <v>0</v>
      </c>
      <c r="AF91" s="121" t="str">
        <f t="shared" si="25"/>
        <v/>
      </c>
      <c r="AG91" s="125">
        <f>IF('1045Bf Données de base trav.'!N87="",0,1)</f>
        <v>0</v>
      </c>
      <c r="AH91" s="138">
        <f t="shared" si="26"/>
        <v>0</v>
      </c>
      <c r="AI91" s="121">
        <f>IF('1045Bf Données de base trav.'!N87="",0,'1045Bf Données de base trav.'!N87)</f>
        <v>0</v>
      </c>
      <c r="AJ91" s="121">
        <f>IF('1045Bf Données de base trav.'!N87="",0,'1045Bf Données de base trav.'!P87)</f>
        <v>0</v>
      </c>
      <c r="AK91" s="153">
        <f>IF('1045Bf Données de base trav.'!V87&gt;0,AA91,0)</f>
        <v>0</v>
      </c>
      <c r="AL91" s="126">
        <f>IF('1045Bf Données de base trav.'!V87&gt;0,'1045Bf Données de base trav.'!T87,0)</f>
        <v>0</v>
      </c>
      <c r="AM91" s="121">
        <f>'1045Bf Données de base trav.'!N87</f>
        <v>0</v>
      </c>
      <c r="AN91" s="121">
        <f>'1045Bf Données de base trav.'!P87</f>
        <v>0</v>
      </c>
      <c r="AO91" s="121">
        <f t="shared" si="33"/>
        <v>0</v>
      </c>
    </row>
    <row r="92" spans="1:41" s="122" customFormat="1" ht="16.899999999999999" customHeight="1">
      <c r="A92" s="154" t="str">
        <f>IF('1045Bf Données de base trav.'!A88="","",'1045Bf Données de base trav.'!A88)</f>
        <v/>
      </c>
      <c r="B92" s="155" t="str">
        <f>IF('1045Bf Données de base trav.'!B88="","",'1045Bf Données de base trav.'!B88)</f>
        <v/>
      </c>
      <c r="C92" s="156" t="str">
        <f>IF('1045Bf Données de base trav.'!C88="","",'1045Bf Données de base trav.'!C88)</f>
        <v/>
      </c>
      <c r="D92" s="214" t="str">
        <f>IF('1045Bf Données de base trav.'!AG88="","",'1045Bf Données de base trav.'!AG88)</f>
        <v/>
      </c>
      <c r="E92" s="222" t="str">
        <f>IF('1045Bf Données de base trav.'!N88="","",'1045Bf Données de base trav.'!N88)</f>
        <v/>
      </c>
      <c r="F92" s="210" t="str">
        <f>IF('1045Bf Données de base trav.'!O88="","",'1045Bf Données de base trav.'!O88)</f>
        <v/>
      </c>
      <c r="G92" s="217" t="str">
        <f>IF('1045Bf Données de base trav.'!P88="","",'1045Bf Données de base trav.'!P88)</f>
        <v/>
      </c>
      <c r="H92" s="218" t="str">
        <f>IF('1045Bf Données de base trav.'!Q88="","",'1045Bf Données de base trav.'!Q88)</f>
        <v/>
      </c>
      <c r="I92" s="219" t="str">
        <f>IF('1045Bf Données de base trav.'!R88="","",'1045Bf Données de base trav.'!R88)</f>
        <v/>
      </c>
      <c r="J92" s="323" t="str">
        <f t="shared" si="19"/>
        <v/>
      </c>
      <c r="K92" s="222" t="str">
        <f t="shared" si="27"/>
        <v/>
      </c>
      <c r="L92" s="220" t="str">
        <f>IF('1045Bf Données de base trav.'!S88="","",'1045Bf Données de base trav.'!S88)</f>
        <v/>
      </c>
      <c r="M92" s="221" t="str">
        <f t="shared" si="28"/>
        <v/>
      </c>
      <c r="N92" s="324" t="str">
        <f t="shared" si="29"/>
        <v/>
      </c>
      <c r="O92" s="323" t="str">
        <f t="shared" si="30"/>
        <v/>
      </c>
      <c r="P92" s="222" t="str">
        <f t="shared" si="21"/>
        <v/>
      </c>
      <c r="Q92" s="220" t="str">
        <f t="shared" si="31"/>
        <v/>
      </c>
      <c r="R92" s="221" t="str">
        <f t="shared" si="32"/>
        <v/>
      </c>
      <c r="S92" s="222" t="str">
        <f>IF(N92="","",MAX((N92-AE92)*'1045Af Demande'!$B$30,0))</f>
        <v/>
      </c>
      <c r="T92" s="223" t="str">
        <f t="shared" si="22"/>
        <v/>
      </c>
      <c r="U92" s="146"/>
      <c r="V92" s="153" t="str">
        <f>IF('1045Bf Données de base trav.'!M88="","",'1045Bf Données de base trav.'!M88)</f>
        <v/>
      </c>
      <c r="W92" s="153" t="str">
        <f>IF($C92="","",'1045Ef Décompte'!D92)</f>
        <v/>
      </c>
      <c r="X92" s="146">
        <f>IF(AND('1045Bf Données de base trav.'!Q88="",'1045Bf Données de base trav.'!R88=""),0,'1045Bf Données de base trav.'!Q88-'1045Bf Données de base trav.'!R88)</f>
        <v>0</v>
      </c>
      <c r="Y92" s="146" t="str">
        <f>IF(OR($C92="",'1045Bf Données de base trav.'!N88="",F92="",'1045Bf Données de base trav.'!P88="",X92=""),"",'1045Bf Données de base trav.'!N88-F92-'1045Bf Données de base trav.'!P88-X92)</f>
        <v/>
      </c>
      <c r="Z92" s="121" t="str">
        <f>IF(K92="","",K92 - '1045Bf Données de base trav.'!S88)</f>
        <v/>
      </c>
      <c r="AA92" s="121" t="str">
        <f t="shared" si="23"/>
        <v/>
      </c>
      <c r="AB92" s="121" t="str">
        <f t="shared" si="24"/>
        <v/>
      </c>
      <c r="AC92" s="121" t="str">
        <f t="shared" si="20"/>
        <v/>
      </c>
      <c r="AD92" s="121" t="str">
        <f>IF(OR($C92="",K92="",N92=""),"",MAX(O92+'1045Bf Données de base trav.'!T88-N92,0))</f>
        <v/>
      </c>
      <c r="AE92" s="121">
        <f>'1045Bf Données de base trav.'!T88</f>
        <v>0</v>
      </c>
      <c r="AF92" s="121" t="str">
        <f t="shared" si="25"/>
        <v/>
      </c>
      <c r="AG92" s="125">
        <f>IF('1045Bf Données de base trav.'!N88="",0,1)</f>
        <v>0</v>
      </c>
      <c r="AH92" s="138">
        <f t="shared" si="26"/>
        <v>0</v>
      </c>
      <c r="AI92" s="121">
        <f>IF('1045Bf Données de base trav.'!N88="",0,'1045Bf Données de base trav.'!N88)</f>
        <v>0</v>
      </c>
      <c r="AJ92" s="121">
        <f>IF('1045Bf Données de base trav.'!N88="",0,'1045Bf Données de base trav.'!P88)</f>
        <v>0</v>
      </c>
      <c r="AK92" s="153">
        <f>IF('1045Bf Données de base trav.'!V88&gt;0,AA92,0)</f>
        <v>0</v>
      </c>
      <c r="AL92" s="126">
        <f>IF('1045Bf Données de base trav.'!V88&gt;0,'1045Bf Données de base trav.'!T88,0)</f>
        <v>0</v>
      </c>
      <c r="AM92" s="121">
        <f>'1045Bf Données de base trav.'!N88</f>
        <v>0</v>
      </c>
      <c r="AN92" s="121">
        <f>'1045Bf Données de base trav.'!P88</f>
        <v>0</v>
      </c>
      <c r="AO92" s="121">
        <f t="shared" si="33"/>
        <v>0</v>
      </c>
    </row>
    <row r="93" spans="1:41" s="122" customFormat="1" ht="16.899999999999999" customHeight="1">
      <c r="A93" s="154" t="str">
        <f>IF('1045Bf Données de base trav.'!A89="","",'1045Bf Données de base trav.'!A89)</f>
        <v/>
      </c>
      <c r="B93" s="155" t="str">
        <f>IF('1045Bf Données de base trav.'!B89="","",'1045Bf Données de base trav.'!B89)</f>
        <v/>
      </c>
      <c r="C93" s="156" t="str">
        <f>IF('1045Bf Données de base trav.'!C89="","",'1045Bf Données de base trav.'!C89)</f>
        <v/>
      </c>
      <c r="D93" s="214" t="str">
        <f>IF('1045Bf Données de base trav.'!AG89="","",'1045Bf Données de base trav.'!AG89)</f>
        <v/>
      </c>
      <c r="E93" s="222" t="str">
        <f>IF('1045Bf Données de base trav.'!N89="","",'1045Bf Données de base trav.'!N89)</f>
        <v/>
      </c>
      <c r="F93" s="210" t="str">
        <f>IF('1045Bf Données de base trav.'!O89="","",'1045Bf Données de base trav.'!O89)</f>
        <v/>
      </c>
      <c r="G93" s="217" t="str">
        <f>IF('1045Bf Données de base trav.'!P89="","",'1045Bf Données de base trav.'!P89)</f>
        <v/>
      </c>
      <c r="H93" s="218" t="str">
        <f>IF('1045Bf Données de base trav.'!Q89="","",'1045Bf Données de base trav.'!Q89)</f>
        <v/>
      </c>
      <c r="I93" s="219" t="str">
        <f>IF('1045Bf Données de base trav.'!R89="","",'1045Bf Données de base trav.'!R89)</f>
        <v/>
      </c>
      <c r="J93" s="323" t="str">
        <f t="shared" si="19"/>
        <v/>
      </c>
      <c r="K93" s="222" t="str">
        <f t="shared" si="27"/>
        <v/>
      </c>
      <c r="L93" s="220" t="str">
        <f>IF('1045Bf Données de base trav.'!S89="","",'1045Bf Données de base trav.'!S89)</f>
        <v/>
      </c>
      <c r="M93" s="221" t="str">
        <f t="shared" si="28"/>
        <v/>
      </c>
      <c r="N93" s="324" t="str">
        <f t="shared" si="29"/>
        <v/>
      </c>
      <c r="O93" s="323" t="str">
        <f t="shared" si="30"/>
        <v/>
      </c>
      <c r="P93" s="222" t="str">
        <f t="shared" si="21"/>
        <v/>
      </c>
      <c r="Q93" s="220" t="str">
        <f t="shared" si="31"/>
        <v/>
      </c>
      <c r="R93" s="221" t="str">
        <f t="shared" si="32"/>
        <v/>
      </c>
      <c r="S93" s="222" t="str">
        <f>IF(N93="","",MAX((N93-AE93)*'1045Af Demande'!$B$30,0))</f>
        <v/>
      </c>
      <c r="T93" s="223" t="str">
        <f t="shared" si="22"/>
        <v/>
      </c>
      <c r="U93" s="146"/>
      <c r="V93" s="153" t="str">
        <f>IF('1045Bf Données de base trav.'!M89="","",'1045Bf Données de base trav.'!M89)</f>
        <v/>
      </c>
      <c r="W93" s="153" t="str">
        <f>IF($C93="","",'1045Ef Décompte'!D93)</f>
        <v/>
      </c>
      <c r="X93" s="146">
        <f>IF(AND('1045Bf Données de base trav.'!Q89="",'1045Bf Données de base trav.'!R89=""),0,'1045Bf Données de base trav.'!Q89-'1045Bf Données de base trav.'!R89)</f>
        <v>0</v>
      </c>
      <c r="Y93" s="146" t="str">
        <f>IF(OR($C93="",'1045Bf Données de base trav.'!N89="",F93="",'1045Bf Données de base trav.'!P89="",X93=""),"",'1045Bf Données de base trav.'!N89-F93-'1045Bf Données de base trav.'!P89-X93)</f>
        <v/>
      </c>
      <c r="Z93" s="121" t="str">
        <f>IF(K93="","",K93 - '1045Bf Données de base trav.'!S89)</f>
        <v/>
      </c>
      <c r="AA93" s="121" t="str">
        <f t="shared" si="23"/>
        <v/>
      </c>
      <c r="AB93" s="121" t="str">
        <f t="shared" si="24"/>
        <v/>
      </c>
      <c r="AC93" s="121" t="str">
        <f t="shared" si="20"/>
        <v/>
      </c>
      <c r="AD93" s="121" t="str">
        <f>IF(OR($C93="",K93="",N93=""),"",MAX(O93+'1045Bf Données de base trav.'!T89-N93,0))</f>
        <v/>
      </c>
      <c r="AE93" s="121">
        <f>'1045Bf Données de base trav.'!T89</f>
        <v>0</v>
      </c>
      <c r="AF93" s="121" t="str">
        <f t="shared" si="25"/>
        <v/>
      </c>
      <c r="AG93" s="125">
        <f>IF('1045Bf Données de base trav.'!N89="",0,1)</f>
        <v>0</v>
      </c>
      <c r="AH93" s="138">
        <f t="shared" si="26"/>
        <v>0</v>
      </c>
      <c r="AI93" s="121">
        <f>IF('1045Bf Données de base trav.'!N89="",0,'1045Bf Données de base trav.'!N89)</f>
        <v>0</v>
      </c>
      <c r="AJ93" s="121">
        <f>IF('1045Bf Données de base trav.'!N89="",0,'1045Bf Données de base trav.'!P89)</f>
        <v>0</v>
      </c>
      <c r="AK93" s="153">
        <f>IF('1045Bf Données de base trav.'!V89&gt;0,AA93,0)</f>
        <v>0</v>
      </c>
      <c r="AL93" s="126">
        <f>IF('1045Bf Données de base trav.'!V89&gt;0,'1045Bf Données de base trav.'!T89,0)</f>
        <v>0</v>
      </c>
      <c r="AM93" s="121">
        <f>'1045Bf Données de base trav.'!N89</f>
        <v>0</v>
      </c>
      <c r="AN93" s="121">
        <f>'1045Bf Données de base trav.'!P89</f>
        <v>0</v>
      </c>
      <c r="AO93" s="121">
        <f t="shared" si="33"/>
        <v>0</v>
      </c>
    </row>
    <row r="94" spans="1:41" s="122" customFormat="1" ht="16.899999999999999" customHeight="1">
      <c r="A94" s="154" t="str">
        <f>IF('1045Bf Données de base trav.'!A90="","",'1045Bf Données de base trav.'!A90)</f>
        <v/>
      </c>
      <c r="B94" s="155" t="str">
        <f>IF('1045Bf Données de base trav.'!B90="","",'1045Bf Données de base trav.'!B90)</f>
        <v/>
      </c>
      <c r="C94" s="156" t="str">
        <f>IF('1045Bf Données de base trav.'!C90="","",'1045Bf Données de base trav.'!C90)</f>
        <v/>
      </c>
      <c r="D94" s="214" t="str">
        <f>IF('1045Bf Données de base trav.'!AG90="","",'1045Bf Données de base trav.'!AG90)</f>
        <v/>
      </c>
      <c r="E94" s="222" t="str">
        <f>IF('1045Bf Données de base trav.'!N90="","",'1045Bf Données de base trav.'!N90)</f>
        <v/>
      </c>
      <c r="F94" s="210" t="str">
        <f>IF('1045Bf Données de base trav.'!O90="","",'1045Bf Données de base trav.'!O90)</f>
        <v/>
      </c>
      <c r="G94" s="217" t="str">
        <f>IF('1045Bf Données de base trav.'!P90="","",'1045Bf Données de base trav.'!P90)</f>
        <v/>
      </c>
      <c r="H94" s="218" t="str">
        <f>IF('1045Bf Données de base trav.'!Q90="","",'1045Bf Données de base trav.'!Q90)</f>
        <v/>
      </c>
      <c r="I94" s="219" t="str">
        <f>IF('1045Bf Données de base trav.'!R90="","",'1045Bf Données de base trav.'!R90)</f>
        <v/>
      </c>
      <c r="J94" s="323" t="str">
        <f t="shared" si="19"/>
        <v/>
      </c>
      <c r="K94" s="222" t="str">
        <f t="shared" si="27"/>
        <v/>
      </c>
      <c r="L94" s="220" t="str">
        <f>IF('1045Bf Données de base trav.'!S90="","",'1045Bf Données de base trav.'!S90)</f>
        <v/>
      </c>
      <c r="M94" s="221" t="str">
        <f t="shared" si="28"/>
        <v/>
      </c>
      <c r="N94" s="324" t="str">
        <f t="shared" si="29"/>
        <v/>
      </c>
      <c r="O94" s="323" t="str">
        <f t="shared" si="30"/>
        <v/>
      </c>
      <c r="P94" s="222" t="str">
        <f t="shared" si="21"/>
        <v/>
      </c>
      <c r="Q94" s="220" t="str">
        <f t="shared" si="31"/>
        <v/>
      </c>
      <c r="R94" s="221" t="str">
        <f t="shared" si="32"/>
        <v/>
      </c>
      <c r="S94" s="222" t="str">
        <f>IF(N94="","",MAX((N94-AE94)*'1045Af Demande'!$B$30,0))</f>
        <v/>
      </c>
      <c r="T94" s="223" t="str">
        <f t="shared" si="22"/>
        <v/>
      </c>
      <c r="U94" s="146"/>
      <c r="V94" s="153" t="str">
        <f>IF('1045Bf Données de base trav.'!M90="","",'1045Bf Données de base trav.'!M90)</f>
        <v/>
      </c>
      <c r="W94" s="153" t="str">
        <f>IF($C94="","",'1045Ef Décompte'!D94)</f>
        <v/>
      </c>
      <c r="X94" s="146">
        <f>IF(AND('1045Bf Données de base trav.'!Q90="",'1045Bf Données de base trav.'!R90=""),0,'1045Bf Données de base trav.'!Q90-'1045Bf Données de base trav.'!R90)</f>
        <v>0</v>
      </c>
      <c r="Y94" s="146" t="str">
        <f>IF(OR($C94="",'1045Bf Données de base trav.'!N90="",F94="",'1045Bf Données de base trav.'!P90="",X94=""),"",'1045Bf Données de base trav.'!N90-F94-'1045Bf Données de base trav.'!P90-X94)</f>
        <v/>
      </c>
      <c r="Z94" s="121" t="str">
        <f>IF(K94="","",K94 - '1045Bf Données de base trav.'!S90)</f>
        <v/>
      </c>
      <c r="AA94" s="121" t="str">
        <f t="shared" si="23"/>
        <v/>
      </c>
      <c r="AB94" s="121" t="str">
        <f t="shared" si="24"/>
        <v/>
      </c>
      <c r="AC94" s="121" t="str">
        <f t="shared" si="20"/>
        <v/>
      </c>
      <c r="AD94" s="121" t="str">
        <f>IF(OR($C94="",K94="",N94=""),"",MAX(O94+'1045Bf Données de base trav.'!T90-N94,0))</f>
        <v/>
      </c>
      <c r="AE94" s="121">
        <f>'1045Bf Données de base trav.'!T90</f>
        <v>0</v>
      </c>
      <c r="AF94" s="121" t="str">
        <f t="shared" si="25"/>
        <v/>
      </c>
      <c r="AG94" s="125">
        <f>IF('1045Bf Données de base trav.'!N90="",0,1)</f>
        <v>0</v>
      </c>
      <c r="AH94" s="138">
        <f t="shared" si="26"/>
        <v>0</v>
      </c>
      <c r="AI94" s="121">
        <f>IF('1045Bf Données de base trav.'!N90="",0,'1045Bf Données de base trav.'!N90)</f>
        <v>0</v>
      </c>
      <c r="AJ94" s="121">
        <f>IF('1045Bf Données de base trav.'!N90="",0,'1045Bf Données de base trav.'!P90)</f>
        <v>0</v>
      </c>
      <c r="AK94" s="153">
        <f>IF('1045Bf Données de base trav.'!V90&gt;0,AA94,0)</f>
        <v>0</v>
      </c>
      <c r="AL94" s="126">
        <f>IF('1045Bf Données de base trav.'!V90&gt;0,'1045Bf Données de base trav.'!T90,0)</f>
        <v>0</v>
      </c>
      <c r="AM94" s="121">
        <f>'1045Bf Données de base trav.'!N90</f>
        <v>0</v>
      </c>
      <c r="AN94" s="121">
        <f>'1045Bf Données de base trav.'!P90</f>
        <v>0</v>
      </c>
      <c r="AO94" s="121">
        <f t="shared" si="33"/>
        <v>0</v>
      </c>
    </row>
    <row r="95" spans="1:41" s="122" customFormat="1" ht="16.899999999999999" customHeight="1">
      <c r="A95" s="154" t="str">
        <f>IF('1045Bf Données de base trav.'!A91="","",'1045Bf Données de base trav.'!A91)</f>
        <v/>
      </c>
      <c r="B95" s="155" t="str">
        <f>IF('1045Bf Données de base trav.'!B91="","",'1045Bf Données de base trav.'!B91)</f>
        <v/>
      </c>
      <c r="C95" s="156" t="str">
        <f>IF('1045Bf Données de base trav.'!C91="","",'1045Bf Données de base trav.'!C91)</f>
        <v/>
      </c>
      <c r="D95" s="214" t="str">
        <f>IF('1045Bf Données de base trav.'!AG91="","",'1045Bf Données de base trav.'!AG91)</f>
        <v/>
      </c>
      <c r="E95" s="222" t="str">
        <f>IF('1045Bf Données de base trav.'!N91="","",'1045Bf Données de base trav.'!N91)</f>
        <v/>
      </c>
      <c r="F95" s="210" t="str">
        <f>IF('1045Bf Données de base trav.'!O91="","",'1045Bf Données de base trav.'!O91)</f>
        <v/>
      </c>
      <c r="G95" s="217" t="str">
        <f>IF('1045Bf Données de base trav.'!P91="","",'1045Bf Données de base trav.'!P91)</f>
        <v/>
      </c>
      <c r="H95" s="218" t="str">
        <f>IF('1045Bf Données de base trav.'!Q91="","",'1045Bf Données de base trav.'!Q91)</f>
        <v/>
      </c>
      <c r="I95" s="219" t="str">
        <f>IF('1045Bf Données de base trav.'!R91="","",'1045Bf Données de base trav.'!R91)</f>
        <v/>
      </c>
      <c r="J95" s="323" t="str">
        <f t="shared" si="19"/>
        <v/>
      </c>
      <c r="K95" s="222" t="str">
        <f t="shared" si="27"/>
        <v/>
      </c>
      <c r="L95" s="220" t="str">
        <f>IF('1045Bf Données de base trav.'!S91="","",'1045Bf Données de base trav.'!S91)</f>
        <v/>
      </c>
      <c r="M95" s="221" t="str">
        <f t="shared" si="28"/>
        <v/>
      </c>
      <c r="N95" s="324" t="str">
        <f t="shared" si="29"/>
        <v/>
      </c>
      <c r="O95" s="323" t="str">
        <f t="shared" si="30"/>
        <v/>
      </c>
      <c r="P95" s="222" t="str">
        <f t="shared" si="21"/>
        <v/>
      </c>
      <c r="Q95" s="220" t="str">
        <f t="shared" si="31"/>
        <v/>
      </c>
      <c r="R95" s="221" t="str">
        <f t="shared" si="32"/>
        <v/>
      </c>
      <c r="S95" s="222" t="str">
        <f>IF(N95="","",MAX((N95-AE95)*'1045Af Demande'!$B$30,0))</f>
        <v/>
      </c>
      <c r="T95" s="223" t="str">
        <f t="shared" si="22"/>
        <v/>
      </c>
      <c r="U95" s="146"/>
      <c r="V95" s="153" t="str">
        <f>IF('1045Bf Données de base trav.'!M91="","",'1045Bf Données de base trav.'!M91)</f>
        <v/>
      </c>
      <c r="W95" s="153" t="str">
        <f>IF($C95="","",'1045Ef Décompte'!D95)</f>
        <v/>
      </c>
      <c r="X95" s="146">
        <f>IF(AND('1045Bf Données de base trav.'!Q91="",'1045Bf Données de base trav.'!R91=""),0,'1045Bf Données de base trav.'!Q91-'1045Bf Données de base trav.'!R91)</f>
        <v>0</v>
      </c>
      <c r="Y95" s="146" t="str">
        <f>IF(OR($C95="",'1045Bf Données de base trav.'!N91="",F95="",'1045Bf Données de base trav.'!P91="",X95=""),"",'1045Bf Données de base trav.'!N91-F95-'1045Bf Données de base trav.'!P91-X95)</f>
        <v/>
      </c>
      <c r="Z95" s="121" t="str">
        <f>IF(K95="","",K95 - '1045Bf Données de base trav.'!S91)</f>
        <v/>
      </c>
      <c r="AA95" s="121" t="str">
        <f t="shared" si="23"/>
        <v/>
      </c>
      <c r="AB95" s="121" t="str">
        <f t="shared" si="24"/>
        <v/>
      </c>
      <c r="AC95" s="121" t="str">
        <f t="shared" si="20"/>
        <v/>
      </c>
      <c r="AD95" s="121" t="str">
        <f>IF(OR($C95="",K95="",N95=""),"",MAX(O95+'1045Bf Données de base trav.'!T91-N95,0))</f>
        <v/>
      </c>
      <c r="AE95" s="121">
        <f>'1045Bf Données de base trav.'!T91</f>
        <v>0</v>
      </c>
      <c r="AF95" s="121" t="str">
        <f t="shared" si="25"/>
        <v/>
      </c>
      <c r="AG95" s="125">
        <f>IF('1045Bf Données de base trav.'!N91="",0,1)</f>
        <v>0</v>
      </c>
      <c r="AH95" s="138">
        <f t="shared" si="26"/>
        <v>0</v>
      </c>
      <c r="AI95" s="121">
        <f>IF('1045Bf Données de base trav.'!N91="",0,'1045Bf Données de base trav.'!N91)</f>
        <v>0</v>
      </c>
      <c r="AJ95" s="121">
        <f>IF('1045Bf Données de base trav.'!N91="",0,'1045Bf Données de base trav.'!P91)</f>
        <v>0</v>
      </c>
      <c r="AK95" s="153">
        <f>IF('1045Bf Données de base trav.'!V91&gt;0,AA95,0)</f>
        <v>0</v>
      </c>
      <c r="AL95" s="126">
        <f>IF('1045Bf Données de base trav.'!V91&gt;0,'1045Bf Données de base trav.'!T91,0)</f>
        <v>0</v>
      </c>
      <c r="AM95" s="121">
        <f>'1045Bf Données de base trav.'!N91</f>
        <v>0</v>
      </c>
      <c r="AN95" s="121">
        <f>'1045Bf Données de base trav.'!P91</f>
        <v>0</v>
      </c>
      <c r="AO95" s="121">
        <f t="shared" si="33"/>
        <v>0</v>
      </c>
    </row>
    <row r="96" spans="1:41" s="122" customFormat="1" ht="16.899999999999999" customHeight="1">
      <c r="A96" s="154" t="str">
        <f>IF('1045Bf Données de base trav.'!A92="","",'1045Bf Données de base trav.'!A92)</f>
        <v/>
      </c>
      <c r="B96" s="155" t="str">
        <f>IF('1045Bf Données de base trav.'!B92="","",'1045Bf Données de base trav.'!B92)</f>
        <v/>
      </c>
      <c r="C96" s="156" t="str">
        <f>IF('1045Bf Données de base trav.'!C92="","",'1045Bf Données de base trav.'!C92)</f>
        <v/>
      </c>
      <c r="D96" s="214" t="str">
        <f>IF('1045Bf Données de base trav.'!AG92="","",'1045Bf Données de base trav.'!AG92)</f>
        <v/>
      </c>
      <c r="E96" s="222" t="str">
        <f>IF('1045Bf Données de base trav.'!N92="","",'1045Bf Données de base trav.'!N92)</f>
        <v/>
      </c>
      <c r="F96" s="210" t="str">
        <f>IF('1045Bf Données de base trav.'!O92="","",'1045Bf Données de base trav.'!O92)</f>
        <v/>
      </c>
      <c r="G96" s="217" t="str">
        <f>IF('1045Bf Données de base trav.'!P92="","",'1045Bf Données de base trav.'!P92)</f>
        <v/>
      </c>
      <c r="H96" s="218" t="str">
        <f>IF('1045Bf Données de base trav.'!Q92="","",'1045Bf Données de base trav.'!Q92)</f>
        <v/>
      </c>
      <c r="I96" s="219" t="str">
        <f>IF('1045Bf Données de base trav.'!R92="","",'1045Bf Données de base trav.'!R92)</f>
        <v/>
      </c>
      <c r="J96" s="323" t="str">
        <f t="shared" si="19"/>
        <v/>
      </c>
      <c r="K96" s="222" t="str">
        <f t="shared" si="27"/>
        <v/>
      </c>
      <c r="L96" s="220" t="str">
        <f>IF('1045Bf Données de base trav.'!S92="","",'1045Bf Données de base trav.'!S92)</f>
        <v/>
      </c>
      <c r="M96" s="221" t="str">
        <f t="shared" si="28"/>
        <v/>
      </c>
      <c r="N96" s="324" t="str">
        <f t="shared" si="29"/>
        <v/>
      </c>
      <c r="O96" s="323" t="str">
        <f t="shared" si="30"/>
        <v/>
      </c>
      <c r="P96" s="222" t="str">
        <f t="shared" si="21"/>
        <v/>
      </c>
      <c r="Q96" s="220" t="str">
        <f t="shared" si="31"/>
        <v/>
      </c>
      <c r="R96" s="221" t="str">
        <f t="shared" si="32"/>
        <v/>
      </c>
      <c r="S96" s="222" t="str">
        <f>IF(N96="","",MAX((N96-AE96)*'1045Af Demande'!$B$30,0))</f>
        <v/>
      </c>
      <c r="T96" s="223" t="str">
        <f t="shared" si="22"/>
        <v/>
      </c>
      <c r="U96" s="146"/>
      <c r="V96" s="153" t="str">
        <f>IF('1045Bf Données de base trav.'!M92="","",'1045Bf Données de base trav.'!M92)</f>
        <v/>
      </c>
      <c r="W96" s="153" t="str">
        <f>IF($C96="","",'1045Ef Décompte'!D96)</f>
        <v/>
      </c>
      <c r="X96" s="146">
        <f>IF(AND('1045Bf Données de base trav.'!Q92="",'1045Bf Données de base trav.'!R92=""),0,'1045Bf Données de base trav.'!Q92-'1045Bf Données de base trav.'!R92)</f>
        <v>0</v>
      </c>
      <c r="Y96" s="146" t="str">
        <f>IF(OR($C96="",'1045Bf Données de base trav.'!N92="",F96="",'1045Bf Données de base trav.'!P92="",X96=""),"",'1045Bf Données de base trav.'!N92-F96-'1045Bf Données de base trav.'!P92-X96)</f>
        <v/>
      </c>
      <c r="Z96" s="121" t="str">
        <f>IF(K96="","",K96 - '1045Bf Données de base trav.'!S92)</f>
        <v/>
      </c>
      <c r="AA96" s="121" t="str">
        <f t="shared" si="23"/>
        <v/>
      </c>
      <c r="AB96" s="121" t="str">
        <f t="shared" si="24"/>
        <v/>
      </c>
      <c r="AC96" s="121" t="str">
        <f t="shared" si="20"/>
        <v/>
      </c>
      <c r="AD96" s="121" t="str">
        <f>IF(OR($C96="",K96="",N96=""),"",MAX(O96+'1045Bf Données de base trav.'!T92-N96,0))</f>
        <v/>
      </c>
      <c r="AE96" s="121">
        <f>'1045Bf Données de base trav.'!T92</f>
        <v>0</v>
      </c>
      <c r="AF96" s="121" t="str">
        <f t="shared" si="25"/>
        <v/>
      </c>
      <c r="AG96" s="125">
        <f>IF('1045Bf Données de base trav.'!N92="",0,1)</f>
        <v>0</v>
      </c>
      <c r="AH96" s="138">
        <f t="shared" si="26"/>
        <v>0</v>
      </c>
      <c r="AI96" s="121">
        <f>IF('1045Bf Données de base trav.'!N92="",0,'1045Bf Données de base trav.'!N92)</f>
        <v>0</v>
      </c>
      <c r="AJ96" s="121">
        <f>IF('1045Bf Données de base trav.'!N92="",0,'1045Bf Données de base trav.'!P92)</f>
        <v>0</v>
      </c>
      <c r="AK96" s="153">
        <f>IF('1045Bf Données de base trav.'!V92&gt;0,AA96,0)</f>
        <v>0</v>
      </c>
      <c r="AL96" s="126">
        <f>IF('1045Bf Données de base trav.'!V92&gt;0,'1045Bf Données de base trav.'!T92,0)</f>
        <v>0</v>
      </c>
      <c r="AM96" s="121">
        <f>'1045Bf Données de base trav.'!N92</f>
        <v>0</v>
      </c>
      <c r="AN96" s="121">
        <f>'1045Bf Données de base trav.'!P92</f>
        <v>0</v>
      </c>
      <c r="AO96" s="121">
        <f t="shared" si="33"/>
        <v>0</v>
      </c>
    </row>
    <row r="97" spans="1:41" s="122" customFormat="1" ht="16.899999999999999" customHeight="1">
      <c r="A97" s="154" t="str">
        <f>IF('1045Bf Données de base trav.'!A93="","",'1045Bf Données de base trav.'!A93)</f>
        <v/>
      </c>
      <c r="B97" s="155" t="str">
        <f>IF('1045Bf Données de base trav.'!B93="","",'1045Bf Données de base trav.'!B93)</f>
        <v/>
      </c>
      <c r="C97" s="156" t="str">
        <f>IF('1045Bf Données de base trav.'!C93="","",'1045Bf Données de base trav.'!C93)</f>
        <v/>
      </c>
      <c r="D97" s="214" t="str">
        <f>IF('1045Bf Données de base trav.'!AG93="","",'1045Bf Données de base trav.'!AG93)</f>
        <v/>
      </c>
      <c r="E97" s="222" t="str">
        <f>IF('1045Bf Données de base trav.'!N93="","",'1045Bf Données de base trav.'!N93)</f>
        <v/>
      </c>
      <c r="F97" s="210" t="str">
        <f>IF('1045Bf Données de base trav.'!O93="","",'1045Bf Données de base trav.'!O93)</f>
        <v/>
      </c>
      <c r="G97" s="217" t="str">
        <f>IF('1045Bf Données de base trav.'!P93="","",'1045Bf Données de base trav.'!P93)</f>
        <v/>
      </c>
      <c r="H97" s="218" t="str">
        <f>IF('1045Bf Données de base trav.'!Q93="","",'1045Bf Données de base trav.'!Q93)</f>
        <v/>
      </c>
      <c r="I97" s="219" t="str">
        <f>IF('1045Bf Données de base trav.'!R93="","",'1045Bf Données de base trav.'!R93)</f>
        <v/>
      </c>
      <c r="J97" s="323" t="str">
        <f t="shared" si="19"/>
        <v/>
      </c>
      <c r="K97" s="222" t="str">
        <f t="shared" si="27"/>
        <v/>
      </c>
      <c r="L97" s="220" t="str">
        <f>IF('1045Bf Données de base trav.'!S93="","",'1045Bf Données de base trav.'!S93)</f>
        <v/>
      </c>
      <c r="M97" s="221" t="str">
        <f t="shared" si="28"/>
        <v/>
      </c>
      <c r="N97" s="324" t="str">
        <f t="shared" si="29"/>
        <v/>
      </c>
      <c r="O97" s="323" t="str">
        <f t="shared" si="30"/>
        <v/>
      </c>
      <c r="P97" s="222" t="str">
        <f t="shared" si="21"/>
        <v/>
      </c>
      <c r="Q97" s="220" t="str">
        <f t="shared" si="31"/>
        <v/>
      </c>
      <c r="R97" s="221" t="str">
        <f t="shared" si="32"/>
        <v/>
      </c>
      <c r="S97" s="222" t="str">
        <f>IF(N97="","",MAX((N97-AE97)*'1045Af Demande'!$B$30,0))</f>
        <v/>
      </c>
      <c r="T97" s="223" t="str">
        <f t="shared" si="22"/>
        <v/>
      </c>
      <c r="U97" s="146"/>
      <c r="V97" s="153" t="str">
        <f>IF('1045Bf Données de base trav.'!M93="","",'1045Bf Données de base trav.'!M93)</f>
        <v/>
      </c>
      <c r="W97" s="153" t="str">
        <f>IF($C97="","",'1045Ef Décompte'!D97)</f>
        <v/>
      </c>
      <c r="X97" s="146">
        <f>IF(AND('1045Bf Données de base trav.'!Q93="",'1045Bf Données de base trav.'!R93=""),0,'1045Bf Données de base trav.'!Q93-'1045Bf Données de base trav.'!R93)</f>
        <v>0</v>
      </c>
      <c r="Y97" s="146" t="str">
        <f>IF(OR($C97="",'1045Bf Données de base trav.'!N93="",F97="",'1045Bf Données de base trav.'!P93="",X97=""),"",'1045Bf Données de base trav.'!N93-F97-'1045Bf Données de base trav.'!P93-X97)</f>
        <v/>
      </c>
      <c r="Z97" s="121" t="str">
        <f>IF(K97="","",K97 - '1045Bf Données de base trav.'!S93)</f>
        <v/>
      </c>
      <c r="AA97" s="121" t="str">
        <f t="shared" si="23"/>
        <v/>
      </c>
      <c r="AB97" s="121" t="str">
        <f t="shared" si="24"/>
        <v/>
      </c>
      <c r="AC97" s="121" t="str">
        <f t="shared" si="20"/>
        <v/>
      </c>
      <c r="AD97" s="121" t="str">
        <f>IF(OR($C97="",K97="",N97=""),"",MAX(O97+'1045Bf Données de base trav.'!T93-N97,0))</f>
        <v/>
      </c>
      <c r="AE97" s="121">
        <f>'1045Bf Données de base trav.'!T93</f>
        <v>0</v>
      </c>
      <c r="AF97" s="121" t="str">
        <f t="shared" si="25"/>
        <v/>
      </c>
      <c r="AG97" s="125">
        <f>IF('1045Bf Données de base trav.'!N93="",0,1)</f>
        <v>0</v>
      </c>
      <c r="AH97" s="138">
        <f t="shared" si="26"/>
        <v>0</v>
      </c>
      <c r="AI97" s="121">
        <f>IF('1045Bf Données de base trav.'!N93="",0,'1045Bf Données de base trav.'!N93)</f>
        <v>0</v>
      </c>
      <c r="AJ97" s="121">
        <f>IF('1045Bf Données de base trav.'!N93="",0,'1045Bf Données de base trav.'!P93)</f>
        <v>0</v>
      </c>
      <c r="AK97" s="153">
        <f>IF('1045Bf Données de base trav.'!V93&gt;0,AA97,0)</f>
        <v>0</v>
      </c>
      <c r="AL97" s="126">
        <f>IF('1045Bf Données de base trav.'!V93&gt;0,'1045Bf Données de base trav.'!T93,0)</f>
        <v>0</v>
      </c>
      <c r="AM97" s="121">
        <f>'1045Bf Données de base trav.'!N93</f>
        <v>0</v>
      </c>
      <c r="AN97" s="121">
        <f>'1045Bf Données de base trav.'!P93</f>
        <v>0</v>
      </c>
      <c r="AO97" s="121">
        <f t="shared" si="33"/>
        <v>0</v>
      </c>
    </row>
    <row r="98" spans="1:41" s="122" customFormat="1" ht="16.899999999999999" customHeight="1">
      <c r="A98" s="154" t="str">
        <f>IF('1045Bf Données de base trav.'!A94="","",'1045Bf Données de base trav.'!A94)</f>
        <v/>
      </c>
      <c r="B98" s="155" t="str">
        <f>IF('1045Bf Données de base trav.'!B94="","",'1045Bf Données de base trav.'!B94)</f>
        <v/>
      </c>
      <c r="C98" s="156" t="str">
        <f>IF('1045Bf Données de base trav.'!C94="","",'1045Bf Données de base trav.'!C94)</f>
        <v/>
      </c>
      <c r="D98" s="214" t="str">
        <f>IF('1045Bf Données de base trav.'!AG94="","",'1045Bf Données de base trav.'!AG94)</f>
        <v/>
      </c>
      <c r="E98" s="222" t="str">
        <f>IF('1045Bf Données de base trav.'!N94="","",'1045Bf Données de base trav.'!N94)</f>
        <v/>
      </c>
      <c r="F98" s="210" t="str">
        <f>IF('1045Bf Données de base trav.'!O94="","",'1045Bf Données de base trav.'!O94)</f>
        <v/>
      </c>
      <c r="G98" s="217" t="str">
        <f>IF('1045Bf Données de base trav.'!P94="","",'1045Bf Données de base trav.'!P94)</f>
        <v/>
      </c>
      <c r="H98" s="218" t="str">
        <f>IF('1045Bf Données de base trav.'!Q94="","",'1045Bf Données de base trav.'!Q94)</f>
        <v/>
      </c>
      <c r="I98" s="219" t="str">
        <f>IF('1045Bf Données de base trav.'!R94="","",'1045Bf Données de base trav.'!R94)</f>
        <v/>
      </c>
      <c r="J98" s="323" t="str">
        <f t="shared" si="19"/>
        <v/>
      </c>
      <c r="K98" s="222" t="str">
        <f t="shared" si="27"/>
        <v/>
      </c>
      <c r="L98" s="220" t="str">
        <f>IF('1045Bf Données de base trav.'!S94="","",'1045Bf Données de base trav.'!S94)</f>
        <v/>
      </c>
      <c r="M98" s="221" t="str">
        <f t="shared" si="28"/>
        <v/>
      </c>
      <c r="N98" s="324" t="str">
        <f t="shared" si="29"/>
        <v/>
      </c>
      <c r="O98" s="323" t="str">
        <f t="shared" si="30"/>
        <v/>
      </c>
      <c r="P98" s="222" t="str">
        <f t="shared" si="21"/>
        <v/>
      </c>
      <c r="Q98" s="220" t="str">
        <f t="shared" si="31"/>
        <v/>
      </c>
      <c r="R98" s="221" t="str">
        <f t="shared" si="32"/>
        <v/>
      </c>
      <c r="S98" s="222" t="str">
        <f>IF(N98="","",MAX((N98-AE98)*'1045Af Demande'!$B$30,0))</f>
        <v/>
      </c>
      <c r="T98" s="223" t="str">
        <f t="shared" si="22"/>
        <v/>
      </c>
      <c r="U98" s="146"/>
      <c r="V98" s="153" t="str">
        <f>IF('1045Bf Données de base trav.'!M94="","",'1045Bf Données de base trav.'!M94)</f>
        <v/>
      </c>
      <c r="W98" s="153" t="str">
        <f>IF($C98="","",'1045Ef Décompte'!D98)</f>
        <v/>
      </c>
      <c r="X98" s="146">
        <f>IF(AND('1045Bf Données de base trav.'!Q94="",'1045Bf Données de base trav.'!R94=""),0,'1045Bf Données de base trav.'!Q94-'1045Bf Données de base trav.'!R94)</f>
        <v>0</v>
      </c>
      <c r="Y98" s="146" t="str">
        <f>IF(OR($C98="",'1045Bf Données de base trav.'!N94="",F98="",'1045Bf Données de base trav.'!P94="",X98=""),"",'1045Bf Données de base trav.'!N94-F98-'1045Bf Données de base trav.'!P94-X98)</f>
        <v/>
      </c>
      <c r="Z98" s="121" t="str">
        <f>IF(K98="","",K98 - '1045Bf Données de base trav.'!S94)</f>
        <v/>
      </c>
      <c r="AA98" s="121" t="str">
        <f t="shared" si="23"/>
        <v/>
      </c>
      <c r="AB98" s="121" t="str">
        <f t="shared" si="24"/>
        <v/>
      </c>
      <c r="AC98" s="121" t="str">
        <f t="shared" si="20"/>
        <v/>
      </c>
      <c r="AD98" s="121" t="str">
        <f>IF(OR($C98="",K98="",N98=""),"",MAX(O98+'1045Bf Données de base trav.'!T94-N98,0))</f>
        <v/>
      </c>
      <c r="AE98" s="121">
        <f>'1045Bf Données de base trav.'!T94</f>
        <v>0</v>
      </c>
      <c r="AF98" s="121" t="str">
        <f t="shared" si="25"/>
        <v/>
      </c>
      <c r="AG98" s="125">
        <f>IF('1045Bf Données de base trav.'!N94="",0,1)</f>
        <v>0</v>
      </c>
      <c r="AH98" s="138">
        <f t="shared" si="26"/>
        <v>0</v>
      </c>
      <c r="AI98" s="121">
        <f>IF('1045Bf Données de base trav.'!N94="",0,'1045Bf Données de base trav.'!N94)</f>
        <v>0</v>
      </c>
      <c r="AJ98" s="121">
        <f>IF('1045Bf Données de base trav.'!N94="",0,'1045Bf Données de base trav.'!P94)</f>
        <v>0</v>
      </c>
      <c r="AK98" s="153">
        <f>IF('1045Bf Données de base trav.'!V94&gt;0,AA98,0)</f>
        <v>0</v>
      </c>
      <c r="AL98" s="126">
        <f>IF('1045Bf Données de base trav.'!V94&gt;0,'1045Bf Données de base trav.'!T94,0)</f>
        <v>0</v>
      </c>
      <c r="AM98" s="121">
        <f>'1045Bf Données de base trav.'!N94</f>
        <v>0</v>
      </c>
      <c r="AN98" s="121">
        <f>'1045Bf Données de base trav.'!P94</f>
        <v>0</v>
      </c>
      <c r="AO98" s="121">
        <f t="shared" si="33"/>
        <v>0</v>
      </c>
    </row>
    <row r="99" spans="1:41" s="122" customFormat="1" ht="16.899999999999999" customHeight="1">
      <c r="A99" s="154" t="str">
        <f>IF('1045Bf Données de base trav.'!A95="","",'1045Bf Données de base trav.'!A95)</f>
        <v/>
      </c>
      <c r="B99" s="155" t="str">
        <f>IF('1045Bf Données de base trav.'!B95="","",'1045Bf Données de base trav.'!B95)</f>
        <v/>
      </c>
      <c r="C99" s="156" t="str">
        <f>IF('1045Bf Données de base trav.'!C95="","",'1045Bf Données de base trav.'!C95)</f>
        <v/>
      </c>
      <c r="D99" s="214" t="str">
        <f>IF('1045Bf Données de base trav.'!AG95="","",'1045Bf Données de base trav.'!AG95)</f>
        <v/>
      </c>
      <c r="E99" s="222" t="str">
        <f>IF('1045Bf Données de base trav.'!N95="","",'1045Bf Données de base trav.'!N95)</f>
        <v/>
      </c>
      <c r="F99" s="210" t="str">
        <f>IF('1045Bf Données de base trav.'!O95="","",'1045Bf Données de base trav.'!O95)</f>
        <v/>
      </c>
      <c r="G99" s="217" t="str">
        <f>IF('1045Bf Données de base trav.'!P95="","",'1045Bf Données de base trav.'!P95)</f>
        <v/>
      </c>
      <c r="H99" s="218" t="str">
        <f>IF('1045Bf Données de base trav.'!Q95="","",'1045Bf Données de base trav.'!Q95)</f>
        <v/>
      </c>
      <c r="I99" s="219" t="str">
        <f>IF('1045Bf Données de base trav.'!R95="","",'1045Bf Données de base trav.'!R95)</f>
        <v/>
      </c>
      <c r="J99" s="323" t="str">
        <f t="shared" si="19"/>
        <v/>
      </c>
      <c r="K99" s="222" t="str">
        <f t="shared" si="27"/>
        <v/>
      </c>
      <c r="L99" s="220" t="str">
        <f>IF('1045Bf Données de base trav.'!S95="","",'1045Bf Données de base trav.'!S95)</f>
        <v/>
      </c>
      <c r="M99" s="221" t="str">
        <f t="shared" si="28"/>
        <v/>
      </c>
      <c r="N99" s="324" t="str">
        <f t="shared" si="29"/>
        <v/>
      </c>
      <c r="O99" s="323" t="str">
        <f t="shared" si="30"/>
        <v/>
      </c>
      <c r="P99" s="222" t="str">
        <f t="shared" si="21"/>
        <v/>
      </c>
      <c r="Q99" s="220" t="str">
        <f t="shared" si="31"/>
        <v/>
      </c>
      <c r="R99" s="221" t="str">
        <f t="shared" si="32"/>
        <v/>
      </c>
      <c r="S99" s="222" t="str">
        <f>IF(N99="","",MAX((N99-AE99)*'1045Af Demande'!$B$30,0))</f>
        <v/>
      </c>
      <c r="T99" s="223" t="str">
        <f t="shared" si="22"/>
        <v/>
      </c>
      <c r="U99" s="146"/>
      <c r="V99" s="153" t="str">
        <f>IF('1045Bf Données de base trav.'!M95="","",'1045Bf Données de base trav.'!M95)</f>
        <v/>
      </c>
      <c r="W99" s="153" t="str">
        <f>IF($C99="","",'1045Ef Décompte'!D99)</f>
        <v/>
      </c>
      <c r="X99" s="146">
        <f>IF(AND('1045Bf Données de base trav.'!Q95="",'1045Bf Données de base trav.'!R95=""),0,'1045Bf Données de base trav.'!Q95-'1045Bf Données de base trav.'!R95)</f>
        <v>0</v>
      </c>
      <c r="Y99" s="146" t="str">
        <f>IF(OR($C99="",'1045Bf Données de base trav.'!N95="",F99="",'1045Bf Données de base trav.'!P95="",X99=""),"",'1045Bf Données de base trav.'!N95-F99-'1045Bf Données de base trav.'!P95-X99)</f>
        <v/>
      </c>
      <c r="Z99" s="121" t="str">
        <f>IF(K99="","",K99 - '1045Bf Données de base trav.'!S95)</f>
        <v/>
      </c>
      <c r="AA99" s="121" t="str">
        <f t="shared" si="23"/>
        <v/>
      </c>
      <c r="AB99" s="121" t="str">
        <f t="shared" si="24"/>
        <v/>
      </c>
      <c r="AC99" s="121" t="str">
        <f t="shared" si="20"/>
        <v/>
      </c>
      <c r="AD99" s="121" t="str">
        <f>IF(OR($C99="",K99="",N99=""),"",MAX(O99+'1045Bf Données de base trav.'!T95-N99,0))</f>
        <v/>
      </c>
      <c r="AE99" s="121">
        <f>'1045Bf Données de base trav.'!T95</f>
        <v>0</v>
      </c>
      <c r="AF99" s="121" t="str">
        <f t="shared" si="25"/>
        <v/>
      </c>
      <c r="AG99" s="125">
        <f>IF('1045Bf Données de base trav.'!N95="",0,1)</f>
        <v>0</v>
      </c>
      <c r="AH99" s="138">
        <f t="shared" si="26"/>
        <v>0</v>
      </c>
      <c r="AI99" s="121">
        <f>IF('1045Bf Données de base trav.'!N95="",0,'1045Bf Données de base trav.'!N95)</f>
        <v>0</v>
      </c>
      <c r="AJ99" s="121">
        <f>IF('1045Bf Données de base trav.'!N95="",0,'1045Bf Données de base trav.'!P95)</f>
        <v>0</v>
      </c>
      <c r="AK99" s="153">
        <f>IF('1045Bf Données de base trav.'!V95&gt;0,AA99,0)</f>
        <v>0</v>
      </c>
      <c r="AL99" s="126">
        <f>IF('1045Bf Données de base trav.'!V95&gt;0,'1045Bf Données de base trav.'!T95,0)</f>
        <v>0</v>
      </c>
      <c r="AM99" s="121">
        <f>'1045Bf Données de base trav.'!N95</f>
        <v>0</v>
      </c>
      <c r="AN99" s="121">
        <f>'1045Bf Données de base trav.'!P95</f>
        <v>0</v>
      </c>
      <c r="AO99" s="121">
        <f t="shared" si="33"/>
        <v>0</v>
      </c>
    </row>
    <row r="100" spans="1:41" s="122" customFormat="1" ht="16.899999999999999" customHeight="1">
      <c r="A100" s="154" t="str">
        <f>IF('1045Bf Données de base trav.'!A96="","",'1045Bf Données de base trav.'!A96)</f>
        <v/>
      </c>
      <c r="B100" s="155" t="str">
        <f>IF('1045Bf Données de base trav.'!B96="","",'1045Bf Données de base trav.'!B96)</f>
        <v/>
      </c>
      <c r="C100" s="156" t="str">
        <f>IF('1045Bf Données de base trav.'!C96="","",'1045Bf Données de base trav.'!C96)</f>
        <v/>
      </c>
      <c r="D100" s="214" t="str">
        <f>IF('1045Bf Données de base trav.'!AG96="","",'1045Bf Données de base trav.'!AG96)</f>
        <v/>
      </c>
      <c r="E100" s="222" t="str">
        <f>IF('1045Bf Données de base trav.'!N96="","",'1045Bf Données de base trav.'!N96)</f>
        <v/>
      </c>
      <c r="F100" s="210" t="str">
        <f>IF('1045Bf Données de base trav.'!O96="","",'1045Bf Données de base trav.'!O96)</f>
        <v/>
      </c>
      <c r="G100" s="217" t="str">
        <f>IF('1045Bf Données de base trav.'!P96="","",'1045Bf Données de base trav.'!P96)</f>
        <v/>
      </c>
      <c r="H100" s="218" t="str">
        <f>IF('1045Bf Données de base trav.'!Q96="","",'1045Bf Données de base trav.'!Q96)</f>
        <v/>
      </c>
      <c r="I100" s="219" t="str">
        <f>IF('1045Bf Données de base trav.'!R96="","",'1045Bf Données de base trav.'!R96)</f>
        <v/>
      </c>
      <c r="J100" s="323" t="str">
        <f t="shared" si="19"/>
        <v/>
      </c>
      <c r="K100" s="222" t="str">
        <f t="shared" si="27"/>
        <v/>
      </c>
      <c r="L100" s="220" t="str">
        <f>IF('1045Bf Données de base trav.'!S96="","",'1045Bf Données de base trav.'!S96)</f>
        <v/>
      </c>
      <c r="M100" s="221" t="str">
        <f t="shared" si="28"/>
        <v/>
      </c>
      <c r="N100" s="324" t="str">
        <f t="shared" si="29"/>
        <v/>
      </c>
      <c r="O100" s="323" t="str">
        <f t="shared" si="30"/>
        <v/>
      </c>
      <c r="P100" s="222" t="str">
        <f t="shared" si="21"/>
        <v/>
      </c>
      <c r="Q100" s="220" t="str">
        <f t="shared" si="31"/>
        <v/>
      </c>
      <c r="R100" s="221" t="str">
        <f t="shared" si="32"/>
        <v/>
      </c>
      <c r="S100" s="222" t="str">
        <f>IF(N100="","",MAX((N100-AE100)*'1045Af Demande'!$B$30,0))</f>
        <v/>
      </c>
      <c r="T100" s="223" t="str">
        <f t="shared" si="22"/>
        <v/>
      </c>
      <c r="U100" s="146"/>
      <c r="V100" s="153" t="str">
        <f>IF('1045Bf Données de base trav.'!M96="","",'1045Bf Données de base trav.'!M96)</f>
        <v/>
      </c>
      <c r="W100" s="153" t="str">
        <f>IF($C100="","",'1045Ef Décompte'!D100)</f>
        <v/>
      </c>
      <c r="X100" s="146">
        <f>IF(AND('1045Bf Données de base trav.'!Q96="",'1045Bf Données de base trav.'!R96=""),0,'1045Bf Données de base trav.'!Q96-'1045Bf Données de base trav.'!R96)</f>
        <v>0</v>
      </c>
      <c r="Y100" s="146" t="str">
        <f>IF(OR($C100="",'1045Bf Données de base trav.'!N96="",F100="",'1045Bf Données de base trav.'!P96="",X100=""),"",'1045Bf Données de base trav.'!N96-F100-'1045Bf Données de base trav.'!P96-X100)</f>
        <v/>
      </c>
      <c r="Z100" s="121" t="str">
        <f>IF(K100="","",K100 - '1045Bf Données de base trav.'!S96)</f>
        <v/>
      </c>
      <c r="AA100" s="121" t="str">
        <f t="shared" si="23"/>
        <v/>
      </c>
      <c r="AB100" s="121" t="str">
        <f t="shared" si="24"/>
        <v/>
      </c>
      <c r="AC100" s="121" t="str">
        <f t="shared" si="20"/>
        <v/>
      </c>
      <c r="AD100" s="121" t="str">
        <f>IF(OR($C100="",K100="",N100=""),"",MAX(O100+'1045Bf Données de base trav.'!T96-N100,0))</f>
        <v/>
      </c>
      <c r="AE100" s="121">
        <f>'1045Bf Données de base trav.'!T96</f>
        <v>0</v>
      </c>
      <c r="AF100" s="121" t="str">
        <f t="shared" si="25"/>
        <v/>
      </c>
      <c r="AG100" s="125">
        <f>IF('1045Bf Données de base trav.'!N96="",0,1)</f>
        <v>0</v>
      </c>
      <c r="AH100" s="138">
        <f t="shared" si="26"/>
        <v>0</v>
      </c>
      <c r="AI100" s="121">
        <f>IF('1045Bf Données de base trav.'!N96="",0,'1045Bf Données de base trav.'!N96)</f>
        <v>0</v>
      </c>
      <c r="AJ100" s="121">
        <f>IF('1045Bf Données de base trav.'!N96="",0,'1045Bf Données de base trav.'!P96)</f>
        <v>0</v>
      </c>
      <c r="AK100" s="153">
        <f>IF('1045Bf Données de base trav.'!V96&gt;0,AA100,0)</f>
        <v>0</v>
      </c>
      <c r="AL100" s="126">
        <f>IF('1045Bf Données de base trav.'!V96&gt;0,'1045Bf Données de base trav.'!T96,0)</f>
        <v>0</v>
      </c>
      <c r="AM100" s="121">
        <f>'1045Bf Données de base trav.'!N96</f>
        <v>0</v>
      </c>
      <c r="AN100" s="121">
        <f>'1045Bf Données de base trav.'!P96</f>
        <v>0</v>
      </c>
      <c r="AO100" s="121">
        <f t="shared" si="33"/>
        <v>0</v>
      </c>
    </row>
    <row r="101" spans="1:41" s="122" customFormat="1" ht="16.899999999999999" customHeight="1">
      <c r="A101" s="154" t="str">
        <f>IF('1045Bf Données de base trav.'!A97="","",'1045Bf Données de base trav.'!A97)</f>
        <v/>
      </c>
      <c r="B101" s="155" t="str">
        <f>IF('1045Bf Données de base trav.'!B97="","",'1045Bf Données de base trav.'!B97)</f>
        <v/>
      </c>
      <c r="C101" s="156" t="str">
        <f>IF('1045Bf Données de base trav.'!C97="","",'1045Bf Données de base trav.'!C97)</f>
        <v/>
      </c>
      <c r="D101" s="214" t="str">
        <f>IF('1045Bf Données de base trav.'!AG97="","",'1045Bf Données de base trav.'!AG97)</f>
        <v/>
      </c>
      <c r="E101" s="222" t="str">
        <f>IF('1045Bf Données de base trav.'!N97="","",'1045Bf Données de base trav.'!N97)</f>
        <v/>
      </c>
      <c r="F101" s="210" t="str">
        <f>IF('1045Bf Données de base trav.'!O97="","",'1045Bf Données de base trav.'!O97)</f>
        <v/>
      </c>
      <c r="G101" s="217" t="str">
        <f>IF('1045Bf Données de base trav.'!P97="","",'1045Bf Données de base trav.'!P97)</f>
        <v/>
      </c>
      <c r="H101" s="218" t="str">
        <f>IF('1045Bf Données de base trav.'!Q97="","",'1045Bf Données de base trav.'!Q97)</f>
        <v/>
      </c>
      <c r="I101" s="219" t="str">
        <f>IF('1045Bf Données de base trav.'!R97="","",'1045Bf Données de base trav.'!R97)</f>
        <v/>
      </c>
      <c r="J101" s="323" t="str">
        <f t="shared" si="19"/>
        <v/>
      </c>
      <c r="K101" s="222" t="str">
        <f t="shared" si="27"/>
        <v/>
      </c>
      <c r="L101" s="220" t="str">
        <f>IF('1045Bf Données de base trav.'!S97="","",'1045Bf Données de base trav.'!S97)</f>
        <v/>
      </c>
      <c r="M101" s="221" t="str">
        <f t="shared" si="28"/>
        <v/>
      </c>
      <c r="N101" s="324" t="str">
        <f t="shared" si="29"/>
        <v/>
      </c>
      <c r="O101" s="323" t="str">
        <f t="shared" si="30"/>
        <v/>
      </c>
      <c r="P101" s="222" t="str">
        <f t="shared" si="21"/>
        <v/>
      </c>
      <c r="Q101" s="220" t="str">
        <f t="shared" si="31"/>
        <v/>
      </c>
      <c r="R101" s="221" t="str">
        <f t="shared" si="32"/>
        <v/>
      </c>
      <c r="S101" s="222" t="str">
        <f>IF(N101="","",MAX((N101-AE101)*'1045Af Demande'!$B$30,0))</f>
        <v/>
      </c>
      <c r="T101" s="223" t="str">
        <f t="shared" si="22"/>
        <v/>
      </c>
      <c r="U101" s="146"/>
      <c r="V101" s="153" t="str">
        <f>IF('1045Bf Données de base trav.'!M97="","",'1045Bf Données de base trav.'!M97)</f>
        <v/>
      </c>
      <c r="W101" s="153" t="str">
        <f>IF($C101="","",'1045Ef Décompte'!D101)</f>
        <v/>
      </c>
      <c r="X101" s="146">
        <f>IF(AND('1045Bf Données de base trav.'!Q97="",'1045Bf Données de base trav.'!R97=""),0,'1045Bf Données de base trav.'!Q97-'1045Bf Données de base trav.'!R97)</f>
        <v>0</v>
      </c>
      <c r="Y101" s="146" t="str">
        <f>IF(OR($C101="",'1045Bf Données de base trav.'!N97="",F101="",'1045Bf Données de base trav.'!P97="",X101=""),"",'1045Bf Données de base trav.'!N97-F101-'1045Bf Données de base trav.'!P97-X101)</f>
        <v/>
      </c>
      <c r="Z101" s="121" t="str">
        <f>IF(K101="","",K101 - '1045Bf Données de base trav.'!S97)</f>
        <v/>
      </c>
      <c r="AA101" s="121" t="str">
        <f t="shared" si="23"/>
        <v/>
      </c>
      <c r="AB101" s="121" t="str">
        <f t="shared" si="24"/>
        <v/>
      </c>
      <c r="AC101" s="121" t="str">
        <f t="shared" si="20"/>
        <v/>
      </c>
      <c r="AD101" s="121" t="str">
        <f>IF(OR($C101="",K101="",N101=""),"",MAX(O101+'1045Bf Données de base trav.'!T97-N101,0))</f>
        <v/>
      </c>
      <c r="AE101" s="121">
        <f>'1045Bf Données de base trav.'!T97</f>
        <v>0</v>
      </c>
      <c r="AF101" s="121" t="str">
        <f t="shared" si="25"/>
        <v/>
      </c>
      <c r="AG101" s="125">
        <f>IF('1045Bf Données de base trav.'!N97="",0,1)</f>
        <v>0</v>
      </c>
      <c r="AH101" s="138">
        <f t="shared" si="26"/>
        <v>0</v>
      </c>
      <c r="AI101" s="121">
        <f>IF('1045Bf Données de base trav.'!N97="",0,'1045Bf Données de base trav.'!N97)</f>
        <v>0</v>
      </c>
      <c r="AJ101" s="121">
        <f>IF('1045Bf Données de base trav.'!N97="",0,'1045Bf Données de base trav.'!P97)</f>
        <v>0</v>
      </c>
      <c r="AK101" s="153">
        <f>IF('1045Bf Données de base trav.'!V97&gt;0,AA101,0)</f>
        <v>0</v>
      </c>
      <c r="AL101" s="126">
        <f>IF('1045Bf Données de base trav.'!V97&gt;0,'1045Bf Données de base trav.'!T97,0)</f>
        <v>0</v>
      </c>
      <c r="AM101" s="121">
        <f>'1045Bf Données de base trav.'!N97</f>
        <v>0</v>
      </c>
      <c r="AN101" s="121">
        <f>'1045Bf Données de base trav.'!P97</f>
        <v>0</v>
      </c>
      <c r="AO101" s="121">
        <f t="shared" si="33"/>
        <v>0</v>
      </c>
    </row>
    <row r="102" spans="1:41" s="122" customFormat="1" ht="16.899999999999999" customHeight="1">
      <c r="A102" s="154" t="str">
        <f>IF('1045Bf Données de base trav.'!A98="","",'1045Bf Données de base trav.'!A98)</f>
        <v/>
      </c>
      <c r="B102" s="155" t="str">
        <f>IF('1045Bf Données de base trav.'!B98="","",'1045Bf Données de base trav.'!B98)</f>
        <v/>
      </c>
      <c r="C102" s="156" t="str">
        <f>IF('1045Bf Données de base trav.'!C98="","",'1045Bf Données de base trav.'!C98)</f>
        <v/>
      </c>
      <c r="D102" s="214" t="str">
        <f>IF('1045Bf Données de base trav.'!AG98="","",'1045Bf Données de base trav.'!AG98)</f>
        <v/>
      </c>
      <c r="E102" s="222" t="str">
        <f>IF('1045Bf Données de base trav.'!N98="","",'1045Bf Données de base trav.'!N98)</f>
        <v/>
      </c>
      <c r="F102" s="210" t="str">
        <f>IF('1045Bf Données de base trav.'!O98="","",'1045Bf Données de base trav.'!O98)</f>
        <v/>
      </c>
      <c r="G102" s="217" t="str">
        <f>IF('1045Bf Données de base trav.'!P98="","",'1045Bf Données de base trav.'!P98)</f>
        <v/>
      </c>
      <c r="H102" s="218" t="str">
        <f>IF('1045Bf Données de base trav.'!Q98="","",'1045Bf Données de base trav.'!Q98)</f>
        <v/>
      </c>
      <c r="I102" s="219" t="str">
        <f>IF('1045Bf Données de base trav.'!R98="","",'1045Bf Données de base trav.'!R98)</f>
        <v/>
      </c>
      <c r="J102" s="323" t="str">
        <f t="shared" si="19"/>
        <v/>
      </c>
      <c r="K102" s="222" t="str">
        <f t="shared" si="27"/>
        <v/>
      </c>
      <c r="L102" s="220" t="str">
        <f>IF('1045Bf Données de base trav.'!S98="","",'1045Bf Données de base trav.'!S98)</f>
        <v/>
      </c>
      <c r="M102" s="221" t="str">
        <f t="shared" si="28"/>
        <v/>
      </c>
      <c r="N102" s="324" t="str">
        <f t="shared" si="29"/>
        <v/>
      </c>
      <c r="O102" s="323" t="str">
        <f t="shared" si="30"/>
        <v/>
      </c>
      <c r="P102" s="222" t="str">
        <f t="shared" si="21"/>
        <v/>
      </c>
      <c r="Q102" s="220" t="str">
        <f t="shared" si="31"/>
        <v/>
      </c>
      <c r="R102" s="221" t="str">
        <f t="shared" si="32"/>
        <v/>
      </c>
      <c r="S102" s="222" t="str">
        <f>IF(N102="","",MAX((N102-AE102)*'1045Af Demande'!$B$30,0))</f>
        <v/>
      </c>
      <c r="T102" s="223" t="str">
        <f t="shared" si="22"/>
        <v/>
      </c>
      <c r="U102" s="146"/>
      <c r="V102" s="153" t="str">
        <f>IF('1045Bf Données de base trav.'!M98="","",'1045Bf Données de base trav.'!M98)</f>
        <v/>
      </c>
      <c r="W102" s="153" t="str">
        <f>IF($C102="","",'1045Ef Décompte'!D102)</f>
        <v/>
      </c>
      <c r="X102" s="146">
        <f>IF(AND('1045Bf Données de base trav.'!Q98="",'1045Bf Données de base trav.'!R98=""),0,'1045Bf Données de base trav.'!Q98-'1045Bf Données de base trav.'!R98)</f>
        <v>0</v>
      </c>
      <c r="Y102" s="146" t="str">
        <f>IF(OR($C102="",'1045Bf Données de base trav.'!N98="",F102="",'1045Bf Données de base trav.'!P98="",X102=""),"",'1045Bf Données de base trav.'!N98-F102-'1045Bf Données de base trav.'!P98-X102)</f>
        <v/>
      </c>
      <c r="Z102" s="121" t="str">
        <f>IF(K102="","",K102 - '1045Bf Données de base trav.'!S98)</f>
        <v/>
      </c>
      <c r="AA102" s="121" t="str">
        <f t="shared" si="23"/>
        <v/>
      </c>
      <c r="AB102" s="121" t="str">
        <f t="shared" si="24"/>
        <v/>
      </c>
      <c r="AC102" s="121" t="str">
        <f t="shared" si="20"/>
        <v/>
      </c>
      <c r="AD102" s="121" t="str">
        <f>IF(OR($C102="",K102="",N102=""),"",MAX(O102+'1045Bf Données de base trav.'!T98-N102,0))</f>
        <v/>
      </c>
      <c r="AE102" s="121">
        <f>'1045Bf Données de base trav.'!T98</f>
        <v>0</v>
      </c>
      <c r="AF102" s="121" t="str">
        <f t="shared" si="25"/>
        <v/>
      </c>
      <c r="AG102" s="125">
        <f>IF('1045Bf Données de base trav.'!N98="",0,1)</f>
        <v>0</v>
      </c>
      <c r="AH102" s="138">
        <f t="shared" si="26"/>
        <v>0</v>
      </c>
      <c r="AI102" s="121">
        <f>IF('1045Bf Données de base trav.'!N98="",0,'1045Bf Données de base trav.'!N98)</f>
        <v>0</v>
      </c>
      <c r="AJ102" s="121">
        <f>IF('1045Bf Données de base trav.'!N98="",0,'1045Bf Données de base trav.'!P98)</f>
        <v>0</v>
      </c>
      <c r="AK102" s="153">
        <f>IF('1045Bf Données de base trav.'!V98&gt;0,AA102,0)</f>
        <v>0</v>
      </c>
      <c r="AL102" s="126">
        <f>IF('1045Bf Données de base trav.'!V98&gt;0,'1045Bf Données de base trav.'!T98,0)</f>
        <v>0</v>
      </c>
      <c r="AM102" s="121">
        <f>'1045Bf Données de base trav.'!N98</f>
        <v>0</v>
      </c>
      <c r="AN102" s="121">
        <f>'1045Bf Données de base trav.'!P98</f>
        <v>0</v>
      </c>
      <c r="AO102" s="121">
        <f t="shared" si="33"/>
        <v>0</v>
      </c>
    </row>
    <row r="103" spans="1:41" s="122" customFormat="1" ht="16.899999999999999" customHeight="1">
      <c r="A103" s="154" t="str">
        <f>IF('1045Bf Données de base trav.'!A99="","",'1045Bf Données de base trav.'!A99)</f>
        <v/>
      </c>
      <c r="B103" s="155" t="str">
        <f>IF('1045Bf Données de base trav.'!B99="","",'1045Bf Données de base trav.'!B99)</f>
        <v/>
      </c>
      <c r="C103" s="156" t="str">
        <f>IF('1045Bf Données de base trav.'!C99="","",'1045Bf Données de base trav.'!C99)</f>
        <v/>
      </c>
      <c r="D103" s="214" t="str">
        <f>IF('1045Bf Données de base trav.'!AG99="","",'1045Bf Données de base trav.'!AG99)</f>
        <v/>
      </c>
      <c r="E103" s="222" t="str">
        <f>IF('1045Bf Données de base trav.'!N99="","",'1045Bf Données de base trav.'!N99)</f>
        <v/>
      </c>
      <c r="F103" s="210" t="str">
        <f>IF('1045Bf Données de base trav.'!O99="","",'1045Bf Données de base trav.'!O99)</f>
        <v/>
      </c>
      <c r="G103" s="217" t="str">
        <f>IF('1045Bf Données de base trav.'!P99="","",'1045Bf Données de base trav.'!P99)</f>
        <v/>
      </c>
      <c r="H103" s="218" t="str">
        <f>IF('1045Bf Données de base trav.'!Q99="","",'1045Bf Données de base trav.'!Q99)</f>
        <v/>
      </c>
      <c r="I103" s="219" t="str">
        <f>IF('1045Bf Données de base trav.'!R99="","",'1045Bf Données de base trav.'!R99)</f>
        <v/>
      </c>
      <c r="J103" s="323" t="str">
        <f t="shared" si="19"/>
        <v/>
      </c>
      <c r="K103" s="222" t="str">
        <f t="shared" si="27"/>
        <v/>
      </c>
      <c r="L103" s="220" t="str">
        <f>IF('1045Bf Données de base trav.'!S99="","",'1045Bf Données de base trav.'!S99)</f>
        <v/>
      </c>
      <c r="M103" s="221" t="str">
        <f t="shared" si="28"/>
        <v/>
      </c>
      <c r="N103" s="324" t="str">
        <f t="shared" si="29"/>
        <v/>
      </c>
      <c r="O103" s="323" t="str">
        <f t="shared" si="30"/>
        <v/>
      </c>
      <c r="P103" s="222" t="str">
        <f t="shared" si="21"/>
        <v/>
      </c>
      <c r="Q103" s="220" t="str">
        <f t="shared" si="31"/>
        <v/>
      </c>
      <c r="R103" s="221" t="str">
        <f t="shared" si="32"/>
        <v/>
      </c>
      <c r="S103" s="222" t="str">
        <f>IF(N103="","",MAX((N103-AE103)*'1045Af Demande'!$B$30,0))</f>
        <v/>
      </c>
      <c r="T103" s="223" t="str">
        <f t="shared" si="22"/>
        <v/>
      </c>
      <c r="U103" s="146"/>
      <c r="V103" s="153" t="str">
        <f>IF('1045Bf Données de base trav.'!M99="","",'1045Bf Données de base trav.'!M99)</f>
        <v/>
      </c>
      <c r="W103" s="153" t="str">
        <f>IF($C103="","",'1045Ef Décompte'!D103)</f>
        <v/>
      </c>
      <c r="X103" s="146">
        <f>IF(AND('1045Bf Données de base trav.'!Q99="",'1045Bf Données de base trav.'!R99=""),0,'1045Bf Données de base trav.'!Q99-'1045Bf Données de base trav.'!R99)</f>
        <v>0</v>
      </c>
      <c r="Y103" s="146" t="str">
        <f>IF(OR($C103="",'1045Bf Données de base trav.'!N99="",F103="",'1045Bf Données de base trav.'!P99="",X103=""),"",'1045Bf Données de base trav.'!N99-F103-'1045Bf Données de base trav.'!P99-X103)</f>
        <v/>
      </c>
      <c r="Z103" s="121" t="str">
        <f>IF(K103="","",K103 - '1045Bf Données de base trav.'!S99)</f>
        <v/>
      </c>
      <c r="AA103" s="121" t="str">
        <f t="shared" si="23"/>
        <v/>
      </c>
      <c r="AB103" s="121" t="str">
        <f t="shared" si="24"/>
        <v/>
      </c>
      <c r="AC103" s="121" t="str">
        <f t="shared" si="20"/>
        <v/>
      </c>
      <c r="AD103" s="121" t="str">
        <f>IF(OR($C103="",K103="",N103=""),"",MAX(O103+'1045Bf Données de base trav.'!T99-N103,0))</f>
        <v/>
      </c>
      <c r="AE103" s="121">
        <f>'1045Bf Données de base trav.'!T99</f>
        <v>0</v>
      </c>
      <c r="AF103" s="121" t="str">
        <f t="shared" si="25"/>
        <v/>
      </c>
      <c r="AG103" s="125">
        <f>IF('1045Bf Données de base trav.'!N99="",0,1)</f>
        <v>0</v>
      </c>
      <c r="AH103" s="138">
        <f t="shared" si="26"/>
        <v>0</v>
      </c>
      <c r="AI103" s="121">
        <f>IF('1045Bf Données de base trav.'!N99="",0,'1045Bf Données de base trav.'!N99)</f>
        <v>0</v>
      </c>
      <c r="AJ103" s="121">
        <f>IF('1045Bf Données de base trav.'!N99="",0,'1045Bf Données de base trav.'!P99)</f>
        <v>0</v>
      </c>
      <c r="AK103" s="153">
        <f>IF('1045Bf Données de base trav.'!V99&gt;0,AA103,0)</f>
        <v>0</v>
      </c>
      <c r="AL103" s="126">
        <f>IF('1045Bf Données de base trav.'!V99&gt;0,'1045Bf Données de base trav.'!T99,0)</f>
        <v>0</v>
      </c>
      <c r="AM103" s="121">
        <f>'1045Bf Données de base trav.'!N99</f>
        <v>0</v>
      </c>
      <c r="AN103" s="121">
        <f>'1045Bf Données de base trav.'!P99</f>
        <v>0</v>
      </c>
      <c r="AO103" s="121">
        <f t="shared" si="33"/>
        <v>0</v>
      </c>
    </row>
    <row r="104" spans="1:41" s="122" customFormat="1" ht="16.899999999999999" customHeight="1">
      <c r="A104" s="154" t="str">
        <f>IF('1045Bf Données de base trav.'!A100="","",'1045Bf Données de base trav.'!A100)</f>
        <v/>
      </c>
      <c r="B104" s="155" t="str">
        <f>IF('1045Bf Données de base trav.'!B100="","",'1045Bf Données de base trav.'!B100)</f>
        <v/>
      </c>
      <c r="C104" s="156" t="str">
        <f>IF('1045Bf Données de base trav.'!C100="","",'1045Bf Données de base trav.'!C100)</f>
        <v/>
      </c>
      <c r="D104" s="214" t="str">
        <f>IF('1045Bf Données de base trav.'!AG100="","",'1045Bf Données de base trav.'!AG100)</f>
        <v/>
      </c>
      <c r="E104" s="222" t="str">
        <f>IF('1045Bf Données de base trav.'!N100="","",'1045Bf Données de base trav.'!N100)</f>
        <v/>
      </c>
      <c r="F104" s="210" t="str">
        <f>IF('1045Bf Données de base trav.'!O100="","",'1045Bf Données de base trav.'!O100)</f>
        <v/>
      </c>
      <c r="G104" s="217" t="str">
        <f>IF('1045Bf Données de base trav.'!P100="","",'1045Bf Données de base trav.'!P100)</f>
        <v/>
      </c>
      <c r="H104" s="218" t="str">
        <f>IF('1045Bf Données de base trav.'!Q100="","",'1045Bf Données de base trav.'!Q100)</f>
        <v/>
      </c>
      <c r="I104" s="219" t="str">
        <f>IF('1045Bf Données de base trav.'!R100="","",'1045Bf Données de base trav.'!R100)</f>
        <v/>
      </c>
      <c r="J104" s="323" t="str">
        <f t="shared" si="19"/>
        <v/>
      </c>
      <c r="K104" s="222" t="str">
        <f t="shared" si="27"/>
        <v/>
      </c>
      <c r="L104" s="220" t="str">
        <f>IF('1045Bf Données de base trav.'!S100="","",'1045Bf Données de base trav.'!S100)</f>
        <v/>
      </c>
      <c r="M104" s="221" t="str">
        <f t="shared" si="28"/>
        <v/>
      </c>
      <c r="N104" s="324" t="str">
        <f t="shared" si="29"/>
        <v/>
      </c>
      <c r="O104" s="323" t="str">
        <f t="shared" si="30"/>
        <v/>
      </c>
      <c r="P104" s="222" t="str">
        <f t="shared" si="21"/>
        <v/>
      </c>
      <c r="Q104" s="220" t="str">
        <f t="shared" si="31"/>
        <v/>
      </c>
      <c r="R104" s="221" t="str">
        <f t="shared" si="32"/>
        <v/>
      </c>
      <c r="S104" s="222" t="str">
        <f>IF(N104="","",MAX((N104-AE104)*'1045Af Demande'!$B$30,0))</f>
        <v/>
      </c>
      <c r="T104" s="223" t="str">
        <f t="shared" si="22"/>
        <v/>
      </c>
      <c r="U104" s="146"/>
      <c r="V104" s="153" t="str">
        <f>IF('1045Bf Données de base trav.'!M100="","",'1045Bf Données de base trav.'!M100)</f>
        <v/>
      </c>
      <c r="W104" s="153" t="str">
        <f>IF($C104="","",'1045Ef Décompte'!D104)</f>
        <v/>
      </c>
      <c r="X104" s="146">
        <f>IF(AND('1045Bf Données de base trav.'!Q100="",'1045Bf Données de base trav.'!R100=""),0,'1045Bf Données de base trav.'!Q100-'1045Bf Données de base trav.'!R100)</f>
        <v>0</v>
      </c>
      <c r="Y104" s="146" t="str">
        <f>IF(OR($C104="",'1045Bf Données de base trav.'!N100="",F104="",'1045Bf Données de base trav.'!P100="",X104=""),"",'1045Bf Données de base trav.'!N100-F104-'1045Bf Données de base trav.'!P100-X104)</f>
        <v/>
      </c>
      <c r="Z104" s="121" t="str">
        <f>IF(K104="","",K104 - '1045Bf Données de base trav.'!S100)</f>
        <v/>
      </c>
      <c r="AA104" s="121" t="str">
        <f t="shared" si="23"/>
        <v/>
      </c>
      <c r="AB104" s="121" t="str">
        <f t="shared" si="24"/>
        <v/>
      </c>
      <c r="AC104" s="121" t="str">
        <f t="shared" si="20"/>
        <v/>
      </c>
      <c r="AD104" s="121" t="str">
        <f>IF(OR($C104="",K104="",N104=""),"",MAX(O104+'1045Bf Données de base trav.'!T100-N104,0))</f>
        <v/>
      </c>
      <c r="AE104" s="121">
        <f>'1045Bf Données de base trav.'!T100</f>
        <v>0</v>
      </c>
      <c r="AF104" s="121" t="str">
        <f t="shared" si="25"/>
        <v/>
      </c>
      <c r="AG104" s="125">
        <f>IF('1045Bf Données de base trav.'!N100="",0,1)</f>
        <v>0</v>
      </c>
      <c r="AH104" s="138">
        <f t="shared" si="26"/>
        <v>0</v>
      </c>
      <c r="AI104" s="121">
        <f>IF('1045Bf Données de base trav.'!N100="",0,'1045Bf Données de base trav.'!N100)</f>
        <v>0</v>
      </c>
      <c r="AJ104" s="121">
        <f>IF('1045Bf Données de base trav.'!N100="",0,'1045Bf Données de base trav.'!P100)</f>
        <v>0</v>
      </c>
      <c r="AK104" s="153">
        <f>IF('1045Bf Données de base trav.'!V100&gt;0,AA104,0)</f>
        <v>0</v>
      </c>
      <c r="AL104" s="126">
        <f>IF('1045Bf Données de base trav.'!V100&gt;0,'1045Bf Données de base trav.'!T100,0)</f>
        <v>0</v>
      </c>
      <c r="AM104" s="121">
        <f>'1045Bf Données de base trav.'!N100</f>
        <v>0</v>
      </c>
      <c r="AN104" s="121">
        <f>'1045Bf Données de base trav.'!P100</f>
        <v>0</v>
      </c>
      <c r="AO104" s="121">
        <f t="shared" si="33"/>
        <v>0</v>
      </c>
    </row>
    <row r="105" spans="1:41" s="122" customFormat="1" ht="16.899999999999999" customHeight="1">
      <c r="A105" s="154" t="str">
        <f>IF('1045Bf Données de base trav.'!A101="","",'1045Bf Données de base trav.'!A101)</f>
        <v/>
      </c>
      <c r="B105" s="155" t="str">
        <f>IF('1045Bf Données de base trav.'!B101="","",'1045Bf Données de base trav.'!B101)</f>
        <v/>
      </c>
      <c r="C105" s="156" t="str">
        <f>IF('1045Bf Données de base trav.'!C101="","",'1045Bf Données de base trav.'!C101)</f>
        <v/>
      </c>
      <c r="D105" s="214" t="str">
        <f>IF('1045Bf Données de base trav.'!AG101="","",'1045Bf Données de base trav.'!AG101)</f>
        <v/>
      </c>
      <c r="E105" s="222" t="str">
        <f>IF('1045Bf Données de base trav.'!N101="","",'1045Bf Données de base trav.'!N101)</f>
        <v/>
      </c>
      <c r="F105" s="210" t="str">
        <f>IF('1045Bf Données de base trav.'!O101="","",'1045Bf Données de base trav.'!O101)</f>
        <v/>
      </c>
      <c r="G105" s="217" t="str">
        <f>IF('1045Bf Données de base trav.'!P101="","",'1045Bf Données de base trav.'!P101)</f>
        <v/>
      </c>
      <c r="H105" s="218" t="str">
        <f>IF('1045Bf Données de base trav.'!Q101="","",'1045Bf Données de base trav.'!Q101)</f>
        <v/>
      </c>
      <c r="I105" s="219" t="str">
        <f>IF('1045Bf Données de base trav.'!R101="","",'1045Bf Données de base trav.'!R101)</f>
        <v/>
      </c>
      <c r="J105" s="323" t="str">
        <f t="shared" si="19"/>
        <v/>
      </c>
      <c r="K105" s="222" t="str">
        <f t="shared" si="27"/>
        <v/>
      </c>
      <c r="L105" s="220" t="str">
        <f>IF('1045Bf Données de base trav.'!S101="","",'1045Bf Données de base trav.'!S101)</f>
        <v/>
      </c>
      <c r="M105" s="221" t="str">
        <f t="shared" si="28"/>
        <v/>
      </c>
      <c r="N105" s="324" t="str">
        <f t="shared" si="29"/>
        <v/>
      </c>
      <c r="O105" s="323" t="str">
        <f t="shared" si="30"/>
        <v/>
      </c>
      <c r="P105" s="222" t="str">
        <f t="shared" si="21"/>
        <v/>
      </c>
      <c r="Q105" s="220" t="str">
        <f t="shared" si="31"/>
        <v/>
      </c>
      <c r="R105" s="221" t="str">
        <f t="shared" si="32"/>
        <v/>
      </c>
      <c r="S105" s="222" t="str">
        <f>IF(N105="","",MAX((N105-AE105)*'1045Af Demande'!$B$30,0))</f>
        <v/>
      </c>
      <c r="T105" s="223" t="str">
        <f t="shared" si="22"/>
        <v/>
      </c>
      <c r="U105" s="146"/>
      <c r="V105" s="153" t="str">
        <f>IF('1045Bf Données de base trav.'!M101="","",'1045Bf Données de base trav.'!M101)</f>
        <v/>
      </c>
      <c r="W105" s="153" t="str">
        <f>IF($C105="","",'1045Ef Décompte'!D105)</f>
        <v/>
      </c>
      <c r="X105" s="146">
        <f>IF(AND('1045Bf Données de base trav.'!Q101="",'1045Bf Données de base trav.'!R101=""),0,'1045Bf Données de base trav.'!Q101-'1045Bf Données de base trav.'!R101)</f>
        <v>0</v>
      </c>
      <c r="Y105" s="146" t="str">
        <f>IF(OR($C105="",'1045Bf Données de base trav.'!N101="",F105="",'1045Bf Données de base trav.'!P101="",X105=""),"",'1045Bf Données de base trav.'!N101-F105-'1045Bf Données de base trav.'!P101-X105)</f>
        <v/>
      </c>
      <c r="Z105" s="121" t="str">
        <f>IF(K105="","",K105 - '1045Bf Données de base trav.'!S101)</f>
        <v/>
      </c>
      <c r="AA105" s="121" t="str">
        <f t="shared" si="23"/>
        <v/>
      </c>
      <c r="AB105" s="121" t="str">
        <f t="shared" si="24"/>
        <v/>
      </c>
      <c r="AC105" s="121" t="str">
        <f t="shared" si="20"/>
        <v/>
      </c>
      <c r="AD105" s="121" t="str">
        <f>IF(OR($C105="",K105="",N105=""),"",MAX(O105+'1045Bf Données de base trav.'!T101-N105,0))</f>
        <v/>
      </c>
      <c r="AE105" s="121">
        <f>'1045Bf Données de base trav.'!T101</f>
        <v>0</v>
      </c>
      <c r="AF105" s="121" t="str">
        <f t="shared" si="25"/>
        <v/>
      </c>
      <c r="AG105" s="125">
        <f>IF('1045Bf Données de base trav.'!N101="",0,1)</f>
        <v>0</v>
      </c>
      <c r="AH105" s="138">
        <f t="shared" si="26"/>
        <v>0</v>
      </c>
      <c r="AI105" s="121">
        <f>IF('1045Bf Données de base trav.'!N101="",0,'1045Bf Données de base trav.'!N101)</f>
        <v>0</v>
      </c>
      <c r="AJ105" s="121">
        <f>IF('1045Bf Données de base trav.'!N101="",0,'1045Bf Données de base trav.'!P101)</f>
        <v>0</v>
      </c>
      <c r="AK105" s="153">
        <f>IF('1045Bf Données de base trav.'!V101&gt;0,AA105,0)</f>
        <v>0</v>
      </c>
      <c r="AL105" s="126">
        <f>IF('1045Bf Données de base trav.'!V101&gt;0,'1045Bf Données de base trav.'!T101,0)</f>
        <v>0</v>
      </c>
      <c r="AM105" s="121">
        <f>'1045Bf Données de base trav.'!N101</f>
        <v>0</v>
      </c>
      <c r="AN105" s="121">
        <f>'1045Bf Données de base trav.'!P101</f>
        <v>0</v>
      </c>
      <c r="AO105" s="121">
        <f t="shared" si="33"/>
        <v>0</v>
      </c>
    </row>
    <row r="106" spans="1:41" s="122" customFormat="1" ht="16.899999999999999" customHeight="1">
      <c r="A106" s="154" t="str">
        <f>IF('1045Bf Données de base trav.'!A102="","",'1045Bf Données de base trav.'!A102)</f>
        <v/>
      </c>
      <c r="B106" s="155" t="str">
        <f>IF('1045Bf Données de base trav.'!B102="","",'1045Bf Données de base trav.'!B102)</f>
        <v/>
      </c>
      <c r="C106" s="156" t="str">
        <f>IF('1045Bf Données de base trav.'!C102="","",'1045Bf Données de base trav.'!C102)</f>
        <v/>
      </c>
      <c r="D106" s="214" t="str">
        <f>IF('1045Bf Données de base trav.'!AG102="","",'1045Bf Données de base trav.'!AG102)</f>
        <v/>
      </c>
      <c r="E106" s="222" t="str">
        <f>IF('1045Bf Données de base trav.'!N102="","",'1045Bf Données de base trav.'!N102)</f>
        <v/>
      </c>
      <c r="F106" s="210" t="str">
        <f>IF('1045Bf Données de base trav.'!O102="","",'1045Bf Données de base trav.'!O102)</f>
        <v/>
      </c>
      <c r="G106" s="217" t="str">
        <f>IF('1045Bf Données de base trav.'!P102="","",'1045Bf Données de base trav.'!P102)</f>
        <v/>
      </c>
      <c r="H106" s="218" t="str">
        <f>IF('1045Bf Données de base trav.'!Q102="","",'1045Bf Données de base trav.'!Q102)</f>
        <v/>
      </c>
      <c r="I106" s="219" t="str">
        <f>IF('1045Bf Données de base trav.'!R102="","",'1045Bf Données de base trav.'!R102)</f>
        <v/>
      </c>
      <c r="J106" s="323" t="str">
        <f t="shared" si="19"/>
        <v/>
      </c>
      <c r="K106" s="222" t="str">
        <f t="shared" si="27"/>
        <v/>
      </c>
      <c r="L106" s="220" t="str">
        <f>IF('1045Bf Données de base trav.'!S102="","",'1045Bf Données de base trav.'!S102)</f>
        <v/>
      </c>
      <c r="M106" s="221" t="str">
        <f t="shared" si="28"/>
        <v/>
      </c>
      <c r="N106" s="324" t="str">
        <f t="shared" si="29"/>
        <v/>
      </c>
      <c r="O106" s="323" t="str">
        <f t="shared" si="30"/>
        <v/>
      </c>
      <c r="P106" s="222" t="str">
        <f t="shared" si="21"/>
        <v/>
      </c>
      <c r="Q106" s="220" t="str">
        <f t="shared" si="31"/>
        <v/>
      </c>
      <c r="R106" s="221" t="str">
        <f t="shared" si="32"/>
        <v/>
      </c>
      <c r="S106" s="222" t="str">
        <f>IF(N106="","",MAX((N106-AE106)*'1045Af Demande'!$B$30,0))</f>
        <v/>
      </c>
      <c r="T106" s="223" t="str">
        <f t="shared" si="22"/>
        <v/>
      </c>
      <c r="U106" s="146"/>
      <c r="V106" s="153" t="str">
        <f>IF('1045Bf Données de base trav.'!M102="","",'1045Bf Données de base trav.'!M102)</f>
        <v/>
      </c>
      <c r="W106" s="153" t="str">
        <f>IF($C106="","",'1045Ef Décompte'!D106)</f>
        <v/>
      </c>
      <c r="X106" s="146">
        <f>IF(AND('1045Bf Données de base trav.'!Q102="",'1045Bf Données de base trav.'!R102=""),0,'1045Bf Données de base trav.'!Q102-'1045Bf Données de base trav.'!R102)</f>
        <v>0</v>
      </c>
      <c r="Y106" s="146" t="str">
        <f>IF(OR($C106="",'1045Bf Données de base trav.'!N102="",F106="",'1045Bf Données de base trav.'!P102="",X106=""),"",'1045Bf Données de base trav.'!N102-F106-'1045Bf Données de base trav.'!P102-X106)</f>
        <v/>
      </c>
      <c r="Z106" s="121" t="str">
        <f>IF(K106="","",K106 - '1045Bf Données de base trav.'!S102)</f>
        <v/>
      </c>
      <c r="AA106" s="121" t="str">
        <f t="shared" si="23"/>
        <v/>
      </c>
      <c r="AB106" s="121" t="str">
        <f t="shared" si="24"/>
        <v/>
      </c>
      <c r="AC106" s="121" t="str">
        <f t="shared" si="20"/>
        <v/>
      </c>
      <c r="AD106" s="121" t="str">
        <f>IF(OR($C106="",K106="",N106=""),"",MAX(O106+'1045Bf Données de base trav.'!T102-N106,0))</f>
        <v/>
      </c>
      <c r="AE106" s="121">
        <f>'1045Bf Données de base trav.'!T102</f>
        <v>0</v>
      </c>
      <c r="AF106" s="121" t="str">
        <f t="shared" si="25"/>
        <v/>
      </c>
      <c r="AG106" s="125">
        <f>IF('1045Bf Données de base trav.'!N102="",0,1)</f>
        <v>0</v>
      </c>
      <c r="AH106" s="138">
        <f t="shared" si="26"/>
        <v>0</v>
      </c>
      <c r="AI106" s="121">
        <f>IF('1045Bf Données de base trav.'!N102="",0,'1045Bf Données de base trav.'!N102)</f>
        <v>0</v>
      </c>
      <c r="AJ106" s="121">
        <f>IF('1045Bf Données de base trav.'!N102="",0,'1045Bf Données de base trav.'!P102)</f>
        <v>0</v>
      </c>
      <c r="AK106" s="153">
        <f>IF('1045Bf Données de base trav.'!V102&gt;0,AA106,0)</f>
        <v>0</v>
      </c>
      <c r="AL106" s="126">
        <f>IF('1045Bf Données de base trav.'!V102&gt;0,'1045Bf Données de base trav.'!T102,0)</f>
        <v>0</v>
      </c>
      <c r="AM106" s="121">
        <f>'1045Bf Données de base trav.'!N102</f>
        <v>0</v>
      </c>
      <c r="AN106" s="121">
        <f>'1045Bf Données de base trav.'!P102</f>
        <v>0</v>
      </c>
      <c r="AO106" s="121">
        <f t="shared" si="33"/>
        <v>0</v>
      </c>
    </row>
    <row r="107" spans="1:41" s="122" customFormat="1" ht="16.899999999999999" customHeight="1">
      <c r="A107" s="154" t="str">
        <f>IF('1045Bf Données de base trav.'!A103="","",'1045Bf Données de base trav.'!A103)</f>
        <v/>
      </c>
      <c r="B107" s="155" t="str">
        <f>IF('1045Bf Données de base trav.'!B103="","",'1045Bf Données de base trav.'!B103)</f>
        <v/>
      </c>
      <c r="C107" s="156" t="str">
        <f>IF('1045Bf Données de base trav.'!C103="","",'1045Bf Données de base trav.'!C103)</f>
        <v/>
      </c>
      <c r="D107" s="214" t="str">
        <f>IF('1045Bf Données de base trav.'!AG103="","",'1045Bf Données de base trav.'!AG103)</f>
        <v/>
      </c>
      <c r="E107" s="222" t="str">
        <f>IF('1045Bf Données de base trav.'!N103="","",'1045Bf Données de base trav.'!N103)</f>
        <v/>
      </c>
      <c r="F107" s="210" t="str">
        <f>IF('1045Bf Données de base trav.'!O103="","",'1045Bf Données de base trav.'!O103)</f>
        <v/>
      </c>
      <c r="G107" s="217" t="str">
        <f>IF('1045Bf Données de base trav.'!P103="","",'1045Bf Données de base trav.'!P103)</f>
        <v/>
      </c>
      <c r="H107" s="218" t="str">
        <f>IF('1045Bf Données de base trav.'!Q103="","",'1045Bf Données de base trav.'!Q103)</f>
        <v/>
      </c>
      <c r="I107" s="219" t="str">
        <f>IF('1045Bf Données de base trav.'!R103="","",'1045Bf Données de base trav.'!R103)</f>
        <v/>
      </c>
      <c r="J107" s="323" t="str">
        <f t="shared" si="19"/>
        <v/>
      </c>
      <c r="K107" s="222" t="str">
        <f t="shared" si="27"/>
        <v/>
      </c>
      <c r="L107" s="220" t="str">
        <f>IF('1045Bf Données de base trav.'!S103="","",'1045Bf Données de base trav.'!S103)</f>
        <v/>
      </c>
      <c r="M107" s="221" t="str">
        <f t="shared" si="28"/>
        <v/>
      </c>
      <c r="N107" s="324" t="str">
        <f t="shared" si="29"/>
        <v/>
      </c>
      <c r="O107" s="323" t="str">
        <f t="shared" si="30"/>
        <v/>
      </c>
      <c r="P107" s="222" t="str">
        <f t="shared" si="21"/>
        <v/>
      </c>
      <c r="Q107" s="220" t="str">
        <f t="shared" si="31"/>
        <v/>
      </c>
      <c r="R107" s="221" t="str">
        <f t="shared" si="32"/>
        <v/>
      </c>
      <c r="S107" s="222" t="str">
        <f>IF(N107="","",MAX((N107-AE107)*'1045Af Demande'!$B$30,0))</f>
        <v/>
      </c>
      <c r="T107" s="223" t="str">
        <f t="shared" si="22"/>
        <v/>
      </c>
      <c r="U107" s="146"/>
      <c r="V107" s="153" t="str">
        <f>IF('1045Bf Données de base trav.'!M103="","",'1045Bf Données de base trav.'!M103)</f>
        <v/>
      </c>
      <c r="W107" s="153" t="str">
        <f>IF($C107="","",'1045Ef Décompte'!D107)</f>
        <v/>
      </c>
      <c r="X107" s="146">
        <f>IF(AND('1045Bf Données de base trav.'!Q103="",'1045Bf Données de base trav.'!R103=""),0,'1045Bf Données de base trav.'!Q103-'1045Bf Données de base trav.'!R103)</f>
        <v>0</v>
      </c>
      <c r="Y107" s="146" t="str">
        <f>IF(OR($C107="",'1045Bf Données de base trav.'!N103="",F107="",'1045Bf Données de base trav.'!P103="",X107=""),"",'1045Bf Données de base trav.'!N103-F107-'1045Bf Données de base trav.'!P103-X107)</f>
        <v/>
      </c>
      <c r="Z107" s="121" t="str">
        <f>IF(K107="","",K107 - '1045Bf Données de base trav.'!S103)</f>
        <v/>
      </c>
      <c r="AA107" s="121" t="str">
        <f t="shared" si="23"/>
        <v/>
      </c>
      <c r="AB107" s="121" t="str">
        <f t="shared" si="24"/>
        <v/>
      </c>
      <c r="AC107" s="121" t="str">
        <f t="shared" si="20"/>
        <v/>
      </c>
      <c r="AD107" s="121" t="str">
        <f>IF(OR($C107="",K107="",N107=""),"",MAX(O107+'1045Bf Données de base trav.'!T103-N107,0))</f>
        <v/>
      </c>
      <c r="AE107" s="121">
        <f>'1045Bf Données de base trav.'!T103</f>
        <v>0</v>
      </c>
      <c r="AF107" s="121" t="str">
        <f t="shared" si="25"/>
        <v/>
      </c>
      <c r="AG107" s="125">
        <f>IF('1045Bf Données de base trav.'!N103="",0,1)</f>
        <v>0</v>
      </c>
      <c r="AH107" s="138">
        <f t="shared" si="26"/>
        <v>0</v>
      </c>
      <c r="AI107" s="121">
        <f>IF('1045Bf Données de base trav.'!N103="",0,'1045Bf Données de base trav.'!N103)</f>
        <v>0</v>
      </c>
      <c r="AJ107" s="121">
        <f>IF('1045Bf Données de base trav.'!N103="",0,'1045Bf Données de base trav.'!P103)</f>
        <v>0</v>
      </c>
      <c r="AK107" s="153">
        <f>IF('1045Bf Données de base trav.'!V103&gt;0,AA107,0)</f>
        <v>0</v>
      </c>
      <c r="AL107" s="126">
        <f>IF('1045Bf Données de base trav.'!V103&gt;0,'1045Bf Données de base trav.'!T103,0)</f>
        <v>0</v>
      </c>
      <c r="AM107" s="121">
        <f>'1045Bf Données de base trav.'!N103</f>
        <v>0</v>
      </c>
      <c r="AN107" s="121">
        <f>'1045Bf Données de base trav.'!P103</f>
        <v>0</v>
      </c>
      <c r="AO107" s="121">
        <f t="shared" si="33"/>
        <v>0</v>
      </c>
    </row>
    <row r="108" spans="1:41" s="122" customFormat="1" ht="16.899999999999999" customHeight="1">
      <c r="A108" s="154" t="str">
        <f>IF('1045Bf Données de base trav.'!A104="","",'1045Bf Données de base trav.'!A104)</f>
        <v/>
      </c>
      <c r="B108" s="155" t="str">
        <f>IF('1045Bf Données de base trav.'!B104="","",'1045Bf Données de base trav.'!B104)</f>
        <v/>
      </c>
      <c r="C108" s="156" t="str">
        <f>IF('1045Bf Données de base trav.'!C104="","",'1045Bf Données de base trav.'!C104)</f>
        <v/>
      </c>
      <c r="D108" s="214" t="str">
        <f>IF('1045Bf Données de base trav.'!AG104="","",'1045Bf Données de base trav.'!AG104)</f>
        <v/>
      </c>
      <c r="E108" s="222" t="str">
        <f>IF('1045Bf Données de base trav.'!N104="","",'1045Bf Données de base trav.'!N104)</f>
        <v/>
      </c>
      <c r="F108" s="210" t="str">
        <f>IF('1045Bf Données de base trav.'!O104="","",'1045Bf Données de base trav.'!O104)</f>
        <v/>
      </c>
      <c r="G108" s="217" t="str">
        <f>IF('1045Bf Données de base trav.'!P104="","",'1045Bf Données de base trav.'!P104)</f>
        <v/>
      </c>
      <c r="H108" s="218" t="str">
        <f>IF('1045Bf Données de base trav.'!Q104="","",'1045Bf Données de base trav.'!Q104)</f>
        <v/>
      </c>
      <c r="I108" s="219" t="str">
        <f>IF('1045Bf Données de base trav.'!R104="","",'1045Bf Données de base trav.'!R104)</f>
        <v/>
      </c>
      <c r="J108" s="323" t="str">
        <f t="shared" si="19"/>
        <v/>
      </c>
      <c r="K108" s="222" t="str">
        <f t="shared" si="27"/>
        <v/>
      </c>
      <c r="L108" s="220" t="str">
        <f>IF('1045Bf Données de base trav.'!S104="","",'1045Bf Données de base trav.'!S104)</f>
        <v/>
      </c>
      <c r="M108" s="221" t="str">
        <f t="shared" si="28"/>
        <v/>
      </c>
      <c r="N108" s="324" t="str">
        <f t="shared" si="29"/>
        <v/>
      </c>
      <c r="O108" s="323" t="str">
        <f t="shared" si="30"/>
        <v/>
      </c>
      <c r="P108" s="222" t="str">
        <f t="shared" si="21"/>
        <v/>
      </c>
      <c r="Q108" s="220" t="str">
        <f t="shared" si="31"/>
        <v/>
      </c>
      <c r="R108" s="221" t="str">
        <f t="shared" si="32"/>
        <v/>
      </c>
      <c r="S108" s="222" t="str">
        <f>IF(N108="","",MAX((N108-AE108)*'1045Af Demande'!$B$30,0))</f>
        <v/>
      </c>
      <c r="T108" s="223" t="str">
        <f t="shared" si="22"/>
        <v/>
      </c>
      <c r="U108" s="146"/>
      <c r="V108" s="153" t="str">
        <f>IF('1045Bf Données de base trav.'!M104="","",'1045Bf Données de base trav.'!M104)</f>
        <v/>
      </c>
      <c r="W108" s="153" t="str">
        <f>IF($C108="","",'1045Ef Décompte'!D108)</f>
        <v/>
      </c>
      <c r="X108" s="146">
        <f>IF(AND('1045Bf Données de base trav.'!Q104="",'1045Bf Données de base trav.'!R104=""),0,'1045Bf Données de base trav.'!Q104-'1045Bf Données de base trav.'!R104)</f>
        <v>0</v>
      </c>
      <c r="Y108" s="146" t="str">
        <f>IF(OR($C108="",'1045Bf Données de base trav.'!N104="",F108="",'1045Bf Données de base trav.'!P104="",X108=""),"",'1045Bf Données de base trav.'!N104-F108-'1045Bf Données de base trav.'!P104-X108)</f>
        <v/>
      </c>
      <c r="Z108" s="121" t="str">
        <f>IF(K108="","",K108 - '1045Bf Données de base trav.'!S104)</f>
        <v/>
      </c>
      <c r="AA108" s="121" t="str">
        <f t="shared" si="23"/>
        <v/>
      </c>
      <c r="AB108" s="121" t="str">
        <f t="shared" si="24"/>
        <v/>
      </c>
      <c r="AC108" s="121" t="str">
        <f t="shared" si="20"/>
        <v/>
      </c>
      <c r="AD108" s="121" t="str">
        <f>IF(OR($C108="",K108="",N108=""),"",MAX(O108+'1045Bf Données de base trav.'!T104-N108,0))</f>
        <v/>
      </c>
      <c r="AE108" s="121">
        <f>'1045Bf Données de base trav.'!T104</f>
        <v>0</v>
      </c>
      <c r="AF108" s="121" t="str">
        <f t="shared" si="25"/>
        <v/>
      </c>
      <c r="AG108" s="125">
        <f>IF('1045Bf Données de base trav.'!N104="",0,1)</f>
        <v>0</v>
      </c>
      <c r="AH108" s="138">
        <f t="shared" si="26"/>
        <v>0</v>
      </c>
      <c r="AI108" s="121">
        <f>IF('1045Bf Données de base trav.'!N104="",0,'1045Bf Données de base trav.'!N104)</f>
        <v>0</v>
      </c>
      <c r="AJ108" s="121">
        <f>IF('1045Bf Données de base trav.'!N104="",0,'1045Bf Données de base trav.'!P104)</f>
        <v>0</v>
      </c>
      <c r="AK108" s="153">
        <f>IF('1045Bf Données de base trav.'!V104&gt;0,AA108,0)</f>
        <v>0</v>
      </c>
      <c r="AL108" s="126">
        <f>IF('1045Bf Données de base trav.'!V104&gt;0,'1045Bf Données de base trav.'!T104,0)</f>
        <v>0</v>
      </c>
      <c r="AM108" s="121">
        <f>'1045Bf Données de base trav.'!N104</f>
        <v>0</v>
      </c>
      <c r="AN108" s="121">
        <f>'1045Bf Données de base trav.'!P104</f>
        <v>0</v>
      </c>
      <c r="AO108" s="121">
        <f t="shared" si="33"/>
        <v>0</v>
      </c>
    </row>
    <row r="109" spans="1:41" s="122" customFormat="1" ht="16.899999999999999" customHeight="1">
      <c r="A109" s="154" t="str">
        <f>IF('1045Bf Données de base trav.'!A105="","",'1045Bf Données de base trav.'!A105)</f>
        <v/>
      </c>
      <c r="B109" s="155" t="str">
        <f>IF('1045Bf Données de base trav.'!B105="","",'1045Bf Données de base trav.'!B105)</f>
        <v/>
      </c>
      <c r="C109" s="156" t="str">
        <f>IF('1045Bf Données de base trav.'!C105="","",'1045Bf Données de base trav.'!C105)</f>
        <v/>
      </c>
      <c r="D109" s="214" t="str">
        <f>IF('1045Bf Données de base trav.'!AG105="","",'1045Bf Données de base trav.'!AG105)</f>
        <v/>
      </c>
      <c r="E109" s="222" t="str">
        <f>IF('1045Bf Données de base trav.'!N105="","",'1045Bf Données de base trav.'!N105)</f>
        <v/>
      </c>
      <c r="F109" s="210" t="str">
        <f>IF('1045Bf Données de base trav.'!O105="","",'1045Bf Données de base trav.'!O105)</f>
        <v/>
      </c>
      <c r="G109" s="217" t="str">
        <f>IF('1045Bf Données de base trav.'!P105="","",'1045Bf Données de base trav.'!P105)</f>
        <v/>
      </c>
      <c r="H109" s="218" t="str">
        <f>IF('1045Bf Données de base trav.'!Q105="","",'1045Bf Données de base trav.'!Q105)</f>
        <v/>
      </c>
      <c r="I109" s="219" t="str">
        <f>IF('1045Bf Données de base trav.'!R105="","",'1045Bf Données de base trav.'!R105)</f>
        <v/>
      </c>
      <c r="J109" s="323" t="str">
        <f t="shared" si="19"/>
        <v/>
      </c>
      <c r="K109" s="222" t="str">
        <f t="shared" si="27"/>
        <v/>
      </c>
      <c r="L109" s="220" t="str">
        <f>IF('1045Bf Données de base trav.'!S105="","",'1045Bf Données de base trav.'!S105)</f>
        <v/>
      </c>
      <c r="M109" s="221" t="str">
        <f t="shared" si="28"/>
        <v/>
      </c>
      <c r="N109" s="324" t="str">
        <f t="shared" si="29"/>
        <v/>
      </c>
      <c r="O109" s="323" t="str">
        <f t="shared" si="30"/>
        <v/>
      </c>
      <c r="P109" s="222" t="str">
        <f t="shared" si="21"/>
        <v/>
      </c>
      <c r="Q109" s="220" t="str">
        <f t="shared" si="31"/>
        <v/>
      </c>
      <c r="R109" s="221" t="str">
        <f t="shared" si="32"/>
        <v/>
      </c>
      <c r="S109" s="222" t="str">
        <f>IF(N109="","",MAX((N109-AE109)*'1045Af Demande'!$B$30,0))</f>
        <v/>
      </c>
      <c r="T109" s="223" t="str">
        <f t="shared" si="22"/>
        <v/>
      </c>
      <c r="U109" s="146"/>
      <c r="V109" s="153" t="str">
        <f>IF('1045Bf Données de base trav.'!M105="","",'1045Bf Données de base trav.'!M105)</f>
        <v/>
      </c>
      <c r="W109" s="153" t="str">
        <f>IF($C109="","",'1045Ef Décompte'!D109)</f>
        <v/>
      </c>
      <c r="X109" s="146">
        <f>IF(AND('1045Bf Données de base trav.'!Q105="",'1045Bf Données de base trav.'!R105=""),0,'1045Bf Données de base trav.'!Q105-'1045Bf Données de base trav.'!R105)</f>
        <v>0</v>
      </c>
      <c r="Y109" s="146" t="str">
        <f>IF(OR($C109="",'1045Bf Données de base trav.'!N105="",F109="",'1045Bf Données de base trav.'!P105="",X109=""),"",'1045Bf Données de base trav.'!N105-F109-'1045Bf Données de base trav.'!P105-X109)</f>
        <v/>
      </c>
      <c r="Z109" s="121" t="str">
        <f>IF(K109="","",K109 - '1045Bf Données de base trav.'!S105)</f>
        <v/>
      </c>
      <c r="AA109" s="121" t="str">
        <f t="shared" si="23"/>
        <v/>
      </c>
      <c r="AB109" s="121" t="str">
        <f t="shared" si="24"/>
        <v/>
      </c>
      <c r="AC109" s="121" t="str">
        <f t="shared" si="20"/>
        <v/>
      </c>
      <c r="AD109" s="121" t="str">
        <f>IF(OR($C109="",K109="",N109=""),"",MAX(O109+'1045Bf Données de base trav.'!T105-N109,0))</f>
        <v/>
      </c>
      <c r="AE109" s="121">
        <f>'1045Bf Données de base trav.'!T105</f>
        <v>0</v>
      </c>
      <c r="AF109" s="121" t="str">
        <f t="shared" si="25"/>
        <v/>
      </c>
      <c r="AG109" s="125">
        <f>IF('1045Bf Données de base trav.'!N105="",0,1)</f>
        <v>0</v>
      </c>
      <c r="AH109" s="138">
        <f t="shared" si="26"/>
        <v>0</v>
      </c>
      <c r="AI109" s="121">
        <f>IF('1045Bf Données de base trav.'!N105="",0,'1045Bf Données de base trav.'!N105)</f>
        <v>0</v>
      </c>
      <c r="AJ109" s="121">
        <f>IF('1045Bf Données de base trav.'!N105="",0,'1045Bf Données de base trav.'!P105)</f>
        <v>0</v>
      </c>
      <c r="AK109" s="153">
        <f>IF('1045Bf Données de base trav.'!V105&gt;0,AA109,0)</f>
        <v>0</v>
      </c>
      <c r="AL109" s="126">
        <f>IF('1045Bf Données de base trav.'!V105&gt;0,'1045Bf Données de base trav.'!T105,0)</f>
        <v>0</v>
      </c>
      <c r="AM109" s="121">
        <f>'1045Bf Données de base trav.'!N105</f>
        <v>0</v>
      </c>
      <c r="AN109" s="121">
        <f>'1045Bf Données de base trav.'!P105</f>
        <v>0</v>
      </c>
      <c r="AO109" s="121">
        <f t="shared" si="33"/>
        <v>0</v>
      </c>
    </row>
    <row r="110" spans="1:41" s="122" customFormat="1" ht="16.899999999999999" customHeight="1">
      <c r="A110" s="154" t="str">
        <f>IF('1045Bf Données de base trav.'!A106="","",'1045Bf Données de base trav.'!A106)</f>
        <v/>
      </c>
      <c r="B110" s="155" t="str">
        <f>IF('1045Bf Données de base trav.'!B106="","",'1045Bf Données de base trav.'!B106)</f>
        <v/>
      </c>
      <c r="C110" s="156" t="str">
        <f>IF('1045Bf Données de base trav.'!C106="","",'1045Bf Données de base trav.'!C106)</f>
        <v/>
      </c>
      <c r="D110" s="214" t="str">
        <f>IF('1045Bf Données de base trav.'!AG106="","",'1045Bf Données de base trav.'!AG106)</f>
        <v/>
      </c>
      <c r="E110" s="222" t="str">
        <f>IF('1045Bf Données de base trav.'!N106="","",'1045Bf Données de base trav.'!N106)</f>
        <v/>
      </c>
      <c r="F110" s="210" t="str">
        <f>IF('1045Bf Données de base trav.'!O106="","",'1045Bf Données de base trav.'!O106)</f>
        <v/>
      </c>
      <c r="G110" s="217" t="str">
        <f>IF('1045Bf Données de base trav.'!P106="","",'1045Bf Données de base trav.'!P106)</f>
        <v/>
      </c>
      <c r="H110" s="218" t="str">
        <f>IF('1045Bf Données de base trav.'!Q106="","",'1045Bf Données de base trav.'!Q106)</f>
        <v/>
      </c>
      <c r="I110" s="219" t="str">
        <f>IF('1045Bf Données de base trav.'!R106="","",'1045Bf Données de base trav.'!R106)</f>
        <v/>
      </c>
      <c r="J110" s="323" t="str">
        <f t="shared" si="19"/>
        <v/>
      </c>
      <c r="K110" s="222" t="str">
        <f t="shared" si="27"/>
        <v/>
      </c>
      <c r="L110" s="220" t="str">
        <f>IF('1045Bf Données de base trav.'!S106="","",'1045Bf Données de base trav.'!S106)</f>
        <v/>
      </c>
      <c r="M110" s="221" t="str">
        <f t="shared" si="28"/>
        <v/>
      </c>
      <c r="N110" s="324" t="str">
        <f t="shared" si="29"/>
        <v/>
      </c>
      <c r="O110" s="323" t="str">
        <f t="shared" si="30"/>
        <v/>
      </c>
      <c r="P110" s="222" t="str">
        <f t="shared" si="21"/>
        <v/>
      </c>
      <c r="Q110" s="220" t="str">
        <f t="shared" si="31"/>
        <v/>
      </c>
      <c r="R110" s="221" t="str">
        <f t="shared" si="32"/>
        <v/>
      </c>
      <c r="S110" s="222" t="str">
        <f>IF(N110="","",MAX((N110-AE110)*'1045Af Demande'!$B$30,0))</f>
        <v/>
      </c>
      <c r="T110" s="223" t="str">
        <f t="shared" si="22"/>
        <v/>
      </c>
      <c r="U110" s="146"/>
      <c r="V110" s="153" t="str">
        <f>IF('1045Bf Données de base trav.'!M106="","",'1045Bf Données de base trav.'!M106)</f>
        <v/>
      </c>
      <c r="W110" s="153" t="str">
        <f>IF($C110="","",'1045Ef Décompte'!D110)</f>
        <v/>
      </c>
      <c r="X110" s="146">
        <f>IF(AND('1045Bf Données de base trav.'!Q106="",'1045Bf Données de base trav.'!R106=""),0,'1045Bf Données de base trav.'!Q106-'1045Bf Données de base trav.'!R106)</f>
        <v>0</v>
      </c>
      <c r="Y110" s="146" t="str">
        <f>IF(OR($C110="",'1045Bf Données de base trav.'!N106="",F110="",'1045Bf Données de base trav.'!P106="",X110=""),"",'1045Bf Données de base trav.'!N106-F110-'1045Bf Données de base trav.'!P106-X110)</f>
        <v/>
      </c>
      <c r="Z110" s="121" t="str">
        <f>IF(K110="","",K110 - '1045Bf Données de base trav.'!S106)</f>
        <v/>
      </c>
      <c r="AA110" s="121" t="str">
        <f t="shared" si="23"/>
        <v/>
      </c>
      <c r="AB110" s="121" t="str">
        <f t="shared" si="24"/>
        <v/>
      </c>
      <c r="AC110" s="121" t="str">
        <f t="shared" si="20"/>
        <v/>
      </c>
      <c r="AD110" s="121" t="str">
        <f>IF(OR($C110="",K110="",N110=""),"",MAX(O110+'1045Bf Données de base trav.'!T106-N110,0))</f>
        <v/>
      </c>
      <c r="AE110" s="121">
        <f>'1045Bf Données de base trav.'!T106</f>
        <v>0</v>
      </c>
      <c r="AF110" s="121" t="str">
        <f t="shared" si="25"/>
        <v/>
      </c>
      <c r="AG110" s="125">
        <f>IF('1045Bf Données de base trav.'!N106="",0,1)</f>
        <v>0</v>
      </c>
      <c r="AH110" s="138">
        <f t="shared" si="26"/>
        <v>0</v>
      </c>
      <c r="AI110" s="121">
        <f>IF('1045Bf Données de base trav.'!N106="",0,'1045Bf Données de base trav.'!N106)</f>
        <v>0</v>
      </c>
      <c r="AJ110" s="121">
        <f>IF('1045Bf Données de base trav.'!N106="",0,'1045Bf Données de base trav.'!P106)</f>
        <v>0</v>
      </c>
      <c r="AK110" s="153">
        <f>IF('1045Bf Données de base trav.'!V106&gt;0,AA110,0)</f>
        <v>0</v>
      </c>
      <c r="AL110" s="126">
        <f>IF('1045Bf Données de base trav.'!V106&gt;0,'1045Bf Données de base trav.'!T106,0)</f>
        <v>0</v>
      </c>
      <c r="AM110" s="121">
        <f>'1045Bf Données de base trav.'!N106</f>
        <v>0</v>
      </c>
      <c r="AN110" s="121">
        <f>'1045Bf Données de base trav.'!P106</f>
        <v>0</v>
      </c>
      <c r="AO110" s="121">
        <f t="shared" si="33"/>
        <v>0</v>
      </c>
    </row>
    <row r="111" spans="1:41" s="122" customFormat="1" ht="16.899999999999999" customHeight="1">
      <c r="A111" s="154" t="str">
        <f>IF('1045Bf Données de base trav.'!A107="","",'1045Bf Données de base trav.'!A107)</f>
        <v/>
      </c>
      <c r="B111" s="155" t="str">
        <f>IF('1045Bf Données de base trav.'!B107="","",'1045Bf Données de base trav.'!B107)</f>
        <v/>
      </c>
      <c r="C111" s="156" t="str">
        <f>IF('1045Bf Données de base trav.'!C107="","",'1045Bf Données de base trav.'!C107)</f>
        <v/>
      </c>
      <c r="D111" s="214" t="str">
        <f>IF('1045Bf Données de base trav.'!AG107="","",'1045Bf Données de base trav.'!AG107)</f>
        <v/>
      </c>
      <c r="E111" s="222" t="str">
        <f>IF('1045Bf Données de base trav.'!N107="","",'1045Bf Données de base trav.'!N107)</f>
        <v/>
      </c>
      <c r="F111" s="210" t="str">
        <f>IF('1045Bf Données de base trav.'!O107="","",'1045Bf Données de base trav.'!O107)</f>
        <v/>
      </c>
      <c r="G111" s="217" t="str">
        <f>IF('1045Bf Données de base trav.'!P107="","",'1045Bf Données de base trav.'!P107)</f>
        <v/>
      </c>
      <c r="H111" s="218" t="str">
        <f>IF('1045Bf Données de base trav.'!Q107="","",'1045Bf Données de base trav.'!Q107)</f>
        <v/>
      </c>
      <c r="I111" s="219" t="str">
        <f>IF('1045Bf Données de base trav.'!R107="","",'1045Bf Données de base trav.'!R107)</f>
        <v/>
      </c>
      <c r="J111" s="323" t="str">
        <f t="shared" ref="J111:J120" si="34">IF(A111="","",X111)</f>
        <v/>
      </c>
      <c r="K111" s="222" t="str">
        <f t="shared" ref="K111:K120" si="35">Y111</f>
        <v/>
      </c>
      <c r="L111" s="220" t="str">
        <f>IF('1045Bf Données de base trav.'!S107="","",'1045Bf Données de base trav.'!S107)</f>
        <v/>
      </c>
      <c r="M111" s="221" t="str">
        <f t="shared" ref="M111:M120" si="36">Z111</f>
        <v/>
      </c>
      <c r="N111" s="324" t="str">
        <f t="shared" ref="N111:N120" si="37">AA111</f>
        <v/>
      </c>
      <c r="O111" s="323" t="str">
        <f t="shared" ref="O111:O120" si="38">AB111</f>
        <v/>
      </c>
      <c r="P111" s="222" t="str">
        <f t="shared" ref="P111:P120" si="39">AD111</f>
        <v/>
      </c>
      <c r="Q111" s="220" t="str">
        <f t="shared" ref="Q111:Q120" si="40">AC111</f>
        <v/>
      </c>
      <c r="R111" s="221" t="str">
        <f t="shared" ref="R111:R120" si="41">AF111</f>
        <v/>
      </c>
      <c r="S111" s="222" t="str">
        <f>IF(N111="","",MAX((N111-AE111)*'1045Af Demande'!$B$30,0))</f>
        <v/>
      </c>
      <c r="T111" s="223" t="str">
        <f t="shared" ref="T111:T120" si="42">IF(S111="","",R111+S111)</f>
        <v/>
      </c>
      <c r="U111" s="146"/>
      <c r="V111" s="153" t="str">
        <f>IF('1045Bf Données de base trav.'!M107="","",'1045Bf Données de base trav.'!M107)</f>
        <v/>
      </c>
      <c r="W111" s="153" t="str">
        <f>IF($C111="","",'1045Ef Décompte'!D111)</f>
        <v/>
      </c>
      <c r="X111" s="146">
        <f>IF(AND('1045Bf Données de base trav.'!Q107="",'1045Bf Données de base trav.'!R107=""),0,'1045Bf Données de base trav.'!Q107-'1045Bf Données de base trav.'!R107)</f>
        <v>0</v>
      </c>
      <c r="Y111" s="146" t="str">
        <f>IF(OR($C111="",'1045Bf Données de base trav.'!N107="",F111="",'1045Bf Données de base trav.'!P107="",X111=""),"",'1045Bf Données de base trav.'!N107-F111-'1045Bf Données de base trav.'!P107-X111)</f>
        <v/>
      </c>
      <c r="Z111" s="121" t="str">
        <f>IF(K111="","",K111 - '1045Bf Données de base trav.'!S107)</f>
        <v/>
      </c>
      <c r="AA111" s="121" t="str">
        <f t="shared" ref="AA111:AA120" si="43">IF(OR($C111="",K111="",D111="",M111&lt;0),"",MAX(M111*D111,0))</f>
        <v/>
      </c>
      <c r="AB111" s="121" t="str">
        <f t="shared" ref="AB111:AB120" si="44">IF(OR($C111="",N111=""),"",AA111*0.8)</f>
        <v/>
      </c>
      <c r="AC111" s="121" t="str">
        <f t="shared" ref="AC111:AC120" si="45">IF(OR($C111="",D111="",N111=""),"",$AC$4/5*V111*D111*0.8)</f>
        <v/>
      </c>
      <c r="AD111" s="121" t="str">
        <f>IF(OR($C111="",K111="",N111=""),"",MAX(O111+'1045Bf Données de base trav.'!T107-N111,0))</f>
        <v/>
      </c>
      <c r="AE111" s="121">
        <f>'1045Bf Données de base trav.'!T107</f>
        <v>0</v>
      </c>
      <c r="AF111" s="121" t="str">
        <f t="shared" ref="AF111:AF120" si="46">IF(OR($C111="",N111=""),"",MAX(O111-Q111-AD111,0))</f>
        <v/>
      </c>
      <c r="AG111" s="125">
        <f>IF('1045Bf Données de base trav.'!N107="",0,1)</f>
        <v>0</v>
      </c>
      <c r="AH111" s="138">
        <f t="shared" si="26"/>
        <v>0</v>
      </c>
      <c r="AI111" s="121">
        <f>IF('1045Bf Données de base trav.'!N107="",0,'1045Bf Données de base trav.'!N107)</f>
        <v>0</v>
      </c>
      <c r="AJ111" s="121">
        <f>IF('1045Bf Données de base trav.'!N107="",0,'1045Bf Données de base trav.'!P107)</f>
        <v>0</v>
      </c>
      <c r="AK111" s="153">
        <f>IF('1045Bf Données de base trav.'!V107&gt;0,AA111,0)</f>
        <v>0</v>
      </c>
      <c r="AL111" s="126">
        <f>IF('1045Bf Données de base trav.'!V107&gt;0,'1045Bf Données de base trav.'!T107,0)</f>
        <v>0</v>
      </c>
      <c r="AM111" s="121">
        <f>'1045Bf Données de base trav.'!N107</f>
        <v>0</v>
      </c>
      <c r="AN111" s="121">
        <f>'1045Bf Données de base trav.'!P107</f>
        <v>0</v>
      </c>
      <c r="AO111" s="121">
        <f t="shared" ref="AO111:AO120" si="47">IF(AK111="",0,MAX(AK111-AL111,0))</f>
        <v>0</v>
      </c>
    </row>
    <row r="112" spans="1:41" s="122" customFormat="1" ht="16.899999999999999" customHeight="1">
      <c r="A112" s="154" t="str">
        <f>IF('1045Bf Données de base trav.'!A108="","",'1045Bf Données de base trav.'!A108)</f>
        <v/>
      </c>
      <c r="B112" s="155" t="str">
        <f>IF('1045Bf Données de base trav.'!B108="","",'1045Bf Données de base trav.'!B108)</f>
        <v/>
      </c>
      <c r="C112" s="156" t="str">
        <f>IF('1045Bf Données de base trav.'!C108="","",'1045Bf Données de base trav.'!C108)</f>
        <v/>
      </c>
      <c r="D112" s="214" t="str">
        <f>IF('1045Bf Données de base trav.'!AG108="","",'1045Bf Données de base trav.'!AG108)</f>
        <v/>
      </c>
      <c r="E112" s="222" t="str">
        <f>IF('1045Bf Données de base trav.'!N108="","",'1045Bf Données de base trav.'!N108)</f>
        <v/>
      </c>
      <c r="F112" s="210" t="str">
        <f>IF('1045Bf Données de base trav.'!O108="","",'1045Bf Données de base trav.'!O108)</f>
        <v/>
      </c>
      <c r="G112" s="217" t="str">
        <f>IF('1045Bf Données de base trav.'!P108="","",'1045Bf Données de base trav.'!P108)</f>
        <v/>
      </c>
      <c r="H112" s="218" t="str">
        <f>IF('1045Bf Données de base trav.'!Q108="","",'1045Bf Données de base trav.'!Q108)</f>
        <v/>
      </c>
      <c r="I112" s="219" t="str">
        <f>IF('1045Bf Données de base trav.'!R108="","",'1045Bf Données de base trav.'!R108)</f>
        <v/>
      </c>
      <c r="J112" s="323" t="str">
        <f t="shared" si="34"/>
        <v/>
      </c>
      <c r="K112" s="222" t="str">
        <f t="shared" si="35"/>
        <v/>
      </c>
      <c r="L112" s="220" t="str">
        <f>IF('1045Bf Données de base trav.'!S108="","",'1045Bf Données de base trav.'!S108)</f>
        <v/>
      </c>
      <c r="M112" s="221" t="str">
        <f t="shared" si="36"/>
        <v/>
      </c>
      <c r="N112" s="324" t="str">
        <f t="shared" si="37"/>
        <v/>
      </c>
      <c r="O112" s="323" t="str">
        <f t="shared" si="38"/>
        <v/>
      </c>
      <c r="P112" s="222" t="str">
        <f t="shared" si="39"/>
        <v/>
      </c>
      <c r="Q112" s="220" t="str">
        <f t="shared" si="40"/>
        <v/>
      </c>
      <c r="R112" s="221" t="str">
        <f t="shared" si="41"/>
        <v/>
      </c>
      <c r="S112" s="222" t="str">
        <f>IF(N112="","",MAX((N112-AE112)*'1045Af Demande'!$B$30,0))</f>
        <v/>
      </c>
      <c r="T112" s="223" t="str">
        <f t="shared" si="42"/>
        <v/>
      </c>
      <c r="U112" s="146"/>
      <c r="V112" s="153" t="str">
        <f>IF('1045Bf Données de base trav.'!M108="","",'1045Bf Données de base trav.'!M108)</f>
        <v/>
      </c>
      <c r="W112" s="153" t="str">
        <f>IF($C112="","",'1045Ef Décompte'!D112)</f>
        <v/>
      </c>
      <c r="X112" s="146">
        <f>IF(AND('1045Bf Données de base trav.'!Q108="",'1045Bf Données de base trav.'!R108=""),0,'1045Bf Données de base trav.'!Q108-'1045Bf Données de base trav.'!R108)</f>
        <v>0</v>
      </c>
      <c r="Y112" s="146" t="str">
        <f>IF(OR($C112="",'1045Bf Données de base trav.'!N108="",F112="",'1045Bf Données de base trav.'!P108="",X112=""),"",'1045Bf Données de base trav.'!N108-F112-'1045Bf Données de base trav.'!P108-X112)</f>
        <v/>
      </c>
      <c r="Z112" s="121" t="str">
        <f>IF(K112="","",K112 - '1045Bf Données de base trav.'!S108)</f>
        <v/>
      </c>
      <c r="AA112" s="121" t="str">
        <f t="shared" si="43"/>
        <v/>
      </c>
      <c r="AB112" s="121" t="str">
        <f t="shared" si="44"/>
        <v/>
      </c>
      <c r="AC112" s="121" t="str">
        <f t="shared" si="45"/>
        <v/>
      </c>
      <c r="AD112" s="121" t="str">
        <f>IF(OR($C112="",K112="",N112=""),"",MAX(O112+'1045Bf Données de base trav.'!T108-N112,0))</f>
        <v/>
      </c>
      <c r="AE112" s="121">
        <f>'1045Bf Données de base trav.'!T108</f>
        <v>0</v>
      </c>
      <c r="AF112" s="121" t="str">
        <f t="shared" si="46"/>
        <v/>
      </c>
      <c r="AG112" s="125">
        <f>IF('1045Bf Données de base trav.'!N108="",0,1)</f>
        <v>0</v>
      </c>
      <c r="AH112" s="138">
        <f t="shared" si="26"/>
        <v>0</v>
      </c>
      <c r="AI112" s="121">
        <f>IF('1045Bf Données de base trav.'!N108="",0,'1045Bf Données de base trav.'!N108)</f>
        <v>0</v>
      </c>
      <c r="AJ112" s="121">
        <f>IF('1045Bf Données de base trav.'!N108="",0,'1045Bf Données de base trav.'!P108)</f>
        <v>0</v>
      </c>
      <c r="AK112" s="153">
        <f>IF('1045Bf Données de base trav.'!V108&gt;0,AA112,0)</f>
        <v>0</v>
      </c>
      <c r="AL112" s="126">
        <f>IF('1045Bf Données de base trav.'!V108&gt;0,'1045Bf Données de base trav.'!T108,0)</f>
        <v>0</v>
      </c>
      <c r="AM112" s="121">
        <f>'1045Bf Données de base trav.'!N108</f>
        <v>0</v>
      </c>
      <c r="AN112" s="121">
        <f>'1045Bf Données de base trav.'!P108</f>
        <v>0</v>
      </c>
      <c r="AO112" s="121">
        <f t="shared" si="47"/>
        <v>0</v>
      </c>
    </row>
    <row r="113" spans="1:41" s="122" customFormat="1" ht="16.899999999999999" customHeight="1">
      <c r="A113" s="154" t="str">
        <f>IF('1045Bf Données de base trav.'!A109="","",'1045Bf Données de base trav.'!A109)</f>
        <v/>
      </c>
      <c r="B113" s="155" t="str">
        <f>IF('1045Bf Données de base trav.'!B109="","",'1045Bf Données de base trav.'!B109)</f>
        <v/>
      </c>
      <c r="C113" s="156" t="str">
        <f>IF('1045Bf Données de base trav.'!C109="","",'1045Bf Données de base trav.'!C109)</f>
        <v/>
      </c>
      <c r="D113" s="214" t="str">
        <f>IF('1045Bf Données de base trav.'!AG109="","",'1045Bf Données de base trav.'!AG109)</f>
        <v/>
      </c>
      <c r="E113" s="222" t="str">
        <f>IF('1045Bf Données de base trav.'!N109="","",'1045Bf Données de base trav.'!N109)</f>
        <v/>
      </c>
      <c r="F113" s="210" t="str">
        <f>IF('1045Bf Données de base trav.'!O109="","",'1045Bf Données de base trav.'!O109)</f>
        <v/>
      </c>
      <c r="G113" s="217" t="str">
        <f>IF('1045Bf Données de base trav.'!P109="","",'1045Bf Données de base trav.'!P109)</f>
        <v/>
      </c>
      <c r="H113" s="218" t="str">
        <f>IF('1045Bf Données de base trav.'!Q109="","",'1045Bf Données de base trav.'!Q109)</f>
        <v/>
      </c>
      <c r="I113" s="219" t="str">
        <f>IF('1045Bf Données de base trav.'!R109="","",'1045Bf Données de base trav.'!R109)</f>
        <v/>
      </c>
      <c r="J113" s="323" t="str">
        <f t="shared" si="34"/>
        <v/>
      </c>
      <c r="K113" s="222" t="str">
        <f t="shared" si="35"/>
        <v/>
      </c>
      <c r="L113" s="220" t="str">
        <f>IF('1045Bf Données de base trav.'!S109="","",'1045Bf Données de base trav.'!S109)</f>
        <v/>
      </c>
      <c r="M113" s="221" t="str">
        <f t="shared" si="36"/>
        <v/>
      </c>
      <c r="N113" s="324" t="str">
        <f t="shared" si="37"/>
        <v/>
      </c>
      <c r="O113" s="323" t="str">
        <f t="shared" si="38"/>
        <v/>
      </c>
      <c r="P113" s="222" t="str">
        <f t="shared" si="39"/>
        <v/>
      </c>
      <c r="Q113" s="220" t="str">
        <f t="shared" si="40"/>
        <v/>
      </c>
      <c r="R113" s="221" t="str">
        <f t="shared" si="41"/>
        <v/>
      </c>
      <c r="S113" s="222" t="str">
        <f>IF(N113="","",MAX((N113-AE113)*'1045Af Demande'!$B$30,0))</f>
        <v/>
      </c>
      <c r="T113" s="223" t="str">
        <f t="shared" si="42"/>
        <v/>
      </c>
      <c r="U113" s="146"/>
      <c r="V113" s="153" t="str">
        <f>IF('1045Bf Données de base trav.'!M109="","",'1045Bf Données de base trav.'!M109)</f>
        <v/>
      </c>
      <c r="W113" s="153" t="str">
        <f>IF($C113="","",'1045Ef Décompte'!D113)</f>
        <v/>
      </c>
      <c r="X113" s="146">
        <f>IF(AND('1045Bf Données de base trav.'!Q109="",'1045Bf Données de base trav.'!R109=""),0,'1045Bf Données de base trav.'!Q109-'1045Bf Données de base trav.'!R109)</f>
        <v>0</v>
      </c>
      <c r="Y113" s="146" t="str">
        <f>IF(OR($C113="",'1045Bf Données de base trav.'!N109="",F113="",'1045Bf Données de base trav.'!P109="",X113=""),"",'1045Bf Données de base trav.'!N109-F113-'1045Bf Données de base trav.'!P109-X113)</f>
        <v/>
      </c>
      <c r="Z113" s="121" t="str">
        <f>IF(K113="","",K113 - '1045Bf Données de base trav.'!S109)</f>
        <v/>
      </c>
      <c r="AA113" s="121" t="str">
        <f t="shared" si="43"/>
        <v/>
      </c>
      <c r="AB113" s="121" t="str">
        <f t="shared" si="44"/>
        <v/>
      </c>
      <c r="AC113" s="121" t="str">
        <f t="shared" si="45"/>
        <v/>
      </c>
      <c r="AD113" s="121" t="str">
        <f>IF(OR($C113="",K113="",N113=""),"",MAX(O113+'1045Bf Données de base trav.'!T109-N113,0))</f>
        <v/>
      </c>
      <c r="AE113" s="121">
        <f>'1045Bf Données de base trav.'!T109</f>
        <v>0</v>
      </c>
      <c r="AF113" s="121" t="str">
        <f t="shared" si="46"/>
        <v/>
      </c>
      <c r="AG113" s="125">
        <f>IF('1045Bf Données de base trav.'!N109="",0,1)</f>
        <v>0</v>
      </c>
      <c r="AH113" s="138">
        <f t="shared" si="26"/>
        <v>0</v>
      </c>
      <c r="AI113" s="121">
        <f>IF('1045Bf Données de base trav.'!N109="",0,'1045Bf Données de base trav.'!N109)</f>
        <v>0</v>
      </c>
      <c r="AJ113" s="121">
        <f>IF('1045Bf Données de base trav.'!N109="",0,'1045Bf Données de base trav.'!P109)</f>
        <v>0</v>
      </c>
      <c r="AK113" s="153">
        <f>IF('1045Bf Données de base trav.'!V109&gt;0,AA113,0)</f>
        <v>0</v>
      </c>
      <c r="AL113" s="126">
        <f>IF('1045Bf Données de base trav.'!V109&gt;0,'1045Bf Données de base trav.'!T109,0)</f>
        <v>0</v>
      </c>
      <c r="AM113" s="121">
        <f>'1045Bf Données de base trav.'!N109</f>
        <v>0</v>
      </c>
      <c r="AN113" s="121">
        <f>'1045Bf Données de base trav.'!P109</f>
        <v>0</v>
      </c>
      <c r="AO113" s="121">
        <f t="shared" si="47"/>
        <v>0</v>
      </c>
    </row>
    <row r="114" spans="1:41" s="122" customFormat="1" ht="16.899999999999999" customHeight="1">
      <c r="A114" s="154" t="str">
        <f>IF('1045Bf Données de base trav.'!A110="","",'1045Bf Données de base trav.'!A110)</f>
        <v/>
      </c>
      <c r="B114" s="155" t="str">
        <f>IF('1045Bf Données de base trav.'!B110="","",'1045Bf Données de base trav.'!B110)</f>
        <v/>
      </c>
      <c r="C114" s="156" t="str">
        <f>IF('1045Bf Données de base trav.'!C110="","",'1045Bf Données de base trav.'!C110)</f>
        <v/>
      </c>
      <c r="D114" s="214" t="str">
        <f>IF('1045Bf Données de base trav.'!AG110="","",'1045Bf Données de base trav.'!AG110)</f>
        <v/>
      </c>
      <c r="E114" s="222" t="str">
        <f>IF('1045Bf Données de base trav.'!N110="","",'1045Bf Données de base trav.'!N110)</f>
        <v/>
      </c>
      <c r="F114" s="210" t="str">
        <f>IF('1045Bf Données de base trav.'!O110="","",'1045Bf Données de base trav.'!O110)</f>
        <v/>
      </c>
      <c r="G114" s="217" t="str">
        <f>IF('1045Bf Données de base trav.'!P110="","",'1045Bf Données de base trav.'!P110)</f>
        <v/>
      </c>
      <c r="H114" s="218" t="str">
        <f>IF('1045Bf Données de base trav.'!Q110="","",'1045Bf Données de base trav.'!Q110)</f>
        <v/>
      </c>
      <c r="I114" s="219" t="str">
        <f>IF('1045Bf Données de base trav.'!R110="","",'1045Bf Données de base trav.'!R110)</f>
        <v/>
      </c>
      <c r="J114" s="323" t="str">
        <f t="shared" si="34"/>
        <v/>
      </c>
      <c r="K114" s="222" t="str">
        <f t="shared" si="35"/>
        <v/>
      </c>
      <c r="L114" s="220" t="str">
        <f>IF('1045Bf Données de base trav.'!S110="","",'1045Bf Données de base trav.'!S110)</f>
        <v/>
      </c>
      <c r="M114" s="221" t="str">
        <f t="shared" si="36"/>
        <v/>
      </c>
      <c r="N114" s="324" t="str">
        <f t="shared" si="37"/>
        <v/>
      </c>
      <c r="O114" s="323" t="str">
        <f t="shared" si="38"/>
        <v/>
      </c>
      <c r="P114" s="222" t="str">
        <f t="shared" si="39"/>
        <v/>
      </c>
      <c r="Q114" s="220" t="str">
        <f t="shared" si="40"/>
        <v/>
      </c>
      <c r="R114" s="221" t="str">
        <f t="shared" si="41"/>
        <v/>
      </c>
      <c r="S114" s="222" t="str">
        <f>IF(N114="","",MAX((N114-AE114)*'1045Af Demande'!$B$30,0))</f>
        <v/>
      </c>
      <c r="T114" s="223" t="str">
        <f t="shared" si="42"/>
        <v/>
      </c>
      <c r="U114" s="146"/>
      <c r="V114" s="153" t="str">
        <f>IF('1045Bf Données de base trav.'!M110="","",'1045Bf Données de base trav.'!M110)</f>
        <v/>
      </c>
      <c r="W114" s="153" t="str">
        <f>IF($C114="","",'1045Ef Décompte'!D114)</f>
        <v/>
      </c>
      <c r="X114" s="146">
        <f>IF(AND('1045Bf Données de base trav.'!Q110="",'1045Bf Données de base trav.'!R110=""),0,'1045Bf Données de base trav.'!Q110-'1045Bf Données de base trav.'!R110)</f>
        <v>0</v>
      </c>
      <c r="Y114" s="146" t="str">
        <f>IF(OR($C114="",'1045Bf Données de base trav.'!N110="",F114="",'1045Bf Données de base trav.'!P110="",X114=""),"",'1045Bf Données de base trav.'!N110-F114-'1045Bf Données de base trav.'!P110-X114)</f>
        <v/>
      </c>
      <c r="Z114" s="121" t="str">
        <f>IF(K114="","",K114 - '1045Bf Données de base trav.'!S110)</f>
        <v/>
      </c>
      <c r="AA114" s="121" t="str">
        <f t="shared" si="43"/>
        <v/>
      </c>
      <c r="AB114" s="121" t="str">
        <f t="shared" si="44"/>
        <v/>
      </c>
      <c r="AC114" s="121" t="str">
        <f t="shared" si="45"/>
        <v/>
      </c>
      <c r="AD114" s="121" t="str">
        <f>IF(OR($C114="",K114="",N114=""),"",MAX(O114+'1045Bf Données de base trav.'!T110-N114,0))</f>
        <v/>
      </c>
      <c r="AE114" s="121">
        <f>'1045Bf Données de base trav.'!T110</f>
        <v>0</v>
      </c>
      <c r="AF114" s="121" t="str">
        <f t="shared" si="46"/>
        <v/>
      </c>
      <c r="AG114" s="125">
        <f>IF('1045Bf Données de base trav.'!N110="",0,1)</f>
        <v>0</v>
      </c>
      <c r="AH114" s="138">
        <f t="shared" si="26"/>
        <v>0</v>
      </c>
      <c r="AI114" s="121">
        <f>IF('1045Bf Données de base trav.'!N110="",0,'1045Bf Données de base trav.'!N110)</f>
        <v>0</v>
      </c>
      <c r="AJ114" s="121">
        <f>IF('1045Bf Données de base trav.'!N110="",0,'1045Bf Données de base trav.'!P110)</f>
        <v>0</v>
      </c>
      <c r="AK114" s="153">
        <f>IF('1045Bf Données de base trav.'!V110&gt;0,AA114,0)</f>
        <v>0</v>
      </c>
      <c r="AL114" s="126">
        <f>IF('1045Bf Données de base trav.'!V110&gt;0,'1045Bf Données de base trav.'!T110,0)</f>
        <v>0</v>
      </c>
      <c r="AM114" s="121">
        <f>'1045Bf Données de base trav.'!N110</f>
        <v>0</v>
      </c>
      <c r="AN114" s="121">
        <f>'1045Bf Données de base trav.'!P110</f>
        <v>0</v>
      </c>
      <c r="AO114" s="121">
        <f t="shared" si="47"/>
        <v>0</v>
      </c>
    </row>
    <row r="115" spans="1:41" s="122" customFormat="1" ht="16.899999999999999" customHeight="1">
      <c r="A115" s="154" t="str">
        <f>IF('1045Bf Données de base trav.'!A111="","",'1045Bf Données de base trav.'!A111)</f>
        <v/>
      </c>
      <c r="B115" s="155" t="str">
        <f>IF('1045Bf Données de base trav.'!B111="","",'1045Bf Données de base trav.'!B111)</f>
        <v/>
      </c>
      <c r="C115" s="156" t="str">
        <f>IF('1045Bf Données de base trav.'!C111="","",'1045Bf Données de base trav.'!C111)</f>
        <v/>
      </c>
      <c r="D115" s="214" t="str">
        <f>IF('1045Bf Données de base trav.'!AG111="","",'1045Bf Données de base trav.'!AG111)</f>
        <v/>
      </c>
      <c r="E115" s="222" t="str">
        <f>IF('1045Bf Données de base trav.'!N111="","",'1045Bf Données de base trav.'!N111)</f>
        <v/>
      </c>
      <c r="F115" s="210" t="str">
        <f>IF('1045Bf Données de base trav.'!O111="","",'1045Bf Données de base trav.'!O111)</f>
        <v/>
      </c>
      <c r="G115" s="217" t="str">
        <f>IF('1045Bf Données de base trav.'!P111="","",'1045Bf Données de base trav.'!P111)</f>
        <v/>
      </c>
      <c r="H115" s="218" t="str">
        <f>IF('1045Bf Données de base trav.'!Q111="","",'1045Bf Données de base trav.'!Q111)</f>
        <v/>
      </c>
      <c r="I115" s="219" t="str">
        <f>IF('1045Bf Données de base trav.'!R111="","",'1045Bf Données de base trav.'!R111)</f>
        <v/>
      </c>
      <c r="J115" s="323" t="str">
        <f t="shared" si="34"/>
        <v/>
      </c>
      <c r="K115" s="222" t="str">
        <f t="shared" si="35"/>
        <v/>
      </c>
      <c r="L115" s="220" t="str">
        <f>IF('1045Bf Données de base trav.'!S111="","",'1045Bf Données de base trav.'!S111)</f>
        <v/>
      </c>
      <c r="M115" s="221" t="str">
        <f t="shared" si="36"/>
        <v/>
      </c>
      <c r="N115" s="324" t="str">
        <f t="shared" si="37"/>
        <v/>
      </c>
      <c r="O115" s="323" t="str">
        <f t="shared" si="38"/>
        <v/>
      </c>
      <c r="P115" s="222" t="str">
        <f t="shared" si="39"/>
        <v/>
      </c>
      <c r="Q115" s="220" t="str">
        <f t="shared" si="40"/>
        <v/>
      </c>
      <c r="R115" s="221" t="str">
        <f t="shared" si="41"/>
        <v/>
      </c>
      <c r="S115" s="222" t="str">
        <f>IF(N115="","",MAX((N115-AE115)*'1045Af Demande'!$B$30,0))</f>
        <v/>
      </c>
      <c r="T115" s="223" t="str">
        <f t="shared" si="42"/>
        <v/>
      </c>
      <c r="U115" s="146"/>
      <c r="V115" s="153" t="str">
        <f>IF('1045Bf Données de base trav.'!M111="","",'1045Bf Données de base trav.'!M111)</f>
        <v/>
      </c>
      <c r="W115" s="153" t="str">
        <f>IF($C115="","",'1045Ef Décompte'!D115)</f>
        <v/>
      </c>
      <c r="X115" s="146">
        <f>IF(AND('1045Bf Données de base trav.'!Q111="",'1045Bf Données de base trav.'!R111=""),0,'1045Bf Données de base trav.'!Q111-'1045Bf Données de base trav.'!R111)</f>
        <v>0</v>
      </c>
      <c r="Y115" s="146" t="str">
        <f>IF(OR($C115="",'1045Bf Données de base trav.'!N111="",F115="",'1045Bf Données de base trav.'!P111="",X115=""),"",'1045Bf Données de base trav.'!N111-F115-'1045Bf Données de base trav.'!P111-X115)</f>
        <v/>
      </c>
      <c r="Z115" s="121" t="str">
        <f>IF(K115="","",K115 - '1045Bf Données de base trav.'!S111)</f>
        <v/>
      </c>
      <c r="AA115" s="121" t="str">
        <f t="shared" si="43"/>
        <v/>
      </c>
      <c r="AB115" s="121" t="str">
        <f t="shared" si="44"/>
        <v/>
      </c>
      <c r="AC115" s="121" t="str">
        <f t="shared" si="45"/>
        <v/>
      </c>
      <c r="AD115" s="121" t="str">
        <f>IF(OR($C115="",K115="",N115=""),"",MAX(O115+'1045Bf Données de base trav.'!T111-N115,0))</f>
        <v/>
      </c>
      <c r="AE115" s="121">
        <f>'1045Bf Données de base trav.'!T111</f>
        <v>0</v>
      </c>
      <c r="AF115" s="121" t="str">
        <f t="shared" si="46"/>
        <v/>
      </c>
      <c r="AG115" s="125">
        <f>IF('1045Bf Données de base trav.'!N111="",0,1)</f>
        <v>0</v>
      </c>
      <c r="AH115" s="138">
        <f t="shared" si="26"/>
        <v>0</v>
      </c>
      <c r="AI115" s="121">
        <f>IF('1045Bf Données de base trav.'!N111="",0,'1045Bf Données de base trav.'!N111)</f>
        <v>0</v>
      </c>
      <c r="AJ115" s="121">
        <f>IF('1045Bf Données de base trav.'!N111="",0,'1045Bf Données de base trav.'!P111)</f>
        <v>0</v>
      </c>
      <c r="AK115" s="153">
        <f>IF('1045Bf Données de base trav.'!V111&gt;0,AA115,0)</f>
        <v>0</v>
      </c>
      <c r="AL115" s="126">
        <f>IF('1045Bf Données de base trav.'!V111&gt;0,'1045Bf Données de base trav.'!T111,0)</f>
        <v>0</v>
      </c>
      <c r="AM115" s="121">
        <f>'1045Bf Données de base trav.'!N111</f>
        <v>0</v>
      </c>
      <c r="AN115" s="121">
        <f>'1045Bf Données de base trav.'!P111</f>
        <v>0</v>
      </c>
      <c r="AO115" s="121">
        <f t="shared" si="47"/>
        <v>0</v>
      </c>
    </row>
    <row r="116" spans="1:41" s="122" customFormat="1" ht="16.899999999999999" customHeight="1">
      <c r="A116" s="154" t="str">
        <f>IF('1045Bf Données de base trav.'!A112="","",'1045Bf Données de base trav.'!A112)</f>
        <v/>
      </c>
      <c r="B116" s="155" t="str">
        <f>IF('1045Bf Données de base trav.'!B112="","",'1045Bf Données de base trav.'!B112)</f>
        <v/>
      </c>
      <c r="C116" s="156" t="str">
        <f>IF('1045Bf Données de base trav.'!C112="","",'1045Bf Données de base trav.'!C112)</f>
        <v/>
      </c>
      <c r="D116" s="214" t="str">
        <f>IF('1045Bf Données de base trav.'!AG112="","",'1045Bf Données de base trav.'!AG112)</f>
        <v/>
      </c>
      <c r="E116" s="222" t="str">
        <f>IF('1045Bf Données de base trav.'!N112="","",'1045Bf Données de base trav.'!N112)</f>
        <v/>
      </c>
      <c r="F116" s="210" t="str">
        <f>IF('1045Bf Données de base trav.'!O112="","",'1045Bf Données de base trav.'!O112)</f>
        <v/>
      </c>
      <c r="G116" s="217" t="str">
        <f>IF('1045Bf Données de base trav.'!P112="","",'1045Bf Données de base trav.'!P112)</f>
        <v/>
      </c>
      <c r="H116" s="218" t="str">
        <f>IF('1045Bf Données de base trav.'!Q112="","",'1045Bf Données de base trav.'!Q112)</f>
        <v/>
      </c>
      <c r="I116" s="219" t="str">
        <f>IF('1045Bf Données de base trav.'!R112="","",'1045Bf Données de base trav.'!R112)</f>
        <v/>
      </c>
      <c r="J116" s="323" t="str">
        <f t="shared" si="34"/>
        <v/>
      </c>
      <c r="K116" s="222" t="str">
        <f t="shared" si="35"/>
        <v/>
      </c>
      <c r="L116" s="220" t="str">
        <f>IF('1045Bf Données de base trav.'!S112="","",'1045Bf Données de base trav.'!S112)</f>
        <v/>
      </c>
      <c r="M116" s="221" t="str">
        <f t="shared" si="36"/>
        <v/>
      </c>
      <c r="N116" s="324" t="str">
        <f t="shared" si="37"/>
        <v/>
      </c>
      <c r="O116" s="323" t="str">
        <f t="shared" si="38"/>
        <v/>
      </c>
      <c r="P116" s="222" t="str">
        <f t="shared" si="39"/>
        <v/>
      </c>
      <c r="Q116" s="220" t="str">
        <f t="shared" si="40"/>
        <v/>
      </c>
      <c r="R116" s="221" t="str">
        <f t="shared" si="41"/>
        <v/>
      </c>
      <c r="S116" s="222" t="str">
        <f>IF(N116="","",MAX((N116-AE116)*'1045Af Demande'!$B$30,0))</f>
        <v/>
      </c>
      <c r="T116" s="223" t="str">
        <f t="shared" si="42"/>
        <v/>
      </c>
      <c r="U116" s="146"/>
      <c r="V116" s="153" t="str">
        <f>IF('1045Bf Données de base trav.'!M112="","",'1045Bf Données de base trav.'!M112)</f>
        <v/>
      </c>
      <c r="W116" s="153" t="str">
        <f>IF($C116="","",'1045Ef Décompte'!D116)</f>
        <v/>
      </c>
      <c r="X116" s="146">
        <f>IF(AND('1045Bf Données de base trav.'!Q112="",'1045Bf Données de base trav.'!R112=""),0,'1045Bf Données de base trav.'!Q112-'1045Bf Données de base trav.'!R112)</f>
        <v>0</v>
      </c>
      <c r="Y116" s="146" t="str">
        <f>IF(OR($C116="",'1045Bf Données de base trav.'!N112="",F116="",'1045Bf Données de base trav.'!P112="",X116=""),"",'1045Bf Données de base trav.'!N112-F116-'1045Bf Données de base trav.'!P112-X116)</f>
        <v/>
      </c>
      <c r="Z116" s="121" t="str">
        <f>IF(K116="","",K116 - '1045Bf Données de base trav.'!S112)</f>
        <v/>
      </c>
      <c r="AA116" s="121" t="str">
        <f t="shared" si="43"/>
        <v/>
      </c>
      <c r="AB116" s="121" t="str">
        <f t="shared" si="44"/>
        <v/>
      </c>
      <c r="AC116" s="121" t="str">
        <f t="shared" si="45"/>
        <v/>
      </c>
      <c r="AD116" s="121" t="str">
        <f>IF(OR($C116="",K116="",N116=""),"",MAX(O116+'1045Bf Données de base trav.'!T112-N116,0))</f>
        <v/>
      </c>
      <c r="AE116" s="121">
        <f>'1045Bf Données de base trav.'!T112</f>
        <v>0</v>
      </c>
      <c r="AF116" s="121" t="str">
        <f t="shared" si="46"/>
        <v/>
      </c>
      <c r="AG116" s="125">
        <f>IF('1045Bf Données de base trav.'!N112="",0,1)</f>
        <v>0</v>
      </c>
      <c r="AH116" s="138">
        <f t="shared" si="26"/>
        <v>0</v>
      </c>
      <c r="AI116" s="121">
        <f>IF('1045Bf Données de base trav.'!N112="",0,'1045Bf Données de base trav.'!N112)</f>
        <v>0</v>
      </c>
      <c r="AJ116" s="121">
        <f>IF('1045Bf Données de base trav.'!N112="",0,'1045Bf Données de base trav.'!P112)</f>
        <v>0</v>
      </c>
      <c r="AK116" s="153">
        <f>IF('1045Bf Données de base trav.'!V112&gt;0,AA116,0)</f>
        <v>0</v>
      </c>
      <c r="AL116" s="126">
        <f>IF('1045Bf Données de base trav.'!V112&gt;0,'1045Bf Données de base trav.'!T112,0)</f>
        <v>0</v>
      </c>
      <c r="AM116" s="121">
        <f>'1045Bf Données de base trav.'!N112</f>
        <v>0</v>
      </c>
      <c r="AN116" s="121">
        <f>'1045Bf Données de base trav.'!P112</f>
        <v>0</v>
      </c>
      <c r="AO116" s="121">
        <f t="shared" si="47"/>
        <v>0</v>
      </c>
    </row>
    <row r="117" spans="1:41" s="122" customFormat="1" ht="16.899999999999999" customHeight="1">
      <c r="A117" s="154" t="str">
        <f>IF('1045Bf Données de base trav.'!A113="","",'1045Bf Données de base trav.'!A113)</f>
        <v/>
      </c>
      <c r="B117" s="155" t="str">
        <f>IF('1045Bf Données de base trav.'!B113="","",'1045Bf Données de base trav.'!B113)</f>
        <v/>
      </c>
      <c r="C117" s="156" t="str">
        <f>IF('1045Bf Données de base trav.'!C113="","",'1045Bf Données de base trav.'!C113)</f>
        <v/>
      </c>
      <c r="D117" s="214" t="str">
        <f>IF('1045Bf Données de base trav.'!AG113="","",'1045Bf Données de base trav.'!AG113)</f>
        <v/>
      </c>
      <c r="E117" s="222" t="str">
        <f>IF('1045Bf Données de base trav.'!N113="","",'1045Bf Données de base trav.'!N113)</f>
        <v/>
      </c>
      <c r="F117" s="210" t="str">
        <f>IF('1045Bf Données de base trav.'!O113="","",'1045Bf Données de base trav.'!O113)</f>
        <v/>
      </c>
      <c r="G117" s="217" t="str">
        <f>IF('1045Bf Données de base trav.'!P113="","",'1045Bf Données de base trav.'!P113)</f>
        <v/>
      </c>
      <c r="H117" s="218" t="str">
        <f>IF('1045Bf Données de base trav.'!Q113="","",'1045Bf Données de base trav.'!Q113)</f>
        <v/>
      </c>
      <c r="I117" s="219" t="str">
        <f>IF('1045Bf Données de base trav.'!R113="","",'1045Bf Données de base trav.'!R113)</f>
        <v/>
      </c>
      <c r="J117" s="323" t="str">
        <f t="shared" si="34"/>
        <v/>
      </c>
      <c r="K117" s="222" t="str">
        <f t="shared" si="35"/>
        <v/>
      </c>
      <c r="L117" s="220" t="str">
        <f>IF('1045Bf Données de base trav.'!S113="","",'1045Bf Données de base trav.'!S113)</f>
        <v/>
      </c>
      <c r="M117" s="221" t="str">
        <f t="shared" si="36"/>
        <v/>
      </c>
      <c r="N117" s="324" t="str">
        <f t="shared" si="37"/>
        <v/>
      </c>
      <c r="O117" s="323" t="str">
        <f t="shared" si="38"/>
        <v/>
      </c>
      <c r="P117" s="222" t="str">
        <f t="shared" si="39"/>
        <v/>
      </c>
      <c r="Q117" s="220" t="str">
        <f t="shared" si="40"/>
        <v/>
      </c>
      <c r="R117" s="221" t="str">
        <f t="shared" si="41"/>
        <v/>
      </c>
      <c r="S117" s="222" t="str">
        <f>IF(N117="","",MAX((N117-AE117)*'1045Af Demande'!$B$30,0))</f>
        <v/>
      </c>
      <c r="T117" s="223" t="str">
        <f t="shared" si="42"/>
        <v/>
      </c>
      <c r="U117" s="146"/>
      <c r="V117" s="153" t="str">
        <f>IF('1045Bf Données de base trav.'!M113="","",'1045Bf Données de base trav.'!M113)</f>
        <v/>
      </c>
      <c r="W117" s="153" t="str">
        <f>IF($C117="","",'1045Ef Décompte'!D117)</f>
        <v/>
      </c>
      <c r="X117" s="146">
        <f>IF(AND('1045Bf Données de base trav.'!Q113="",'1045Bf Données de base trav.'!R113=""),0,'1045Bf Données de base trav.'!Q113-'1045Bf Données de base trav.'!R113)</f>
        <v>0</v>
      </c>
      <c r="Y117" s="146" t="str">
        <f>IF(OR($C117="",'1045Bf Données de base trav.'!N113="",F117="",'1045Bf Données de base trav.'!P113="",X117=""),"",'1045Bf Données de base trav.'!N113-F117-'1045Bf Données de base trav.'!P113-X117)</f>
        <v/>
      </c>
      <c r="Z117" s="121" t="str">
        <f>IF(K117="","",K117 - '1045Bf Données de base trav.'!S113)</f>
        <v/>
      </c>
      <c r="AA117" s="121" t="str">
        <f t="shared" si="43"/>
        <v/>
      </c>
      <c r="AB117" s="121" t="str">
        <f t="shared" si="44"/>
        <v/>
      </c>
      <c r="AC117" s="121" t="str">
        <f t="shared" si="45"/>
        <v/>
      </c>
      <c r="AD117" s="121" t="str">
        <f>IF(OR($C117="",K117="",N117=""),"",MAX(O117+'1045Bf Données de base trav.'!T113-N117,0))</f>
        <v/>
      </c>
      <c r="AE117" s="121">
        <f>'1045Bf Données de base trav.'!T113</f>
        <v>0</v>
      </c>
      <c r="AF117" s="121" t="str">
        <f t="shared" si="46"/>
        <v/>
      </c>
      <c r="AG117" s="125">
        <f>IF('1045Bf Données de base trav.'!N113="",0,1)</f>
        <v>0</v>
      </c>
      <c r="AH117" s="138">
        <f t="shared" si="26"/>
        <v>0</v>
      </c>
      <c r="AI117" s="121">
        <f>IF('1045Bf Données de base trav.'!N113="",0,'1045Bf Données de base trav.'!N113)</f>
        <v>0</v>
      </c>
      <c r="AJ117" s="121">
        <f>IF('1045Bf Données de base trav.'!N113="",0,'1045Bf Données de base trav.'!P113)</f>
        <v>0</v>
      </c>
      <c r="AK117" s="153">
        <f>IF('1045Bf Données de base trav.'!V113&gt;0,AA117,0)</f>
        <v>0</v>
      </c>
      <c r="AL117" s="126">
        <f>IF('1045Bf Données de base trav.'!V113&gt;0,'1045Bf Données de base trav.'!T113,0)</f>
        <v>0</v>
      </c>
      <c r="AM117" s="121">
        <f>'1045Bf Données de base trav.'!N113</f>
        <v>0</v>
      </c>
      <c r="AN117" s="121">
        <f>'1045Bf Données de base trav.'!P113</f>
        <v>0</v>
      </c>
      <c r="AO117" s="121">
        <f t="shared" si="47"/>
        <v>0</v>
      </c>
    </row>
    <row r="118" spans="1:41" s="122" customFormat="1" ht="16.899999999999999" customHeight="1">
      <c r="A118" s="154" t="str">
        <f>IF('1045Bf Données de base trav.'!A114="","",'1045Bf Données de base trav.'!A114)</f>
        <v/>
      </c>
      <c r="B118" s="155" t="str">
        <f>IF('1045Bf Données de base trav.'!B114="","",'1045Bf Données de base trav.'!B114)</f>
        <v/>
      </c>
      <c r="C118" s="156" t="str">
        <f>IF('1045Bf Données de base trav.'!C114="","",'1045Bf Données de base trav.'!C114)</f>
        <v/>
      </c>
      <c r="D118" s="214" t="str">
        <f>IF('1045Bf Données de base trav.'!AG114="","",'1045Bf Données de base trav.'!AG114)</f>
        <v/>
      </c>
      <c r="E118" s="222" t="str">
        <f>IF('1045Bf Données de base trav.'!N114="","",'1045Bf Données de base trav.'!N114)</f>
        <v/>
      </c>
      <c r="F118" s="210" t="str">
        <f>IF('1045Bf Données de base trav.'!O114="","",'1045Bf Données de base trav.'!O114)</f>
        <v/>
      </c>
      <c r="G118" s="217" t="str">
        <f>IF('1045Bf Données de base trav.'!P114="","",'1045Bf Données de base trav.'!P114)</f>
        <v/>
      </c>
      <c r="H118" s="218" t="str">
        <f>IF('1045Bf Données de base trav.'!Q114="","",'1045Bf Données de base trav.'!Q114)</f>
        <v/>
      </c>
      <c r="I118" s="219" t="str">
        <f>IF('1045Bf Données de base trav.'!R114="","",'1045Bf Données de base trav.'!R114)</f>
        <v/>
      </c>
      <c r="J118" s="323" t="str">
        <f t="shared" si="34"/>
        <v/>
      </c>
      <c r="K118" s="222" t="str">
        <f t="shared" si="35"/>
        <v/>
      </c>
      <c r="L118" s="220" t="str">
        <f>IF('1045Bf Données de base trav.'!S114="","",'1045Bf Données de base trav.'!S114)</f>
        <v/>
      </c>
      <c r="M118" s="221" t="str">
        <f t="shared" si="36"/>
        <v/>
      </c>
      <c r="N118" s="324" t="str">
        <f t="shared" si="37"/>
        <v/>
      </c>
      <c r="O118" s="323" t="str">
        <f t="shared" si="38"/>
        <v/>
      </c>
      <c r="P118" s="222" t="str">
        <f t="shared" si="39"/>
        <v/>
      </c>
      <c r="Q118" s="220" t="str">
        <f t="shared" si="40"/>
        <v/>
      </c>
      <c r="R118" s="221" t="str">
        <f t="shared" si="41"/>
        <v/>
      </c>
      <c r="S118" s="222" t="str">
        <f>IF(N118="","",MAX((N118-AE118)*'1045Af Demande'!$B$30,0))</f>
        <v/>
      </c>
      <c r="T118" s="223" t="str">
        <f t="shared" si="42"/>
        <v/>
      </c>
      <c r="U118" s="146"/>
      <c r="V118" s="153" t="str">
        <f>IF('1045Bf Données de base trav.'!M114="","",'1045Bf Données de base trav.'!M114)</f>
        <v/>
      </c>
      <c r="W118" s="153" t="str">
        <f>IF($C118="","",'1045Ef Décompte'!D118)</f>
        <v/>
      </c>
      <c r="X118" s="146">
        <f>IF(AND('1045Bf Données de base trav.'!Q114="",'1045Bf Données de base trav.'!R114=""),0,'1045Bf Données de base trav.'!Q114-'1045Bf Données de base trav.'!R114)</f>
        <v>0</v>
      </c>
      <c r="Y118" s="146" t="str">
        <f>IF(OR($C118="",'1045Bf Données de base trav.'!N114="",F118="",'1045Bf Données de base trav.'!P114="",X118=""),"",'1045Bf Données de base trav.'!N114-F118-'1045Bf Données de base trav.'!P114-X118)</f>
        <v/>
      </c>
      <c r="Z118" s="121" t="str">
        <f>IF(K118="","",K118 - '1045Bf Données de base trav.'!S114)</f>
        <v/>
      </c>
      <c r="AA118" s="121" t="str">
        <f t="shared" si="43"/>
        <v/>
      </c>
      <c r="AB118" s="121" t="str">
        <f t="shared" si="44"/>
        <v/>
      </c>
      <c r="AC118" s="121" t="str">
        <f t="shared" si="45"/>
        <v/>
      </c>
      <c r="AD118" s="121" t="str">
        <f>IF(OR($C118="",K118="",N118=""),"",MAX(O118+'1045Bf Données de base trav.'!T114-N118,0))</f>
        <v/>
      </c>
      <c r="AE118" s="121">
        <f>'1045Bf Données de base trav.'!T114</f>
        <v>0</v>
      </c>
      <c r="AF118" s="121" t="str">
        <f t="shared" si="46"/>
        <v/>
      </c>
      <c r="AG118" s="125">
        <f>IF('1045Bf Données de base trav.'!N114="",0,1)</f>
        <v>0</v>
      </c>
      <c r="AH118" s="138">
        <f t="shared" si="26"/>
        <v>0</v>
      </c>
      <c r="AI118" s="121">
        <f>IF('1045Bf Données de base trav.'!N114="",0,'1045Bf Données de base trav.'!N114)</f>
        <v>0</v>
      </c>
      <c r="AJ118" s="121">
        <f>IF('1045Bf Données de base trav.'!N114="",0,'1045Bf Données de base trav.'!P114)</f>
        <v>0</v>
      </c>
      <c r="AK118" s="153">
        <f>IF('1045Bf Données de base trav.'!V114&gt;0,AA118,0)</f>
        <v>0</v>
      </c>
      <c r="AL118" s="126">
        <f>IF('1045Bf Données de base trav.'!V114&gt;0,'1045Bf Données de base trav.'!T114,0)</f>
        <v>0</v>
      </c>
      <c r="AM118" s="121">
        <f>'1045Bf Données de base trav.'!N114</f>
        <v>0</v>
      </c>
      <c r="AN118" s="121">
        <f>'1045Bf Données de base trav.'!P114</f>
        <v>0</v>
      </c>
      <c r="AO118" s="121">
        <f t="shared" si="47"/>
        <v>0</v>
      </c>
    </row>
    <row r="119" spans="1:41" s="122" customFormat="1" ht="16.899999999999999" customHeight="1">
      <c r="A119" s="154" t="str">
        <f>IF('1045Bf Données de base trav.'!A115="","",'1045Bf Données de base trav.'!A115)</f>
        <v/>
      </c>
      <c r="B119" s="155" t="str">
        <f>IF('1045Bf Données de base trav.'!B115="","",'1045Bf Données de base trav.'!B115)</f>
        <v/>
      </c>
      <c r="C119" s="156" t="str">
        <f>IF('1045Bf Données de base trav.'!C115="","",'1045Bf Données de base trav.'!C115)</f>
        <v/>
      </c>
      <c r="D119" s="214" t="str">
        <f>IF('1045Bf Données de base trav.'!AG115="","",'1045Bf Données de base trav.'!AG115)</f>
        <v/>
      </c>
      <c r="E119" s="222" t="str">
        <f>IF('1045Bf Données de base trav.'!N115="","",'1045Bf Données de base trav.'!N115)</f>
        <v/>
      </c>
      <c r="F119" s="210" t="str">
        <f>IF('1045Bf Données de base trav.'!O115="","",'1045Bf Données de base trav.'!O115)</f>
        <v/>
      </c>
      <c r="G119" s="217" t="str">
        <f>IF('1045Bf Données de base trav.'!P115="","",'1045Bf Données de base trav.'!P115)</f>
        <v/>
      </c>
      <c r="H119" s="218" t="str">
        <f>IF('1045Bf Données de base trav.'!Q115="","",'1045Bf Données de base trav.'!Q115)</f>
        <v/>
      </c>
      <c r="I119" s="219" t="str">
        <f>IF('1045Bf Données de base trav.'!R115="","",'1045Bf Données de base trav.'!R115)</f>
        <v/>
      </c>
      <c r="J119" s="323" t="str">
        <f t="shared" si="34"/>
        <v/>
      </c>
      <c r="K119" s="222" t="str">
        <f t="shared" si="35"/>
        <v/>
      </c>
      <c r="L119" s="220" t="str">
        <f>IF('1045Bf Données de base trav.'!S115="","",'1045Bf Données de base trav.'!S115)</f>
        <v/>
      </c>
      <c r="M119" s="221" t="str">
        <f t="shared" si="36"/>
        <v/>
      </c>
      <c r="N119" s="324" t="str">
        <f t="shared" si="37"/>
        <v/>
      </c>
      <c r="O119" s="323" t="str">
        <f t="shared" si="38"/>
        <v/>
      </c>
      <c r="P119" s="222" t="str">
        <f t="shared" si="39"/>
        <v/>
      </c>
      <c r="Q119" s="220" t="str">
        <f t="shared" si="40"/>
        <v/>
      </c>
      <c r="R119" s="221" t="str">
        <f t="shared" si="41"/>
        <v/>
      </c>
      <c r="S119" s="222" t="str">
        <f>IF(N119="","",MAX((N119-AE119)*'1045Af Demande'!$B$30,0))</f>
        <v/>
      </c>
      <c r="T119" s="223" t="str">
        <f t="shared" si="42"/>
        <v/>
      </c>
      <c r="U119" s="146"/>
      <c r="V119" s="153" t="str">
        <f>IF('1045Bf Données de base trav.'!M115="","",'1045Bf Données de base trav.'!M115)</f>
        <v/>
      </c>
      <c r="W119" s="153" t="str">
        <f>IF($C119="","",'1045Ef Décompte'!D119)</f>
        <v/>
      </c>
      <c r="X119" s="146">
        <f>IF(AND('1045Bf Données de base trav.'!Q115="",'1045Bf Données de base trav.'!R115=""),0,'1045Bf Données de base trav.'!Q115-'1045Bf Données de base trav.'!R115)</f>
        <v>0</v>
      </c>
      <c r="Y119" s="146" t="str">
        <f>IF(OR($C119="",'1045Bf Données de base trav.'!N115="",F119="",'1045Bf Données de base trav.'!P115="",X119=""),"",'1045Bf Données de base trav.'!N115-F119-'1045Bf Données de base trav.'!P115-X119)</f>
        <v/>
      </c>
      <c r="Z119" s="121" t="str">
        <f>IF(K119="","",K119 - '1045Bf Données de base trav.'!S115)</f>
        <v/>
      </c>
      <c r="AA119" s="121" t="str">
        <f t="shared" si="43"/>
        <v/>
      </c>
      <c r="AB119" s="121" t="str">
        <f t="shared" si="44"/>
        <v/>
      </c>
      <c r="AC119" s="121" t="str">
        <f t="shared" si="45"/>
        <v/>
      </c>
      <c r="AD119" s="121" t="str">
        <f>IF(OR($C119="",K119="",N119=""),"",MAX(O119+'1045Bf Données de base trav.'!T115-N119,0))</f>
        <v/>
      </c>
      <c r="AE119" s="121">
        <f>'1045Bf Données de base trav.'!T115</f>
        <v>0</v>
      </c>
      <c r="AF119" s="121" t="str">
        <f t="shared" si="46"/>
        <v/>
      </c>
      <c r="AG119" s="125">
        <f>IF('1045Bf Données de base trav.'!N115="",0,1)</f>
        <v>0</v>
      </c>
      <c r="AH119" s="138">
        <f t="shared" si="26"/>
        <v>0</v>
      </c>
      <c r="AI119" s="121">
        <f>IF('1045Bf Données de base trav.'!N115="",0,'1045Bf Données de base trav.'!N115)</f>
        <v>0</v>
      </c>
      <c r="AJ119" s="121">
        <f>IF('1045Bf Données de base trav.'!N115="",0,'1045Bf Données de base trav.'!P115)</f>
        <v>0</v>
      </c>
      <c r="AK119" s="153">
        <f>IF('1045Bf Données de base trav.'!V115&gt;0,AA119,0)</f>
        <v>0</v>
      </c>
      <c r="AL119" s="126">
        <f>IF('1045Bf Données de base trav.'!V115&gt;0,'1045Bf Données de base trav.'!T115,0)</f>
        <v>0</v>
      </c>
      <c r="AM119" s="121">
        <f>'1045Bf Données de base trav.'!N115</f>
        <v>0</v>
      </c>
      <c r="AN119" s="121">
        <f>'1045Bf Données de base trav.'!P115</f>
        <v>0</v>
      </c>
      <c r="AO119" s="121">
        <f t="shared" si="47"/>
        <v>0</v>
      </c>
    </row>
    <row r="120" spans="1:41" s="122" customFormat="1" ht="16.899999999999999" customHeight="1">
      <c r="A120" s="154" t="str">
        <f>IF('1045Bf Données de base trav.'!A116="","",'1045Bf Données de base trav.'!A116)</f>
        <v/>
      </c>
      <c r="B120" s="155" t="str">
        <f>IF('1045Bf Données de base trav.'!B116="","",'1045Bf Données de base trav.'!B116)</f>
        <v/>
      </c>
      <c r="C120" s="156" t="str">
        <f>IF('1045Bf Données de base trav.'!C116="","",'1045Bf Données de base trav.'!C116)</f>
        <v/>
      </c>
      <c r="D120" s="214" t="str">
        <f>IF('1045Bf Données de base trav.'!AG116="","",'1045Bf Données de base trav.'!AG116)</f>
        <v/>
      </c>
      <c r="E120" s="222" t="str">
        <f>IF('1045Bf Données de base trav.'!N116="","",'1045Bf Données de base trav.'!N116)</f>
        <v/>
      </c>
      <c r="F120" s="210" t="str">
        <f>IF('1045Bf Données de base trav.'!O116="","",'1045Bf Données de base trav.'!O116)</f>
        <v/>
      </c>
      <c r="G120" s="217" t="str">
        <f>IF('1045Bf Données de base trav.'!P116="","",'1045Bf Données de base trav.'!P116)</f>
        <v/>
      </c>
      <c r="H120" s="218" t="str">
        <f>IF('1045Bf Données de base trav.'!Q116="","",'1045Bf Données de base trav.'!Q116)</f>
        <v/>
      </c>
      <c r="I120" s="219" t="str">
        <f>IF('1045Bf Données de base trav.'!R116="","",'1045Bf Données de base trav.'!R116)</f>
        <v/>
      </c>
      <c r="J120" s="323" t="str">
        <f t="shared" si="34"/>
        <v/>
      </c>
      <c r="K120" s="222" t="str">
        <f t="shared" si="35"/>
        <v/>
      </c>
      <c r="L120" s="220" t="str">
        <f>IF('1045Bf Données de base trav.'!S116="","",'1045Bf Données de base trav.'!S116)</f>
        <v/>
      </c>
      <c r="M120" s="221" t="str">
        <f t="shared" si="36"/>
        <v/>
      </c>
      <c r="N120" s="324" t="str">
        <f t="shared" si="37"/>
        <v/>
      </c>
      <c r="O120" s="323" t="str">
        <f t="shared" si="38"/>
        <v/>
      </c>
      <c r="P120" s="222" t="str">
        <f t="shared" si="39"/>
        <v/>
      </c>
      <c r="Q120" s="220" t="str">
        <f t="shared" si="40"/>
        <v/>
      </c>
      <c r="R120" s="221" t="str">
        <f t="shared" si="41"/>
        <v/>
      </c>
      <c r="S120" s="222" t="str">
        <f>IF(N120="","",MAX((N120-AE120)*'1045Af Demande'!$B$30,0))</f>
        <v/>
      </c>
      <c r="T120" s="223" t="str">
        <f t="shared" si="42"/>
        <v/>
      </c>
      <c r="U120" s="146"/>
      <c r="V120" s="153" t="str">
        <f>IF('1045Bf Données de base trav.'!M116="","",'1045Bf Données de base trav.'!M116)</f>
        <v/>
      </c>
      <c r="W120" s="153" t="str">
        <f>IF($C120="","",'1045Ef Décompte'!D120)</f>
        <v/>
      </c>
      <c r="X120" s="146">
        <f>IF(AND('1045Bf Données de base trav.'!Q116="",'1045Bf Données de base trav.'!R116=""),0,'1045Bf Données de base trav.'!Q116-'1045Bf Données de base trav.'!R116)</f>
        <v>0</v>
      </c>
      <c r="Y120" s="146" t="str">
        <f>IF(OR($C120="",'1045Bf Données de base trav.'!N116="",F120="",'1045Bf Données de base trav.'!P116="",X120=""),"",'1045Bf Données de base trav.'!N116-F120-'1045Bf Données de base trav.'!P116-X120)</f>
        <v/>
      </c>
      <c r="Z120" s="121" t="str">
        <f>IF(K120="","",K120 - '1045Bf Données de base trav.'!S116)</f>
        <v/>
      </c>
      <c r="AA120" s="121" t="str">
        <f t="shared" si="43"/>
        <v/>
      </c>
      <c r="AB120" s="121" t="str">
        <f t="shared" si="44"/>
        <v/>
      </c>
      <c r="AC120" s="121" t="str">
        <f t="shared" si="45"/>
        <v/>
      </c>
      <c r="AD120" s="121" t="str">
        <f>IF(OR($C120="",K120="",N120=""),"",MAX(O120+'1045Bf Données de base trav.'!T116-N120,0))</f>
        <v/>
      </c>
      <c r="AE120" s="121">
        <f>'1045Bf Données de base trav.'!T116</f>
        <v>0</v>
      </c>
      <c r="AF120" s="121" t="str">
        <f t="shared" si="46"/>
        <v/>
      </c>
      <c r="AG120" s="125">
        <f>IF('1045Bf Données de base trav.'!N116="",0,1)</f>
        <v>0</v>
      </c>
      <c r="AH120" s="138">
        <f t="shared" si="26"/>
        <v>0</v>
      </c>
      <c r="AI120" s="121">
        <f>IF('1045Bf Données de base trav.'!N116="",0,'1045Bf Données de base trav.'!N116)</f>
        <v>0</v>
      </c>
      <c r="AJ120" s="121">
        <f>IF('1045Bf Données de base trav.'!N116="",0,'1045Bf Données de base trav.'!P116)</f>
        <v>0</v>
      </c>
      <c r="AK120" s="153">
        <f>IF('1045Bf Données de base trav.'!V116&gt;0,AA120,0)</f>
        <v>0</v>
      </c>
      <c r="AL120" s="126">
        <f>IF('1045Bf Données de base trav.'!V116&gt;0,'1045Bf Données de base trav.'!T116,0)</f>
        <v>0</v>
      </c>
      <c r="AM120" s="121">
        <f>'1045Bf Données de base trav.'!N116</f>
        <v>0</v>
      </c>
      <c r="AN120" s="121">
        <f>'1045Bf Données de base trav.'!P116</f>
        <v>0</v>
      </c>
      <c r="AO120" s="121">
        <f t="shared" si="47"/>
        <v>0</v>
      </c>
    </row>
    <row r="121" spans="1:41" s="122" customFormat="1" ht="16.899999999999999" customHeight="1">
      <c r="A121" s="154" t="str">
        <f>IF('1045Bf Données de base trav.'!A117="","",'1045Bf Données de base trav.'!A117)</f>
        <v/>
      </c>
      <c r="B121" s="155" t="str">
        <f>IF('1045Bf Données de base trav.'!B117="","",'1045Bf Données de base trav.'!B117)</f>
        <v/>
      </c>
      <c r="C121" s="156" t="str">
        <f>IF('1045Bf Données de base trav.'!C117="","",'1045Bf Données de base trav.'!C117)</f>
        <v/>
      </c>
      <c r="D121" s="214" t="str">
        <f>IF('1045Bf Données de base trav.'!AG117="","",'1045Bf Données de base trav.'!AG117)</f>
        <v/>
      </c>
      <c r="E121" s="222" t="str">
        <f>IF('1045Bf Données de base trav.'!N117="","",'1045Bf Données de base trav.'!N117)</f>
        <v/>
      </c>
      <c r="F121" s="210" t="str">
        <f>IF('1045Bf Données de base trav.'!O117="","",'1045Bf Données de base trav.'!O117)</f>
        <v/>
      </c>
      <c r="G121" s="217" t="str">
        <f>IF('1045Bf Données de base trav.'!P117="","",'1045Bf Données de base trav.'!P117)</f>
        <v/>
      </c>
      <c r="H121" s="218" t="str">
        <f>IF('1045Bf Données de base trav.'!Q117="","",'1045Bf Données de base trav.'!Q117)</f>
        <v/>
      </c>
      <c r="I121" s="219" t="str">
        <f>IF('1045Bf Données de base trav.'!R117="","",'1045Bf Données de base trav.'!R117)</f>
        <v/>
      </c>
      <c r="J121" s="323" t="str">
        <f t="shared" ref="J121:J184" si="48">IF(A121="","",X121)</f>
        <v/>
      </c>
      <c r="K121" s="222" t="str">
        <f t="shared" ref="K121:K184" si="49">Y121</f>
        <v/>
      </c>
      <c r="L121" s="220" t="str">
        <f>IF('1045Bf Données de base trav.'!S117="","",'1045Bf Données de base trav.'!S117)</f>
        <v/>
      </c>
      <c r="M121" s="221" t="str">
        <f t="shared" ref="M121:M184" si="50">Z121</f>
        <v/>
      </c>
      <c r="N121" s="324" t="str">
        <f t="shared" ref="N121:N184" si="51">AA121</f>
        <v/>
      </c>
      <c r="O121" s="323" t="str">
        <f t="shared" ref="O121:O184" si="52">AB121</f>
        <v/>
      </c>
      <c r="P121" s="222" t="str">
        <f t="shared" ref="P121:P184" si="53">AD121</f>
        <v/>
      </c>
      <c r="Q121" s="220" t="str">
        <f t="shared" ref="Q121:Q184" si="54">AC121</f>
        <v/>
      </c>
      <c r="R121" s="221" t="str">
        <f t="shared" ref="R121:R184" si="55">AF121</f>
        <v/>
      </c>
      <c r="S121" s="222" t="str">
        <f>IF(N121="","",MAX((N121-AE121)*'1045Af Demande'!$B$30,0))</f>
        <v/>
      </c>
      <c r="T121" s="223" t="str">
        <f t="shared" ref="T121:T184" si="56">IF(S121="","",R121+S121)</f>
        <v/>
      </c>
      <c r="U121" s="146"/>
      <c r="V121" s="153" t="str">
        <f>IF('1045Bf Données de base trav.'!M117="","",'1045Bf Données de base trav.'!M117)</f>
        <v/>
      </c>
      <c r="W121" s="153" t="str">
        <f>IF($C121="","",'1045Ef Décompte'!D121)</f>
        <v/>
      </c>
      <c r="X121" s="146">
        <f>IF(AND('1045Bf Données de base trav.'!Q117="",'1045Bf Données de base trav.'!R117=""),0,'1045Bf Données de base trav.'!Q117-'1045Bf Données de base trav.'!R117)</f>
        <v>0</v>
      </c>
      <c r="Y121" s="146" t="str">
        <f>IF(OR($C121="",'1045Bf Données de base trav.'!N117="",F121="",'1045Bf Données de base trav.'!P117="",X121=""),"",'1045Bf Données de base trav.'!N117-F121-'1045Bf Données de base trav.'!P117-X121)</f>
        <v/>
      </c>
      <c r="Z121" s="121" t="str">
        <f>IF(K121="","",K121 - '1045Bf Données de base trav.'!S117)</f>
        <v/>
      </c>
      <c r="AA121" s="121" t="str">
        <f t="shared" ref="AA121:AA184" si="57">IF(OR($C121="",K121="",D121="",M121&lt;0),"",MAX(M121*D121,0))</f>
        <v/>
      </c>
      <c r="AB121" s="121" t="str">
        <f t="shared" ref="AB121:AB184" si="58">IF(OR($C121="",N121=""),"",AA121*0.8)</f>
        <v/>
      </c>
      <c r="AC121" s="121" t="str">
        <f t="shared" ref="AC121:AC184" si="59">IF(OR($C121="",D121="",N121=""),"",$AC$4/5*V121*D121*0.8)</f>
        <v/>
      </c>
      <c r="AD121" s="121" t="str">
        <f>IF(OR($C121="",K121="",N121=""),"",MAX(O121+'1045Bf Données de base trav.'!T117-N121,0))</f>
        <v/>
      </c>
      <c r="AE121" s="121">
        <f>'1045Bf Données de base trav.'!T117</f>
        <v>0</v>
      </c>
      <c r="AF121" s="121" t="str">
        <f t="shared" ref="AF121:AF184" si="60">IF(OR($C121="",N121=""),"",MAX(O121-Q121-AD121,0))</f>
        <v/>
      </c>
      <c r="AG121" s="125">
        <f>IF('1045Bf Données de base trav.'!N117="",0,1)</f>
        <v>0</v>
      </c>
      <c r="AH121" s="138">
        <f t="shared" si="26"/>
        <v>0</v>
      </c>
      <c r="AI121" s="121">
        <f>IF('1045Bf Données de base trav.'!N117="",0,'1045Bf Données de base trav.'!N117)</f>
        <v>0</v>
      </c>
      <c r="AJ121" s="121">
        <f>IF('1045Bf Données de base trav.'!N117="",0,'1045Bf Données de base trav.'!P117)</f>
        <v>0</v>
      </c>
      <c r="AK121" s="153">
        <f>IF('1045Bf Données de base trav.'!V117&gt;0,AA121,0)</f>
        <v>0</v>
      </c>
      <c r="AL121" s="126">
        <f>IF('1045Bf Données de base trav.'!V117&gt;0,'1045Bf Données de base trav.'!T117,0)</f>
        <v>0</v>
      </c>
      <c r="AM121" s="121">
        <f>'1045Bf Données de base trav.'!N117</f>
        <v>0</v>
      </c>
      <c r="AN121" s="121">
        <f>'1045Bf Données de base trav.'!P117</f>
        <v>0</v>
      </c>
      <c r="AO121" s="121">
        <f t="shared" ref="AO121:AO184" si="61">IF(AK121="",0,MAX(AK121-AL121,0))</f>
        <v>0</v>
      </c>
    </row>
    <row r="122" spans="1:41" s="122" customFormat="1" ht="16.899999999999999" customHeight="1">
      <c r="A122" s="154" t="str">
        <f>IF('1045Bf Données de base trav.'!A118="","",'1045Bf Données de base trav.'!A118)</f>
        <v/>
      </c>
      <c r="B122" s="155" t="str">
        <f>IF('1045Bf Données de base trav.'!B118="","",'1045Bf Données de base trav.'!B118)</f>
        <v/>
      </c>
      <c r="C122" s="156" t="str">
        <f>IF('1045Bf Données de base trav.'!C118="","",'1045Bf Données de base trav.'!C118)</f>
        <v/>
      </c>
      <c r="D122" s="214" t="str">
        <f>IF('1045Bf Données de base trav.'!AG118="","",'1045Bf Données de base trav.'!AG118)</f>
        <v/>
      </c>
      <c r="E122" s="222" t="str">
        <f>IF('1045Bf Données de base trav.'!N118="","",'1045Bf Données de base trav.'!N118)</f>
        <v/>
      </c>
      <c r="F122" s="210" t="str">
        <f>IF('1045Bf Données de base trav.'!O118="","",'1045Bf Données de base trav.'!O118)</f>
        <v/>
      </c>
      <c r="G122" s="217" t="str">
        <f>IF('1045Bf Données de base trav.'!P118="","",'1045Bf Données de base trav.'!P118)</f>
        <v/>
      </c>
      <c r="H122" s="218" t="str">
        <f>IF('1045Bf Données de base trav.'!Q118="","",'1045Bf Données de base trav.'!Q118)</f>
        <v/>
      </c>
      <c r="I122" s="219" t="str">
        <f>IF('1045Bf Données de base trav.'!R118="","",'1045Bf Données de base trav.'!R118)</f>
        <v/>
      </c>
      <c r="J122" s="323" t="str">
        <f t="shared" si="48"/>
        <v/>
      </c>
      <c r="K122" s="222" t="str">
        <f t="shared" si="49"/>
        <v/>
      </c>
      <c r="L122" s="220" t="str">
        <f>IF('1045Bf Données de base trav.'!S118="","",'1045Bf Données de base trav.'!S118)</f>
        <v/>
      </c>
      <c r="M122" s="221" t="str">
        <f t="shared" si="50"/>
        <v/>
      </c>
      <c r="N122" s="324" t="str">
        <f t="shared" si="51"/>
        <v/>
      </c>
      <c r="O122" s="323" t="str">
        <f t="shared" si="52"/>
        <v/>
      </c>
      <c r="P122" s="222" t="str">
        <f t="shared" si="53"/>
        <v/>
      </c>
      <c r="Q122" s="220" t="str">
        <f t="shared" si="54"/>
        <v/>
      </c>
      <c r="R122" s="221" t="str">
        <f t="shared" si="55"/>
        <v/>
      </c>
      <c r="S122" s="222" t="str">
        <f>IF(N122="","",MAX((N122-AE122)*'1045Af Demande'!$B$30,0))</f>
        <v/>
      </c>
      <c r="T122" s="223" t="str">
        <f t="shared" si="56"/>
        <v/>
      </c>
      <c r="U122" s="146"/>
      <c r="V122" s="153" t="str">
        <f>IF('1045Bf Données de base trav.'!M118="","",'1045Bf Données de base trav.'!M118)</f>
        <v/>
      </c>
      <c r="W122" s="153" t="str">
        <f>IF($C122="","",'1045Ef Décompte'!D122)</f>
        <v/>
      </c>
      <c r="X122" s="146">
        <f>IF(AND('1045Bf Données de base trav.'!Q118="",'1045Bf Données de base trav.'!R118=""),0,'1045Bf Données de base trav.'!Q118-'1045Bf Données de base trav.'!R118)</f>
        <v>0</v>
      </c>
      <c r="Y122" s="146" t="str">
        <f>IF(OR($C122="",'1045Bf Données de base trav.'!N118="",F122="",'1045Bf Données de base trav.'!P118="",X122=""),"",'1045Bf Données de base trav.'!N118-F122-'1045Bf Données de base trav.'!P118-X122)</f>
        <v/>
      </c>
      <c r="Z122" s="121" t="str">
        <f>IF(K122="","",K122 - '1045Bf Données de base trav.'!S118)</f>
        <v/>
      </c>
      <c r="AA122" s="121" t="str">
        <f t="shared" si="57"/>
        <v/>
      </c>
      <c r="AB122" s="121" t="str">
        <f t="shared" si="58"/>
        <v/>
      </c>
      <c r="AC122" s="121" t="str">
        <f t="shared" si="59"/>
        <v/>
      </c>
      <c r="AD122" s="121" t="str">
        <f>IF(OR($C122="",K122="",N122=""),"",MAX(O122+'1045Bf Données de base trav.'!T118-N122,0))</f>
        <v/>
      </c>
      <c r="AE122" s="121">
        <f>'1045Bf Données de base trav.'!T118</f>
        <v>0</v>
      </c>
      <c r="AF122" s="121" t="str">
        <f t="shared" si="60"/>
        <v/>
      </c>
      <c r="AG122" s="125">
        <f>IF('1045Bf Données de base trav.'!N118="",0,1)</f>
        <v>0</v>
      </c>
      <c r="AH122" s="138">
        <f t="shared" si="26"/>
        <v>0</v>
      </c>
      <c r="AI122" s="121">
        <f>IF('1045Bf Données de base trav.'!N118="",0,'1045Bf Données de base trav.'!N118)</f>
        <v>0</v>
      </c>
      <c r="AJ122" s="121">
        <f>IF('1045Bf Données de base trav.'!N118="",0,'1045Bf Données de base trav.'!P118)</f>
        <v>0</v>
      </c>
      <c r="AK122" s="153">
        <f>IF('1045Bf Données de base trav.'!V118&gt;0,AA122,0)</f>
        <v>0</v>
      </c>
      <c r="AL122" s="126">
        <f>IF('1045Bf Données de base trav.'!V118&gt;0,'1045Bf Données de base trav.'!T118,0)</f>
        <v>0</v>
      </c>
      <c r="AM122" s="121">
        <f>'1045Bf Données de base trav.'!N118</f>
        <v>0</v>
      </c>
      <c r="AN122" s="121">
        <f>'1045Bf Données de base trav.'!P118</f>
        <v>0</v>
      </c>
      <c r="AO122" s="121">
        <f t="shared" si="61"/>
        <v>0</v>
      </c>
    </row>
    <row r="123" spans="1:41" s="122" customFormat="1" ht="16.899999999999999" customHeight="1">
      <c r="A123" s="154" t="str">
        <f>IF('1045Bf Données de base trav.'!A119="","",'1045Bf Données de base trav.'!A119)</f>
        <v/>
      </c>
      <c r="B123" s="155" t="str">
        <f>IF('1045Bf Données de base trav.'!B119="","",'1045Bf Données de base trav.'!B119)</f>
        <v/>
      </c>
      <c r="C123" s="156" t="str">
        <f>IF('1045Bf Données de base trav.'!C119="","",'1045Bf Données de base trav.'!C119)</f>
        <v/>
      </c>
      <c r="D123" s="214" t="str">
        <f>IF('1045Bf Données de base trav.'!AG119="","",'1045Bf Données de base trav.'!AG119)</f>
        <v/>
      </c>
      <c r="E123" s="222" t="str">
        <f>IF('1045Bf Données de base trav.'!N119="","",'1045Bf Données de base trav.'!N119)</f>
        <v/>
      </c>
      <c r="F123" s="210" t="str">
        <f>IF('1045Bf Données de base trav.'!O119="","",'1045Bf Données de base trav.'!O119)</f>
        <v/>
      </c>
      <c r="G123" s="217" t="str">
        <f>IF('1045Bf Données de base trav.'!P119="","",'1045Bf Données de base trav.'!P119)</f>
        <v/>
      </c>
      <c r="H123" s="218" t="str">
        <f>IF('1045Bf Données de base trav.'!Q119="","",'1045Bf Données de base trav.'!Q119)</f>
        <v/>
      </c>
      <c r="I123" s="219" t="str">
        <f>IF('1045Bf Données de base trav.'!R119="","",'1045Bf Données de base trav.'!R119)</f>
        <v/>
      </c>
      <c r="J123" s="323" t="str">
        <f t="shared" si="48"/>
        <v/>
      </c>
      <c r="K123" s="222" t="str">
        <f t="shared" si="49"/>
        <v/>
      </c>
      <c r="L123" s="220" t="str">
        <f>IF('1045Bf Données de base trav.'!S119="","",'1045Bf Données de base trav.'!S119)</f>
        <v/>
      </c>
      <c r="M123" s="221" t="str">
        <f t="shared" si="50"/>
        <v/>
      </c>
      <c r="N123" s="324" t="str">
        <f t="shared" si="51"/>
        <v/>
      </c>
      <c r="O123" s="323" t="str">
        <f t="shared" si="52"/>
        <v/>
      </c>
      <c r="P123" s="222" t="str">
        <f t="shared" si="53"/>
        <v/>
      </c>
      <c r="Q123" s="220" t="str">
        <f t="shared" si="54"/>
        <v/>
      </c>
      <c r="R123" s="221" t="str">
        <f t="shared" si="55"/>
        <v/>
      </c>
      <c r="S123" s="222" t="str">
        <f>IF(N123="","",MAX((N123-AE123)*'1045Af Demande'!$B$30,0))</f>
        <v/>
      </c>
      <c r="T123" s="223" t="str">
        <f t="shared" si="56"/>
        <v/>
      </c>
      <c r="U123" s="146"/>
      <c r="V123" s="153" t="str">
        <f>IF('1045Bf Données de base trav.'!M119="","",'1045Bf Données de base trav.'!M119)</f>
        <v/>
      </c>
      <c r="W123" s="153" t="str">
        <f>IF($C123="","",'1045Ef Décompte'!D123)</f>
        <v/>
      </c>
      <c r="X123" s="146">
        <f>IF(AND('1045Bf Données de base trav.'!Q119="",'1045Bf Données de base trav.'!R119=""),0,'1045Bf Données de base trav.'!Q119-'1045Bf Données de base trav.'!R119)</f>
        <v>0</v>
      </c>
      <c r="Y123" s="146" t="str">
        <f>IF(OR($C123="",'1045Bf Données de base trav.'!N119="",F123="",'1045Bf Données de base trav.'!P119="",X123=""),"",'1045Bf Données de base trav.'!N119-F123-'1045Bf Données de base trav.'!P119-X123)</f>
        <v/>
      </c>
      <c r="Z123" s="121" t="str">
        <f>IF(K123="","",K123 - '1045Bf Données de base trav.'!S119)</f>
        <v/>
      </c>
      <c r="AA123" s="121" t="str">
        <f t="shared" si="57"/>
        <v/>
      </c>
      <c r="AB123" s="121" t="str">
        <f t="shared" si="58"/>
        <v/>
      </c>
      <c r="AC123" s="121" t="str">
        <f t="shared" si="59"/>
        <v/>
      </c>
      <c r="AD123" s="121" t="str">
        <f>IF(OR($C123="",K123="",N123=""),"",MAX(O123+'1045Bf Données de base trav.'!T119-N123,0))</f>
        <v/>
      </c>
      <c r="AE123" s="121">
        <f>'1045Bf Données de base trav.'!T119</f>
        <v>0</v>
      </c>
      <c r="AF123" s="121" t="str">
        <f t="shared" si="60"/>
        <v/>
      </c>
      <c r="AG123" s="125">
        <f>IF('1045Bf Données de base trav.'!N119="",0,1)</f>
        <v>0</v>
      </c>
      <c r="AH123" s="138">
        <f t="shared" si="26"/>
        <v>0</v>
      </c>
      <c r="AI123" s="121">
        <f>IF('1045Bf Données de base trav.'!N119="",0,'1045Bf Données de base trav.'!N119)</f>
        <v>0</v>
      </c>
      <c r="AJ123" s="121">
        <f>IF('1045Bf Données de base trav.'!N119="",0,'1045Bf Données de base trav.'!P119)</f>
        <v>0</v>
      </c>
      <c r="AK123" s="153">
        <f>IF('1045Bf Données de base trav.'!V119&gt;0,AA123,0)</f>
        <v>0</v>
      </c>
      <c r="AL123" s="126">
        <f>IF('1045Bf Données de base trav.'!V119&gt;0,'1045Bf Données de base trav.'!T119,0)</f>
        <v>0</v>
      </c>
      <c r="AM123" s="121">
        <f>'1045Bf Données de base trav.'!N119</f>
        <v>0</v>
      </c>
      <c r="AN123" s="121">
        <f>'1045Bf Données de base trav.'!P119</f>
        <v>0</v>
      </c>
      <c r="AO123" s="121">
        <f t="shared" si="61"/>
        <v>0</v>
      </c>
    </row>
    <row r="124" spans="1:41" s="122" customFormat="1" ht="16.899999999999999" customHeight="1">
      <c r="A124" s="154" t="str">
        <f>IF('1045Bf Données de base trav.'!A120="","",'1045Bf Données de base trav.'!A120)</f>
        <v/>
      </c>
      <c r="B124" s="155" t="str">
        <f>IF('1045Bf Données de base trav.'!B120="","",'1045Bf Données de base trav.'!B120)</f>
        <v/>
      </c>
      <c r="C124" s="156" t="str">
        <f>IF('1045Bf Données de base trav.'!C120="","",'1045Bf Données de base trav.'!C120)</f>
        <v/>
      </c>
      <c r="D124" s="214" t="str">
        <f>IF('1045Bf Données de base trav.'!AG120="","",'1045Bf Données de base trav.'!AG120)</f>
        <v/>
      </c>
      <c r="E124" s="222" t="str">
        <f>IF('1045Bf Données de base trav.'!N120="","",'1045Bf Données de base trav.'!N120)</f>
        <v/>
      </c>
      <c r="F124" s="210" t="str">
        <f>IF('1045Bf Données de base trav.'!O120="","",'1045Bf Données de base trav.'!O120)</f>
        <v/>
      </c>
      <c r="G124" s="217" t="str">
        <f>IF('1045Bf Données de base trav.'!P120="","",'1045Bf Données de base trav.'!P120)</f>
        <v/>
      </c>
      <c r="H124" s="218" t="str">
        <f>IF('1045Bf Données de base trav.'!Q120="","",'1045Bf Données de base trav.'!Q120)</f>
        <v/>
      </c>
      <c r="I124" s="219" t="str">
        <f>IF('1045Bf Données de base trav.'!R120="","",'1045Bf Données de base trav.'!R120)</f>
        <v/>
      </c>
      <c r="J124" s="323" t="str">
        <f t="shared" si="48"/>
        <v/>
      </c>
      <c r="K124" s="222" t="str">
        <f t="shared" si="49"/>
        <v/>
      </c>
      <c r="L124" s="220" t="str">
        <f>IF('1045Bf Données de base trav.'!S120="","",'1045Bf Données de base trav.'!S120)</f>
        <v/>
      </c>
      <c r="M124" s="221" t="str">
        <f t="shared" si="50"/>
        <v/>
      </c>
      <c r="N124" s="324" t="str">
        <f t="shared" si="51"/>
        <v/>
      </c>
      <c r="O124" s="323" t="str">
        <f t="shared" si="52"/>
        <v/>
      </c>
      <c r="P124" s="222" t="str">
        <f t="shared" si="53"/>
        <v/>
      </c>
      <c r="Q124" s="220" t="str">
        <f t="shared" si="54"/>
        <v/>
      </c>
      <c r="R124" s="221" t="str">
        <f t="shared" si="55"/>
        <v/>
      </c>
      <c r="S124" s="222" t="str">
        <f>IF(N124="","",MAX((N124-AE124)*'1045Af Demande'!$B$30,0))</f>
        <v/>
      </c>
      <c r="T124" s="223" t="str">
        <f t="shared" si="56"/>
        <v/>
      </c>
      <c r="U124" s="146"/>
      <c r="V124" s="153" t="str">
        <f>IF('1045Bf Données de base trav.'!M120="","",'1045Bf Données de base trav.'!M120)</f>
        <v/>
      </c>
      <c r="W124" s="153" t="str">
        <f>IF($C124="","",'1045Ef Décompte'!D124)</f>
        <v/>
      </c>
      <c r="X124" s="146">
        <f>IF(AND('1045Bf Données de base trav.'!Q120="",'1045Bf Données de base trav.'!R120=""),0,'1045Bf Données de base trav.'!Q120-'1045Bf Données de base trav.'!R120)</f>
        <v>0</v>
      </c>
      <c r="Y124" s="146" t="str">
        <f>IF(OR($C124="",'1045Bf Données de base trav.'!N120="",F124="",'1045Bf Données de base trav.'!P120="",X124=""),"",'1045Bf Données de base trav.'!N120-F124-'1045Bf Données de base trav.'!P120-X124)</f>
        <v/>
      </c>
      <c r="Z124" s="121" t="str">
        <f>IF(K124="","",K124 - '1045Bf Données de base trav.'!S120)</f>
        <v/>
      </c>
      <c r="AA124" s="121" t="str">
        <f t="shared" si="57"/>
        <v/>
      </c>
      <c r="AB124" s="121" t="str">
        <f t="shared" si="58"/>
        <v/>
      </c>
      <c r="AC124" s="121" t="str">
        <f t="shared" si="59"/>
        <v/>
      </c>
      <c r="AD124" s="121" t="str">
        <f>IF(OR($C124="",K124="",N124=""),"",MAX(O124+'1045Bf Données de base trav.'!T120-N124,0))</f>
        <v/>
      </c>
      <c r="AE124" s="121">
        <f>'1045Bf Données de base trav.'!T120</f>
        <v>0</v>
      </c>
      <c r="AF124" s="121" t="str">
        <f t="shared" si="60"/>
        <v/>
      </c>
      <c r="AG124" s="125">
        <f>IF('1045Bf Données de base trav.'!N120="",0,1)</f>
        <v>0</v>
      </c>
      <c r="AH124" s="138">
        <f t="shared" si="26"/>
        <v>0</v>
      </c>
      <c r="AI124" s="121">
        <f>IF('1045Bf Données de base trav.'!N120="",0,'1045Bf Données de base trav.'!N120)</f>
        <v>0</v>
      </c>
      <c r="AJ124" s="121">
        <f>IF('1045Bf Données de base trav.'!N120="",0,'1045Bf Données de base trav.'!P120)</f>
        <v>0</v>
      </c>
      <c r="AK124" s="153">
        <f>IF('1045Bf Données de base trav.'!V120&gt;0,AA124,0)</f>
        <v>0</v>
      </c>
      <c r="AL124" s="126">
        <f>IF('1045Bf Données de base trav.'!V120&gt;0,'1045Bf Données de base trav.'!T120,0)</f>
        <v>0</v>
      </c>
      <c r="AM124" s="121">
        <f>'1045Bf Données de base trav.'!N120</f>
        <v>0</v>
      </c>
      <c r="AN124" s="121">
        <f>'1045Bf Données de base trav.'!P120</f>
        <v>0</v>
      </c>
      <c r="AO124" s="121">
        <f t="shared" si="61"/>
        <v>0</v>
      </c>
    </row>
    <row r="125" spans="1:41" s="122" customFormat="1" ht="16.899999999999999" customHeight="1">
      <c r="A125" s="154" t="str">
        <f>IF('1045Bf Données de base trav.'!A121="","",'1045Bf Données de base trav.'!A121)</f>
        <v/>
      </c>
      <c r="B125" s="155" t="str">
        <f>IF('1045Bf Données de base trav.'!B121="","",'1045Bf Données de base trav.'!B121)</f>
        <v/>
      </c>
      <c r="C125" s="156" t="str">
        <f>IF('1045Bf Données de base trav.'!C121="","",'1045Bf Données de base trav.'!C121)</f>
        <v/>
      </c>
      <c r="D125" s="214" t="str">
        <f>IF('1045Bf Données de base trav.'!AG121="","",'1045Bf Données de base trav.'!AG121)</f>
        <v/>
      </c>
      <c r="E125" s="222" t="str">
        <f>IF('1045Bf Données de base trav.'!N121="","",'1045Bf Données de base trav.'!N121)</f>
        <v/>
      </c>
      <c r="F125" s="210" t="str">
        <f>IF('1045Bf Données de base trav.'!O121="","",'1045Bf Données de base trav.'!O121)</f>
        <v/>
      </c>
      <c r="G125" s="217" t="str">
        <f>IF('1045Bf Données de base trav.'!P121="","",'1045Bf Données de base trav.'!P121)</f>
        <v/>
      </c>
      <c r="H125" s="218" t="str">
        <f>IF('1045Bf Données de base trav.'!Q121="","",'1045Bf Données de base trav.'!Q121)</f>
        <v/>
      </c>
      <c r="I125" s="219" t="str">
        <f>IF('1045Bf Données de base trav.'!R121="","",'1045Bf Données de base trav.'!R121)</f>
        <v/>
      </c>
      <c r="J125" s="323" t="str">
        <f t="shared" si="48"/>
        <v/>
      </c>
      <c r="K125" s="222" t="str">
        <f t="shared" si="49"/>
        <v/>
      </c>
      <c r="L125" s="220" t="str">
        <f>IF('1045Bf Données de base trav.'!S121="","",'1045Bf Données de base trav.'!S121)</f>
        <v/>
      </c>
      <c r="M125" s="221" t="str">
        <f t="shared" si="50"/>
        <v/>
      </c>
      <c r="N125" s="324" t="str">
        <f t="shared" si="51"/>
        <v/>
      </c>
      <c r="O125" s="323" t="str">
        <f t="shared" si="52"/>
        <v/>
      </c>
      <c r="P125" s="222" t="str">
        <f t="shared" si="53"/>
        <v/>
      </c>
      <c r="Q125" s="220" t="str">
        <f t="shared" si="54"/>
        <v/>
      </c>
      <c r="R125" s="221" t="str">
        <f t="shared" si="55"/>
        <v/>
      </c>
      <c r="S125" s="222" t="str">
        <f>IF(N125="","",MAX((N125-AE125)*'1045Af Demande'!$B$30,0))</f>
        <v/>
      </c>
      <c r="T125" s="223" t="str">
        <f t="shared" si="56"/>
        <v/>
      </c>
      <c r="U125" s="146"/>
      <c r="V125" s="153" t="str">
        <f>IF('1045Bf Données de base trav.'!M121="","",'1045Bf Données de base trav.'!M121)</f>
        <v/>
      </c>
      <c r="W125" s="153" t="str">
        <f>IF($C125="","",'1045Ef Décompte'!D125)</f>
        <v/>
      </c>
      <c r="X125" s="146">
        <f>IF(AND('1045Bf Données de base trav.'!Q121="",'1045Bf Données de base trav.'!R121=""),0,'1045Bf Données de base trav.'!Q121-'1045Bf Données de base trav.'!R121)</f>
        <v>0</v>
      </c>
      <c r="Y125" s="146" t="str">
        <f>IF(OR($C125="",'1045Bf Données de base trav.'!N121="",F125="",'1045Bf Données de base trav.'!P121="",X125=""),"",'1045Bf Données de base trav.'!N121-F125-'1045Bf Données de base trav.'!P121-X125)</f>
        <v/>
      </c>
      <c r="Z125" s="121" t="str">
        <f>IF(K125="","",K125 - '1045Bf Données de base trav.'!S121)</f>
        <v/>
      </c>
      <c r="AA125" s="121" t="str">
        <f t="shared" si="57"/>
        <v/>
      </c>
      <c r="AB125" s="121" t="str">
        <f t="shared" si="58"/>
        <v/>
      </c>
      <c r="AC125" s="121" t="str">
        <f t="shared" si="59"/>
        <v/>
      </c>
      <c r="AD125" s="121" t="str">
        <f>IF(OR($C125="",K125="",N125=""),"",MAX(O125+'1045Bf Données de base trav.'!T121-N125,0))</f>
        <v/>
      </c>
      <c r="AE125" s="121">
        <f>'1045Bf Données de base trav.'!T121</f>
        <v>0</v>
      </c>
      <c r="AF125" s="121" t="str">
        <f t="shared" si="60"/>
        <v/>
      </c>
      <c r="AG125" s="125">
        <f>IF('1045Bf Données de base trav.'!N121="",0,1)</f>
        <v>0</v>
      </c>
      <c r="AH125" s="138">
        <f t="shared" si="26"/>
        <v>0</v>
      </c>
      <c r="AI125" s="121">
        <f>IF('1045Bf Données de base trav.'!N121="",0,'1045Bf Données de base trav.'!N121)</f>
        <v>0</v>
      </c>
      <c r="AJ125" s="121">
        <f>IF('1045Bf Données de base trav.'!N121="",0,'1045Bf Données de base trav.'!P121)</f>
        <v>0</v>
      </c>
      <c r="AK125" s="153">
        <f>IF('1045Bf Données de base trav.'!V121&gt;0,AA125,0)</f>
        <v>0</v>
      </c>
      <c r="AL125" s="126">
        <f>IF('1045Bf Données de base trav.'!V121&gt;0,'1045Bf Données de base trav.'!T121,0)</f>
        <v>0</v>
      </c>
      <c r="AM125" s="121">
        <f>'1045Bf Données de base trav.'!N121</f>
        <v>0</v>
      </c>
      <c r="AN125" s="121">
        <f>'1045Bf Données de base trav.'!P121</f>
        <v>0</v>
      </c>
      <c r="AO125" s="121">
        <f t="shared" si="61"/>
        <v>0</v>
      </c>
    </row>
    <row r="126" spans="1:41" s="122" customFormat="1" ht="16.899999999999999" customHeight="1">
      <c r="A126" s="154" t="str">
        <f>IF('1045Bf Données de base trav.'!A122="","",'1045Bf Données de base trav.'!A122)</f>
        <v/>
      </c>
      <c r="B126" s="155" t="str">
        <f>IF('1045Bf Données de base trav.'!B122="","",'1045Bf Données de base trav.'!B122)</f>
        <v/>
      </c>
      <c r="C126" s="156" t="str">
        <f>IF('1045Bf Données de base trav.'!C122="","",'1045Bf Données de base trav.'!C122)</f>
        <v/>
      </c>
      <c r="D126" s="214" t="str">
        <f>IF('1045Bf Données de base trav.'!AG122="","",'1045Bf Données de base trav.'!AG122)</f>
        <v/>
      </c>
      <c r="E126" s="222" t="str">
        <f>IF('1045Bf Données de base trav.'!N122="","",'1045Bf Données de base trav.'!N122)</f>
        <v/>
      </c>
      <c r="F126" s="210" t="str">
        <f>IF('1045Bf Données de base trav.'!O122="","",'1045Bf Données de base trav.'!O122)</f>
        <v/>
      </c>
      <c r="G126" s="217" t="str">
        <f>IF('1045Bf Données de base trav.'!P122="","",'1045Bf Données de base trav.'!P122)</f>
        <v/>
      </c>
      <c r="H126" s="218" t="str">
        <f>IF('1045Bf Données de base trav.'!Q122="","",'1045Bf Données de base trav.'!Q122)</f>
        <v/>
      </c>
      <c r="I126" s="219" t="str">
        <f>IF('1045Bf Données de base trav.'!R122="","",'1045Bf Données de base trav.'!R122)</f>
        <v/>
      </c>
      <c r="J126" s="323" t="str">
        <f t="shared" si="48"/>
        <v/>
      </c>
      <c r="K126" s="222" t="str">
        <f t="shared" si="49"/>
        <v/>
      </c>
      <c r="L126" s="220" t="str">
        <f>IF('1045Bf Données de base trav.'!S122="","",'1045Bf Données de base trav.'!S122)</f>
        <v/>
      </c>
      <c r="M126" s="221" t="str">
        <f t="shared" si="50"/>
        <v/>
      </c>
      <c r="N126" s="324" t="str">
        <f t="shared" si="51"/>
        <v/>
      </c>
      <c r="O126" s="323" t="str">
        <f t="shared" si="52"/>
        <v/>
      </c>
      <c r="P126" s="222" t="str">
        <f t="shared" si="53"/>
        <v/>
      </c>
      <c r="Q126" s="220" t="str">
        <f t="shared" si="54"/>
        <v/>
      </c>
      <c r="R126" s="221" t="str">
        <f t="shared" si="55"/>
        <v/>
      </c>
      <c r="S126" s="222" t="str">
        <f>IF(N126="","",MAX((N126-AE126)*'1045Af Demande'!$B$30,0))</f>
        <v/>
      </c>
      <c r="T126" s="223" t="str">
        <f t="shared" si="56"/>
        <v/>
      </c>
      <c r="U126" s="146"/>
      <c r="V126" s="153" t="str">
        <f>IF('1045Bf Données de base trav.'!M122="","",'1045Bf Données de base trav.'!M122)</f>
        <v/>
      </c>
      <c r="W126" s="153" t="str">
        <f>IF($C126="","",'1045Ef Décompte'!D126)</f>
        <v/>
      </c>
      <c r="X126" s="146">
        <f>IF(AND('1045Bf Données de base trav.'!Q122="",'1045Bf Données de base trav.'!R122=""),0,'1045Bf Données de base trav.'!Q122-'1045Bf Données de base trav.'!R122)</f>
        <v>0</v>
      </c>
      <c r="Y126" s="146" t="str">
        <f>IF(OR($C126="",'1045Bf Données de base trav.'!N122="",F126="",'1045Bf Données de base trav.'!P122="",X126=""),"",'1045Bf Données de base trav.'!N122-F126-'1045Bf Données de base trav.'!P122-X126)</f>
        <v/>
      </c>
      <c r="Z126" s="121" t="str">
        <f>IF(K126="","",K126 - '1045Bf Données de base trav.'!S122)</f>
        <v/>
      </c>
      <c r="AA126" s="121" t="str">
        <f t="shared" si="57"/>
        <v/>
      </c>
      <c r="AB126" s="121" t="str">
        <f t="shared" si="58"/>
        <v/>
      </c>
      <c r="AC126" s="121" t="str">
        <f t="shared" si="59"/>
        <v/>
      </c>
      <c r="AD126" s="121" t="str">
        <f>IF(OR($C126="",K126="",N126=""),"",MAX(O126+'1045Bf Données de base trav.'!T122-N126,0))</f>
        <v/>
      </c>
      <c r="AE126" s="121">
        <f>'1045Bf Données de base trav.'!T122</f>
        <v>0</v>
      </c>
      <c r="AF126" s="121" t="str">
        <f t="shared" si="60"/>
        <v/>
      </c>
      <c r="AG126" s="125">
        <f>IF('1045Bf Données de base trav.'!N122="",0,1)</f>
        <v>0</v>
      </c>
      <c r="AH126" s="138">
        <f t="shared" si="26"/>
        <v>0</v>
      </c>
      <c r="AI126" s="121">
        <f>IF('1045Bf Données de base trav.'!N122="",0,'1045Bf Données de base trav.'!N122)</f>
        <v>0</v>
      </c>
      <c r="AJ126" s="121">
        <f>IF('1045Bf Données de base trav.'!N122="",0,'1045Bf Données de base trav.'!P122)</f>
        <v>0</v>
      </c>
      <c r="AK126" s="153">
        <f>IF('1045Bf Données de base trav.'!V122&gt;0,AA126,0)</f>
        <v>0</v>
      </c>
      <c r="AL126" s="126">
        <f>IF('1045Bf Données de base trav.'!V122&gt;0,'1045Bf Données de base trav.'!T122,0)</f>
        <v>0</v>
      </c>
      <c r="AM126" s="121">
        <f>'1045Bf Données de base trav.'!N122</f>
        <v>0</v>
      </c>
      <c r="AN126" s="121">
        <f>'1045Bf Données de base trav.'!P122</f>
        <v>0</v>
      </c>
      <c r="AO126" s="121">
        <f t="shared" si="61"/>
        <v>0</v>
      </c>
    </row>
    <row r="127" spans="1:41" s="122" customFormat="1" ht="16.899999999999999" customHeight="1">
      <c r="A127" s="154" t="str">
        <f>IF('1045Bf Données de base trav.'!A123="","",'1045Bf Données de base trav.'!A123)</f>
        <v/>
      </c>
      <c r="B127" s="155" t="str">
        <f>IF('1045Bf Données de base trav.'!B123="","",'1045Bf Données de base trav.'!B123)</f>
        <v/>
      </c>
      <c r="C127" s="156" t="str">
        <f>IF('1045Bf Données de base trav.'!C123="","",'1045Bf Données de base trav.'!C123)</f>
        <v/>
      </c>
      <c r="D127" s="214" t="str">
        <f>IF('1045Bf Données de base trav.'!AG123="","",'1045Bf Données de base trav.'!AG123)</f>
        <v/>
      </c>
      <c r="E127" s="222" t="str">
        <f>IF('1045Bf Données de base trav.'!N123="","",'1045Bf Données de base trav.'!N123)</f>
        <v/>
      </c>
      <c r="F127" s="210" t="str">
        <f>IF('1045Bf Données de base trav.'!O123="","",'1045Bf Données de base trav.'!O123)</f>
        <v/>
      </c>
      <c r="G127" s="217" t="str">
        <f>IF('1045Bf Données de base trav.'!P123="","",'1045Bf Données de base trav.'!P123)</f>
        <v/>
      </c>
      <c r="H127" s="218" t="str">
        <f>IF('1045Bf Données de base trav.'!Q123="","",'1045Bf Données de base trav.'!Q123)</f>
        <v/>
      </c>
      <c r="I127" s="219" t="str">
        <f>IF('1045Bf Données de base trav.'!R123="","",'1045Bf Données de base trav.'!R123)</f>
        <v/>
      </c>
      <c r="J127" s="323" t="str">
        <f t="shared" si="48"/>
        <v/>
      </c>
      <c r="K127" s="222" t="str">
        <f t="shared" si="49"/>
        <v/>
      </c>
      <c r="L127" s="220" t="str">
        <f>IF('1045Bf Données de base trav.'!S123="","",'1045Bf Données de base trav.'!S123)</f>
        <v/>
      </c>
      <c r="M127" s="221" t="str">
        <f t="shared" si="50"/>
        <v/>
      </c>
      <c r="N127" s="324" t="str">
        <f t="shared" si="51"/>
        <v/>
      </c>
      <c r="O127" s="323" t="str">
        <f t="shared" si="52"/>
        <v/>
      </c>
      <c r="P127" s="222" t="str">
        <f t="shared" si="53"/>
        <v/>
      </c>
      <c r="Q127" s="220" t="str">
        <f t="shared" si="54"/>
        <v/>
      </c>
      <c r="R127" s="221" t="str">
        <f t="shared" si="55"/>
        <v/>
      </c>
      <c r="S127" s="222" t="str">
        <f>IF(N127="","",MAX((N127-AE127)*'1045Af Demande'!$B$30,0))</f>
        <v/>
      </c>
      <c r="T127" s="223" t="str">
        <f t="shared" si="56"/>
        <v/>
      </c>
      <c r="U127" s="146"/>
      <c r="V127" s="153" t="str">
        <f>IF('1045Bf Données de base trav.'!M123="","",'1045Bf Données de base trav.'!M123)</f>
        <v/>
      </c>
      <c r="W127" s="153" t="str">
        <f>IF($C127="","",'1045Ef Décompte'!D127)</f>
        <v/>
      </c>
      <c r="X127" s="146">
        <f>IF(AND('1045Bf Données de base trav.'!Q123="",'1045Bf Données de base trav.'!R123=""),0,'1045Bf Données de base trav.'!Q123-'1045Bf Données de base trav.'!R123)</f>
        <v>0</v>
      </c>
      <c r="Y127" s="146" t="str">
        <f>IF(OR($C127="",'1045Bf Données de base trav.'!N123="",F127="",'1045Bf Données de base trav.'!P123="",X127=""),"",'1045Bf Données de base trav.'!N123-F127-'1045Bf Données de base trav.'!P123-X127)</f>
        <v/>
      </c>
      <c r="Z127" s="121" t="str">
        <f>IF(K127="","",K127 - '1045Bf Données de base trav.'!S123)</f>
        <v/>
      </c>
      <c r="AA127" s="121" t="str">
        <f t="shared" si="57"/>
        <v/>
      </c>
      <c r="AB127" s="121" t="str">
        <f t="shared" si="58"/>
        <v/>
      </c>
      <c r="AC127" s="121" t="str">
        <f t="shared" si="59"/>
        <v/>
      </c>
      <c r="AD127" s="121" t="str">
        <f>IF(OR($C127="",K127="",N127=""),"",MAX(O127+'1045Bf Données de base trav.'!T123-N127,0))</f>
        <v/>
      </c>
      <c r="AE127" s="121">
        <f>'1045Bf Données de base trav.'!T123</f>
        <v>0</v>
      </c>
      <c r="AF127" s="121" t="str">
        <f t="shared" si="60"/>
        <v/>
      </c>
      <c r="AG127" s="125">
        <f>IF('1045Bf Données de base trav.'!N123="",0,1)</f>
        <v>0</v>
      </c>
      <c r="AH127" s="138">
        <f t="shared" si="26"/>
        <v>0</v>
      </c>
      <c r="AI127" s="121">
        <f>IF('1045Bf Données de base trav.'!N123="",0,'1045Bf Données de base trav.'!N123)</f>
        <v>0</v>
      </c>
      <c r="AJ127" s="121">
        <f>IF('1045Bf Données de base trav.'!N123="",0,'1045Bf Données de base trav.'!P123)</f>
        <v>0</v>
      </c>
      <c r="AK127" s="153">
        <f>IF('1045Bf Données de base trav.'!V123&gt;0,AA127,0)</f>
        <v>0</v>
      </c>
      <c r="AL127" s="126">
        <f>IF('1045Bf Données de base trav.'!V123&gt;0,'1045Bf Données de base trav.'!T123,0)</f>
        <v>0</v>
      </c>
      <c r="AM127" s="121">
        <f>'1045Bf Données de base trav.'!N123</f>
        <v>0</v>
      </c>
      <c r="AN127" s="121">
        <f>'1045Bf Données de base trav.'!P123</f>
        <v>0</v>
      </c>
      <c r="AO127" s="121">
        <f t="shared" si="61"/>
        <v>0</v>
      </c>
    </row>
    <row r="128" spans="1:41" s="122" customFormat="1" ht="16.899999999999999" customHeight="1">
      <c r="A128" s="154" t="str">
        <f>IF('1045Bf Données de base trav.'!A124="","",'1045Bf Données de base trav.'!A124)</f>
        <v/>
      </c>
      <c r="B128" s="155" t="str">
        <f>IF('1045Bf Données de base trav.'!B124="","",'1045Bf Données de base trav.'!B124)</f>
        <v/>
      </c>
      <c r="C128" s="156" t="str">
        <f>IF('1045Bf Données de base trav.'!C124="","",'1045Bf Données de base trav.'!C124)</f>
        <v/>
      </c>
      <c r="D128" s="214" t="str">
        <f>IF('1045Bf Données de base trav.'!AG124="","",'1045Bf Données de base trav.'!AG124)</f>
        <v/>
      </c>
      <c r="E128" s="222" t="str">
        <f>IF('1045Bf Données de base trav.'!N124="","",'1045Bf Données de base trav.'!N124)</f>
        <v/>
      </c>
      <c r="F128" s="210" t="str">
        <f>IF('1045Bf Données de base trav.'!O124="","",'1045Bf Données de base trav.'!O124)</f>
        <v/>
      </c>
      <c r="G128" s="217" t="str">
        <f>IF('1045Bf Données de base trav.'!P124="","",'1045Bf Données de base trav.'!P124)</f>
        <v/>
      </c>
      <c r="H128" s="218" t="str">
        <f>IF('1045Bf Données de base trav.'!Q124="","",'1045Bf Données de base trav.'!Q124)</f>
        <v/>
      </c>
      <c r="I128" s="219" t="str">
        <f>IF('1045Bf Données de base trav.'!R124="","",'1045Bf Données de base trav.'!R124)</f>
        <v/>
      </c>
      <c r="J128" s="323" t="str">
        <f t="shared" si="48"/>
        <v/>
      </c>
      <c r="K128" s="222" t="str">
        <f t="shared" si="49"/>
        <v/>
      </c>
      <c r="L128" s="220" t="str">
        <f>IF('1045Bf Données de base trav.'!S124="","",'1045Bf Données de base trav.'!S124)</f>
        <v/>
      </c>
      <c r="M128" s="221" t="str">
        <f t="shared" si="50"/>
        <v/>
      </c>
      <c r="N128" s="324" t="str">
        <f t="shared" si="51"/>
        <v/>
      </c>
      <c r="O128" s="323" t="str">
        <f t="shared" si="52"/>
        <v/>
      </c>
      <c r="P128" s="222" t="str">
        <f t="shared" si="53"/>
        <v/>
      </c>
      <c r="Q128" s="220" t="str">
        <f t="shared" si="54"/>
        <v/>
      </c>
      <c r="R128" s="221" t="str">
        <f t="shared" si="55"/>
        <v/>
      </c>
      <c r="S128" s="222" t="str">
        <f>IF(N128="","",MAX((N128-AE128)*'1045Af Demande'!$B$30,0))</f>
        <v/>
      </c>
      <c r="T128" s="223" t="str">
        <f t="shared" si="56"/>
        <v/>
      </c>
      <c r="U128" s="146"/>
      <c r="V128" s="153" t="str">
        <f>IF('1045Bf Données de base trav.'!M124="","",'1045Bf Données de base trav.'!M124)</f>
        <v/>
      </c>
      <c r="W128" s="153" t="str">
        <f>IF($C128="","",'1045Ef Décompte'!D128)</f>
        <v/>
      </c>
      <c r="X128" s="146">
        <f>IF(AND('1045Bf Données de base trav.'!Q124="",'1045Bf Données de base trav.'!R124=""),0,'1045Bf Données de base trav.'!Q124-'1045Bf Données de base trav.'!R124)</f>
        <v>0</v>
      </c>
      <c r="Y128" s="146" t="str">
        <f>IF(OR($C128="",'1045Bf Données de base trav.'!N124="",F128="",'1045Bf Données de base trav.'!P124="",X128=""),"",'1045Bf Données de base trav.'!N124-F128-'1045Bf Données de base trav.'!P124-X128)</f>
        <v/>
      </c>
      <c r="Z128" s="121" t="str">
        <f>IF(K128="","",K128 - '1045Bf Données de base trav.'!S124)</f>
        <v/>
      </c>
      <c r="AA128" s="121" t="str">
        <f t="shared" si="57"/>
        <v/>
      </c>
      <c r="AB128" s="121" t="str">
        <f t="shared" si="58"/>
        <v/>
      </c>
      <c r="AC128" s="121" t="str">
        <f t="shared" si="59"/>
        <v/>
      </c>
      <c r="AD128" s="121" t="str">
        <f>IF(OR($C128="",K128="",N128=""),"",MAX(O128+'1045Bf Données de base trav.'!T124-N128,0))</f>
        <v/>
      </c>
      <c r="AE128" s="121">
        <f>'1045Bf Données de base trav.'!T124</f>
        <v>0</v>
      </c>
      <c r="AF128" s="121" t="str">
        <f t="shared" si="60"/>
        <v/>
      </c>
      <c r="AG128" s="125">
        <f>IF('1045Bf Données de base trav.'!N124="",0,1)</f>
        <v>0</v>
      </c>
      <c r="AH128" s="138">
        <f t="shared" si="26"/>
        <v>0</v>
      </c>
      <c r="AI128" s="121">
        <f>IF('1045Bf Données de base trav.'!N124="",0,'1045Bf Données de base trav.'!N124)</f>
        <v>0</v>
      </c>
      <c r="AJ128" s="121">
        <f>IF('1045Bf Données de base trav.'!N124="",0,'1045Bf Données de base trav.'!P124)</f>
        <v>0</v>
      </c>
      <c r="AK128" s="153">
        <f>IF('1045Bf Données de base trav.'!V124&gt;0,AA128,0)</f>
        <v>0</v>
      </c>
      <c r="AL128" s="126">
        <f>IF('1045Bf Données de base trav.'!V124&gt;0,'1045Bf Données de base trav.'!T124,0)</f>
        <v>0</v>
      </c>
      <c r="AM128" s="121">
        <f>'1045Bf Données de base trav.'!N124</f>
        <v>0</v>
      </c>
      <c r="AN128" s="121">
        <f>'1045Bf Données de base trav.'!P124</f>
        <v>0</v>
      </c>
      <c r="AO128" s="121">
        <f t="shared" si="61"/>
        <v>0</v>
      </c>
    </row>
    <row r="129" spans="1:41" s="122" customFormat="1" ht="16.899999999999999" customHeight="1">
      <c r="A129" s="154" t="str">
        <f>IF('1045Bf Données de base trav.'!A125="","",'1045Bf Données de base trav.'!A125)</f>
        <v/>
      </c>
      <c r="B129" s="155" t="str">
        <f>IF('1045Bf Données de base trav.'!B125="","",'1045Bf Données de base trav.'!B125)</f>
        <v/>
      </c>
      <c r="C129" s="156" t="str">
        <f>IF('1045Bf Données de base trav.'!C125="","",'1045Bf Données de base trav.'!C125)</f>
        <v/>
      </c>
      <c r="D129" s="214" t="str">
        <f>IF('1045Bf Données de base trav.'!AG125="","",'1045Bf Données de base trav.'!AG125)</f>
        <v/>
      </c>
      <c r="E129" s="222" t="str">
        <f>IF('1045Bf Données de base trav.'!N125="","",'1045Bf Données de base trav.'!N125)</f>
        <v/>
      </c>
      <c r="F129" s="210" t="str">
        <f>IF('1045Bf Données de base trav.'!O125="","",'1045Bf Données de base trav.'!O125)</f>
        <v/>
      </c>
      <c r="G129" s="217" t="str">
        <f>IF('1045Bf Données de base trav.'!P125="","",'1045Bf Données de base trav.'!P125)</f>
        <v/>
      </c>
      <c r="H129" s="218" t="str">
        <f>IF('1045Bf Données de base trav.'!Q125="","",'1045Bf Données de base trav.'!Q125)</f>
        <v/>
      </c>
      <c r="I129" s="219" t="str">
        <f>IF('1045Bf Données de base trav.'!R125="","",'1045Bf Données de base trav.'!R125)</f>
        <v/>
      </c>
      <c r="J129" s="323" t="str">
        <f t="shared" si="48"/>
        <v/>
      </c>
      <c r="K129" s="222" t="str">
        <f t="shared" si="49"/>
        <v/>
      </c>
      <c r="L129" s="220" t="str">
        <f>IF('1045Bf Données de base trav.'!S125="","",'1045Bf Données de base trav.'!S125)</f>
        <v/>
      </c>
      <c r="M129" s="221" t="str">
        <f t="shared" si="50"/>
        <v/>
      </c>
      <c r="N129" s="324" t="str">
        <f t="shared" si="51"/>
        <v/>
      </c>
      <c r="O129" s="323" t="str">
        <f t="shared" si="52"/>
        <v/>
      </c>
      <c r="P129" s="222" t="str">
        <f t="shared" si="53"/>
        <v/>
      </c>
      <c r="Q129" s="220" t="str">
        <f t="shared" si="54"/>
        <v/>
      </c>
      <c r="R129" s="221" t="str">
        <f t="shared" si="55"/>
        <v/>
      </c>
      <c r="S129" s="222" t="str">
        <f>IF(N129="","",MAX((N129-AE129)*'1045Af Demande'!$B$30,0))</f>
        <v/>
      </c>
      <c r="T129" s="223" t="str">
        <f t="shared" si="56"/>
        <v/>
      </c>
      <c r="U129" s="146"/>
      <c r="V129" s="153" t="str">
        <f>IF('1045Bf Données de base trav.'!M125="","",'1045Bf Données de base trav.'!M125)</f>
        <v/>
      </c>
      <c r="W129" s="153" t="str">
        <f>IF($C129="","",'1045Ef Décompte'!D129)</f>
        <v/>
      </c>
      <c r="X129" s="146">
        <f>IF(AND('1045Bf Données de base trav.'!Q125="",'1045Bf Données de base trav.'!R125=""),0,'1045Bf Données de base trav.'!Q125-'1045Bf Données de base trav.'!R125)</f>
        <v>0</v>
      </c>
      <c r="Y129" s="146" t="str">
        <f>IF(OR($C129="",'1045Bf Données de base trav.'!N125="",F129="",'1045Bf Données de base trav.'!P125="",X129=""),"",'1045Bf Données de base trav.'!N125-F129-'1045Bf Données de base trav.'!P125-X129)</f>
        <v/>
      </c>
      <c r="Z129" s="121" t="str">
        <f>IF(K129="","",K129 - '1045Bf Données de base trav.'!S125)</f>
        <v/>
      </c>
      <c r="AA129" s="121" t="str">
        <f t="shared" si="57"/>
        <v/>
      </c>
      <c r="AB129" s="121" t="str">
        <f t="shared" si="58"/>
        <v/>
      </c>
      <c r="AC129" s="121" t="str">
        <f t="shared" si="59"/>
        <v/>
      </c>
      <c r="AD129" s="121" t="str">
        <f>IF(OR($C129="",K129="",N129=""),"",MAX(O129+'1045Bf Données de base trav.'!T125-N129,0))</f>
        <v/>
      </c>
      <c r="AE129" s="121">
        <f>'1045Bf Données de base trav.'!T125</f>
        <v>0</v>
      </c>
      <c r="AF129" s="121" t="str">
        <f t="shared" si="60"/>
        <v/>
      </c>
      <c r="AG129" s="125">
        <f>IF('1045Bf Données de base trav.'!N125="",0,1)</f>
        <v>0</v>
      </c>
      <c r="AH129" s="138">
        <f t="shared" si="26"/>
        <v>0</v>
      </c>
      <c r="AI129" s="121">
        <f>IF('1045Bf Données de base trav.'!N125="",0,'1045Bf Données de base trav.'!N125)</f>
        <v>0</v>
      </c>
      <c r="AJ129" s="121">
        <f>IF('1045Bf Données de base trav.'!N125="",0,'1045Bf Données de base trav.'!P125)</f>
        <v>0</v>
      </c>
      <c r="AK129" s="153">
        <f>IF('1045Bf Données de base trav.'!V125&gt;0,AA129,0)</f>
        <v>0</v>
      </c>
      <c r="AL129" s="126">
        <f>IF('1045Bf Données de base trav.'!V125&gt;0,'1045Bf Données de base trav.'!T125,0)</f>
        <v>0</v>
      </c>
      <c r="AM129" s="121">
        <f>'1045Bf Données de base trav.'!N125</f>
        <v>0</v>
      </c>
      <c r="AN129" s="121">
        <f>'1045Bf Données de base trav.'!P125</f>
        <v>0</v>
      </c>
      <c r="AO129" s="121">
        <f t="shared" si="61"/>
        <v>0</v>
      </c>
    </row>
    <row r="130" spans="1:41" s="122" customFormat="1" ht="16.899999999999999" customHeight="1">
      <c r="A130" s="154" t="str">
        <f>IF('1045Bf Données de base trav.'!A126="","",'1045Bf Données de base trav.'!A126)</f>
        <v/>
      </c>
      <c r="B130" s="155" t="str">
        <f>IF('1045Bf Données de base trav.'!B126="","",'1045Bf Données de base trav.'!B126)</f>
        <v/>
      </c>
      <c r="C130" s="156" t="str">
        <f>IF('1045Bf Données de base trav.'!C126="","",'1045Bf Données de base trav.'!C126)</f>
        <v/>
      </c>
      <c r="D130" s="214" t="str">
        <f>IF('1045Bf Données de base trav.'!AG126="","",'1045Bf Données de base trav.'!AG126)</f>
        <v/>
      </c>
      <c r="E130" s="222" t="str">
        <f>IF('1045Bf Données de base trav.'!N126="","",'1045Bf Données de base trav.'!N126)</f>
        <v/>
      </c>
      <c r="F130" s="210" t="str">
        <f>IF('1045Bf Données de base trav.'!O126="","",'1045Bf Données de base trav.'!O126)</f>
        <v/>
      </c>
      <c r="G130" s="217" t="str">
        <f>IF('1045Bf Données de base trav.'!P126="","",'1045Bf Données de base trav.'!P126)</f>
        <v/>
      </c>
      <c r="H130" s="218" t="str">
        <f>IF('1045Bf Données de base trav.'!Q126="","",'1045Bf Données de base trav.'!Q126)</f>
        <v/>
      </c>
      <c r="I130" s="219" t="str">
        <f>IF('1045Bf Données de base trav.'!R126="","",'1045Bf Données de base trav.'!R126)</f>
        <v/>
      </c>
      <c r="J130" s="323" t="str">
        <f t="shared" si="48"/>
        <v/>
      </c>
      <c r="K130" s="222" t="str">
        <f t="shared" si="49"/>
        <v/>
      </c>
      <c r="L130" s="220" t="str">
        <f>IF('1045Bf Données de base trav.'!S126="","",'1045Bf Données de base trav.'!S126)</f>
        <v/>
      </c>
      <c r="M130" s="221" t="str">
        <f t="shared" si="50"/>
        <v/>
      </c>
      <c r="N130" s="324" t="str">
        <f t="shared" si="51"/>
        <v/>
      </c>
      <c r="O130" s="323" t="str">
        <f t="shared" si="52"/>
        <v/>
      </c>
      <c r="P130" s="222" t="str">
        <f t="shared" si="53"/>
        <v/>
      </c>
      <c r="Q130" s="220" t="str">
        <f t="shared" si="54"/>
        <v/>
      </c>
      <c r="R130" s="221" t="str">
        <f t="shared" si="55"/>
        <v/>
      </c>
      <c r="S130" s="222" t="str">
        <f>IF(N130="","",MAX((N130-AE130)*'1045Af Demande'!$B$30,0))</f>
        <v/>
      </c>
      <c r="T130" s="223" t="str">
        <f t="shared" si="56"/>
        <v/>
      </c>
      <c r="U130" s="146"/>
      <c r="V130" s="153" t="str">
        <f>IF('1045Bf Données de base trav.'!M126="","",'1045Bf Données de base trav.'!M126)</f>
        <v/>
      </c>
      <c r="W130" s="153" t="str">
        <f>IF($C130="","",'1045Ef Décompte'!D130)</f>
        <v/>
      </c>
      <c r="X130" s="146">
        <f>IF(AND('1045Bf Données de base trav.'!Q126="",'1045Bf Données de base trav.'!R126=""),0,'1045Bf Données de base trav.'!Q126-'1045Bf Données de base trav.'!R126)</f>
        <v>0</v>
      </c>
      <c r="Y130" s="146" t="str">
        <f>IF(OR($C130="",'1045Bf Données de base trav.'!N126="",F130="",'1045Bf Données de base trav.'!P126="",X130=""),"",'1045Bf Données de base trav.'!N126-F130-'1045Bf Données de base trav.'!P126-X130)</f>
        <v/>
      </c>
      <c r="Z130" s="121" t="str">
        <f>IF(K130="","",K130 - '1045Bf Données de base trav.'!S126)</f>
        <v/>
      </c>
      <c r="AA130" s="121" t="str">
        <f t="shared" si="57"/>
        <v/>
      </c>
      <c r="AB130" s="121" t="str">
        <f t="shared" si="58"/>
        <v/>
      </c>
      <c r="AC130" s="121" t="str">
        <f t="shared" si="59"/>
        <v/>
      </c>
      <c r="AD130" s="121" t="str">
        <f>IF(OR($C130="",K130="",N130=""),"",MAX(O130+'1045Bf Données de base trav.'!T126-N130,0))</f>
        <v/>
      </c>
      <c r="AE130" s="121">
        <f>'1045Bf Données de base trav.'!T126</f>
        <v>0</v>
      </c>
      <c r="AF130" s="121" t="str">
        <f t="shared" si="60"/>
        <v/>
      </c>
      <c r="AG130" s="125">
        <f>IF('1045Bf Données de base trav.'!N126="",0,1)</f>
        <v>0</v>
      </c>
      <c r="AH130" s="138">
        <f t="shared" si="26"/>
        <v>0</v>
      </c>
      <c r="AI130" s="121">
        <f>IF('1045Bf Données de base trav.'!N126="",0,'1045Bf Données de base trav.'!N126)</f>
        <v>0</v>
      </c>
      <c r="AJ130" s="121">
        <f>IF('1045Bf Données de base trav.'!N126="",0,'1045Bf Données de base trav.'!P126)</f>
        <v>0</v>
      </c>
      <c r="AK130" s="153">
        <f>IF('1045Bf Données de base trav.'!V126&gt;0,AA130,0)</f>
        <v>0</v>
      </c>
      <c r="AL130" s="126">
        <f>IF('1045Bf Données de base trav.'!V126&gt;0,'1045Bf Données de base trav.'!T126,0)</f>
        <v>0</v>
      </c>
      <c r="AM130" s="121">
        <f>'1045Bf Données de base trav.'!N126</f>
        <v>0</v>
      </c>
      <c r="AN130" s="121">
        <f>'1045Bf Données de base trav.'!P126</f>
        <v>0</v>
      </c>
      <c r="AO130" s="121">
        <f t="shared" si="61"/>
        <v>0</v>
      </c>
    </row>
    <row r="131" spans="1:41" s="122" customFormat="1" ht="16.899999999999999" customHeight="1">
      <c r="A131" s="154" t="str">
        <f>IF('1045Bf Données de base trav.'!A127="","",'1045Bf Données de base trav.'!A127)</f>
        <v/>
      </c>
      <c r="B131" s="155" t="str">
        <f>IF('1045Bf Données de base trav.'!B127="","",'1045Bf Données de base trav.'!B127)</f>
        <v/>
      </c>
      <c r="C131" s="156" t="str">
        <f>IF('1045Bf Données de base trav.'!C127="","",'1045Bf Données de base trav.'!C127)</f>
        <v/>
      </c>
      <c r="D131" s="214" t="str">
        <f>IF('1045Bf Données de base trav.'!AG127="","",'1045Bf Données de base trav.'!AG127)</f>
        <v/>
      </c>
      <c r="E131" s="222" t="str">
        <f>IF('1045Bf Données de base trav.'!N127="","",'1045Bf Données de base trav.'!N127)</f>
        <v/>
      </c>
      <c r="F131" s="210" t="str">
        <f>IF('1045Bf Données de base trav.'!O127="","",'1045Bf Données de base trav.'!O127)</f>
        <v/>
      </c>
      <c r="G131" s="217" t="str">
        <f>IF('1045Bf Données de base trav.'!P127="","",'1045Bf Données de base trav.'!P127)</f>
        <v/>
      </c>
      <c r="H131" s="218" t="str">
        <f>IF('1045Bf Données de base trav.'!Q127="","",'1045Bf Données de base trav.'!Q127)</f>
        <v/>
      </c>
      <c r="I131" s="219" t="str">
        <f>IF('1045Bf Données de base trav.'!R127="","",'1045Bf Données de base trav.'!R127)</f>
        <v/>
      </c>
      <c r="J131" s="323" t="str">
        <f t="shared" si="48"/>
        <v/>
      </c>
      <c r="K131" s="222" t="str">
        <f t="shared" si="49"/>
        <v/>
      </c>
      <c r="L131" s="220" t="str">
        <f>IF('1045Bf Données de base trav.'!S127="","",'1045Bf Données de base trav.'!S127)</f>
        <v/>
      </c>
      <c r="M131" s="221" t="str">
        <f t="shared" si="50"/>
        <v/>
      </c>
      <c r="N131" s="324" t="str">
        <f t="shared" si="51"/>
        <v/>
      </c>
      <c r="O131" s="323" t="str">
        <f t="shared" si="52"/>
        <v/>
      </c>
      <c r="P131" s="222" t="str">
        <f t="shared" si="53"/>
        <v/>
      </c>
      <c r="Q131" s="220" t="str">
        <f t="shared" si="54"/>
        <v/>
      </c>
      <c r="R131" s="221" t="str">
        <f t="shared" si="55"/>
        <v/>
      </c>
      <c r="S131" s="222" t="str">
        <f>IF(N131="","",MAX((N131-AE131)*'1045Af Demande'!$B$30,0))</f>
        <v/>
      </c>
      <c r="T131" s="223" t="str">
        <f t="shared" si="56"/>
        <v/>
      </c>
      <c r="U131" s="146"/>
      <c r="V131" s="153" t="str">
        <f>IF('1045Bf Données de base trav.'!M127="","",'1045Bf Données de base trav.'!M127)</f>
        <v/>
      </c>
      <c r="W131" s="153" t="str">
        <f>IF($C131="","",'1045Ef Décompte'!D131)</f>
        <v/>
      </c>
      <c r="X131" s="146">
        <f>IF(AND('1045Bf Données de base trav.'!Q127="",'1045Bf Données de base trav.'!R127=""),0,'1045Bf Données de base trav.'!Q127-'1045Bf Données de base trav.'!R127)</f>
        <v>0</v>
      </c>
      <c r="Y131" s="146" t="str">
        <f>IF(OR($C131="",'1045Bf Données de base trav.'!N127="",F131="",'1045Bf Données de base trav.'!P127="",X131=""),"",'1045Bf Données de base trav.'!N127-F131-'1045Bf Données de base trav.'!P127-X131)</f>
        <v/>
      </c>
      <c r="Z131" s="121" t="str">
        <f>IF(K131="","",K131 - '1045Bf Données de base trav.'!S127)</f>
        <v/>
      </c>
      <c r="AA131" s="121" t="str">
        <f t="shared" si="57"/>
        <v/>
      </c>
      <c r="AB131" s="121" t="str">
        <f t="shared" si="58"/>
        <v/>
      </c>
      <c r="AC131" s="121" t="str">
        <f t="shared" si="59"/>
        <v/>
      </c>
      <c r="AD131" s="121" t="str">
        <f>IF(OR($C131="",K131="",N131=""),"",MAX(O131+'1045Bf Données de base trav.'!T127-N131,0))</f>
        <v/>
      </c>
      <c r="AE131" s="121">
        <f>'1045Bf Données de base trav.'!T127</f>
        <v>0</v>
      </c>
      <c r="AF131" s="121" t="str">
        <f t="shared" si="60"/>
        <v/>
      </c>
      <c r="AG131" s="125">
        <f>IF('1045Bf Données de base trav.'!N127="",0,1)</f>
        <v>0</v>
      </c>
      <c r="AH131" s="138">
        <f t="shared" si="26"/>
        <v>0</v>
      </c>
      <c r="AI131" s="121">
        <f>IF('1045Bf Données de base trav.'!N127="",0,'1045Bf Données de base trav.'!N127)</f>
        <v>0</v>
      </c>
      <c r="AJ131" s="121">
        <f>IF('1045Bf Données de base trav.'!N127="",0,'1045Bf Données de base trav.'!P127)</f>
        <v>0</v>
      </c>
      <c r="AK131" s="153">
        <f>IF('1045Bf Données de base trav.'!V127&gt;0,AA131,0)</f>
        <v>0</v>
      </c>
      <c r="AL131" s="126">
        <f>IF('1045Bf Données de base trav.'!V127&gt;0,'1045Bf Données de base trav.'!T127,0)</f>
        <v>0</v>
      </c>
      <c r="AM131" s="121">
        <f>'1045Bf Données de base trav.'!N127</f>
        <v>0</v>
      </c>
      <c r="AN131" s="121">
        <f>'1045Bf Données de base trav.'!P127</f>
        <v>0</v>
      </c>
      <c r="AO131" s="121">
        <f t="shared" si="61"/>
        <v>0</v>
      </c>
    </row>
    <row r="132" spans="1:41" s="122" customFormat="1" ht="16.899999999999999" customHeight="1">
      <c r="A132" s="154" t="str">
        <f>IF('1045Bf Données de base trav.'!A128="","",'1045Bf Données de base trav.'!A128)</f>
        <v/>
      </c>
      <c r="B132" s="155" t="str">
        <f>IF('1045Bf Données de base trav.'!B128="","",'1045Bf Données de base trav.'!B128)</f>
        <v/>
      </c>
      <c r="C132" s="156" t="str">
        <f>IF('1045Bf Données de base trav.'!C128="","",'1045Bf Données de base trav.'!C128)</f>
        <v/>
      </c>
      <c r="D132" s="214" t="str">
        <f>IF('1045Bf Données de base trav.'!AG128="","",'1045Bf Données de base trav.'!AG128)</f>
        <v/>
      </c>
      <c r="E132" s="222" t="str">
        <f>IF('1045Bf Données de base trav.'!N128="","",'1045Bf Données de base trav.'!N128)</f>
        <v/>
      </c>
      <c r="F132" s="210" t="str">
        <f>IF('1045Bf Données de base trav.'!O128="","",'1045Bf Données de base trav.'!O128)</f>
        <v/>
      </c>
      <c r="G132" s="217" t="str">
        <f>IF('1045Bf Données de base trav.'!P128="","",'1045Bf Données de base trav.'!P128)</f>
        <v/>
      </c>
      <c r="H132" s="218" t="str">
        <f>IF('1045Bf Données de base trav.'!Q128="","",'1045Bf Données de base trav.'!Q128)</f>
        <v/>
      </c>
      <c r="I132" s="219" t="str">
        <f>IF('1045Bf Données de base trav.'!R128="","",'1045Bf Données de base trav.'!R128)</f>
        <v/>
      </c>
      <c r="J132" s="323" t="str">
        <f t="shared" si="48"/>
        <v/>
      </c>
      <c r="K132" s="222" t="str">
        <f t="shared" si="49"/>
        <v/>
      </c>
      <c r="L132" s="220" t="str">
        <f>IF('1045Bf Données de base trav.'!S128="","",'1045Bf Données de base trav.'!S128)</f>
        <v/>
      </c>
      <c r="M132" s="221" t="str">
        <f t="shared" si="50"/>
        <v/>
      </c>
      <c r="N132" s="324" t="str">
        <f t="shared" si="51"/>
        <v/>
      </c>
      <c r="O132" s="323" t="str">
        <f t="shared" si="52"/>
        <v/>
      </c>
      <c r="P132" s="222" t="str">
        <f t="shared" si="53"/>
        <v/>
      </c>
      <c r="Q132" s="220" t="str">
        <f t="shared" si="54"/>
        <v/>
      </c>
      <c r="R132" s="221" t="str">
        <f t="shared" si="55"/>
        <v/>
      </c>
      <c r="S132" s="222" t="str">
        <f>IF(N132="","",MAX((N132-AE132)*'1045Af Demande'!$B$30,0))</f>
        <v/>
      </c>
      <c r="T132" s="223" t="str">
        <f t="shared" si="56"/>
        <v/>
      </c>
      <c r="U132" s="146"/>
      <c r="V132" s="153" t="str">
        <f>IF('1045Bf Données de base trav.'!M128="","",'1045Bf Données de base trav.'!M128)</f>
        <v/>
      </c>
      <c r="W132" s="153" t="str">
        <f>IF($C132="","",'1045Ef Décompte'!D132)</f>
        <v/>
      </c>
      <c r="X132" s="146">
        <f>IF(AND('1045Bf Données de base trav.'!Q128="",'1045Bf Données de base trav.'!R128=""),0,'1045Bf Données de base trav.'!Q128-'1045Bf Données de base trav.'!R128)</f>
        <v>0</v>
      </c>
      <c r="Y132" s="146" t="str">
        <f>IF(OR($C132="",'1045Bf Données de base trav.'!N128="",F132="",'1045Bf Données de base trav.'!P128="",X132=""),"",'1045Bf Données de base trav.'!N128-F132-'1045Bf Données de base trav.'!P128-X132)</f>
        <v/>
      </c>
      <c r="Z132" s="121" t="str">
        <f>IF(K132="","",K132 - '1045Bf Données de base trav.'!S128)</f>
        <v/>
      </c>
      <c r="AA132" s="121" t="str">
        <f t="shared" si="57"/>
        <v/>
      </c>
      <c r="AB132" s="121" t="str">
        <f t="shared" si="58"/>
        <v/>
      </c>
      <c r="AC132" s="121" t="str">
        <f t="shared" si="59"/>
        <v/>
      </c>
      <c r="AD132" s="121" t="str">
        <f>IF(OR($C132="",K132="",N132=""),"",MAX(O132+'1045Bf Données de base trav.'!T128-N132,0))</f>
        <v/>
      </c>
      <c r="AE132" s="121">
        <f>'1045Bf Données de base trav.'!T128</f>
        <v>0</v>
      </c>
      <c r="AF132" s="121" t="str">
        <f t="shared" si="60"/>
        <v/>
      </c>
      <c r="AG132" s="125">
        <f>IF('1045Bf Données de base trav.'!N128="",0,1)</f>
        <v>0</v>
      </c>
      <c r="AH132" s="138">
        <f t="shared" si="26"/>
        <v>0</v>
      </c>
      <c r="AI132" s="121">
        <f>IF('1045Bf Données de base trav.'!N128="",0,'1045Bf Données de base trav.'!N128)</f>
        <v>0</v>
      </c>
      <c r="AJ132" s="121">
        <f>IF('1045Bf Données de base trav.'!N128="",0,'1045Bf Données de base trav.'!P128)</f>
        <v>0</v>
      </c>
      <c r="AK132" s="153">
        <f>IF('1045Bf Données de base trav.'!V128&gt;0,AA132,0)</f>
        <v>0</v>
      </c>
      <c r="AL132" s="126">
        <f>IF('1045Bf Données de base trav.'!V128&gt;0,'1045Bf Données de base trav.'!T128,0)</f>
        <v>0</v>
      </c>
      <c r="AM132" s="121">
        <f>'1045Bf Données de base trav.'!N128</f>
        <v>0</v>
      </c>
      <c r="AN132" s="121">
        <f>'1045Bf Données de base trav.'!P128</f>
        <v>0</v>
      </c>
      <c r="AO132" s="121">
        <f t="shared" si="61"/>
        <v>0</v>
      </c>
    </row>
    <row r="133" spans="1:41" s="122" customFormat="1" ht="16.899999999999999" customHeight="1">
      <c r="A133" s="154" t="str">
        <f>IF('1045Bf Données de base trav.'!A129="","",'1045Bf Données de base trav.'!A129)</f>
        <v/>
      </c>
      <c r="B133" s="155" t="str">
        <f>IF('1045Bf Données de base trav.'!B129="","",'1045Bf Données de base trav.'!B129)</f>
        <v/>
      </c>
      <c r="C133" s="156" t="str">
        <f>IF('1045Bf Données de base trav.'!C129="","",'1045Bf Données de base trav.'!C129)</f>
        <v/>
      </c>
      <c r="D133" s="214" t="str">
        <f>IF('1045Bf Données de base trav.'!AG129="","",'1045Bf Données de base trav.'!AG129)</f>
        <v/>
      </c>
      <c r="E133" s="222" t="str">
        <f>IF('1045Bf Données de base trav.'!N129="","",'1045Bf Données de base trav.'!N129)</f>
        <v/>
      </c>
      <c r="F133" s="210" t="str">
        <f>IF('1045Bf Données de base trav.'!O129="","",'1045Bf Données de base trav.'!O129)</f>
        <v/>
      </c>
      <c r="G133" s="217" t="str">
        <f>IF('1045Bf Données de base trav.'!P129="","",'1045Bf Données de base trav.'!P129)</f>
        <v/>
      </c>
      <c r="H133" s="218" t="str">
        <f>IF('1045Bf Données de base trav.'!Q129="","",'1045Bf Données de base trav.'!Q129)</f>
        <v/>
      </c>
      <c r="I133" s="219" t="str">
        <f>IF('1045Bf Données de base trav.'!R129="","",'1045Bf Données de base trav.'!R129)</f>
        <v/>
      </c>
      <c r="J133" s="323" t="str">
        <f t="shared" si="48"/>
        <v/>
      </c>
      <c r="K133" s="222" t="str">
        <f t="shared" si="49"/>
        <v/>
      </c>
      <c r="L133" s="220" t="str">
        <f>IF('1045Bf Données de base trav.'!S129="","",'1045Bf Données de base trav.'!S129)</f>
        <v/>
      </c>
      <c r="M133" s="221" t="str">
        <f t="shared" si="50"/>
        <v/>
      </c>
      <c r="N133" s="324" t="str">
        <f t="shared" si="51"/>
        <v/>
      </c>
      <c r="O133" s="323" t="str">
        <f t="shared" si="52"/>
        <v/>
      </c>
      <c r="P133" s="222" t="str">
        <f t="shared" si="53"/>
        <v/>
      </c>
      <c r="Q133" s="220" t="str">
        <f t="shared" si="54"/>
        <v/>
      </c>
      <c r="R133" s="221" t="str">
        <f t="shared" si="55"/>
        <v/>
      </c>
      <c r="S133" s="222" t="str">
        <f>IF(N133="","",MAX((N133-AE133)*'1045Af Demande'!$B$30,0))</f>
        <v/>
      </c>
      <c r="T133" s="223" t="str">
        <f t="shared" si="56"/>
        <v/>
      </c>
      <c r="U133" s="146"/>
      <c r="V133" s="153" t="str">
        <f>IF('1045Bf Données de base trav.'!M129="","",'1045Bf Données de base trav.'!M129)</f>
        <v/>
      </c>
      <c r="W133" s="153" t="str">
        <f>IF($C133="","",'1045Ef Décompte'!D133)</f>
        <v/>
      </c>
      <c r="X133" s="146">
        <f>IF(AND('1045Bf Données de base trav.'!Q129="",'1045Bf Données de base trav.'!R129=""),0,'1045Bf Données de base trav.'!Q129-'1045Bf Données de base trav.'!R129)</f>
        <v>0</v>
      </c>
      <c r="Y133" s="146" t="str">
        <f>IF(OR($C133="",'1045Bf Données de base trav.'!N129="",F133="",'1045Bf Données de base trav.'!P129="",X133=""),"",'1045Bf Données de base trav.'!N129-F133-'1045Bf Données de base trav.'!P129-X133)</f>
        <v/>
      </c>
      <c r="Z133" s="121" t="str">
        <f>IF(K133="","",K133 - '1045Bf Données de base trav.'!S129)</f>
        <v/>
      </c>
      <c r="AA133" s="121" t="str">
        <f t="shared" si="57"/>
        <v/>
      </c>
      <c r="AB133" s="121" t="str">
        <f t="shared" si="58"/>
        <v/>
      </c>
      <c r="AC133" s="121" t="str">
        <f t="shared" si="59"/>
        <v/>
      </c>
      <c r="AD133" s="121" t="str">
        <f>IF(OR($C133="",K133="",N133=""),"",MAX(O133+'1045Bf Données de base trav.'!T129-N133,0))</f>
        <v/>
      </c>
      <c r="AE133" s="121">
        <f>'1045Bf Données de base trav.'!T129</f>
        <v>0</v>
      </c>
      <c r="AF133" s="121" t="str">
        <f t="shared" si="60"/>
        <v/>
      </c>
      <c r="AG133" s="125">
        <f>IF('1045Bf Données de base trav.'!N129="",0,1)</f>
        <v>0</v>
      </c>
      <c r="AH133" s="138">
        <f t="shared" si="26"/>
        <v>0</v>
      </c>
      <c r="AI133" s="121">
        <f>IF('1045Bf Données de base trav.'!N129="",0,'1045Bf Données de base trav.'!N129)</f>
        <v>0</v>
      </c>
      <c r="AJ133" s="121">
        <f>IF('1045Bf Données de base trav.'!N129="",0,'1045Bf Données de base trav.'!P129)</f>
        <v>0</v>
      </c>
      <c r="AK133" s="153">
        <f>IF('1045Bf Données de base trav.'!V129&gt;0,AA133,0)</f>
        <v>0</v>
      </c>
      <c r="AL133" s="126">
        <f>IF('1045Bf Données de base trav.'!V129&gt;0,'1045Bf Données de base trav.'!T129,0)</f>
        <v>0</v>
      </c>
      <c r="AM133" s="121">
        <f>'1045Bf Données de base trav.'!N129</f>
        <v>0</v>
      </c>
      <c r="AN133" s="121">
        <f>'1045Bf Données de base trav.'!P129</f>
        <v>0</v>
      </c>
      <c r="AO133" s="121">
        <f t="shared" si="61"/>
        <v>0</v>
      </c>
    </row>
    <row r="134" spans="1:41" s="122" customFormat="1" ht="16.899999999999999" customHeight="1">
      <c r="A134" s="154" t="str">
        <f>IF('1045Bf Données de base trav.'!A130="","",'1045Bf Données de base trav.'!A130)</f>
        <v/>
      </c>
      <c r="B134" s="155" t="str">
        <f>IF('1045Bf Données de base trav.'!B130="","",'1045Bf Données de base trav.'!B130)</f>
        <v/>
      </c>
      <c r="C134" s="156" t="str">
        <f>IF('1045Bf Données de base trav.'!C130="","",'1045Bf Données de base trav.'!C130)</f>
        <v/>
      </c>
      <c r="D134" s="214" t="str">
        <f>IF('1045Bf Données de base trav.'!AG130="","",'1045Bf Données de base trav.'!AG130)</f>
        <v/>
      </c>
      <c r="E134" s="222" t="str">
        <f>IF('1045Bf Données de base trav.'!N130="","",'1045Bf Données de base trav.'!N130)</f>
        <v/>
      </c>
      <c r="F134" s="210" t="str">
        <f>IF('1045Bf Données de base trav.'!O130="","",'1045Bf Données de base trav.'!O130)</f>
        <v/>
      </c>
      <c r="G134" s="217" t="str">
        <f>IF('1045Bf Données de base trav.'!P130="","",'1045Bf Données de base trav.'!P130)</f>
        <v/>
      </c>
      <c r="H134" s="218" t="str">
        <f>IF('1045Bf Données de base trav.'!Q130="","",'1045Bf Données de base trav.'!Q130)</f>
        <v/>
      </c>
      <c r="I134" s="219" t="str">
        <f>IF('1045Bf Données de base trav.'!R130="","",'1045Bf Données de base trav.'!R130)</f>
        <v/>
      </c>
      <c r="J134" s="323" t="str">
        <f t="shared" si="48"/>
        <v/>
      </c>
      <c r="K134" s="222" t="str">
        <f t="shared" si="49"/>
        <v/>
      </c>
      <c r="L134" s="220" t="str">
        <f>IF('1045Bf Données de base trav.'!S130="","",'1045Bf Données de base trav.'!S130)</f>
        <v/>
      </c>
      <c r="M134" s="221" t="str">
        <f t="shared" si="50"/>
        <v/>
      </c>
      <c r="N134" s="324" t="str">
        <f t="shared" si="51"/>
        <v/>
      </c>
      <c r="O134" s="323" t="str">
        <f t="shared" si="52"/>
        <v/>
      </c>
      <c r="P134" s="222" t="str">
        <f t="shared" si="53"/>
        <v/>
      </c>
      <c r="Q134" s="220" t="str">
        <f t="shared" si="54"/>
        <v/>
      </c>
      <c r="R134" s="221" t="str">
        <f t="shared" si="55"/>
        <v/>
      </c>
      <c r="S134" s="222" t="str">
        <f>IF(N134="","",MAX((N134-AE134)*'1045Af Demande'!$B$30,0))</f>
        <v/>
      </c>
      <c r="T134" s="223" t="str">
        <f t="shared" si="56"/>
        <v/>
      </c>
      <c r="U134" s="146"/>
      <c r="V134" s="153" t="str">
        <f>IF('1045Bf Données de base trav.'!M130="","",'1045Bf Données de base trav.'!M130)</f>
        <v/>
      </c>
      <c r="W134" s="153" t="str">
        <f>IF($C134="","",'1045Ef Décompte'!D134)</f>
        <v/>
      </c>
      <c r="X134" s="146">
        <f>IF(AND('1045Bf Données de base trav.'!Q130="",'1045Bf Données de base trav.'!R130=""),0,'1045Bf Données de base trav.'!Q130-'1045Bf Données de base trav.'!R130)</f>
        <v>0</v>
      </c>
      <c r="Y134" s="146" t="str">
        <f>IF(OR($C134="",'1045Bf Données de base trav.'!N130="",F134="",'1045Bf Données de base trav.'!P130="",X134=""),"",'1045Bf Données de base trav.'!N130-F134-'1045Bf Données de base trav.'!P130-X134)</f>
        <v/>
      </c>
      <c r="Z134" s="121" t="str">
        <f>IF(K134="","",K134 - '1045Bf Données de base trav.'!S130)</f>
        <v/>
      </c>
      <c r="AA134" s="121" t="str">
        <f t="shared" si="57"/>
        <v/>
      </c>
      <c r="AB134" s="121" t="str">
        <f t="shared" si="58"/>
        <v/>
      </c>
      <c r="AC134" s="121" t="str">
        <f t="shared" si="59"/>
        <v/>
      </c>
      <c r="AD134" s="121" t="str">
        <f>IF(OR($C134="",K134="",N134=""),"",MAX(O134+'1045Bf Données de base trav.'!T130-N134,0))</f>
        <v/>
      </c>
      <c r="AE134" s="121">
        <f>'1045Bf Données de base trav.'!T130</f>
        <v>0</v>
      </c>
      <c r="AF134" s="121" t="str">
        <f t="shared" si="60"/>
        <v/>
      </c>
      <c r="AG134" s="125">
        <f>IF('1045Bf Données de base trav.'!N130="",0,1)</f>
        <v>0</v>
      </c>
      <c r="AH134" s="138">
        <f t="shared" si="26"/>
        <v>0</v>
      </c>
      <c r="AI134" s="121">
        <f>IF('1045Bf Données de base trav.'!N130="",0,'1045Bf Données de base trav.'!N130)</f>
        <v>0</v>
      </c>
      <c r="AJ134" s="121">
        <f>IF('1045Bf Données de base trav.'!N130="",0,'1045Bf Données de base trav.'!P130)</f>
        <v>0</v>
      </c>
      <c r="AK134" s="153">
        <f>IF('1045Bf Données de base trav.'!V130&gt;0,AA134,0)</f>
        <v>0</v>
      </c>
      <c r="AL134" s="126">
        <f>IF('1045Bf Données de base trav.'!V130&gt;0,'1045Bf Données de base trav.'!T130,0)</f>
        <v>0</v>
      </c>
      <c r="AM134" s="121">
        <f>'1045Bf Données de base trav.'!N130</f>
        <v>0</v>
      </c>
      <c r="AN134" s="121">
        <f>'1045Bf Données de base trav.'!P130</f>
        <v>0</v>
      </c>
      <c r="AO134" s="121">
        <f t="shared" si="61"/>
        <v>0</v>
      </c>
    </row>
    <row r="135" spans="1:41" s="122" customFormat="1" ht="16.899999999999999" customHeight="1">
      <c r="A135" s="154" t="str">
        <f>IF('1045Bf Données de base trav.'!A131="","",'1045Bf Données de base trav.'!A131)</f>
        <v/>
      </c>
      <c r="B135" s="155" t="str">
        <f>IF('1045Bf Données de base trav.'!B131="","",'1045Bf Données de base trav.'!B131)</f>
        <v/>
      </c>
      <c r="C135" s="156" t="str">
        <f>IF('1045Bf Données de base trav.'!C131="","",'1045Bf Données de base trav.'!C131)</f>
        <v/>
      </c>
      <c r="D135" s="214" t="str">
        <f>IF('1045Bf Données de base trav.'!AG131="","",'1045Bf Données de base trav.'!AG131)</f>
        <v/>
      </c>
      <c r="E135" s="222" t="str">
        <f>IF('1045Bf Données de base trav.'!N131="","",'1045Bf Données de base trav.'!N131)</f>
        <v/>
      </c>
      <c r="F135" s="210" t="str">
        <f>IF('1045Bf Données de base trav.'!O131="","",'1045Bf Données de base trav.'!O131)</f>
        <v/>
      </c>
      <c r="G135" s="217" t="str">
        <f>IF('1045Bf Données de base trav.'!P131="","",'1045Bf Données de base trav.'!P131)</f>
        <v/>
      </c>
      <c r="H135" s="218" t="str">
        <f>IF('1045Bf Données de base trav.'!Q131="","",'1045Bf Données de base trav.'!Q131)</f>
        <v/>
      </c>
      <c r="I135" s="219" t="str">
        <f>IF('1045Bf Données de base trav.'!R131="","",'1045Bf Données de base trav.'!R131)</f>
        <v/>
      </c>
      <c r="J135" s="323" t="str">
        <f t="shared" si="48"/>
        <v/>
      </c>
      <c r="K135" s="222" t="str">
        <f t="shared" si="49"/>
        <v/>
      </c>
      <c r="L135" s="220" t="str">
        <f>IF('1045Bf Données de base trav.'!S131="","",'1045Bf Données de base trav.'!S131)</f>
        <v/>
      </c>
      <c r="M135" s="221" t="str">
        <f t="shared" si="50"/>
        <v/>
      </c>
      <c r="N135" s="324" t="str">
        <f t="shared" si="51"/>
        <v/>
      </c>
      <c r="O135" s="323" t="str">
        <f t="shared" si="52"/>
        <v/>
      </c>
      <c r="P135" s="222" t="str">
        <f t="shared" si="53"/>
        <v/>
      </c>
      <c r="Q135" s="220" t="str">
        <f t="shared" si="54"/>
        <v/>
      </c>
      <c r="R135" s="221" t="str">
        <f t="shared" si="55"/>
        <v/>
      </c>
      <c r="S135" s="222" t="str">
        <f>IF(N135="","",MAX((N135-AE135)*'1045Af Demande'!$B$30,0))</f>
        <v/>
      </c>
      <c r="T135" s="223" t="str">
        <f t="shared" si="56"/>
        <v/>
      </c>
      <c r="U135" s="146"/>
      <c r="V135" s="153" t="str">
        <f>IF('1045Bf Données de base trav.'!M131="","",'1045Bf Données de base trav.'!M131)</f>
        <v/>
      </c>
      <c r="W135" s="153" t="str">
        <f>IF($C135="","",'1045Ef Décompte'!D135)</f>
        <v/>
      </c>
      <c r="X135" s="146">
        <f>IF(AND('1045Bf Données de base trav.'!Q131="",'1045Bf Données de base trav.'!R131=""),0,'1045Bf Données de base trav.'!Q131-'1045Bf Données de base trav.'!R131)</f>
        <v>0</v>
      </c>
      <c r="Y135" s="146" t="str">
        <f>IF(OR($C135="",'1045Bf Données de base trav.'!N131="",F135="",'1045Bf Données de base trav.'!P131="",X135=""),"",'1045Bf Données de base trav.'!N131-F135-'1045Bf Données de base trav.'!P131-X135)</f>
        <v/>
      </c>
      <c r="Z135" s="121" t="str">
        <f>IF(K135="","",K135 - '1045Bf Données de base trav.'!S131)</f>
        <v/>
      </c>
      <c r="AA135" s="121" t="str">
        <f t="shared" si="57"/>
        <v/>
      </c>
      <c r="AB135" s="121" t="str">
        <f t="shared" si="58"/>
        <v/>
      </c>
      <c r="AC135" s="121" t="str">
        <f t="shared" si="59"/>
        <v/>
      </c>
      <c r="AD135" s="121" t="str">
        <f>IF(OR($C135="",K135="",N135=""),"",MAX(O135+'1045Bf Données de base trav.'!T131-N135,0))</f>
        <v/>
      </c>
      <c r="AE135" s="121">
        <f>'1045Bf Données de base trav.'!T131</f>
        <v>0</v>
      </c>
      <c r="AF135" s="121" t="str">
        <f t="shared" si="60"/>
        <v/>
      </c>
      <c r="AG135" s="125">
        <f>IF('1045Bf Données de base trav.'!N131="",0,1)</f>
        <v>0</v>
      </c>
      <c r="AH135" s="138">
        <f t="shared" si="26"/>
        <v>0</v>
      </c>
      <c r="AI135" s="121">
        <f>IF('1045Bf Données de base trav.'!N131="",0,'1045Bf Données de base trav.'!N131)</f>
        <v>0</v>
      </c>
      <c r="AJ135" s="121">
        <f>IF('1045Bf Données de base trav.'!N131="",0,'1045Bf Données de base trav.'!P131)</f>
        <v>0</v>
      </c>
      <c r="AK135" s="153">
        <f>IF('1045Bf Données de base trav.'!V131&gt;0,AA135,0)</f>
        <v>0</v>
      </c>
      <c r="AL135" s="126">
        <f>IF('1045Bf Données de base trav.'!V131&gt;0,'1045Bf Données de base trav.'!T131,0)</f>
        <v>0</v>
      </c>
      <c r="AM135" s="121">
        <f>'1045Bf Données de base trav.'!N131</f>
        <v>0</v>
      </c>
      <c r="AN135" s="121">
        <f>'1045Bf Données de base trav.'!P131</f>
        <v>0</v>
      </c>
      <c r="AO135" s="121">
        <f t="shared" si="61"/>
        <v>0</v>
      </c>
    </row>
    <row r="136" spans="1:41" s="122" customFormat="1" ht="16.899999999999999" customHeight="1">
      <c r="A136" s="154" t="str">
        <f>IF('1045Bf Données de base trav.'!A132="","",'1045Bf Données de base trav.'!A132)</f>
        <v/>
      </c>
      <c r="B136" s="155" t="str">
        <f>IF('1045Bf Données de base trav.'!B132="","",'1045Bf Données de base trav.'!B132)</f>
        <v/>
      </c>
      <c r="C136" s="156" t="str">
        <f>IF('1045Bf Données de base trav.'!C132="","",'1045Bf Données de base trav.'!C132)</f>
        <v/>
      </c>
      <c r="D136" s="214" t="str">
        <f>IF('1045Bf Données de base trav.'!AG132="","",'1045Bf Données de base trav.'!AG132)</f>
        <v/>
      </c>
      <c r="E136" s="222" t="str">
        <f>IF('1045Bf Données de base trav.'!N132="","",'1045Bf Données de base trav.'!N132)</f>
        <v/>
      </c>
      <c r="F136" s="210" t="str">
        <f>IF('1045Bf Données de base trav.'!O132="","",'1045Bf Données de base trav.'!O132)</f>
        <v/>
      </c>
      <c r="G136" s="217" t="str">
        <f>IF('1045Bf Données de base trav.'!P132="","",'1045Bf Données de base trav.'!P132)</f>
        <v/>
      </c>
      <c r="H136" s="218" t="str">
        <f>IF('1045Bf Données de base trav.'!Q132="","",'1045Bf Données de base trav.'!Q132)</f>
        <v/>
      </c>
      <c r="I136" s="219" t="str">
        <f>IF('1045Bf Données de base trav.'!R132="","",'1045Bf Données de base trav.'!R132)</f>
        <v/>
      </c>
      <c r="J136" s="323" t="str">
        <f t="shared" si="48"/>
        <v/>
      </c>
      <c r="K136" s="222" t="str">
        <f t="shared" si="49"/>
        <v/>
      </c>
      <c r="L136" s="220" t="str">
        <f>IF('1045Bf Données de base trav.'!S132="","",'1045Bf Données de base trav.'!S132)</f>
        <v/>
      </c>
      <c r="M136" s="221" t="str">
        <f t="shared" si="50"/>
        <v/>
      </c>
      <c r="N136" s="324" t="str">
        <f t="shared" si="51"/>
        <v/>
      </c>
      <c r="O136" s="323" t="str">
        <f t="shared" si="52"/>
        <v/>
      </c>
      <c r="P136" s="222" t="str">
        <f t="shared" si="53"/>
        <v/>
      </c>
      <c r="Q136" s="220" t="str">
        <f t="shared" si="54"/>
        <v/>
      </c>
      <c r="R136" s="221" t="str">
        <f t="shared" si="55"/>
        <v/>
      </c>
      <c r="S136" s="222" t="str">
        <f>IF(N136="","",MAX((N136-AE136)*'1045Af Demande'!$B$30,0))</f>
        <v/>
      </c>
      <c r="T136" s="223" t="str">
        <f t="shared" si="56"/>
        <v/>
      </c>
      <c r="U136" s="146"/>
      <c r="V136" s="153" t="str">
        <f>IF('1045Bf Données de base trav.'!M132="","",'1045Bf Données de base trav.'!M132)</f>
        <v/>
      </c>
      <c r="W136" s="153" t="str">
        <f>IF($C136="","",'1045Ef Décompte'!D136)</f>
        <v/>
      </c>
      <c r="X136" s="146">
        <f>IF(AND('1045Bf Données de base trav.'!Q132="",'1045Bf Données de base trav.'!R132=""),0,'1045Bf Données de base trav.'!Q132-'1045Bf Données de base trav.'!R132)</f>
        <v>0</v>
      </c>
      <c r="Y136" s="146" t="str">
        <f>IF(OR($C136="",'1045Bf Données de base trav.'!N132="",F136="",'1045Bf Données de base trav.'!P132="",X136=""),"",'1045Bf Données de base trav.'!N132-F136-'1045Bf Données de base trav.'!P132-X136)</f>
        <v/>
      </c>
      <c r="Z136" s="121" t="str">
        <f>IF(K136="","",K136 - '1045Bf Données de base trav.'!S132)</f>
        <v/>
      </c>
      <c r="AA136" s="121" t="str">
        <f t="shared" si="57"/>
        <v/>
      </c>
      <c r="AB136" s="121" t="str">
        <f t="shared" si="58"/>
        <v/>
      </c>
      <c r="AC136" s="121" t="str">
        <f t="shared" si="59"/>
        <v/>
      </c>
      <c r="AD136" s="121" t="str">
        <f>IF(OR($C136="",K136="",N136=""),"",MAX(O136+'1045Bf Données de base trav.'!T132-N136,0))</f>
        <v/>
      </c>
      <c r="AE136" s="121">
        <f>'1045Bf Données de base trav.'!T132</f>
        <v>0</v>
      </c>
      <c r="AF136" s="121" t="str">
        <f t="shared" si="60"/>
        <v/>
      </c>
      <c r="AG136" s="125">
        <f>IF('1045Bf Données de base trav.'!N132="",0,1)</f>
        <v>0</v>
      </c>
      <c r="AH136" s="138">
        <f t="shared" si="26"/>
        <v>0</v>
      </c>
      <c r="AI136" s="121">
        <f>IF('1045Bf Données de base trav.'!N132="",0,'1045Bf Données de base trav.'!N132)</f>
        <v>0</v>
      </c>
      <c r="AJ136" s="121">
        <f>IF('1045Bf Données de base trav.'!N132="",0,'1045Bf Données de base trav.'!P132)</f>
        <v>0</v>
      </c>
      <c r="AK136" s="153">
        <f>IF('1045Bf Données de base trav.'!V132&gt;0,AA136,0)</f>
        <v>0</v>
      </c>
      <c r="AL136" s="126">
        <f>IF('1045Bf Données de base trav.'!V132&gt;0,'1045Bf Données de base trav.'!T132,0)</f>
        <v>0</v>
      </c>
      <c r="AM136" s="121">
        <f>'1045Bf Données de base trav.'!N132</f>
        <v>0</v>
      </c>
      <c r="AN136" s="121">
        <f>'1045Bf Données de base trav.'!P132</f>
        <v>0</v>
      </c>
      <c r="AO136" s="121">
        <f t="shared" si="61"/>
        <v>0</v>
      </c>
    </row>
    <row r="137" spans="1:41" s="122" customFormat="1" ht="16.899999999999999" customHeight="1">
      <c r="A137" s="154" t="str">
        <f>IF('1045Bf Données de base trav.'!A133="","",'1045Bf Données de base trav.'!A133)</f>
        <v/>
      </c>
      <c r="B137" s="155" t="str">
        <f>IF('1045Bf Données de base trav.'!B133="","",'1045Bf Données de base trav.'!B133)</f>
        <v/>
      </c>
      <c r="C137" s="156" t="str">
        <f>IF('1045Bf Données de base trav.'!C133="","",'1045Bf Données de base trav.'!C133)</f>
        <v/>
      </c>
      <c r="D137" s="214" t="str">
        <f>IF('1045Bf Données de base trav.'!AG133="","",'1045Bf Données de base trav.'!AG133)</f>
        <v/>
      </c>
      <c r="E137" s="222" t="str">
        <f>IF('1045Bf Données de base trav.'!N133="","",'1045Bf Données de base trav.'!N133)</f>
        <v/>
      </c>
      <c r="F137" s="210" t="str">
        <f>IF('1045Bf Données de base trav.'!O133="","",'1045Bf Données de base trav.'!O133)</f>
        <v/>
      </c>
      <c r="G137" s="217" t="str">
        <f>IF('1045Bf Données de base trav.'!P133="","",'1045Bf Données de base trav.'!P133)</f>
        <v/>
      </c>
      <c r="H137" s="218" t="str">
        <f>IF('1045Bf Données de base trav.'!Q133="","",'1045Bf Données de base trav.'!Q133)</f>
        <v/>
      </c>
      <c r="I137" s="219" t="str">
        <f>IF('1045Bf Données de base trav.'!R133="","",'1045Bf Données de base trav.'!R133)</f>
        <v/>
      </c>
      <c r="J137" s="323" t="str">
        <f t="shared" si="48"/>
        <v/>
      </c>
      <c r="K137" s="222" t="str">
        <f t="shared" si="49"/>
        <v/>
      </c>
      <c r="L137" s="220" t="str">
        <f>IF('1045Bf Données de base trav.'!S133="","",'1045Bf Données de base trav.'!S133)</f>
        <v/>
      </c>
      <c r="M137" s="221" t="str">
        <f t="shared" si="50"/>
        <v/>
      </c>
      <c r="N137" s="324" t="str">
        <f t="shared" si="51"/>
        <v/>
      </c>
      <c r="O137" s="323" t="str">
        <f t="shared" si="52"/>
        <v/>
      </c>
      <c r="P137" s="222" t="str">
        <f t="shared" si="53"/>
        <v/>
      </c>
      <c r="Q137" s="220" t="str">
        <f t="shared" si="54"/>
        <v/>
      </c>
      <c r="R137" s="221" t="str">
        <f t="shared" si="55"/>
        <v/>
      </c>
      <c r="S137" s="222" t="str">
        <f>IF(N137="","",MAX((N137-AE137)*'1045Af Demande'!$B$30,0))</f>
        <v/>
      </c>
      <c r="T137" s="223" t="str">
        <f t="shared" si="56"/>
        <v/>
      </c>
      <c r="U137" s="146"/>
      <c r="V137" s="153" t="str">
        <f>IF('1045Bf Données de base trav.'!M133="","",'1045Bf Données de base trav.'!M133)</f>
        <v/>
      </c>
      <c r="W137" s="153" t="str">
        <f>IF($C137="","",'1045Ef Décompte'!D137)</f>
        <v/>
      </c>
      <c r="X137" s="146">
        <f>IF(AND('1045Bf Données de base trav.'!Q133="",'1045Bf Données de base trav.'!R133=""),0,'1045Bf Données de base trav.'!Q133-'1045Bf Données de base trav.'!R133)</f>
        <v>0</v>
      </c>
      <c r="Y137" s="146" t="str">
        <f>IF(OR($C137="",'1045Bf Données de base trav.'!N133="",F137="",'1045Bf Données de base trav.'!P133="",X137=""),"",'1045Bf Données de base trav.'!N133-F137-'1045Bf Données de base trav.'!P133-X137)</f>
        <v/>
      </c>
      <c r="Z137" s="121" t="str">
        <f>IF(K137="","",K137 - '1045Bf Données de base trav.'!S133)</f>
        <v/>
      </c>
      <c r="AA137" s="121" t="str">
        <f t="shared" si="57"/>
        <v/>
      </c>
      <c r="AB137" s="121" t="str">
        <f t="shared" si="58"/>
        <v/>
      </c>
      <c r="AC137" s="121" t="str">
        <f t="shared" si="59"/>
        <v/>
      </c>
      <c r="AD137" s="121" t="str">
        <f>IF(OR($C137="",K137="",N137=""),"",MAX(O137+'1045Bf Données de base trav.'!T133-N137,0))</f>
        <v/>
      </c>
      <c r="AE137" s="121">
        <f>'1045Bf Données de base trav.'!T133</f>
        <v>0</v>
      </c>
      <c r="AF137" s="121" t="str">
        <f t="shared" si="60"/>
        <v/>
      </c>
      <c r="AG137" s="125">
        <f>IF('1045Bf Données de base trav.'!N133="",0,1)</f>
        <v>0</v>
      </c>
      <c r="AH137" s="138">
        <f t="shared" si="26"/>
        <v>0</v>
      </c>
      <c r="AI137" s="121">
        <f>IF('1045Bf Données de base trav.'!N133="",0,'1045Bf Données de base trav.'!N133)</f>
        <v>0</v>
      </c>
      <c r="AJ137" s="121">
        <f>IF('1045Bf Données de base trav.'!N133="",0,'1045Bf Données de base trav.'!P133)</f>
        <v>0</v>
      </c>
      <c r="AK137" s="153">
        <f>IF('1045Bf Données de base trav.'!V133&gt;0,AA137,0)</f>
        <v>0</v>
      </c>
      <c r="AL137" s="126">
        <f>IF('1045Bf Données de base trav.'!V133&gt;0,'1045Bf Données de base trav.'!T133,0)</f>
        <v>0</v>
      </c>
      <c r="AM137" s="121">
        <f>'1045Bf Données de base trav.'!N133</f>
        <v>0</v>
      </c>
      <c r="AN137" s="121">
        <f>'1045Bf Données de base trav.'!P133</f>
        <v>0</v>
      </c>
      <c r="AO137" s="121">
        <f t="shared" si="61"/>
        <v>0</v>
      </c>
    </row>
    <row r="138" spans="1:41" s="122" customFormat="1" ht="16.899999999999999" customHeight="1">
      <c r="A138" s="154" t="str">
        <f>IF('1045Bf Données de base trav.'!A134="","",'1045Bf Données de base trav.'!A134)</f>
        <v/>
      </c>
      <c r="B138" s="155" t="str">
        <f>IF('1045Bf Données de base trav.'!B134="","",'1045Bf Données de base trav.'!B134)</f>
        <v/>
      </c>
      <c r="C138" s="156" t="str">
        <f>IF('1045Bf Données de base trav.'!C134="","",'1045Bf Données de base trav.'!C134)</f>
        <v/>
      </c>
      <c r="D138" s="214" t="str">
        <f>IF('1045Bf Données de base trav.'!AG134="","",'1045Bf Données de base trav.'!AG134)</f>
        <v/>
      </c>
      <c r="E138" s="222" t="str">
        <f>IF('1045Bf Données de base trav.'!N134="","",'1045Bf Données de base trav.'!N134)</f>
        <v/>
      </c>
      <c r="F138" s="210" t="str">
        <f>IF('1045Bf Données de base trav.'!O134="","",'1045Bf Données de base trav.'!O134)</f>
        <v/>
      </c>
      <c r="G138" s="217" t="str">
        <f>IF('1045Bf Données de base trav.'!P134="","",'1045Bf Données de base trav.'!P134)</f>
        <v/>
      </c>
      <c r="H138" s="218" t="str">
        <f>IF('1045Bf Données de base trav.'!Q134="","",'1045Bf Données de base trav.'!Q134)</f>
        <v/>
      </c>
      <c r="I138" s="219" t="str">
        <f>IF('1045Bf Données de base trav.'!R134="","",'1045Bf Données de base trav.'!R134)</f>
        <v/>
      </c>
      <c r="J138" s="323" t="str">
        <f t="shared" si="48"/>
        <v/>
      </c>
      <c r="K138" s="222" t="str">
        <f t="shared" si="49"/>
        <v/>
      </c>
      <c r="L138" s="220" t="str">
        <f>IF('1045Bf Données de base trav.'!S134="","",'1045Bf Données de base trav.'!S134)</f>
        <v/>
      </c>
      <c r="M138" s="221" t="str">
        <f t="shared" si="50"/>
        <v/>
      </c>
      <c r="N138" s="324" t="str">
        <f t="shared" si="51"/>
        <v/>
      </c>
      <c r="O138" s="323" t="str">
        <f t="shared" si="52"/>
        <v/>
      </c>
      <c r="P138" s="222" t="str">
        <f t="shared" si="53"/>
        <v/>
      </c>
      <c r="Q138" s="220" t="str">
        <f t="shared" si="54"/>
        <v/>
      </c>
      <c r="R138" s="221" t="str">
        <f t="shared" si="55"/>
        <v/>
      </c>
      <c r="S138" s="222" t="str">
        <f>IF(N138="","",MAX((N138-AE138)*'1045Af Demande'!$B$30,0))</f>
        <v/>
      </c>
      <c r="T138" s="223" t="str">
        <f t="shared" si="56"/>
        <v/>
      </c>
      <c r="U138" s="146"/>
      <c r="V138" s="153" t="str">
        <f>IF('1045Bf Données de base trav.'!M134="","",'1045Bf Données de base trav.'!M134)</f>
        <v/>
      </c>
      <c r="W138" s="153" t="str">
        <f>IF($C138="","",'1045Ef Décompte'!D138)</f>
        <v/>
      </c>
      <c r="X138" s="146">
        <f>IF(AND('1045Bf Données de base trav.'!Q134="",'1045Bf Données de base trav.'!R134=""),0,'1045Bf Données de base trav.'!Q134-'1045Bf Données de base trav.'!R134)</f>
        <v>0</v>
      </c>
      <c r="Y138" s="146" t="str">
        <f>IF(OR($C138="",'1045Bf Données de base trav.'!N134="",F138="",'1045Bf Données de base trav.'!P134="",X138=""),"",'1045Bf Données de base trav.'!N134-F138-'1045Bf Données de base trav.'!P134-X138)</f>
        <v/>
      </c>
      <c r="Z138" s="121" t="str">
        <f>IF(K138="","",K138 - '1045Bf Données de base trav.'!S134)</f>
        <v/>
      </c>
      <c r="AA138" s="121" t="str">
        <f t="shared" si="57"/>
        <v/>
      </c>
      <c r="AB138" s="121" t="str">
        <f t="shared" si="58"/>
        <v/>
      </c>
      <c r="AC138" s="121" t="str">
        <f t="shared" si="59"/>
        <v/>
      </c>
      <c r="AD138" s="121" t="str">
        <f>IF(OR($C138="",K138="",N138=""),"",MAX(O138+'1045Bf Données de base trav.'!T134-N138,0))</f>
        <v/>
      </c>
      <c r="AE138" s="121">
        <f>'1045Bf Données de base trav.'!T134</f>
        <v>0</v>
      </c>
      <c r="AF138" s="121" t="str">
        <f t="shared" si="60"/>
        <v/>
      </c>
      <c r="AG138" s="125">
        <f>IF('1045Bf Données de base trav.'!N134="",0,1)</f>
        <v>0</v>
      </c>
      <c r="AH138" s="138">
        <f t="shared" si="26"/>
        <v>0</v>
      </c>
      <c r="AI138" s="121">
        <f>IF('1045Bf Données de base trav.'!N134="",0,'1045Bf Données de base trav.'!N134)</f>
        <v>0</v>
      </c>
      <c r="AJ138" s="121">
        <f>IF('1045Bf Données de base trav.'!N134="",0,'1045Bf Données de base trav.'!P134)</f>
        <v>0</v>
      </c>
      <c r="AK138" s="153">
        <f>IF('1045Bf Données de base trav.'!V134&gt;0,AA138,0)</f>
        <v>0</v>
      </c>
      <c r="AL138" s="126">
        <f>IF('1045Bf Données de base trav.'!V134&gt;0,'1045Bf Données de base trav.'!T134,0)</f>
        <v>0</v>
      </c>
      <c r="AM138" s="121">
        <f>'1045Bf Données de base trav.'!N134</f>
        <v>0</v>
      </c>
      <c r="AN138" s="121">
        <f>'1045Bf Données de base trav.'!P134</f>
        <v>0</v>
      </c>
      <c r="AO138" s="121">
        <f t="shared" si="61"/>
        <v>0</v>
      </c>
    </row>
    <row r="139" spans="1:41" s="122" customFormat="1" ht="16.899999999999999" customHeight="1">
      <c r="A139" s="154" t="str">
        <f>IF('1045Bf Données de base trav.'!A135="","",'1045Bf Données de base trav.'!A135)</f>
        <v/>
      </c>
      <c r="B139" s="155" t="str">
        <f>IF('1045Bf Données de base trav.'!B135="","",'1045Bf Données de base trav.'!B135)</f>
        <v/>
      </c>
      <c r="C139" s="156" t="str">
        <f>IF('1045Bf Données de base trav.'!C135="","",'1045Bf Données de base trav.'!C135)</f>
        <v/>
      </c>
      <c r="D139" s="214" t="str">
        <f>IF('1045Bf Données de base trav.'!AG135="","",'1045Bf Données de base trav.'!AG135)</f>
        <v/>
      </c>
      <c r="E139" s="222" t="str">
        <f>IF('1045Bf Données de base trav.'!N135="","",'1045Bf Données de base trav.'!N135)</f>
        <v/>
      </c>
      <c r="F139" s="210" t="str">
        <f>IF('1045Bf Données de base trav.'!O135="","",'1045Bf Données de base trav.'!O135)</f>
        <v/>
      </c>
      <c r="G139" s="217" t="str">
        <f>IF('1045Bf Données de base trav.'!P135="","",'1045Bf Données de base trav.'!P135)</f>
        <v/>
      </c>
      <c r="H139" s="218" t="str">
        <f>IF('1045Bf Données de base trav.'!Q135="","",'1045Bf Données de base trav.'!Q135)</f>
        <v/>
      </c>
      <c r="I139" s="219" t="str">
        <f>IF('1045Bf Données de base trav.'!R135="","",'1045Bf Données de base trav.'!R135)</f>
        <v/>
      </c>
      <c r="J139" s="323" t="str">
        <f t="shared" si="48"/>
        <v/>
      </c>
      <c r="K139" s="222" t="str">
        <f t="shared" si="49"/>
        <v/>
      </c>
      <c r="L139" s="220" t="str">
        <f>IF('1045Bf Données de base trav.'!S135="","",'1045Bf Données de base trav.'!S135)</f>
        <v/>
      </c>
      <c r="M139" s="221" t="str">
        <f t="shared" si="50"/>
        <v/>
      </c>
      <c r="N139" s="324" t="str">
        <f t="shared" si="51"/>
        <v/>
      </c>
      <c r="O139" s="323" t="str">
        <f t="shared" si="52"/>
        <v/>
      </c>
      <c r="P139" s="222" t="str">
        <f t="shared" si="53"/>
        <v/>
      </c>
      <c r="Q139" s="220" t="str">
        <f t="shared" si="54"/>
        <v/>
      </c>
      <c r="R139" s="221" t="str">
        <f t="shared" si="55"/>
        <v/>
      </c>
      <c r="S139" s="222" t="str">
        <f>IF(N139="","",MAX((N139-AE139)*'1045Af Demande'!$B$30,0))</f>
        <v/>
      </c>
      <c r="T139" s="223" t="str">
        <f t="shared" si="56"/>
        <v/>
      </c>
      <c r="U139" s="146"/>
      <c r="V139" s="153" t="str">
        <f>IF('1045Bf Données de base trav.'!M135="","",'1045Bf Données de base trav.'!M135)</f>
        <v/>
      </c>
      <c r="W139" s="153" t="str">
        <f>IF($C139="","",'1045Ef Décompte'!D139)</f>
        <v/>
      </c>
      <c r="X139" s="146">
        <f>IF(AND('1045Bf Données de base trav.'!Q135="",'1045Bf Données de base trav.'!R135=""),0,'1045Bf Données de base trav.'!Q135-'1045Bf Données de base trav.'!R135)</f>
        <v>0</v>
      </c>
      <c r="Y139" s="146" t="str">
        <f>IF(OR($C139="",'1045Bf Données de base trav.'!N135="",F139="",'1045Bf Données de base trav.'!P135="",X139=""),"",'1045Bf Données de base trav.'!N135-F139-'1045Bf Données de base trav.'!P135-X139)</f>
        <v/>
      </c>
      <c r="Z139" s="121" t="str">
        <f>IF(K139="","",K139 - '1045Bf Données de base trav.'!S135)</f>
        <v/>
      </c>
      <c r="AA139" s="121" t="str">
        <f t="shared" si="57"/>
        <v/>
      </c>
      <c r="AB139" s="121" t="str">
        <f t="shared" si="58"/>
        <v/>
      </c>
      <c r="AC139" s="121" t="str">
        <f t="shared" si="59"/>
        <v/>
      </c>
      <c r="AD139" s="121" t="str">
        <f>IF(OR($C139="",K139="",N139=""),"",MAX(O139+'1045Bf Données de base trav.'!T135-N139,0))</f>
        <v/>
      </c>
      <c r="AE139" s="121">
        <f>'1045Bf Données de base trav.'!T135</f>
        <v>0</v>
      </c>
      <c r="AF139" s="121" t="str">
        <f t="shared" si="60"/>
        <v/>
      </c>
      <c r="AG139" s="125">
        <f>IF('1045Bf Données de base trav.'!N135="",0,1)</f>
        <v>0</v>
      </c>
      <c r="AH139" s="138">
        <f t="shared" si="26"/>
        <v>0</v>
      </c>
      <c r="AI139" s="121">
        <f>IF('1045Bf Données de base trav.'!N135="",0,'1045Bf Données de base trav.'!N135)</f>
        <v>0</v>
      </c>
      <c r="AJ139" s="121">
        <f>IF('1045Bf Données de base trav.'!N135="",0,'1045Bf Données de base trav.'!P135)</f>
        <v>0</v>
      </c>
      <c r="AK139" s="153">
        <f>IF('1045Bf Données de base trav.'!V135&gt;0,AA139,0)</f>
        <v>0</v>
      </c>
      <c r="AL139" s="126">
        <f>IF('1045Bf Données de base trav.'!V135&gt;0,'1045Bf Données de base trav.'!T135,0)</f>
        <v>0</v>
      </c>
      <c r="AM139" s="121">
        <f>'1045Bf Données de base trav.'!N135</f>
        <v>0</v>
      </c>
      <c r="AN139" s="121">
        <f>'1045Bf Données de base trav.'!P135</f>
        <v>0</v>
      </c>
      <c r="AO139" s="121">
        <f t="shared" si="61"/>
        <v>0</v>
      </c>
    </row>
    <row r="140" spans="1:41" s="122" customFormat="1" ht="16.899999999999999" customHeight="1">
      <c r="A140" s="154" t="str">
        <f>IF('1045Bf Données de base trav.'!A136="","",'1045Bf Données de base trav.'!A136)</f>
        <v/>
      </c>
      <c r="B140" s="155" t="str">
        <f>IF('1045Bf Données de base trav.'!B136="","",'1045Bf Données de base trav.'!B136)</f>
        <v/>
      </c>
      <c r="C140" s="156" t="str">
        <f>IF('1045Bf Données de base trav.'!C136="","",'1045Bf Données de base trav.'!C136)</f>
        <v/>
      </c>
      <c r="D140" s="214" t="str">
        <f>IF('1045Bf Données de base trav.'!AG136="","",'1045Bf Données de base trav.'!AG136)</f>
        <v/>
      </c>
      <c r="E140" s="222" t="str">
        <f>IF('1045Bf Données de base trav.'!N136="","",'1045Bf Données de base trav.'!N136)</f>
        <v/>
      </c>
      <c r="F140" s="210" t="str">
        <f>IF('1045Bf Données de base trav.'!O136="","",'1045Bf Données de base trav.'!O136)</f>
        <v/>
      </c>
      <c r="G140" s="217" t="str">
        <f>IF('1045Bf Données de base trav.'!P136="","",'1045Bf Données de base trav.'!P136)</f>
        <v/>
      </c>
      <c r="H140" s="218" t="str">
        <f>IF('1045Bf Données de base trav.'!Q136="","",'1045Bf Données de base trav.'!Q136)</f>
        <v/>
      </c>
      <c r="I140" s="219" t="str">
        <f>IF('1045Bf Données de base trav.'!R136="","",'1045Bf Données de base trav.'!R136)</f>
        <v/>
      </c>
      <c r="J140" s="323" t="str">
        <f t="shared" si="48"/>
        <v/>
      </c>
      <c r="K140" s="222" t="str">
        <f t="shared" si="49"/>
        <v/>
      </c>
      <c r="L140" s="220" t="str">
        <f>IF('1045Bf Données de base trav.'!S136="","",'1045Bf Données de base trav.'!S136)</f>
        <v/>
      </c>
      <c r="M140" s="221" t="str">
        <f t="shared" si="50"/>
        <v/>
      </c>
      <c r="N140" s="324" t="str">
        <f t="shared" si="51"/>
        <v/>
      </c>
      <c r="O140" s="323" t="str">
        <f t="shared" si="52"/>
        <v/>
      </c>
      <c r="P140" s="222" t="str">
        <f t="shared" si="53"/>
        <v/>
      </c>
      <c r="Q140" s="220" t="str">
        <f t="shared" si="54"/>
        <v/>
      </c>
      <c r="R140" s="221" t="str">
        <f t="shared" si="55"/>
        <v/>
      </c>
      <c r="S140" s="222" t="str">
        <f>IF(N140="","",MAX((N140-AE140)*'1045Af Demande'!$B$30,0))</f>
        <v/>
      </c>
      <c r="T140" s="223" t="str">
        <f t="shared" si="56"/>
        <v/>
      </c>
      <c r="U140" s="146"/>
      <c r="V140" s="153" t="str">
        <f>IF('1045Bf Données de base trav.'!M136="","",'1045Bf Données de base trav.'!M136)</f>
        <v/>
      </c>
      <c r="W140" s="153" t="str">
        <f>IF($C140="","",'1045Ef Décompte'!D140)</f>
        <v/>
      </c>
      <c r="X140" s="146">
        <f>IF(AND('1045Bf Données de base trav.'!Q136="",'1045Bf Données de base trav.'!R136=""),0,'1045Bf Données de base trav.'!Q136-'1045Bf Données de base trav.'!R136)</f>
        <v>0</v>
      </c>
      <c r="Y140" s="146" t="str">
        <f>IF(OR($C140="",'1045Bf Données de base trav.'!N136="",F140="",'1045Bf Données de base trav.'!P136="",X140=""),"",'1045Bf Données de base trav.'!N136-F140-'1045Bf Données de base trav.'!P136-X140)</f>
        <v/>
      </c>
      <c r="Z140" s="121" t="str">
        <f>IF(K140="","",K140 - '1045Bf Données de base trav.'!S136)</f>
        <v/>
      </c>
      <c r="AA140" s="121" t="str">
        <f t="shared" si="57"/>
        <v/>
      </c>
      <c r="AB140" s="121" t="str">
        <f t="shared" si="58"/>
        <v/>
      </c>
      <c r="AC140" s="121" t="str">
        <f t="shared" si="59"/>
        <v/>
      </c>
      <c r="AD140" s="121" t="str">
        <f>IF(OR($C140="",K140="",N140=""),"",MAX(O140+'1045Bf Données de base trav.'!T136-N140,0))</f>
        <v/>
      </c>
      <c r="AE140" s="121">
        <f>'1045Bf Données de base trav.'!T136</f>
        <v>0</v>
      </c>
      <c r="AF140" s="121" t="str">
        <f t="shared" si="60"/>
        <v/>
      </c>
      <c r="AG140" s="125">
        <f>IF('1045Bf Données de base trav.'!N136="",0,1)</f>
        <v>0</v>
      </c>
      <c r="AH140" s="138">
        <f t="shared" si="26"/>
        <v>0</v>
      </c>
      <c r="AI140" s="121">
        <f>IF('1045Bf Données de base trav.'!N136="",0,'1045Bf Données de base trav.'!N136)</f>
        <v>0</v>
      </c>
      <c r="AJ140" s="121">
        <f>IF('1045Bf Données de base trav.'!N136="",0,'1045Bf Données de base trav.'!P136)</f>
        <v>0</v>
      </c>
      <c r="AK140" s="153">
        <f>IF('1045Bf Données de base trav.'!V136&gt;0,AA140,0)</f>
        <v>0</v>
      </c>
      <c r="AL140" s="126">
        <f>IF('1045Bf Données de base trav.'!V136&gt;0,'1045Bf Données de base trav.'!T136,0)</f>
        <v>0</v>
      </c>
      <c r="AM140" s="121">
        <f>'1045Bf Données de base trav.'!N136</f>
        <v>0</v>
      </c>
      <c r="AN140" s="121">
        <f>'1045Bf Données de base trav.'!P136</f>
        <v>0</v>
      </c>
      <c r="AO140" s="121">
        <f t="shared" si="61"/>
        <v>0</v>
      </c>
    </row>
    <row r="141" spans="1:41" s="122" customFormat="1" ht="16.899999999999999" customHeight="1">
      <c r="A141" s="154" t="str">
        <f>IF('1045Bf Données de base trav.'!A137="","",'1045Bf Données de base trav.'!A137)</f>
        <v/>
      </c>
      <c r="B141" s="155" t="str">
        <f>IF('1045Bf Données de base trav.'!B137="","",'1045Bf Données de base trav.'!B137)</f>
        <v/>
      </c>
      <c r="C141" s="156" t="str">
        <f>IF('1045Bf Données de base trav.'!C137="","",'1045Bf Données de base trav.'!C137)</f>
        <v/>
      </c>
      <c r="D141" s="214" t="str">
        <f>IF('1045Bf Données de base trav.'!AG137="","",'1045Bf Données de base trav.'!AG137)</f>
        <v/>
      </c>
      <c r="E141" s="222" t="str">
        <f>IF('1045Bf Données de base trav.'!N137="","",'1045Bf Données de base trav.'!N137)</f>
        <v/>
      </c>
      <c r="F141" s="210" t="str">
        <f>IF('1045Bf Données de base trav.'!O137="","",'1045Bf Données de base trav.'!O137)</f>
        <v/>
      </c>
      <c r="G141" s="217" t="str">
        <f>IF('1045Bf Données de base trav.'!P137="","",'1045Bf Données de base trav.'!P137)</f>
        <v/>
      </c>
      <c r="H141" s="218" t="str">
        <f>IF('1045Bf Données de base trav.'!Q137="","",'1045Bf Données de base trav.'!Q137)</f>
        <v/>
      </c>
      <c r="I141" s="219" t="str">
        <f>IF('1045Bf Données de base trav.'!R137="","",'1045Bf Données de base trav.'!R137)</f>
        <v/>
      </c>
      <c r="J141" s="323" t="str">
        <f t="shared" si="48"/>
        <v/>
      </c>
      <c r="K141" s="222" t="str">
        <f t="shared" si="49"/>
        <v/>
      </c>
      <c r="L141" s="220" t="str">
        <f>IF('1045Bf Données de base trav.'!S137="","",'1045Bf Données de base trav.'!S137)</f>
        <v/>
      </c>
      <c r="M141" s="221" t="str">
        <f t="shared" si="50"/>
        <v/>
      </c>
      <c r="N141" s="324" t="str">
        <f t="shared" si="51"/>
        <v/>
      </c>
      <c r="O141" s="323" t="str">
        <f t="shared" si="52"/>
        <v/>
      </c>
      <c r="P141" s="222" t="str">
        <f t="shared" si="53"/>
        <v/>
      </c>
      <c r="Q141" s="220" t="str">
        <f t="shared" si="54"/>
        <v/>
      </c>
      <c r="R141" s="221" t="str">
        <f t="shared" si="55"/>
        <v/>
      </c>
      <c r="S141" s="222" t="str">
        <f>IF(N141="","",MAX((N141-AE141)*'1045Af Demande'!$B$30,0))</f>
        <v/>
      </c>
      <c r="T141" s="223" t="str">
        <f t="shared" si="56"/>
        <v/>
      </c>
      <c r="U141" s="146"/>
      <c r="V141" s="153" t="str">
        <f>IF('1045Bf Données de base trav.'!M137="","",'1045Bf Données de base trav.'!M137)</f>
        <v/>
      </c>
      <c r="W141" s="153" t="str">
        <f>IF($C141="","",'1045Ef Décompte'!D141)</f>
        <v/>
      </c>
      <c r="X141" s="146">
        <f>IF(AND('1045Bf Données de base trav.'!Q137="",'1045Bf Données de base trav.'!R137=""),0,'1045Bf Données de base trav.'!Q137-'1045Bf Données de base trav.'!R137)</f>
        <v>0</v>
      </c>
      <c r="Y141" s="146" t="str">
        <f>IF(OR($C141="",'1045Bf Données de base trav.'!N137="",F141="",'1045Bf Données de base trav.'!P137="",X141=""),"",'1045Bf Données de base trav.'!N137-F141-'1045Bf Données de base trav.'!P137-X141)</f>
        <v/>
      </c>
      <c r="Z141" s="121" t="str">
        <f>IF(K141="","",K141 - '1045Bf Données de base trav.'!S137)</f>
        <v/>
      </c>
      <c r="AA141" s="121" t="str">
        <f t="shared" si="57"/>
        <v/>
      </c>
      <c r="AB141" s="121" t="str">
        <f t="shared" si="58"/>
        <v/>
      </c>
      <c r="AC141" s="121" t="str">
        <f t="shared" si="59"/>
        <v/>
      </c>
      <c r="AD141" s="121" t="str">
        <f>IF(OR($C141="",K141="",N141=""),"",MAX(O141+'1045Bf Données de base trav.'!T137-N141,0))</f>
        <v/>
      </c>
      <c r="AE141" s="121">
        <f>'1045Bf Données de base trav.'!T137</f>
        <v>0</v>
      </c>
      <c r="AF141" s="121" t="str">
        <f t="shared" si="60"/>
        <v/>
      </c>
      <c r="AG141" s="125">
        <f>IF('1045Bf Données de base trav.'!N137="",0,1)</f>
        <v>0</v>
      </c>
      <c r="AH141" s="138">
        <f t="shared" ref="AH141:AH204" si="62">IF(K141="",0,IF(ROUND(K141,2)&lt;=0,0,1))</f>
        <v>0</v>
      </c>
      <c r="AI141" s="121">
        <f>IF('1045Bf Données de base trav.'!N137="",0,'1045Bf Données de base trav.'!N137)</f>
        <v>0</v>
      </c>
      <c r="AJ141" s="121">
        <f>IF('1045Bf Données de base trav.'!N137="",0,'1045Bf Données de base trav.'!P137)</f>
        <v>0</v>
      </c>
      <c r="AK141" s="153">
        <f>IF('1045Bf Données de base trav.'!V137&gt;0,AA141,0)</f>
        <v>0</v>
      </c>
      <c r="AL141" s="126">
        <f>IF('1045Bf Données de base trav.'!V137&gt;0,'1045Bf Données de base trav.'!T137,0)</f>
        <v>0</v>
      </c>
      <c r="AM141" s="121">
        <f>'1045Bf Données de base trav.'!N137</f>
        <v>0</v>
      </c>
      <c r="AN141" s="121">
        <f>'1045Bf Données de base trav.'!P137</f>
        <v>0</v>
      </c>
      <c r="AO141" s="121">
        <f t="shared" si="61"/>
        <v>0</v>
      </c>
    </row>
    <row r="142" spans="1:41" s="122" customFormat="1" ht="16.899999999999999" customHeight="1">
      <c r="A142" s="154" t="str">
        <f>IF('1045Bf Données de base trav.'!A138="","",'1045Bf Données de base trav.'!A138)</f>
        <v/>
      </c>
      <c r="B142" s="155" t="str">
        <f>IF('1045Bf Données de base trav.'!B138="","",'1045Bf Données de base trav.'!B138)</f>
        <v/>
      </c>
      <c r="C142" s="156" t="str">
        <f>IF('1045Bf Données de base trav.'!C138="","",'1045Bf Données de base trav.'!C138)</f>
        <v/>
      </c>
      <c r="D142" s="214" t="str">
        <f>IF('1045Bf Données de base trav.'!AG138="","",'1045Bf Données de base trav.'!AG138)</f>
        <v/>
      </c>
      <c r="E142" s="222" t="str">
        <f>IF('1045Bf Données de base trav.'!N138="","",'1045Bf Données de base trav.'!N138)</f>
        <v/>
      </c>
      <c r="F142" s="210" t="str">
        <f>IF('1045Bf Données de base trav.'!O138="","",'1045Bf Données de base trav.'!O138)</f>
        <v/>
      </c>
      <c r="G142" s="217" t="str">
        <f>IF('1045Bf Données de base trav.'!P138="","",'1045Bf Données de base trav.'!P138)</f>
        <v/>
      </c>
      <c r="H142" s="218" t="str">
        <f>IF('1045Bf Données de base trav.'!Q138="","",'1045Bf Données de base trav.'!Q138)</f>
        <v/>
      </c>
      <c r="I142" s="219" t="str">
        <f>IF('1045Bf Données de base trav.'!R138="","",'1045Bf Données de base trav.'!R138)</f>
        <v/>
      </c>
      <c r="J142" s="323" t="str">
        <f t="shared" si="48"/>
        <v/>
      </c>
      <c r="K142" s="222" t="str">
        <f t="shared" si="49"/>
        <v/>
      </c>
      <c r="L142" s="220" t="str">
        <f>IF('1045Bf Données de base trav.'!S138="","",'1045Bf Données de base trav.'!S138)</f>
        <v/>
      </c>
      <c r="M142" s="221" t="str">
        <f t="shared" si="50"/>
        <v/>
      </c>
      <c r="N142" s="324" t="str">
        <f t="shared" si="51"/>
        <v/>
      </c>
      <c r="O142" s="323" t="str">
        <f t="shared" si="52"/>
        <v/>
      </c>
      <c r="P142" s="222" t="str">
        <f t="shared" si="53"/>
        <v/>
      </c>
      <c r="Q142" s="220" t="str">
        <f t="shared" si="54"/>
        <v/>
      </c>
      <c r="R142" s="221" t="str">
        <f t="shared" si="55"/>
        <v/>
      </c>
      <c r="S142" s="222" t="str">
        <f>IF(N142="","",MAX((N142-AE142)*'1045Af Demande'!$B$30,0))</f>
        <v/>
      </c>
      <c r="T142" s="223" t="str">
        <f t="shared" si="56"/>
        <v/>
      </c>
      <c r="U142" s="146"/>
      <c r="V142" s="153" t="str">
        <f>IF('1045Bf Données de base trav.'!M138="","",'1045Bf Données de base trav.'!M138)</f>
        <v/>
      </c>
      <c r="W142" s="153" t="str">
        <f>IF($C142="","",'1045Ef Décompte'!D142)</f>
        <v/>
      </c>
      <c r="X142" s="146">
        <f>IF(AND('1045Bf Données de base trav.'!Q138="",'1045Bf Données de base trav.'!R138=""),0,'1045Bf Données de base trav.'!Q138-'1045Bf Données de base trav.'!R138)</f>
        <v>0</v>
      </c>
      <c r="Y142" s="146" t="str">
        <f>IF(OR($C142="",'1045Bf Données de base trav.'!N138="",F142="",'1045Bf Données de base trav.'!P138="",X142=""),"",'1045Bf Données de base trav.'!N138-F142-'1045Bf Données de base trav.'!P138-X142)</f>
        <v/>
      </c>
      <c r="Z142" s="121" t="str">
        <f>IF(K142="","",K142 - '1045Bf Données de base trav.'!S138)</f>
        <v/>
      </c>
      <c r="AA142" s="121" t="str">
        <f t="shared" si="57"/>
        <v/>
      </c>
      <c r="AB142" s="121" t="str">
        <f t="shared" si="58"/>
        <v/>
      </c>
      <c r="AC142" s="121" t="str">
        <f t="shared" si="59"/>
        <v/>
      </c>
      <c r="AD142" s="121" t="str">
        <f>IF(OR($C142="",K142="",N142=""),"",MAX(O142+'1045Bf Données de base trav.'!T138-N142,0))</f>
        <v/>
      </c>
      <c r="AE142" s="121">
        <f>'1045Bf Données de base trav.'!T138</f>
        <v>0</v>
      </c>
      <c r="AF142" s="121" t="str">
        <f t="shared" si="60"/>
        <v/>
      </c>
      <c r="AG142" s="125">
        <f>IF('1045Bf Données de base trav.'!N138="",0,1)</f>
        <v>0</v>
      </c>
      <c r="AH142" s="138">
        <f t="shared" si="62"/>
        <v>0</v>
      </c>
      <c r="AI142" s="121">
        <f>IF('1045Bf Données de base trav.'!N138="",0,'1045Bf Données de base trav.'!N138)</f>
        <v>0</v>
      </c>
      <c r="AJ142" s="121">
        <f>IF('1045Bf Données de base trav.'!N138="",0,'1045Bf Données de base trav.'!P138)</f>
        <v>0</v>
      </c>
      <c r="AK142" s="153">
        <f>IF('1045Bf Données de base trav.'!V138&gt;0,AA142,0)</f>
        <v>0</v>
      </c>
      <c r="AL142" s="126">
        <f>IF('1045Bf Données de base trav.'!V138&gt;0,'1045Bf Données de base trav.'!T138,0)</f>
        <v>0</v>
      </c>
      <c r="AM142" s="121">
        <f>'1045Bf Données de base trav.'!N138</f>
        <v>0</v>
      </c>
      <c r="AN142" s="121">
        <f>'1045Bf Données de base trav.'!P138</f>
        <v>0</v>
      </c>
      <c r="AO142" s="121">
        <f t="shared" si="61"/>
        <v>0</v>
      </c>
    </row>
    <row r="143" spans="1:41" s="122" customFormat="1" ht="16.899999999999999" customHeight="1">
      <c r="A143" s="154" t="str">
        <f>IF('1045Bf Données de base trav.'!A139="","",'1045Bf Données de base trav.'!A139)</f>
        <v/>
      </c>
      <c r="B143" s="155" t="str">
        <f>IF('1045Bf Données de base trav.'!B139="","",'1045Bf Données de base trav.'!B139)</f>
        <v/>
      </c>
      <c r="C143" s="156" t="str">
        <f>IF('1045Bf Données de base trav.'!C139="","",'1045Bf Données de base trav.'!C139)</f>
        <v/>
      </c>
      <c r="D143" s="214" t="str">
        <f>IF('1045Bf Données de base trav.'!AG139="","",'1045Bf Données de base trav.'!AG139)</f>
        <v/>
      </c>
      <c r="E143" s="222" t="str">
        <f>IF('1045Bf Données de base trav.'!N139="","",'1045Bf Données de base trav.'!N139)</f>
        <v/>
      </c>
      <c r="F143" s="210" t="str">
        <f>IF('1045Bf Données de base trav.'!O139="","",'1045Bf Données de base trav.'!O139)</f>
        <v/>
      </c>
      <c r="G143" s="217" t="str">
        <f>IF('1045Bf Données de base trav.'!P139="","",'1045Bf Données de base trav.'!P139)</f>
        <v/>
      </c>
      <c r="H143" s="218" t="str">
        <f>IF('1045Bf Données de base trav.'!Q139="","",'1045Bf Données de base trav.'!Q139)</f>
        <v/>
      </c>
      <c r="I143" s="219" t="str">
        <f>IF('1045Bf Données de base trav.'!R139="","",'1045Bf Données de base trav.'!R139)</f>
        <v/>
      </c>
      <c r="J143" s="323" t="str">
        <f t="shared" si="48"/>
        <v/>
      </c>
      <c r="K143" s="222" t="str">
        <f t="shared" si="49"/>
        <v/>
      </c>
      <c r="L143" s="220" t="str">
        <f>IF('1045Bf Données de base trav.'!S139="","",'1045Bf Données de base trav.'!S139)</f>
        <v/>
      </c>
      <c r="M143" s="221" t="str">
        <f t="shared" si="50"/>
        <v/>
      </c>
      <c r="N143" s="324" t="str">
        <f t="shared" si="51"/>
        <v/>
      </c>
      <c r="O143" s="323" t="str">
        <f t="shared" si="52"/>
        <v/>
      </c>
      <c r="P143" s="222" t="str">
        <f t="shared" si="53"/>
        <v/>
      </c>
      <c r="Q143" s="220" t="str">
        <f t="shared" si="54"/>
        <v/>
      </c>
      <c r="R143" s="221" t="str">
        <f t="shared" si="55"/>
        <v/>
      </c>
      <c r="S143" s="222" t="str">
        <f>IF(N143="","",MAX((N143-AE143)*'1045Af Demande'!$B$30,0))</f>
        <v/>
      </c>
      <c r="T143" s="223" t="str">
        <f t="shared" si="56"/>
        <v/>
      </c>
      <c r="U143" s="146"/>
      <c r="V143" s="153" t="str">
        <f>IF('1045Bf Données de base trav.'!M139="","",'1045Bf Données de base trav.'!M139)</f>
        <v/>
      </c>
      <c r="W143" s="153" t="str">
        <f>IF($C143="","",'1045Ef Décompte'!D143)</f>
        <v/>
      </c>
      <c r="X143" s="146">
        <f>IF(AND('1045Bf Données de base trav.'!Q139="",'1045Bf Données de base trav.'!R139=""),0,'1045Bf Données de base trav.'!Q139-'1045Bf Données de base trav.'!R139)</f>
        <v>0</v>
      </c>
      <c r="Y143" s="146" t="str">
        <f>IF(OR($C143="",'1045Bf Données de base trav.'!N139="",F143="",'1045Bf Données de base trav.'!P139="",X143=""),"",'1045Bf Données de base trav.'!N139-F143-'1045Bf Données de base trav.'!P139-X143)</f>
        <v/>
      </c>
      <c r="Z143" s="121" t="str">
        <f>IF(K143="","",K143 - '1045Bf Données de base trav.'!S139)</f>
        <v/>
      </c>
      <c r="AA143" s="121" t="str">
        <f t="shared" si="57"/>
        <v/>
      </c>
      <c r="AB143" s="121" t="str">
        <f t="shared" si="58"/>
        <v/>
      </c>
      <c r="AC143" s="121" t="str">
        <f t="shared" si="59"/>
        <v/>
      </c>
      <c r="AD143" s="121" t="str">
        <f>IF(OR($C143="",K143="",N143=""),"",MAX(O143+'1045Bf Données de base trav.'!T139-N143,0))</f>
        <v/>
      </c>
      <c r="AE143" s="121">
        <f>'1045Bf Données de base trav.'!T139</f>
        <v>0</v>
      </c>
      <c r="AF143" s="121" t="str">
        <f t="shared" si="60"/>
        <v/>
      </c>
      <c r="AG143" s="125">
        <f>IF('1045Bf Données de base trav.'!N139="",0,1)</f>
        <v>0</v>
      </c>
      <c r="AH143" s="138">
        <f t="shared" si="62"/>
        <v>0</v>
      </c>
      <c r="AI143" s="121">
        <f>IF('1045Bf Données de base trav.'!N139="",0,'1045Bf Données de base trav.'!N139)</f>
        <v>0</v>
      </c>
      <c r="AJ143" s="121">
        <f>IF('1045Bf Données de base trav.'!N139="",0,'1045Bf Données de base trav.'!P139)</f>
        <v>0</v>
      </c>
      <c r="AK143" s="153">
        <f>IF('1045Bf Données de base trav.'!V139&gt;0,AA143,0)</f>
        <v>0</v>
      </c>
      <c r="AL143" s="126">
        <f>IF('1045Bf Données de base trav.'!V139&gt;0,'1045Bf Données de base trav.'!T139,0)</f>
        <v>0</v>
      </c>
      <c r="AM143" s="121">
        <f>'1045Bf Données de base trav.'!N139</f>
        <v>0</v>
      </c>
      <c r="AN143" s="121">
        <f>'1045Bf Données de base trav.'!P139</f>
        <v>0</v>
      </c>
      <c r="AO143" s="121">
        <f t="shared" si="61"/>
        <v>0</v>
      </c>
    </row>
    <row r="144" spans="1:41" s="122" customFormat="1" ht="16.899999999999999" customHeight="1">
      <c r="A144" s="154" t="str">
        <f>IF('1045Bf Données de base trav.'!A140="","",'1045Bf Données de base trav.'!A140)</f>
        <v/>
      </c>
      <c r="B144" s="155" t="str">
        <f>IF('1045Bf Données de base trav.'!B140="","",'1045Bf Données de base trav.'!B140)</f>
        <v/>
      </c>
      <c r="C144" s="156" t="str">
        <f>IF('1045Bf Données de base trav.'!C140="","",'1045Bf Données de base trav.'!C140)</f>
        <v/>
      </c>
      <c r="D144" s="214" t="str">
        <f>IF('1045Bf Données de base trav.'!AG140="","",'1045Bf Données de base trav.'!AG140)</f>
        <v/>
      </c>
      <c r="E144" s="222" t="str">
        <f>IF('1045Bf Données de base trav.'!N140="","",'1045Bf Données de base trav.'!N140)</f>
        <v/>
      </c>
      <c r="F144" s="210" t="str">
        <f>IF('1045Bf Données de base trav.'!O140="","",'1045Bf Données de base trav.'!O140)</f>
        <v/>
      </c>
      <c r="G144" s="217" t="str">
        <f>IF('1045Bf Données de base trav.'!P140="","",'1045Bf Données de base trav.'!P140)</f>
        <v/>
      </c>
      <c r="H144" s="218" t="str">
        <f>IF('1045Bf Données de base trav.'!Q140="","",'1045Bf Données de base trav.'!Q140)</f>
        <v/>
      </c>
      <c r="I144" s="219" t="str">
        <f>IF('1045Bf Données de base trav.'!R140="","",'1045Bf Données de base trav.'!R140)</f>
        <v/>
      </c>
      <c r="J144" s="323" t="str">
        <f t="shared" si="48"/>
        <v/>
      </c>
      <c r="K144" s="222" t="str">
        <f t="shared" si="49"/>
        <v/>
      </c>
      <c r="L144" s="220" t="str">
        <f>IF('1045Bf Données de base trav.'!S140="","",'1045Bf Données de base trav.'!S140)</f>
        <v/>
      </c>
      <c r="M144" s="221" t="str">
        <f t="shared" si="50"/>
        <v/>
      </c>
      <c r="N144" s="324" t="str">
        <f t="shared" si="51"/>
        <v/>
      </c>
      <c r="O144" s="323" t="str">
        <f t="shared" si="52"/>
        <v/>
      </c>
      <c r="P144" s="222" t="str">
        <f t="shared" si="53"/>
        <v/>
      </c>
      <c r="Q144" s="220" t="str">
        <f t="shared" si="54"/>
        <v/>
      </c>
      <c r="R144" s="221" t="str">
        <f t="shared" si="55"/>
        <v/>
      </c>
      <c r="S144" s="222" t="str">
        <f>IF(N144="","",MAX((N144-AE144)*'1045Af Demande'!$B$30,0))</f>
        <v/>
      </c>
      <c r="T144" s="223" t="str">
        <f t="shared" si="56"/>
        <v/>
      </c>
      <c r="U144" s="146"/>
      <c r="V144" s="153" t="str">
        <f>IF('1045Bf Données de base trav.'!M140="","",'1045Bf Données de base trav.'!M140)</f>
        <v/>
      </c>
      <c r="W144" s="153" t="str">
        <f>IF($C144="","",'1045Ef Décompte'!D144)</f>
        <v/>
      </c>
      <c r="X144" s="146">
        <f>IF(AND('1045Bf Données de base trav.'!Q140="",'1045Bf Données de base trav.'!R140=""),0,'1045Bf Données de base trav.'!Q140-'1045Bf Données de base trav.'!R140)</f>
        <v>0</v>
      </c>
      <c r="Y144" s="146" t="str">
        <f>IF(OR($C144="",'1045Bf Données de base trav.'!N140="",F144="",'1045Bf Données de base trav.'!P140="",X144=""),"",'1045Bf Données de base trav.'!N140-F144-'1045Bf Données de base trav.'!P140-X144)</f>
        <v/>
      </c>
      <c r="Z144" s="121" t="str">
        <f>IF(K144="","",K144 - '1045Bf Données de base trav.'!S140)</f>
        <v/>
      </c>
      <c r="AA144" s="121" t="str">
        <f t="shared" si="57"/>
        <v/>
      </c>
      <c r="AB144" s="121" t="str">
        <f t="shared" si="58"/>
        <v/>
      </c>
      <c r="AC144" s="121" t="str">
        <f t="shared" si="59"/>
        <v/>
      </c>
      <c r="AD144" s="121" t="str">
        <f>IF(OR($C144="",K144="",N144=""),"",MAX(O144+'1045Bf Données de base trav.'!T140-N144,0))</f>
        <v/>
      </c>
      <c r="AE144" s="121">
        <f>'1045Bf Données de base trav.'!T140</f>
        <v>0</v>
      </c>
      <c r="AF144" s="121" t="str">
        <f t="shared" si="60"/>
        <v/>
      </c>
      <c r="AG144" s="125">
        <f>IF('1045Bf Données de base trav.'!N140="",0,1)</f>
        <v>0</v>
      </c>
      <c r="AH144" s="138">
        <f t="shared" si="62"/>
        <v>0</v>
      </c>
      <c r="AI144" s="121">
        <f>IF('1045Bf Données de base trav.'!N140="",0,'1045Bf Données de base trav.'!N140)</f>
        <v>0</v>
      </c>
      <c r="AJ144" s="121">
        <f>IF('1045Bf Données de base trav.'!N140="",0,'1045Bf Données de base trav.'!P140)</f>
        <v>0</v>
      </c>
      <c r="AK144" s="153">
        <f>IF('1045Bf Données de base trav.'!V140&gt;0,AA144,0)</f>
        <v>0</v>
      </c>
      <c r="AL144" s="126">
        <f>IF('1045Bf Données de base trav.'!V140&gt;0,'1045Bf Données de base trav.'!T140,0)</f>
        <v>0</v>
      </c>
      <c r="AM144" s="121">
        <f>'1045Bf Données de base trav.'!N140</f>
        <v>0</v>
      </c>
      <c r="AN144" s="121">
        <f>'1045Bf Données de base trav.'!P140</f>
        <v>0</v>
      </c>
      <c r="AO144" s="121">
        <f t="shared" si="61"/>
        <v>0</v>
      </c>
    </row>
    <row r="145" spans="1:41" s="122" customFormat="1" ht="16.899999999999999" customHeight="1">
      <c r="A145" s="154" t="str">
        <f>IF('1045Bf Données de base trav.'!A141="","",'1045Bf Données de base trav.'!A141)</f>
        <v/>
      </c>
      <c r="B145" s="155" t="str">
        <f>IF('1045Bf Données de base trav.'!B141="","",'1045Bf Données de base trav.'!B141)</f>
        <v/>
      </c>
      <c r="C145" s="156" t="str">
        <f>IF('1045Bf Données de base trav.'!C141="","",'1045Bf Données de base trav.'!C141)</f>
        <v/>
      </c>
      <c r="D145" s="214" t="str">
        <f>IF('1045Bf Données de base trav.'!AG141="","",'1045Bf Données de base trav.'!AG141)</f>
        <v/>
      </c>
      <c r="E145" s="222" t="str">
        <f>IF('1045Bf Données de base trav.'!N141="","",'1045Bf Données de base trav.'!N141)</f>
        <v/>
      </c>
      <c r="F145" s="210" t="str">
        <f>IF('1045Bf Données de base trav.'!O141="","",'1045Bf Données de base trav.'!O141)</f>
        <v/>
      </c>
      <c r="G145" s="217" t="str">
        <f>IF('1045Bf Données de base trav.'!P141="","",'1045Bf Données de base trav.'!P141)</f>
        <v/>
      </c>
      <c r="H145" s="218" t="str">
        <f>IF('1045Bf Données de base trav.'!Q141="","",'1045Bf Données de base trav.'!Q141)</f>
        <v/>
      </c>
      <c r="I145" s="219" t="str">
        <f>IF('1045Bf Données de base trav.'!R141="","",'1045Bf Données de base trav.'!R141)</f>
        <v/>
      </c>
      <c r="J145" s="323" t="str">
        <f t="shared" si="48"/>
        <v/>
      </c>
      <c r="K145" s="222" t="str">
        <f t="shared" si="49"/>
        <v/>
      </c>
      <c r="L145" s="220" t="str">
        <f>IF('1045Bf Données de base trav.'!S141="","",'1045Bf Données de base trav.'!S141)</f>
        <v/>
      </c>
      <c r="M145" s="221" t="str">
        <f t="shared" si="50"/>
        <v/>
      </c>
      <c r="N145" s="324" t="str">
        <f t="shared" si="51"/>
        <v/>
      </c>
      <c r="O145" s="323" t="str">
        <f t="shared" si="52"/>
        <v/>
      </c>
      <c r="P145" s="222" t="str">
        <f t="shared" si="53"/>
        <v/>
      </c>
      <c r="Q145" s="220" t="str">
        <f t="shared" si="54"/>
        <v/>
      </c>
      <c r="R145" s="221" t="str">
        <f t="shared" si="55"/>
        <v/>
      </c>
      <c r="S145" s="222" t="str">
        <f>IF(N145="","",MAX((N145-AE145)*'1045Af Demande'!$B$30,0))</f>
        <v/>
      </c>
      <c r="T145" s="223" t="str">
        <f t="shared" si="56"/>
        <v/>
      </c>
      <c r="U145" s="146"/>
      <c r="V145" s="153" t="str">
        <f>IF('1045Bf Données de base trav.'!M141="","",'1045Bf Données de base trav.'!M141)</f>
        <v/>
      </c>
      <c r="W145" s="153" t="str">
        <f>IF($C145="","",'1045Ef Décompte'!D145)</f>
        <v/>
      </c>
      <c r="X145" s="146">
        <f>IF(AND('1045Bf Données de base trav.'!Q141="",'1045Bf Données de base trav.'!R141=""),0,'1045Bf Données de base trav.'!Q141-'1045Bf Données de base trav.'!R141)</f>
        <v>0</v>
      </c>
      <c r="Y145" s="146" t="str">
        <f>IF(OR($C145="",'1045Bf Données de base trav.'!N141="",F145="",'1045Bf Données de base trav.'!P141="",X145=""),"",'1045Bf Données de base trav.'!N141-F145-'1045Bf Données de base trav.'!P141-X145)</f>
        <v/>
      </c>
      <c r="Z145" s="121" t="str">
        <f>IF(K145="","",K145 - '1045Bf Données de base trav.'!S141)</f>
        <v/>
      </c>
      <c r="AA145" s="121" t="str">
        <f t="shared" si="57"/>
        <v/>
      </c>
      <c r="AB145" s="121" t="str">
        <f t="shared" si="58"/>
        <v/>
      </c>
      <c r="AC145" s="121" t="str">
        <f t="shared" si="59"/>
        <v/>
      </c>
      <c r="AD145" s="121" t="str">
        <f>IF(OR($C145="",K145="",N145=""),"",MAX(O145+'1045Bf Données de base trav.'!T141-N145,0))</f>
        <v/>
      </c>
      <c r="AE145" s="121">
        <f>'1045Bf Données de base trav.'!T141</f>
        <v>0</v>
      </c>
      <c r="AF145" s="121" t="str">
        <f t="shared" si="60"/>
        <v/>
      </c>
      <c r="AG145" s="125">
        <f>IF('1045Bf Données de base trav.'!N141="",0,1)</f>
        <v>0</v>
      </c>
      <c r="AH145" s="138">
        <f t="shared" si="62"/>
        <v>0</v>
      </c>
      <c r="AI145" s="121">
        <f>IF('1045Bf Données de base trav.'!N141="",0,'1045Bf Données de base trav.'!N141)</f>
        <v>0</v>
      </c>
      <c r="AJ145" s="121">
        <f>IF('1045Bf Données de base trav.'!N141="",0,'1045Bf Données de base trav.'!P141)</f>
        <v>0</v>
      </c>
      <c r="AK145" s="153">
        <f>IF('1045Bf Données de base trav.'!V141&gt;0,AA145,0)</f>
        <v>0</v>
      </c>
      <c r="AL145" s="126">
        <f>IF('1045Bf Données de base trav.'!V141&gt;0,'1045Bf Données de base trav.'!T141,0)</f>
        <v>0</v>
      </c>
      <c r="AM145" s="121">
        <f>'1045Bf Données de base trav.'!N141</f>
        <v>0</v>
      </c>
      <c r="AN145" s="121">
        <f>'1045Bf Données de base trav.'!P141</f>
        <v>0</v>
      </c>
      <c r="AO145" s="121">
        <f t="shared" si="61"/>
        <v>0</v>
      </c>
    </row>
    <row r="146" spans="1:41" s="122" customFormat="1" ht="16.899999999999999" customHeight="1">
      <c r="A146" s="154" t="str">
        <f>IF('1045Bf Données de base trav.'!A142="","",'1045Bf Données de base trav.'!A142)</f>
        <v/>
      </c>
      <c r="B146" s="155" t="str">
        <f>IF('1045Bf Données de base trav.'!B142="","",'1045Bf Données de base trav.'!B142)</f>
        <v/>
      </c>
      <c r="C146" s="156" t="str">
        <f>IF('1045Bf Données de base trav.'!C142="","",'1045Bf Données de base trav.'!C142)</f>
        <v/>
      </c>
      <c r="D146" s="214" t="str">
        <f>IF('1045Bf Données de base trav.'!AG142="","",'1045Bf Données de base trav.'!AG142)</f>
        <v/>
      </c>
      <c r="E146" s="222" t="str">
        <f>IF('1045Bf Données de base trav.'!N142="","",'1045Bf Données de base trav.'!N142)</f>
        <v/>
      </c>
      <c r="F146" s="210" t="str">
        <f>IF('1045Bf Données de base trav.'!O142="","",'1045Bf Données de base trav.'!O142)</f>
        <v/>
      </c>
      <c r="G146" s="217" t="str">
        <f>IF('1045Bf Données de base trav.'!P142="","",'1045Bf Données de base trav.'!P142)</f>
        <v/>
      </c>
      <c r="H146" s="218" t="str">
        <f>IF('1045Bf Données de base trav.'!Q142="","",'1045Bf Données de base trav.'!Q142)</f>
        <v/>
      </c>
      <c r="I146" s="219" t="str">
        <f>IF('1045Bf Données de base trav.'!R142="","",'1045Bf Données de base trav.'!R142)</f>
        <v/>
      </c>
      <c r="J146" s="323" t="str">
        <f t="shared" si="48"/>
        <v/>
      </c>
      <c r="K146" s="222" t="str">
        <f t="shared" si="49"/>
        <v/>
      </c>
      <c r="L146" s="220" t="str">
        <f>IF('1045Bf Données de base trav.'!S142="","",'1045Bf Données de base trav.'!S142)</f>
        <v/>
      </c>
      <c r="M146" s="221" t="str">
        <f t="shared" si="50"/>
        <v/>
      </c>
      <c r="N146" s="324" t="str">
        <f t="shared" si="51"/>
        <v/>
      </c>
      <c r="O146" s="323" t="str">
        <f t="shared" si="52"/>
        <v/>
      </c>
      <c r="P146" s="222" t="str">
        <f t="shared" si="53"/>
        <v/>
      </c>
      <c r="Q146" s="220" t="str">
        <f t="shared" si="54"/>
        <v/>
      </c>
      <c r="R146" s="221" t="str">
        <f t="shared" si="55"/>
        <v/>
      </c>
      <c r="S146" s="222" t="str">
        <f>IF(N146="","",MAX((N146-AE146)*'1045Af Demande'!$B$30,0))</f>
        <v/>
      </c>
      <c r="T146" s="223" t="str">
        <f t="shared" si="56"/>
        <v/>
      </c>
      <c r="U146" s="146"/>
      <c r="V146" s="153" t="str">
        <f>IF('1045Bf Données de base trav.'!M142="","",'1045Bf Données de base trav.'!M142)</f>
        <v/>
      </c>
      <c r="W146" s="153" t="str">
        <f>IF($C146="","",'1045Ef Décompte'!D146)</f>
        <v/>
      </c>
      <c r="X146" s="146">
        <f>IF(AND('1045Bf Données de base trav.'!Q142="",'1045Bf Données de base trav.'!R142=""),0,'1045Bf Données de base trav.'!Q142-'1045Bf Données de base trav.'!R142)</f>
        <v>0</v>
      </c>
      <c r="Y146" s="146" t="str">
        <f>IF(OR($C146="",'1045Bf Données de base trav.'!N142="",F146="",'1045Bf Données de base trav.'!P142="",X146=""),"",'1045Bf Données de base trav.'!N142-F146-'1045Bf Données de base trav.'!P142-X146)</f>
        <v/>
      </c>
      <c r="Z146" s="121" t="str">
        <f>IF(K146="","",K146 - '1045Bf Données de base trav.'!S142)</f>
        <v/>
      </c>
      <c r="AA146" s="121" t="str">
        <f t="shared" si="57"/>
        <v/>
      </c>
      <c r="AB146" s="121" t="str">
        <f t="shared" si="58"/>
        <v/>
      </c>
      <c r="AC146" s="121" t="str">
        <f t="shared" si="59"/>
        <v/>
      </c>
      <c r="AD146" s="121" t="str">
        <f>IF(OR($C146="",K146="",N146=""),"",MAX(O146+'1045Bf Données de base trav.'!T142-N146,0))</f>
        <v/>
      </c>
      <c r="AE146" s="121">
        <f>'1045Bf Données de base trav.'!T142</f>
        <v>0</v>
      </c>
      <c r="AF146" s="121" t="str">
        <f t="shared" si="60"/>
        <v/>
      </c>
      <c r="AG146" s="125">
        <f>IF('1045Bf Données de base trav.'!N142="",0,1)</f>
        <v>0</v>
      </c>
      <c r="AH146" s="138">
        <f t="shared" si="62"/>
        <v>0</v>
      </c>
      <c r="AI146" s="121">
        <f>IF('1045Bf Données de base trav.'!N142="",0,'1045Bf Données de base trav.'!N142)</f>
        <v>0</v>
      </c>
      <c r="AJ146" s="121">
        <f>IF('1045Bf Données de base trav.'!N142="",0,'1045Bf Données de base trav.'!P142)</f>
        <v>0</v>
      </c>
      <c r="AK146" s="153">
        <f>IF('1045Bf Données de base trav.'!V142&gt;0,AA146,0)</f>
        <v>0</v>
      </c>
      <c r="AL146" s="126">
        <f>IF('1045Bf Données de base trav.'!V142&gt;0,'1045Bf Données de base trav.'!T142,0)</f>
        <v>0</v>
      </c>
      <c r="AM146" s="121">
        <f>'1045Bf Données de base trav.'!N142</f>
        <v>0</v>
      </c>
      <c r="AN146" s="121">
        <f>'1045Bf Données de base trav.'!P142</f>
        <v>0</v>
      </c>
      <c r="AO146" s="121">
        <f t="shared" si="61"/>
        <v>0</v>
      </c>
    </row>
    <row r="147" spans="1:41" s="122" customFormat="1" ht="16.899999999999999" customHeight="1">
      <c r="A147" s="154" t="str">
        <f>IF('1045Bf Données de base trav.'!A143="","",'1045Bf Données de base trav.'!A143)</f>
        <v/>
      </c>
      <c r="B147" s="155" t="str">
        <f>IF('1045Bf Données de base trav.'!B143="","",'1045Bf Données de base trav.'!B143)</f>
        <v/>
      </c>
      <c r="C147" s="156" t="str">
        <f>IF('1045Bf Données de base trav.'!C143="","",'1045Bf Données de base trav.'!C143)</f>
        <v/>
      </c>
      <c r="D147" s="214" t="str">
        <f>IF('1045Bf Données de base trav.'!AG143="","",'1045Bf Données de base trav.'!AG143)</f>
        <v/>
      </c>
      <c r="E147" s="222" t="str">
        <f>IF('1045Bf Données de base trav.'!N143="","",'1045Bf Données de base trav.'!N143)</f>
        <v/>
      </c>
      <c r="F147" s="210" t="str">
        <f>IF('1045Bf Données de base trav.'!O143="","",'1045Bf Données de base trav.'!O143)</f>
        <v/>
      </c>
      <c r="G147" s="217" t="str">
        <f>IF('1045Bf Données de base trav.'!P143="","",'1045Bf Données de base trav.'!P143)</f>
        <v/>
      </c>
      <c r="H147" s="218" t="str">
        <f>IF('1045Bf Données de base trav.'!Q143="","",'1045Bf Données de base trav.'!Q143)</f>
        <v/>
      </c>
      <c r="I147" s="219" t="str">
        <f>IF('1045Bf Données de base trav.'!R143="","",'1045Bf Données de base trav.'!R143)</f>
        <v/>
      </c>
      <c r="J147" s="323" t="str">
        <f t="shared" si="48"/>
        <v/>
      </c>
      <c r="K147" s="222" t="str">
        <f t="shared" si="49"/>
        <v/>
      </c>
      <c r="L147" s="220" t="str">
        <f>IF('1045Bf Données de base trav.'!S143="","",'1045Bf Données de base trav.'!S143)</f>
        <v/>
      </c>
      <c r="M147" s="221" t="str">
        <f t="shared" si="50"/>
        <v/>
      </c>
      <c r="N147" s="324" t="str">
        <f t="shared" si="51"/>
        <v/>
      </c>
      <c r="O147" s="323" t="str">
        <f t="shared" si="52"/>
        <v/>
      </c>
      <c r="P147" s="222" t="str">
        <f t="shared" si="53"/>
        <v/>
      </c>
      <c r="Q147" s="220" t="str">
        <f t="shared" si="54"/>
        <v/>
      </c>
      <c r="R147" s="221" t="str">
        <f t="shared" si="55"/>
        <v/>
      </c>
      <c r="S147" s="222" t="str">
        <f>IF(N147="","",MAX((N147-AE147)*'1045Af Demande'!$B$30,0))</f>
        <v/>
      </c>
      <c r="T147" s="223" t="str">
        <f t="shared" si="56"/>
        <v/>
      </c>
      <c r="U147" s="146"/>
      <c r="V147" s="153" t="str">
        <f>IF('1045Bf Données de base trav.'!M143="","",'1045Bf Données de base trav.'!M143)</f>
        <v/>
      </c>
      <c r="W147" s="153" t="str">
        <f>IF($C147="","",'1045Ef Décompte'!D147)</f>
        <v/>
      </c>
      <c r="X147" s="146">
        <f>IF(AND('1045Bf Données de base trav.'!Q143="",'1045Bf Données de base trav.'!R143=""),0,'1045Bf Données de base trav.'!Q143-'1045Bf Données de base trav.'!R143)</f>
        <v>0</v>
      </c>
      <c r="Y147" s="146" t="str">
        <f>IF(OR($C147="",'1045Bf Données de base trav.'!N143="",F147="",'1045Bf Données de base trav.'!P143="",X147=""),"",'1045Bf Données de base trav.'!N143-F147-'1045Bf Données de base trav.'!P143-X147)</f>
        <v/>
      </c>
      <c r="Z147" s="121" t="str">
        <f>IF(K147="","",K147 - '1045Bf Données de base trav.'!S143)</f>
        <v/>
      </c>
      <c r="AA147" s="121" t="str">
        <f t="shared" si="57"/>
        <v/>
      </c>
      <c r="AB147" s="121" t="str">
        <f t="shared" si="58"/>
        <v/>
      </c>
      <c r="AC147" s="121" t="str">
        <f t="shared" si="59"/>
        <v/>
      </c>
      <c r="AD147" s="121" t="str">
        <f>IF(OR($C147="",K147="",N147=""),"",MAX(O147+'1045Bf Données de base trav.'!T143-N147,0))</f>
        <v/>
      </c>
      <c r="AE147" s="121">
        <f>'1045Bf Données de base trav.'!T143</f>
        <v>0</v>
      </c>
      <c r="AF147" s="121" t="str">
        <f t="shared" si="60"/>
        <v/>
      </c>
      <c r="AG147" s="125">
        <f>IF('1045Bf Données de base trav.'!N143="",0,1)</f>
        <v>0</v>
      </c>
      <c r="AH147" s="138">
        <f t="shared" si="62"/>
        <v>0</v>
      </c>
      <c r="AI147" s="121">
        <f>IF('1045Bf Données de base trav.'!N143="",0,'1045Bf Données de base trav.'!N143)</f>
        <v>0</v>
      </c>
      <c r="AJ147" s="121">
        <f>IF('1045Bf Données de base trav.'!N143="",0,'1045Bf Données de base trav.'!P143)</f>
        <v>0</v>
      </c>
      <c r="AK147" s="153">
        <f>IF('1045Bf Données de base trav.'!V143&gt;0,AA147,0)</f>
        <v>0</v>
      </c>
      <c r="AL147" s="126">
        <f>IF('1045Bf Données de base trav.'!V143&gt;0,'1045Bf Données de base trav.'!T143,0)</f>
        <v>0</v>
      </c>
      <c r="AM147" s="121">
        <f>'1045Bf Données de base trav.'!N143</f>
        <v>0</v>
      </c>
      <c r="AN147" s="121">
        <f>'1045Bf Données de base trav.'!P143</f>
        <v>0</v>
      </c>
      <c r="AO147" s="121">
        <f t="shared" si="61"/>
        <v>0</v>
      </c>
    </row>
    <row r="148" spans="1:41" s="122" customFormat="1" ht="16.899999999999999" customHeight="1">
      <c r="A148" s="154" t="str">
        <f>IF('1045Bf Données de base trav.'!A144="","",'1045Bf Données de base trav.'!A144)</f>
        <v/>
      </c>
      <c r="B148" s="155" t="str">
        <f>IF('1045Bf Données de base trav.'!B144="","",'1045Bf Données de base trav.'!B144)</f>
        <v/>
      </c>
      <c r="C148" s="156" t="str">
        <f>IF('1045Bf Données de base trav.'!C144="","",'1045Bf Données de base trav.'!C144)</f>
        <v/>
      </c>
      <c r="D148" s="214" t="str">
        <f>IF('1045Bf Données de base trav.'!AG144="","",'1045Bf Données de base trav.'!AG144)</f>
        <v/>
      </c>
      <c r="E148" s="222" t="str">
        <f>IF('1045Bf Données de base trav.'!N144="","",'1045Bf Données de base trav.'!N144)</f>
        <v/>
      </c>
      <c r="F148" s="210" t="str">
        <f>IF('1045Bf Données de base trav.'!O144="","",'1045Bf Données de base trav.'!O144)</f>
        <v/>
      </c>
      <c r="G148" s="217" t="str">
        <f>IF('1045Bf Données de base trav.'!P144="","",'1045Bf Données de base trav.'!P144)</f>
        <v/>
      </c>
      <c r="H148" s="218" t="str">
        <f>IF('1045Bf Données de base trav.'!Q144="","",'1045Bf Données de base trav.'!Q144)</f>
        <v/>
      </c>
      <c r="I148" s="219" t="str">
        <f>IF('1045Bf Données de base trav.'!R144="","",'1045Bf Données de base trav.'!R144)</f>
        <v/>
      </c>
      <c r="J148" s="323" t="str">
        <f t="shared" si="48"/>
        <v/>
      </c>
      <c r="K148" s="222" t="str">
        <f t="shared" si="49"/>
        <v/>
      </c>
      <c r="L148" s="220" t="str">
        <f>IF('1045Bf Données de base trav.'!S144="","",'1045Bf Données de base trav.'!S144)</f>
        <v/>
      </c>
      <c r="M148" s="221" t="str">
        <f t="shared" si="50"/>
        <v/>
      </c>
      <c r="N148" s="324" t="str">
        <f t="shared" si="51"/>
        <v/>
      </c>
      <c r="O148" s="323" t="str">
        <f t="shared" si="52"/>
        <v/>
      </c>
      <c r="P148" s="222" t="str">
        <f t="shared" si="53"/>
        <v/>
      </c>
      <c r="Q148" s="220" t="str">
        <f t="shared" si="54"/>
        <v/>
      </c>
      <c r="R148" s="221" t="str">
        <f t="shared" si="55"/>
        <v/>
      </c>
      <c r="S148" s="222" t="str">
        <f>IF(N148="","",MAX((N148-AE148)*'1045Af Demande'!$B$30,0))</f>
        <v/>
      </c>
      <c r="T148" s="223" t="str">
        <f t="shared" si="56"/>
        <v/>
      </c>
      <c r="U148" s="146"/>
      <c r="V148" s="153" t="str">
        <f>IF('1045Bf Données de base trav.'!M144="","",'1045Bf Données de base trav.'!M144)</f>
        <v/>
      </c>
      <c r="W148" s="153" t="str">
        <f>IF($C148="","",'1045Ef Décompte'!D148)</f>
        <v/>
      </c>
      <c r="X148" s="146">
        <f>IF(AND('1045Bf Données de base trav.'!Q144="",'1045Bf Données de base trav.'!R144=""),0,'1045Bf Données de base trav.'!Q144-'1045Bf Données de base trav.'!R144)</f>
        <v>0</v>
      </c>
      <c r="Y148" s="146" t="str">
        <f>IF(OR($C148="",'1045Bf Données de base trav.'!N144="",F148="",'1045Bf Données de base trav.'!P144="",X148=""),"",'1045Bf Données de base trav.'!N144-F148-'1045Bf Données de base trav.'!P144-X148)</f>
        <v/>
      </c>
      <c r="Z148" s="121" t="str">
        <f>IF(K148="","",K148 - '1045Bf Données de base trav.'!S144)</f>
        <v/>
      </c>
      <c r="AA148" s="121" t="str">
        <f t="shared" si="57"/>
        <v/>
      </c>
      <c r="AB148" s="121" t="str">
        <f t="shared" si="58"/>
        <v/>
      </c>
      <c r="AC148" s="121" t="str">
        <f t="shared" si="59"/>
        <v/>
      </c>
      <c r="AD148" s="121" t="str">
        <f>IF(OR($C148="",K148="",N148=""),"",MAX(O148+'1045Bf Données de base trav.'!T144-N148,0))</f>
        <v/>
      </c>
      <c r="AE148" s="121">
        <f>'1045Bf Données de base trav.'!T144</f>
        <v>0</v>
      </c>
      <c r="AF148" s="121" t="str">
        <f t="shared" si="60"/>
        <v/>
      </c>
      <c r="AG148" s="125">
        <f>IF('1045Bf Données de base trav.'!N144="",0,1)</f>
        <v>0</v>
      </c>
      <c r="AH148" s="138">
        <f t="shared" si="62"/>
        <v>0</v>
      </c>
      <c r="AI148" s="121">
        <f>IF('1045Bf Données de base trav.'!N144="",0,'1045Bf Données de base trav.'!N144)</f>
        <v>0</v>
      </c>
      <c r="AJ148" s="121">
        <f>IF('1045Bf Données de base trav.'!N144="",0,'1045Bf Données de base trav.'!P144)</f>
        <v>0</v>
      </c>
      <c r="AK148" s="153">
        <f>IF('1045Bf Données de base trav.'!V144&gt;0,AA148,0)</f>
        <v>0</v>
      </c>
      <c r="AL148" s="126">
        <f>IF('1045Bf Données de base trav.'!V144&gt;0,'1045Bf Données de base trav.'!T144,0)</f>
        <v>0</v>
      </c>
      <c r="AM148" s="121">
        <f>'1045Bf Données de base trav.'!N144</f>
        <v>0</v>
      </c>
      <c r="AN148" s="121">
        <f>'1045Bf Données de base trav.'!P144</f>
        <v>0</v>
      </c>
      <c r="AO148" s="121">
        <f t="shared" si="61"/>
        <v>0</v>
      </c>
    </row>
    <row r="149" spans="1:41" s="122" customFormat="1" ht="16.899999999999999" customHeight="1">
      <c r="A149" s="154" t="str">
        <f>IF('1045Bf Données de base trav.'!A145="","",'1045Bf Données de base trav.'!A145)</f>
        <v/>
      </c>
      <c r="B149" s="155" t="str">
        <f>IF('1045Bf Données de base trav.'!B145="","",'1045Bf Données de base trav.'!B145)</f>
        <v/>
      </c>
      <c r="C149" s="156" t="str">
        <f>IF('1045Bf Données de base trav.'!C145="","",'1045Bf Données de base trav.'!C145)</f>
        <v/>
      </c>
      <c r="D149" s="214" t="str">
        <f>IF('1045Bf Données de base trav.'!AG145="","",'1045Bf Données de base trav.'!AG145)</f>
        <v/>
      </c>
      <c r="E149" s="222" t="str">
        <f>IF('1045Bf Données de base trav.'!N145="","",'1045Bf Données de base trav.'!N145)</f>
        <v/>
      </c>
      <c r="F149" s="210" t="str">
        <f>IF('1045Bf Données de base trav.'!O145="","",'1045Bf Données de base trav.'!O145)</f>
        <v/>
      </c>
      <c r="G149" s="217" t="str">
        <f>IF('1045Bf Données de base trav.'!P145="","",'1045Bf Données de base trav.'!P145)</f>
        <v/>
      </c>
      <c r="H149" s="218" t="str">
        <f>IF('1045Bf Données de base trav.'!Q145="","",'1045Bf Données de base trav.'!Q145)</f>
        <v/>
      </c>
      <c r="I149" s="219" t="str">
        <f>IF('1045Bf Données de base trav.'!R145="","",'1045Bf Données de base trav.'!R145)</f>
        <v/>
      </c>
      <c r="J149" s="323" t="str">
        <f t="shared" si="48"/>
        <v/>
      </c>
      <c r="K149" s="222" t="str">
        <f t="shared" si="49"/>
        <v/>
      </c>
      <c r="L149" s="220" t="str">
        <f>IF('1045Bf Données de base trav.'!S145="","",'1045Bf Données de base trav.'!S145)</f>
        <v/>
      </c>
      <c r="M149" s="221" t="str">
        <f t="shared" si="50"/>
        <v/>
      </c>
      <c r="N149" s="324" t="str">
        <f t="shared" si="51"/>
        <v/>
      </c>
      <c r="O149" s="323" t="str">
        <f t="shared" si="52"/>
        <v/>
      </c>
      <c r="P149" s="222" t="str">
        <f t="shared" si="53"/>
        <v/>
      </c>
      <c r="Q149" s="220" t="str">
        <f t="shared" si="54"/>
        <v/>
      </c>
      <c r="R149" s="221" t="str">
        <f t="shared" si="55"/>
        <v/>
      </c>
      <c r="S149" s="222" t="str">
        <f>IF(N149="","",MAX((N149-AE149)*'1045Af Demande'!$B$30,0))</f>
        <v/>
      </c>
      <c r="T149" s="223" t="str">
        <f t="shared" si="56"/>
        <v/>
      </c>
      <c r="U149" s="146"/>
      <c r="V149" s="153" t="str">
        <f>IF('1045Bf Données de base trav.'!M145="","",'1045Bf Données de base trav.'!M145)</f>
        <v/>
      </c>
      <c r="W149" s="153" t="str">
        <f>IF($C149="","",'1045Ef Décompte'!D149)</f>
        <v/>
      </c>
      <c r="X149" s="146">
        <f>IF(AND('1045Bf Données de base trav.'!Q145="",'1045Bf Données de base trav.'!R145=""),0,'1045Bf Données de base trav.'!Q145-'1045Bf Données de base trav.'!R145)</f>
        <v>0</v>
      </c>
      <c r="Y149" s="146" t="str">
        <f>IF(OR($C149="",'1045Bf Données de base trav.'!N145="",F149="",'1045Bf Données de base trav.'!P145="",X149=""),"",'1045Bf Données de base trav.'!N145-F149-'1045Bf Données de base trav.'!P145-X149)</f>
        <v/>
      </c>
      <c r="Z149" s="121" t="str">
        <f>IF(K149="","",K149 - '1045Bf Données de base trav.'!S145)</f>
        <v/>
      </c>
      <c r="AA149" s="121" t="str">
        <f t="shared" si="57"/>
        <v/>
      </c>
      <c r="AB149" s="121" t="str">
        <f t="shared" si="58"/>
        <v/>
      </c>
      <c r="AC149" s="121" t="str">
        <f t="shared" si="59"/>
        <v/>
      </c>
      <c r="AD149" s="121" t="str">
        <f>IF(OR($C149="",K149="",N149=""),"",MAX(O149+'1045Bf Données de base trav.'!T145-N149,0))</f>
        <v/>
      </c>
      <c r="AE149" s="121">
        <f>'1045Bf Données de base trav.'!T145</f>
        <v>0</v>
      </c>
      <c r="AF149" s="121" t="str">
        <f t="shared" si="60"/>
        <v/>
      </c>
      <c r="AG149" s="125">
        <f>IF('1045Bf Données de base trav.'!N145="",0,1)</f>
        <v>0</v>
      </c>
      <c r="AH149" s="138">
        <f t="shared" si="62"/>
        <v>0</v>
      </c>
      <c r="AI149" s="121">
        <f>IF('1045Bf Données de base trav.'!N145="",0,'1045Bf Données de base trav.'!N145)</f>
        <v>0</v>
      </c>
      <c r="AJ149" s="121">
        <f>IF('1045Bf Données de base trav.'!N145="",0,'1045Bf Données de base trav.'!P145)</f>
        <v>0</v>
      </c>
      <c r="AK149" s="153">
        <f>IF('1045Bf Données de base trav.'!V145&gt;0,AA149,0)</f>
        <v>0</v>
      </c>
      <c r="AL149" s="126">
        <f>IF('1045Bf Données de base trav.'!V145&gt;0,'1045Bf Données de base trav.'!T145,0)</f>
        <v>0</v>
      </c>
      <c r="AM149" s="121">
        <f>'1045Bf Données de base trav.'!N145</f>
        <v>0</v>
      </c>
      <c r="AN149" s="121">
        <f>'1045Bf Données de base trav.'!P145</f>
        <v>0</v>
      </c>
      <c r="AO149" s="121">
        <f t="shared" si="61"/>
        <v>0</v>
      </c>
    </row>
    <row r="150" spans="1:41" s="122" customFormat="1" ht="16.899999999999999" customHeight="1">
      <c r="A150" s="154" t="str">
        <f>IF('1045Bf Données de base trav.'!A146="","",'1045Bf Données de base trav.'!A146)</f>
        <v/>
      </c>
      <c r="B150" s="155" t="str">
        <f>IF('1045Bf Données de base trav.'!B146="","",'1045Bf Données de base trav.'!B146)</f>
        <v/>
      </c>
      <c r="C150" s="156" t="str">
        <f>IF('1045Bf Données de base trav.'!C146="","",'1045Bf Données de base trav.'!C146)</f>
        <v/>
      </c>
      <c r="D150" s="214" t="str">
        <f>IF('1045Bf Données de base trav.'!AG146="","",'1045Bf Données de base trav.'!AG146)</f>
        <v/>
      </c>
      <c r="E150" s="222" t="str">
        <f>IF('1045Bf Données de base trav.'!N146="","",'1045Bf Données de base trav.'!N146)</f>
        <v/>
      </c>
      <c r="F150" s="210" t="str">
        <f>IF('1045Bf Données de base trav.'!O146="","",'1045Bf Données de base trav.'!O146)</f>
        <v/>
      </c>
      <c r="G150" s="217" t="str">
        <f>IF('1045Bf Données de base trav.'!P146="","",'1045Bf Données de base trav.'!P146)</f>
        <v/>
      </c>
      <c r="H150" s="218" t="str">
        <f>IF('1045Bf Données de base trav.'!Q146="","",'1045Bf Données de base trav.'!Q146)</f>
        <v/>
      </c>
      <c r="I150" s="219" t="str">
        <f>IF('1045Bf Données de base trav.'!R146="","",'1045Bf Données de base trav.'!R146)</f>
        <v/>
      </c>
      <c r="J150" s="323" t="str">
        <f t="shared" si="48"/>
        <v/>
      </c>
      <c r="K150" s="222" t="str">
        <f t="shared" si="49"/>
        <v/>
      </c>
      <c r="L150" s="220" t="str">
        <f>IF('1045Bf Données de base trav.'!S146="","",'1045Bf Données de base trav.'!S146)</f>
        <v/>
      </c>
      <c r="M150" s="221" t="str">
        <f t="shared" si="50"/>
        <v/>
      </c>
      <c r="N150" s="324" t="str">
        <f t="shared" si="51"/>
        <v/>
      </c>
      <c r="O150" s="323" t="str">
        <f t="shared" si="52"/>
        <v/>
      </c>
      <c r="P150" s="222" t="str">
        <f t="shared" si="53"/>
        <v/>
      </c>
      <c r="Q150" s="220" t="str">
        <f t="shared" si="54"/>
        <v/>
      </c>
      <c r="R150" s="221" t="str">
        <f t="shared" si="55"/>
        <v/>
      </c>
      <c r="S150" s="222" t="str">
        <f>IF(N150="","",MAX((N150-AE150)*'1045Af Demande'!$B$30,0))</f>
        <v/>
      </c>
      <c r="T150" s="223" t="str">
        <f t="shared" si="56"/>
        <v/>
      </c>
      <c r="U150" s="146"/>
      <c r="V150" s="153" t="str">
        <f>IF('1045Bf Données de base trav.'!M146="","",'1045Bf Données de base trav.'!M146)</f>
        <v/>
      </c>
      <c r="W150" s="153" t="str">
        <f>IF($C150="","",'1045Ef Décompte'!D150)</f>
        <v/>
      </c>
      <c r="X150" s="146">
        <f>IF(AND('1045Bf Données de base trav.'!Q146="",'1045Bf Données de base trav.'!R146=""),0,'1045Bf Données de base trav.'!Q146-'1045Bf Données de base trav.'!R146)</f>
        <v>0</v>
      </c>
      <c r="Y150" s="146" t="str">
        <f>IF(OR($C150="",'1045Bf Données de base trav.'!N146="",F150="",'1045Bf Données de base trav.'!P146="",X150=""),"",'1045Bf Données de base trav.'!N146-F150-'1045Bf Données de base trav.'!P146-X150)</f>
        <v/>
      </c>
      <c r="Z150" s="121" t="str">
        <f>IF(K150="","",K150 - '1045Bf Données de base trav.'!S146)</f>
        <v/>
      </c>
      <c r="AA150" s="121" t="str">
        <f t="shared" si="57"/>
        <v/>
      </c>
      <c r="AB150" s="121" t="str">
        <f t="shared" si="58"/>
        <v/>
      </c>
      <c r="AC150" s="121" t="str">
        <f t="shared" si="59"/>
        <v/>
      </c>
      <c r="AD150" s="121" t="str">
        <f>IF(OR($C150="",K150="",N150=""),"",MAX(O150+'1045Bf Données de base trav.'!T146-N150,0))</f>
        <v/>
      </c>
      <c r="AE150" s="121">
        <f>'1045Bf Données de base trav.'!T146</f>
        <v>0</v>
      </c>
      <c r="AF150" s="121" t="str">
        <f t="shared" si="60"/>
        <v/>
      </c>
      <c r="AG150" s="125">
        <f>IF('1045Bf Données de base trav.'!N146="",0,1)</f>
        <v>0</v>
      </c>
      <c r="AH150" s="138">
        <f t="shared" si="62"/>
        <v>0</v>
      </c>
      <c r="AI150" s="121">
        <f>IF('1045Bf Données de base trav.'!N146="",0,'1045Bf Données de base trav.'!N146)</f>
        <v>0</v>
      </c>
      <c r="AJ150" s="121">
        <f>IF('1045Bf Données de base trav.'!N146="",0,'1045Bf Données de base trav.'!P146)</f>
        <v>0</v>
      </c>
      <c r="AK150" s="153">
        <f>IF('1045Bf Données de base trav.'!V146&gt;0,AA150,0)</f>
        <v>0</v>
      </c>
      <c r="AL150" s="126">
        <f>IF('1045Bf Données de base trav.'!V146&gt;0,'1045Bf Données de base trav.'!T146,0)</f>
        <v>0</v>
      </c>
      <c r="AM150" s="121">
        <f>'1045Bf Données de base trav.'!N146</f>
        <v>0</v>
      </c>
      <c r="AN150" s="121">
        <f>'1045Bf Données de base trav.'!P146</f>
        <v>0</v>
      </c>
      <c r="AO150" s="121">
        <f t="shared" si="61"/>
        <v>0</v>
      </c>
    </row>
    <row r="151" spans="1:41" s="122" customFormat="1" ht="16.899999999999999" customHeight="1">
      <c r="A151" s="154" t="str">
        <f>IF('1045Bf Données de base trav.'!A147="","",'1045Bf Données de base trav.'!A147)</f>
        <v/>
      </c>
      <c r="B151" s="155" t="str">
        <f>IF('1045Bf Données de base trav.'!B147="","",'1045Bf Données de base trav.'!B147)</f>
        <v/>
      </c>
      <c r="C151" s="156" t="str">
        <f>IF('1045Bf Données de base trav.'!C147="","",'1045Bf Données de base trav.'!C147)</f>
        <v/>
      </c>
      <c r="D151" s="214" t="str">
        <f>IF('1045Bf Données de base trav.'!AG147="","",'1045Bf Données de base trav.'!AG147)</f>
        <v/>
      </c>
      <c r="E151" s="222" t="str">
        <f>IF('1045Bf Données de base trav.'!N147="","",'1045Bf Données de base trav.'!N147)</f>
        <v/>
      </c>
      <c r="F151" s="210" t="str">
        <f>IF('1045Bf Données de base trav.'!O147="","",'1045Bf Données de base trav.'!O147)</f>
        <v/>
      </c>
      <c r="G151" s="217" t="str">
        <f>IF('1045Bf Données de base trav.'!P147="","",'1045Bf Données de base trav.'!P147)</f>
        <v/>
      </c>
      <c r="H151" s="218" t="str">
        <f>IF('1045Bf Données de base trav.'!Q147="","",'1045Bf Données de base trav.'!Q147)</f>
        <v/>
      </c>
      <c r="I151" s="219" t="str">
        <f>IF('1045Bf Données de base trav.'!R147="","",'1045Bf Données de base trav.'!R147)</f>
        <v/>
      </c>
      <c r="J151" s="323" t="str">
        <f t="shared" si="48"/>
        <v/>
      </c>
      <c r="K151" s="222" t="str">
        <f t="shared" si="49"/>
        <v/>
      </c>
      <c r="L151" s="220" t="str">
        <f>IF('1045Bf Données de base trav.'!S147="","",'1045Bf Données de base trav.'!S147)</f>
        <v/>
      </c>
      <c r="M151" s="221" t="str">
        <f t="shared" si="50"/>
        <v/>
      </c>
      <c r="N151" s="324" t="str">
        <f t="shared" si="51"/>
        <v/>
      </c>
      <c r="O151" s="323" t="str">
        <f t="shared" si="52"/>
        <v/>
      </c>
      <c r="P151" s="222" t="str">
        <f t="shared" si="53"/>
        <v/>
      </c>
      <c r="Q151" s="220" t="str">
        <f t="shared" si="54"/>
        <v/>
      </c>
      <c r="R151" s="221" t="str">
        <f t="shared" si="55"/>
        <v/>
      </c>
      <c r="S151" s="222" t="str">
        <f>IF(N151="","",MAX((N151-AE151)*'1045Af Demande'!$B$30,0))</f>
        <v/>
      </c>
      <c r="T151" s="223" t="str">
        <f t="shared" si="56"/>
        <v/>
      </c>
      <c r="U151" s="146"/>
      <c r="V151" s="153" t="str">
        <f>IF('1045Bf Données de base trav.'!M147="","",'1045Bf Données de base trav.'!M147)</f>
        <v/>
      </c>
      <c r="W151" s="153" t="str">
        <f>IF($C151="","",'1045Ef Décompte'!D151)</f>
        <v/>
      </c>
      <c r="X151" s="146">
        <f>IF(AND('1045Bf Données de base trav.'!Q147="",'1045Bf Données de base trav.'!R147=""),0,'1045Bf Données de base trav.'!Q147-'1045Bf Données de base trav.'!R147)</f>
        <v>0</v>
      </c>
      <c r="Y151" s="146" t="str">
        <f>IF(OR($C151="",'1045Bf Données de base trav.'!N147="",F151="",'1045Bf Données de base trav.'!P147="",X151=""),"",'1045Bf Données de base trav.'!N147-F151-'1045Bf Données de base trav.'!P147-X151)</f>
        <v/>
      </c>
      <c r="Z151" s="121" t="str">
        <f>IF(K151="","",K151 - '1045Bf Données de base trav.'!S147)</f>
        <v/>
      </c>
      <c r="AA151" s="121" t="str">
        <f t="shared" si="57"/>
        <v/>
      </c>
      <c r="AB151" s="121" t="str">
        <f t="shared" si="58"/>
        <v/>
      </c>
      <c r="AC151" s="121" t="str">
        <f t="shared" si="59"/>
        <v/>
      </c>
      <c r="AD151" s="121" t="str">
        <f>IF(OR($C151="",K151="",N151=""),"",MAX(O151+'1045Bf Données de base trav.'!T147-N151,0))</f>
        <v/>
      </c>
      <c r="AE151" s="121">
        <f>'1045Bf Données de base trav.'!T147</f>
        <v>0</v>
      </c>
      <c r="AF151" s="121" t="str">
        <f t="shared" si="60"/>
        <v/>
      </c>
      <c r="AG151" s="125">
        <f>IF('1045Bf Données de base trav.'!N147="",0,1)</f>
        <v>0</v>
      </c>
      <c r="AH151" s="138">
        <f t="shared" si="62"/>
        <v>0</v>
      </c>
      <c r="AI151" s="121">
        <f>IF('1045Bf Données de base trav.'!N147="",0,'1045Bf Données de base trav.'!N147)</f>
        <v>0</v>
      </c>
      <c r="AJ151" s="121">
        <f>IF('1045Bf Données de base trav.'!N147="",0,'1045Bf Données de base trav.'!P147)</f>
        <v>0</v>
      </c>
      <c r="AK151" s="153">
        <f>IF('1045Bf Données de base trav.'!V147&gt;0,AA151,0)</f>
        <v>0</v>
      </c>
      <c r="AL151" s="126">
        <f>IF('1045Bf Données de base trav.'!V147&gt;0,'1045Bf Données de base trav.'!T147,0)</f>
        <v>0</v>
      </c>
      <c r="AM151" s="121">
        <f>'1045Bf Données de base trav.'!N147</f>
        <v>0</v>
      </c>
      <c r="AN151" s="121">
        <f>'1045Bf Données de base trav.'!P147</f>
        <v>0</v>
      </c>
      <c r="AO151" s="121">
        <f t="shared" si="61"/>
        <v>0</v>
      </c>
    </row>
    <row r="152" spans="1:41" s="122" customFormat="1" ht="16.899999999999999" customHeight="1">
      <c r="A152" s="154" t="str">
        <f>IF('1045Bf Données de base trav.'!A148="","",'1045Bf Données de base trav.'!A148)</f>
        <v/>
      </c>
      <c r="B152" s="155" t="str">
        <f>IF('1045Bf Données de base trav.'!B148="","",'1045Bf Données de base trav.'!B148)</f>
        <v/>
      </c>
      <c r="C152" s="156" t="str">
        <f>IF('1045Bf Données de base trav.'!C148="","",'1045Bf Données de base trav.'!C148)</f>
        <v/>
      </c>
      <c r="D152" s="214" t="str">
        <f>IF('1045Bf Données de base trav.'!AG148="","",'1045Bf Données de base trav.'!AG148)</f>
        <v/>
      </c>
      <c r="E152" s="222" t="str">
        <f>IF('1045Bf Données de base trav.'!N148="","",'1045Bf Données de base trav.'!N148)</f>
        <v/>
      </c>
      <c r="F152" s="210" t="str">
        <f>IF('1045Bf Données de base trav.'!O148="","",'1045Bf Données de base trav.'!O148)</f>
        <v/>
      </c>
      <c r="G152" s="217" t="str">
        <f>IF('1045Bf Données de base trav.'!P148="","",'1045Bf Données de base trav.'!P148)</f>
        <v/>
      </c>
      <c r="H152" s="218" t="str">
        <f>IF('1045Bf Données de base trav.'!Q148="","",'1045Bf Données de base trav.'!Q148)</f>
        <v/>
      </c>
      <c r="I152" s="219" t="str">
        <f>IF('1045Bf Données de base trav.'!R148="","",'1045Bf Données de base trav.'!R148)</f>
        <v/>
      </c>
      <c r="J152" s="323" t="str">
        <f t="shared" si="48"/>
        <v/>
      </c>
      <c r="K152" s="222" t="str">
        <f t="shared" si="49"/>
        <v/>
      </c>
      <c r="L152" s="220" t="str">
        <f>IF('1045Bf Données de base trav.'!S148="","",'1045Bf Données de base trav.'!S148)</f>
        <v/>
      </c>
      <c r="M152" s="221" t="str">
        <f t="shared" si="50"/>
        <v/>
      </c>
      <c r="N152" s="324" t="str">
        <f t="shared" si="51"/>
        <v/>
      </c>
      <c r="O152" s="323" t="str">
        <f t="shared" si="52"/>
        <v/>
      </c>
      <c r="P152" s="222" t="str">
        <f t="shared" si="53"/>
        <v/>
      </c>
      <c r="Q152" s="220" t="str">
        <f t="shared" si="54"/>
        <v/>
      </c>
      <c r="R152" s="221" t="str">
        <f t="shared" si="55"/>
        <v/>
      </c>
      <c r="S152" s="222" t="str">
        <f>IF(N152="","",MAX((N152-AE152)*'1045Af Demande'!$B$30,0))</f>
        <v/>
      </c>
      <c r="T152" s="223" t="str">
        <f t="shared" si="56"/>
        <v/>
      </c>
      <c r="U152" s="146"/>
      <c r="V152" s="153" t="str">
        <f>IF('1045Bf Données de base trav.'!M148="","",'1045Bf Données de base trav.'!M148)</f>
        <v/>
      </c>
      <c r="W152" s="153" t="str">
        <f>IF($C152="","",'1045Ef Décompte'!D152)</f>
        <v/>
      </c>
      <c r="X152" s="146">
        <f>IF(AND('1045Bf Données de base trav.'!Q148="",'1045Bf Données de base trav.'!R148=""),0,'1045Bf Données de base trav.'!Q148-'1045Bf Données de base trav.'!R148)</f>
        <v>0</v>
      </c>
      <c r="Y152" s="146" t="str">
        <f>IF(OR($C152="",'1045Bf Données de base trav.'!N148="",F152="",'1045Bf Données de base trav.'!P148="",X152=""),"",'1045Bf Données de base trav.'!N148-F152-'1045Bf Données de base trav.'!P148-X152)</f>
        <v/>
      </c>
      <c r="Z152" s="121" t="str">
        <f>IF(K152="","",K152 - '1045Bf Données de base trav.'!S148)</f>
        <v/>
      </c>
      <c r="AA152" s="121" t="str">
        <f t="shared" si="57"/>
        <v/>
      </c>
      <c r="AB152" s="121" t="str">
        <f t="shared" si="58"/>
        <v/>
      </c>
      <c r="AC152" s="121" t="str">
        <f t="shared" si="59"/>
        <v/>
      </c>
      <c r="AD152" s="121" t="str">
        <f>IF(OR($C152="",K152="",N152=""),"",MAX(O152+'1045Bf Données de base trav.'!T148-N152,0))</f>
        <v/>
      </c>
      <c r="AE152" s="121">
        <f>'1045Bf Données de base trav.'!T148</f>
        <v>0</v>
      </c>
      <c r="AF152" s="121" t="str">
        <f t="shared" si="60"/>
        <v/>
      </c>
      <c r="AG152" s="125">
        <f>IF('1045Bf Données de base trav.'!N148="",0,1)</f>
        <v>0</v>
      </c>
      <c r="AH152" s="138">
        <f t="shared" si="62"/>
        <v>0</v>
      </c>
      <c r="AI152" s="121">
        <f>IF('1045Bf Données de base trav.'!N148="",0,'1045Bf Données de base trav.'!N148)</f>
        <v>0</v>
      </c>
      <c r="AJ152" s="121">
        <f>IF('1045Bf Données de base trav.'!N148="",0,'1045Bf Données de base trav.'!P148)</f>
        <v>0</v>
      </c>
      <c r="AK152" s="153">
        <f>IF('1045Bf Données de base trav.'!V148&gt;0,AA152,0)</f>
        <v>0</v>
      </c>
      <c r="AL152" s="126">
        <f>IF('1045Bf Données de base trav.'!V148&gt;0,'1045Bf Données de base trav.'!T148,0)</f>
        <v>0</v>
      </c>
      <c r="AM152" s="121">
        <f>'1045Bf Données de base trav.'!N148</f>
        <v>0</v>
      </c>
      <c r="AN152" s="121">
        <f>'1045Bf Données de base trav.'!P148</f>
        <v>0</v>
      </c>
      <c r="AO152" s="121">
        <f t="shared" si="61"/>
        <v>0</v>
      </c>
    </row>
    <row r="153" spans="1:41" s="122" customFormat="1" ht="16.899999999999999" customHeight="1">
      <c r="A153" s="154" t="str">
        <f>IF('1045Bf Données de base trav.'!A149="","",'1045Bf Données de base trav.'!A149)</f>
        <v/>
      </c>
      <c r="B153" s="155" t="str">
        <f>IF('1045Bf Données de base trav.'!B149="","",'1045Bf Données de base trav.'!B149)</f>
        <v/>
      </c>
      <c r="C153" s="156" t="str">
        <f>IF('1045Bf Données de base trav.'!C149="","",'1045Bf Données de base trav.'!C149)</f>
        <v/>
      </c>
      <c r="D153" s="214" t="str">
        <f>IF('1045Bf Données de base trav.'!AG149="","",'1045Bf Données de base trav.'!AG149)</f>
        <v/>
      </c>
      <c r="E153" s="222" t="str">
        <f>IF('1045Bf Données de base trav.'!N149="","",'1045Bf Données de base trav.'!N149)</f>
        <v/>
      </c>
      <c r="F153" s="210" t="str">
        <f>IF('1045Bf Données de base trav.'!O149="","",'1045Bf Données de base trav.'!O149)</f>
        <v/>
      </c>
      <c r="G153" s="217" t="str">
        <f>IF('1045Bf Données de base trav.'!P149="","",'1045Bf Données de base trav.'!P149)</f>
        <v/>
      </c>
      <c r="H153" s="218" t="str">
        <f>IF('1045Bf Données de base trav.'!Q149="","",'1045Bf Données de base trav.'!Q149)</f>
        <v/>
      </c>
      <c r="I153" s="219" t="str">
        <f>IF('1045Bf Données de base trav.'!R149="","",'1045Bf Données de base trav.'!R149)</f>
        <v/>
      </c>
      <c r="J153" s="323" t="str">
        <f t="shared" si="48"/>
        <v/>
      </c>
      <c r="K153" s="222" t="str">
        <f t="shared" si="49"/>
        <v/>
      </c>
      <c r="L153" s="220" t="str">
        <f>IF('1045Bf Données de base trav.'!S149="","",'1045Bf Données de base trav.'!S149)</f>
        <v/>
      </c>
      <c r="M153" s="221" t="str">
        <f t="shared" si="50"/>
        <v/>
      </c>
      <c r="N153" s="324" t="str">
        <f t="shared" si="51"/>
        <v/>
      </c>
      <c r="O153" s="323" t="str">
        <f t="shared" si="52"/>
        <v/>
      </c>
      <c r="P153" s="222" t="str">
        <f t="shared" si="53"/>
        <v/>
      </c>
      <c r="Q153" s="220" t="str">
        <f t="shared" si="54"/>
        <v/>
      </c>
      <c r="R153" s="221" t="str">
        <f t="shared" si="55"/>
        <v/>
      </c>
      <c r="S153" s="222" t="str">
        <f>IF(N153="","",MAX((N153-AE153)*'1045Af Demande'!$B$30,0))</f>
        <v/>
      </c>
      <c r="T153" s="223" t="str">
        <f t="shared" si="56"/>
        <v/>
      </c>
      <c r="U153" s="146"/>
      <c r="V153" s="153" t="str">
        <f>IF('1045Bf Données de base trav.'!M149="","",'1045Bf Données de base trav.'!M149)</f>
        <v/>
      </c>
      <c r="W153" s="153" t="str">
        <f>IF($C153="","",'1045Ef Décompte'!D153)</f>
        <v/>
      </c>
      <c r="X153" s="146">
        <f>IF(AND('1045Bf Données de base trav.'!Q149="",'1045Bf Données de base trav.'!R149=""),0,'1045Bf Données de base trav.'!Q149-'1045Bf Données de base trav.'!R149)</f>
        <v>0</v>
      </c>
      <c r="Y153" s="146" t="str">
        <f>IF(OR($C153="",'1045Bf Données de base trav.'!N149="",F153="",'1045Bf Données de base trav.'!P149="",X153=""),"",'1045Bf Données de base trav.'!N149-F153-'1045Bf Données de base trav.'!P149-X153)</f>
        <v/>
      </c>
      <c r="Z153" s="121" t="str">
        <f>IF(K153="","",K153 - '1045Bf Données de base trav.'!S149)</f>
        <v/>
      </c>
      <c r="AA153" s="121" t="str">
        <f t="shared" si="57"/>
        <v/>
      </c>
      <c r="AB153" s="121" t="str">
        <f t="shared" si="58"/>
        <v/>
      </c>
      <c r="AC153" s="121" t="str">
        <f t="shared" si="59"/>
        <v/>
      </c>
      <c r="AD153" s="121" t="str">
        <f>IF(OR($C153="",K153="",N153=""),"",MAX(O153+'1045Bf Données de base trav.'!T149-N153,0))</f>
        <v/>
      </c>
      <c r="AE153" s="121">
        <f>'1045Bf Données de base trav.'!T149</f>
        <v>0</v>
      </c>
      <c r="AF153" s="121" t="str">
        <f t="shared" si="60"/>
        <v/>
      </c>
      <c r="AG153" s="125">
        <f>IF('1045Bf Données de base trav.'!N149="",0,1)</f>
        <v>0</v>
      </c>
      <c r="AH153" s="138">
        <f t="shared" si="62"/>
        <v>0</v>
      </c>
      <c r="AI153" s="121">
        <f>IF('1045Bf Données de base trav.'!N149="",0,'1045Bf Données de base trav.'!N149)</f>
        <v>0</v>
      </c>
      <c r="AJ153" s="121">
        <f>IF('1045Bf Données de base trav.'!N149="",0,'1045Bf Données de base trav.'!P149)</f>
        <v>0</v>
      </c>
      <c r="AK153" s="153">
        <f>IF('1045Bf Données de base trav.'!V149&gt;0,AA153,0)</f>
        <v>0</v>
      </c>
      <c r="AL153" s="126">
        <f>IF('1045Bf Données de base trav.'!V149&gt;0,'1045Bf Données de base trav.'!T149,0)</f>
        <v>0</v>
      </c>
      <c r="AM153" s="121">
        <f>'1045Bf Données de base trav.'!N149</f>
        <v>0</v>
      </c>
      <c r="AN153" s="121">
        <f>'1045Bf Données de base trav.'!P149</f>
        <v>0</v>
      </c>
      <c r="AO153" s="121">
        <f t="shared" si="61"/>
        <v>0</v>
      </c>
    </row>
    <row r="154" spans="1:41" s="122" customFormat="1" ht="16.899999999999999" customHeight="1">
      <c r="A154" s="154" t="str">
        <f>IF('1045Bf Données de base trav.'!A150="","",'1045Bf Données de base trav.'!A150)</f>
        <v/>
      </c>
      <c r="B154" s="155" t="str">
        <f>IF('1045Bf Données de base trav.'!B150="","",'1045Bf Données de base trav.'!B150)</f>
        <v/>
      </c>
      <c r="C154" s="156" t="str">
        <f>IF('1045Bf Données de base trav.'!C150="","",'1045Bf Données de base trav.'!C150)</f>
        <v/>
      </c>
      <c r="D154" s="214" t="str">
        <f>IF('1045Bf Données de base trav.'!AG150="","",'1045Bf Données de base trav.'!AG150)</f>
        <v/>
      </c>
      <c r="E154" s="222" t="str">
        <f>IF('1045Bf Données de base trav.'!N150="","",'1045Bf Données de base trav.'!N150)</f>
        <v/>
      </c>
      <c r="F154" s="210" t="str">
        <f>IF('1045Bf Données de base trav.'!O150="","",'1045Bf Données de base trav.'!O150)</f>
        <v/>
      </c>
      <c r="G154" s="217" t="str">
        <f>IF('1045Bf Données de base trav.'!P150="","",'1045Bf Données de base trav.'!P150)</f>
        <v/>
      </c>
      <c r="H154" s="218" t="str">
        <f>IF('1045Bf Données de base trav.'!Q150="","",'1045Bf Données de base trav.'!Q150)</f>
        <v/>
      </c>
      <c r="I154" s="219" t="str">
        <f>IF('1045Bf Données de base trav.'!R150="","",'1045Bf Données de base trav.'!R150)</f>
        <v/>
      </c>
      <c r="J154" s="323" t="str">
        <f t="shared" si="48"/>
        <v/>
      </c>
      <c r="K154" s="222" t="str">
        <f t="shared" si="49"/>
        <v/>
      </c>
      <c r="L154" s="220" t="str">
        <f>IF('1045Bf Données de base trav.'!S150="","",'1045Bf Données de base trav.'!S150)</f>
        <v/>
      </c>
      <c r="M154" s="221" t="str">
        <f t="shared" si="50"/>
        <v/>
      </c>
      <c r="N154" s="324" t="str">
        <f t="shared" si="51"/>
        <v/>
      </c>
      <c r="O154" s="323" t="str">
        <f t="shared" si="52"/>
        <v/>
      </c>
      <c r="P154" s="222" t="str">
        <f t="shared" si="53"/>
        <v/>
      </c>
      <c r="Q154" s="220" t="str">
        <f t="shared" si="54"/>
        <v/>
      </c>
      <c r="R154" s="221" t="str">
        <f t="shared" si="55"/>
        <v/>
      </c>
      <c r="S154" s="222" t="str">
        <f>IF(N154="","",MAX((N154-AE154)*'1045Af Demande'!$B$30,0))</f>
        <v/>
      </c>
      <c r="T154" s="223" t="str">
        <f t="shared" si="56"/>
        <v/>
      </c>
      <c r="U154" s="146"/>
      <c r="V154" s="153" t="str">
        <f>IF('1045Bf Données de base trav.'!M150="","",'1045Bf Données de base trav.'!M150)</f>
        <v/>
      </c>
      <c r="W154" s="153" t="str">
        <f>IF($C154="","",'1045Ef Décompte'!D154)</f>
        <v/>
      </c>
      <c r="X154" s="146">
        <f>IF(AND('1045Bf Données de base trav.'!Q150="",'1045Bf Données de base trav.'!R150=""),0,'1045Bf Données de base trav.'!Q150-'1045Bf Données de base trav.'!R150)</f>
        <v>0</v>
      </c>
      <c r="Y154" s="146" t="str">
        <f>IF(OR($C154="",'1045Bf Données de base trav.'!N150="",F154="",'1045Bf Données de base trav.'!P150="",X154=""),"",'1045Bf Données de base trav.'!N150-F154-'1045Bf Données de base trav.'!P150-X154)</f>
        <v/>
      </c>
      <c r="Z154" s="121" t="str">
        <f>IF(K154="","",K154 - '1045Bf Données de base trav.'!S150)</f>
        <v/>
      </c>
      <c r="AA154" s="121" t="str">
        <f t="shared" si="57"/>
        <v/>
      </c>
      <c r="AB154" s="121" t="str">
        <f t="shared" si="58"/>
        <v/>
      </c>
      <c r="AC154" s="121" t="str">
        <f t="shared" si="59"/>
        <v/>
      </c>
      <c r="AD154" s="121" t="str">
        <f>IF(OR($C154="",K154="",N154=""),"",MAX(O154+'1045Bf Données de base trav.'!T150-N154,0))</f>
        <v/>
      </c>
      <c r="AE154" s="121">
        <f>'1045Bf Données de base trav.'!T150</f>
        <v>0</v>
      </c>
      <c r="AF154" s="121" t="str">
        <f t="shared" si="60"/>
        <v/>
      </c>
      <c r="AG154" s="125">
        <f>IF('1045Bf Données de base trav.'!N150="",0,1)</f>
        <v>0</v>
      </c>
      <c r="AH154" s="138">
        <f t="shared" si="62"/>
        <v>0</v>
      </c>
      <c r="AI154" s="121">
        <f>IF('1045Bf Données de base trav.'!N150="",0,'1045Bf Données de base trav.'!N150)</f>
        <v>0</v>
      </c>
      <c r="AJ154" s="121">
        <f>IF('1045Bf Données de base trav.'!N150="",0,'1045Bf Données de base trav.'!P150)</f>
        <v>0</v>
      </c>
      <c r="AK154" s="153">
        <f>IF('1045Bf Données de base trav.'!V150&gt;0,AA154,0)</f>
        <v>0</v>
      </c>
      <c r="AL154" s="126">
        <f>IF('1045Bf Données de base trav.'!V150&gt;0,'1045Bf Données de base trav.'!T150,0)</f>
        <v>0</v>
      </c>
      <c r="AM154" s="121">
        <f>'1045Bf Données de base trav.'!N150</f>
        <v>0</v>
      </c>
      <c r="AN154" s="121">
        <f>'1045Bf Données de base trav.'!P150</f>
        <v>0</v>
      </c>
      <c r="AO154" s="121">
        <f t="shared" si="61"/>
        <v>0</v>
      </c>
    </row>
    <row r="155" spans="1:41" s="122" customFormat="1" ht="16.899999999999999" customHeight="1">
      <c r="A155" s="154" t="str">
        <f>IF('1045Bf Données de base trav.'!A151="","",'1045Bf Données de base trav.'!A151)</f>
        <v/>
      </c>
      <c r="B155" s="155" t="str">
        <f>IF('1045Bf Données de base trav.'!B151="","",'1045Bf Données de base trav.'!B151)</f>
        <v/>
      </c>
      <c r="C155" s="156" t="str">
        <f>IF('1045Bf Données de base trav.'!C151="","",'1045Bf Données de base trav.'!C151)</f>
        <v/>
      </c>
      <c r="D155" s="214" t="str">
        <f>IF('1045Bf Données de base trav.'!AG151="","",'1045Bf Données de base trav.'!AG151)</f>
        <v/>
      </c>
      <c r="E155" s="222" t="str">
        <f>IF('1045Bf Données de base trav.'!N151="","",'1045Bf Données de base trav.'!N151)</f>
        <v/>
      </c>
      <c r="F155" s="210" t="str">
        <f>IF('1045Bf Données de base trav.'!O151="","",'1045Bf Données de base trav.'!O151)</f>
        <v/>
      </c>
      <c r="G155" s="217" t="str">
        <f>IF('1045Bf Données de base trav.'!P151="","",'1045Bf Données de base trav.'!P151)</f>
        <v/>
      </c>
      <c r="H155" s="218" t="str">
        <f>IF('1045Bf Données de base trav.'!Q151="","",'1045Bf Données de base trav.'!Q151)</f>
        <v/>
      </c>
      <c r="I155" s="219" t="str">
        <f>IF('1045Bf Données de base trav.'!R151="","",'1045Bf Données de base trav.'!R151)</f>
        <v/>
      </c>
      <c r="J155" s="323" t="str">
        <f t="shared" si="48"/>
        <v/>
      </c>
      <c r="K155" s="222" t="str">
        <f t="shared" si="49"/>
        <v/>
      </c>
      <c r="L155" s="220" t="str">
        <f>IF('1045Bf Données de base trav.'!S151="","",'1045Bf Données de base trav.'!S151)</f>
        <v/>
      </c>
      <c r="M155" s="221" t="str">
        <f t="shared" si="50"/>
        <v/>
      </c>
      <c r="N155" s="324" t="str">
        <f t="shared" si="51"/>
        <v/>
      </c>
      <c r="O155" s="323" t="str">
        <f t="shared" si="52"/>
        <v/>
      </c>
      <c r="P155" s="222" t="str">
        <f t="shared" si="53"/>
        <v/>
      </c>
      <c r="Q155" s="220" t="str">
        <f t="shared" si="54"/>
        <v/>
      </c>
      <c r="R155" s="221" t="str">
        <f t="shared" si="55"/>
        <v/>
      </c>
      <c r="S155" s="222" t="str">
        <f>IF(N155="","",MAX((N155-AE155)*'1045Af Demande'!$B$30,0))</f>
        <v/>
      </c>
      <c r="T155" s="223" t="str">
        <f t="shared" si="56"/>
        <v/>
      </c>
      <c r="U155" s="146"/>
      <c r="V155" s="153" t="str">
        <f>IF('1045Bf Données de base trav.'!M151="","",'1045Bf Données de base trav.'!M151)</f>
        <v/>
      </c>
      <c r="W155" s="153" t="str">
        <f>IF($C155="","",'1045Ef Décompte'!D155)</f>
        <v/>
      </c>
      <c r="X155" s="146">
        <f>IF(AND('1045Bf Données de base trav.'!Q151="",'1045Bf Données de base trav.'!R151=""),0,'1045Bf Données de base trav.'!Q151-'1045Bf Données de base trav.'!R151)</f>
        <v>0</v>
      </c>
      <c r="Y155" s="146" t="str">
        <f>IF(OR($C155="",'1045Bf Données de base trav.'!N151="",F155="",'1045Bf Données de base trav.'!P151="",X155=""),"",'1045Bf Données de base trav.'!N151-F155-'1045Bf Données de base trav.'!P151-X155)</f>
        <v/>
      </c>
      <c r="Z155" s="121" t="str">
        <f>IF(K155="","",K155 - '1045Bf Données de base trav.'!S151)</f>
        <v/>
      </c>
      <c r="AA155" s="121" t="str">
        <f t="shared" si="57"/>
        <v/>
      </c>
      <c r="AB155" s="121" t="str">
        <f t="shared" si="58"/>
        <v/>
      </c>
      <c r="AC155" s="121" t="str">
        <f t="shared" si="59"/>
        <v/>
      </c>
      <c r="AD155" s="121" t="str">
        <f>IF(OR($C155="",K155="",N155=""),"",MAX(O155+'1045Bf Données de base trav.'!T151-N155,0))</f>
        <v/>
      </c>
      <c r="AE155" s="121">
        <f>'1045Bf Données de base trav.'!T151</f>
        <v>0</v>
      </c>
      <c r="AF155" s="121" t="str">
        <f t="shared" si="60"/>
        <v/>
      </c>
      <c r="AG155" s="125">
        <f>IF('1045Bf Données de base trav.'!N151="",0,1)</f>
        <v>0</v>
      </c>
      <c r="AH155" s="138">
        <f t="shared" si="62"/>
        <v>0</v>
      </c>
      <c r="AI155" s="121">
        <f>IF('1045Bf Données de base trav.'!N151="",0,'1045Bf Données de base trav.'!N151)</f>
        <v>0</v>
      </c>
      <c r="AJ155" s="121">
        <f>IF('1045Bf Données de base trav.'!N151="",0,'1045Bf Données de base trav.'!P151)</f>
        <v>0</v>
      </c>
      <c r="AK155" s="153">
        <f>IF('1045Bf Données de base trav.'!V151&gt;0,AA155,0)</f>
        <v>0</v>
      </c>
      <c r="AL155" s="126">
        <f>IF('1045Bf Données de base trav.'!V151&gt;0,'1045Bf Données de base trav.'!T151,0)</f>
        <v>0</v>
      </c>
      <c r="AM155" s="121">
        <f>'1045Bf Données de base trav.'!N151</f>
        <v>0</v>
      </c>
      <c r="AN155" s="121">
        <f>'1045Bf Données de base trav.'!P151</f>
        <v>0</v>
      </c>
      <c r="AO155" s="121">
        <f t="shared" si="61"/>
        <v>0</v>
      </c>
    </row>
    <row r="156" spans="1:41" s="122" customFormat="1" ht="16.899999999999999" customHeight="1">
      <c r="A156" s="154" t="str">
        <f>IF('1045Bf Données de base trav.'!A152="","",'1045Bf Données de base trav.'!A152)</f>
        <v/>
      </c>
      <c r="B156" s="155" t="str">
        <f>IF('1045Bf Données de base trav.'!B152="","",'1045Bf Données de base trav.'!B152)</f>
        <v/>
      </c>
      <c r="C156" s="156" t="str">
        <f>IF('1045Bf Données de base trav.'!C152="","",'1045Bf Données de base trav.'!C152)</f>
        <v/>
      </c>
      <c r="D156" s="214" t="str">
        <f>IF('1045Bf Données de base trav.'!AG152="","",'1045Bf Données de base trav.'!AG152)</f>
        <v/>
      </c>
      <c r="E156" s="222" t="str">
        <f>IF('1045Bf Données de base trav.'!N152="","",'1045Bf Données de base trav.'!N152)</f>
        <v/>
      </c>
      <c r="F156" s="210" t="str">
        <f>IF('1045Bf Données de base trav.'!O152="","",'1045Bf Données de base trav.'!O152)</f>
        <v/>
      </c>
      <c r="G156" s="217" t="str">
        <f>IF('1045Bf Données de base trav.'!P152="","",'1045Bf Données de base trav.'!P152)</f>
        <v/>
      </c>
      <c r="H156" s="218" t="str">
        <f>IF('1045Bf Données de base trav.'!Q152="","",'1045Bf Données de base trav.'!Q152)</f>
        <v/>
      </c>
      <c r="I156" s="219" t="str">
        <f>IF('1045Bf Données de base trav.'!R152="","",'1045Bf Données de base trav.'!R152)</f>
        <v/>
      </c>
      <c r="J156" s="323" t="str">
        <f t="shared" si="48"/>
        <v/>
      </c>
      <c r="K156" s="222" t="str">
        <f t="shared" si="49"/>
        <v/>
      </c>
      <c r="L156" s="220" t="str">
        <f>IF('1045Bf Données de base trav.'!S152="","",'1045Bf Données de base trav.'!S152)</f>
        <v/>
      </c>
      <c r="M156" s="221" t="str">
        <f t="shared" si="50"/>
        <v/>
      </c>
      <c r="N156" s="324" t="str">
        <f t="shared" si="51"/>
        <v/>
      </c>
      <c r="O156" s="323" t="str">
        <f t="shared" si="52"/>
        <v/>
      </c>
      <c r="P156" s="222" t="str">
        <f t="shared" si="53"/>
        <v/>
      </c>
      <c r="Q156" s="220" t="str">
        <f t="shared" si="54"/>
        <v/>
      </c>
      <c r="R156" s="221" t="str">
        <f t="shared" si="55"/>
        <v/>
      </c>
      <c r="S156" s="222" t="str">
        <f>IF(N156="","",MAX((N156-AE156)*'1045Af Demande'!$B$30,0))</f>
        <v/>
      </c>
      <c r="T156" s="223" t="str">
        <f t="shared" si="56"/>
        <v/>
      </c>
      <c r="U156" s="146"/>
      <c r="V156" s="153" t="str">
        <f>IF('1045Bf Données de base trav.'!M152="","",'1045Bf Données de base trav.'!M152)</f>
        <v/>
      </c>
      <c r="W156" s="153" t="str">
        <f>IF($C156="","",'1045Ef Décompte'!D156)</f>
        <v/>
      </c>
      <c r="X156" s="146">
        <f>IF(AND('1045Bf Données de base trav.'!Q152="",'1045Bf Données de base trav.'!R152=""),0,'1045Bf Données de base trav.'!Q152-'1045Bf Données de base trav.'!R152)</f>
        <v>0</v>
      </c>
      <c r="Y156" s="146" t="str">
        <f>IF(OR($C156="",'1045Bf Données de base trav.'!N152="",F156="",'1045Bf Données de base trav.'!P152="",X156=""),"",'1045Bf Données de base trav.'!N152-F156-'1045Bf Données de base trav.'!P152-X156)</f>
        <v/>
      </c>
      <c r="Z156" s="121" t="str">
        <f>IF(K156="","",K156 - '1045Bf Données de base trav.'!S152)</f>
        <v/>
      </c>
      <c r="AA156" s="121" t="str">
        <f t="shared" si="57"/>
        <v/>
      </c>
      <c r="AB156" s="121" t="str">
        <f t="shared" si="58"/>
        <v/>
      </c>
      <c r="AC156" s="121" t="str">
        <f t="shared" si="59"/>
        <v/>
      </c>
      <c r="AD156" s="121" t="str">
        <f>IF(OR($C156="",K156="",N156=""),"",MAX(O156+'1045Bf Données de base trav.'!T152-N156,0))</f>
        <v/>
      </c>
      <c r="AE156" s="121">
        <f>'1045Bf Données de base trav.'!T152</f>
        <v>0</v>
      </c>
      <c r="AF156" s="121" t="str">
        <f t="shared" si="60"/>
        <v/>
      </c>
      <c r="AG156" s="125">
        <f>IF('1045Bf Données de base trav.'!N152="",0,1)</f>
        <v>0</v>
      </c>
      <c r="AH156" s="138">
        <f t="shared" si="62"/>
        <v>0</v>
      </c>
      <c r="AI156" s="121">
        <f>IF('1045Bf Données de base trav.'!N152="",0,'1045Bf Données de base trav.'!N152)</f>
        <v>0</v>
      </c>
      <c r="AJ156" s="121">
        <f>IF('1045Bf Données de base trav.'!N152="",0,'1045Bf Données de base trav.'!P152)</f>
        <v>0</v>
      </c>
      <c r="AK156" s="153">
        <f>IF('1045Bf Données de base trav.'!V152&gt;0,AA156,0)</f>
        <v>0</v>
      </c>
      <c r="AL156" s="126">
        <f>IF('1045Bf Données de base trav.'!V152&gt;0,'1045Bf Données de base trav.'!T152,0)</f>
        <v>0</v>
      </c>
      <c r="AM156" s="121">
        <f>'1045Bf Données de base trav.'!N152</f>
        <v>0</v>
      </c>
      <c r="AN156" s="121">
        <f>'1045Bf Données de base trav.'!P152</f>
        <v>0</v>
      </c>
      <c r="AO156" s="121">
        <f t="shared" si="61"/>
        <v>0</v>
      </c>
    </row>
    <row r="157" spans="1:41" s="122" customFormat="1" ht="16.899999999999999" customHeight="1">
      <c r="A157" s="154" t="str">
        <f>IF('1045Bf Données de base trav.'!A153="","",'1045Bf Données de base trav.'!A153)</f>
        <v/>
      </c>
      <c r="B157" s="155" t="str">
        <f>IF('1045Bf Données de base trav.'!B153="","",'1045Bf Données de base trav.'!B153)</f>
        <v/>
      </c>
      <c r="C157" s="156" t="str">
        <f>IF('1045Bf Données de base trav.'!C153="","",'1045Bf Données de base trav.'!C153)</f>
        <v/>
      </c>
      <c r="D157" s="214" t="str">
        <f>IF('1045Bf Données de base trav.'!AG153="","",'1045Bf Données de base trav.'!AG153)</f>
        <v/>
      </c>
      <c r="E157" s="222" t="str">
        <f>IF('1045Bf Données de base trav.'!N153="","",'1045Bf Données de base trav.'!N153)</f>
        <v/>
      </c>
      <c r="F157" s="210" t="str">
        <f>IF('1045Bf Données de base trav.'!O153="","",'1045Bf Données de base trav.'!O153)</f>
        <v/>
      </c>
      <c r="G157" s="217" t="str">
        <f>IF('1045Bf Données de base trav.'!P153="","",'1045Bf Données de base trav.'!P153)</f>
        <v/>
      </c>
      <c r="H157" s="218" t="str">
        <f>IF('1045Bf Données de base trav.'!Q153="","",'1045Bf Données de base trav.'!Q153)</f>
        <v/>
      </c>
      <c r="I157" s="219" t="str">
        <f>IF('1045Bf Données de base trav.'!R153="","",'1045Bf Données de base trav.'!R153)</f>
        <v/>
      </c>
      <c r="J157" s="323" t="str">
        <f t="shared" si="48"/>
        <v/>
      </c>
      <c r="K157" s="222" t="str">
        <f t="shared" si="49"/>
        <v/>
      </c>
      <c r="L157" s="220" t="str">
        <f>IF('1045Bf Données de base trav.'!S153="","",'1045Bf Données de base trav.'!S153)</f>
        <v/>
      </c>
      <c r="M157" s="221" t="str">
        <f t="shared" si="50"/>
        <v/>
      </c>
      <c r="N157" s="324" t="str">
        <f t="shared" si="51"/>
        <v/>
      </c>
      <c r="O157" s="323" t="str">
        <f t="shared" si="52"/>
        <v/>
      </c>
      <c r="P157" s="222" t="str">
        <f t="shared" si="53"/>
        <v/>
      </c>
      <c r="Q157" s="220" t="str">
        <f t="shared" si="54"/>
        <v/>
      </c>
      <c r="R157" s="221" t="str">
        <f t="shared" si="55"/>
        <v/>
      </c>
      <c r="S157" s="222" t="str">
        <f>IF(N157="","",MAX((N157-AE157)*'1045Af Demande'!$B$30,0))</f>
        <v/>
      </c>
      <c r="T157" s="223" t="str">
        <f t="shared" si="56"/>
        <v/>
      </c>
      <c r="U157" s="146"/>
      <c r="V157" s="153" t="str">
        <f>IF('1045Bf Données de base trav.'!M153="","",'1045Bf Données de base trav.'!M153)</f>
        <v/>
      </c>
      <c r="W157" s="153" t="str">
        <f>IF($C157="","",'1045Ef Décompte'!D157)</f>
        <v/>
      </c>
      <c r="X157" s="146">
        <f>IF(AND('1045Bf Données de base trav.'!Q153="",'1045Bf Données de base trav.'!R153=""),0,'1045Bf Données de base trav.'!Q153-'1045Bf Données de base trav.'!R153)</f>
        <v>0</v>
      </c>
      <c r="Y157" s="146" t="str">
        <f>IF(OR($C157="",'1045Bf Données de base trav.'!N153="",F157="",'1045Bf Données de base trav.'!P153="",X157=""),"",'1045Bf Données de base trav.'!N153-F157-'1045Bf Données de base trav.'!P153-X157)</f>
        <v/>
      </c>
      <c r="Z157" s="121" t="str">
        <f>IF(K157="","",K157 - '1045Bf Données de base trav.'!S153)</f>
        <v/>
      </c>
      <c r="AA157" s="121" t="str">
        <f t="shared" si="57"/>
        <v/>
      </c>
      <c r="AB157" s="121" t="str">
        <f t="shared" si="58"/>
        <v/>
      </c>
      <c r="AC157" s="121" t="str">
        <f t="shared" si="59"/>
        <v/>
      </c>
      <c r="AD157" s="121" t="str">
        <f>IF(OR($C157="",K157="",N157=""),"",MAX(O157+'1045Bf Données de base trav.'!T153-N157,0))</f>
        <v/>
      </c>
      <c r="AE157" s="121">
        <f>'1045Bf Données de base trav.'!T153</f>
        <v>0</v>
      </c>
      <c r="AF157" s="121" t="str">
        <f t="shared" si="60"/>
        <v/>
      </c>
      <c r="AG157" s="125">
        <f>IF('1045Bf Données de base trav.'!N153="",0,1)</f>
        <v>0</v>
      </c>
      <c r="AH157" s="138">
        <f t="shared" si="62"/>
        <v>0</v>
      </c>
      <c r="AI157" s="121">
        <f>IF('1045Bf Données de base trav.'!N153="",0,'1045Bf Données de base trav.'!N153)</f>
        <v>0</v>
      </c>
      <c r="AJ157" s="121">
        <f>IF('1045Bf Données de base trav.'!N153="",0,'1045Bf Données de base trav.'!P153)</f>
        <v>0</v>
      </c>
      <c r="AK157" s="153">
        <f>IF('1045Bf Données de base trav.'!V153&gt;0,AA157,0)</f>
        <v>0</v>
      </c>
      <c r="AL157" s="126">
        <f>IF('1045Bf Données de base trav.'!V153&gt;0,'1045Bf Données de base trav.'!T153,0)</f>
        <v>0</v>
      </c>
      <c r="AM157" s="121">
        <f>'1045Bf Données de base trav.'!N153</f>
        <v>0</v>
      </c>
      <c r="AN157" s="121">
        <f>'1045Bf Données de base trav.'!P153</f>
        <v>0</v>
      </c>
      <c r="AO157" s="121">
        <f t="shared" si="61"/>
        <v>0</v>
      </c>
    </row>
    <row r="158" spans="1:41" s="122" customFormat="1" ht="16.899999999999999" customHeight="1">
      <c r="A158" s="154" t="str">
        <f>IF('1045Bf Données de base trav.'!A154="","",'1045Bf Données de base trav.'!A154)</f>
        <v/>
      </c>
      <c r="B158" s="155" t="str">
        <f>IF('1045Bf Données de base trav.'!B154="","",'1045Bf Données de base trav.'!B154)</f>
        <v/>
      </c>
      <c r="C158" s="156" t="str">
        <f>IF('1045Bf Données de base trav.'!C154="","",'1045Bf Données de base trav.'!C154)</f>
        <v/>
      </c>
      <c r="D158" s="214" t="str">
        <f>IF('1045Bf Données de base trav.'!AG154="","",'1045Bf Données de base trav.'!AG154)</f>
        <v/>
      </c>
      <c r="E158" s="222" t="str">
        <f>IF('1045Bf Données de base trav.'!N154="","",'1045Bf Données de base trav.'!N154)</f>
        <v/>
      </c>
      <c r="F158" s="210" t="str">
        <f>IF('1045Bf Données de base trav.'!O154="","",'1045Bf Données de base trav.'!O154)</f>
        <v/>
      </c>
      <c r="G158" s="217" t="str">
        <f>IF('1045Bf Données de base trav.'!P154="","",'1045Bf Données de base trav.'!P154)</f>
        <v/>
      </c>
      <c r="H158" s="218" t="str">
        <f>IF('1045Bf Données de base trav.'!Q154="","",'1045Bf Données de base trav.'!Q154)</f>
        <v/>
      </c>
      <c r="I158" s="219" t="str">
        <f>IF('1045Bf Données de base trav.'!R154="","",'1045Bf Données de base trav.'!R154)</f>
        <v/>
      </c>
      <c r="J158" s="323" t="str">
        <f t="shared" si="48"/>
        <v/>
      </c>
      <c r="K158" s="222" t="str">
        <f t="shared" si="49"/>
        <v/>
      </c>
      <c r="L158" s="220" t="str">
        <f>IF('1045Bf Données de base trav.'!S154="","",'1045Bf Données de base trav.'!S154)</f>
        <v/>
      </c>
      <c r="M158" s="221" t="str">
        <f t="shared" si="50"/>
        <v/>
      </c>
      <c r="N158" s="324" t="str">
        <f t="shared" si="51"/>
        <v/>
      </c>
      <c r="O158" s="323" t="str">
        <f t="shared" si="52"/>
        <v/>
      </c>
      <c r="P158" s="222" t="str">
        <f t="shared" si="53"/>
        <v/>
      </c>
      <c r="Q158" s="220" t="str">
        <f t="shared" si="54"/>
        <v/>
      </c>
      <c r="R158" s="221" t="str">
        <f t="shared" si="55"/>
        <v/>
      </c>
      <c r="S158" s="222" t="str">
        <f>IF(N158="","",MAX((N158-AE158)*'1045Af Demande'!$B$30,0))</f>
        <v/>
      </c>
      <c r="T158" s="223" t="str">
        <f t="shared" si="56"/>
        <v/>
      </c>
      <c r="U158" s="146"/>
      <c r="V158" s="153" t="str">
        <f>IF('1045Bf Données de base trav.'!M154="","",'1045Bf Données de base trav.'!M154)</f>
        <v/>
      </c>
      <c r="W158" s="153" t="str">
        <f>IF($C158="","",'1045Ef Décompte'!D158)</f>
        <v/>
      </c>
      <c r="X158" s="146">
        <f>IF(AND('1045Bf Données de base trav.'!Q154="",'1045Bf Données de base trav.'!R154=""),0,'1045Bf Données de base trav.'!Q154-'1045Bf Données de base trav.'!R154)</f>
        <v>0</v>
      </c>
      <c r="Y158" s="146" t="str">
        <f>IF(OR($C158="",'1045Bf Données de base trav.'!N154="",F158="",'1045Bf Données de base trav.'!P154="",X158=""),"",'1045Bf Données de base trav.'!N154-F158-'1045Bf Données de base trav.'!P154-X158)</f>
        <v/>
      </c>
      <c r="Z158" s="121" t="str">
        <f>IF(K158="","",K158 - '1045Bf Données de base trav.'!S154)</f>
        <v/>
      </c>
      <c r="AA158" s="121" t="str">
        <f t="shared" si="57"/>
        <v/>
      </c>
      <c r="AB158" s="121" t="str">
        <f t="shared" si="58"/>
        <v/>
      </c>
      <c r="AC158" s="121" t="str">
        <f t="shared" si="59"/>
        <v/>
      </c>
      <c r="AD158" s="121" t="str">
        <f>IF(OR($C158="",K158="",N158=""),"",MAX(O158+'1045Bf Données de base trav.'!T154-N158,0))</f>
        <v/>
      </c>
      <c r="AE158" s="121">
        <f>'1045Bf Données de base trav.'!T154</f>
        <v>0</v>
      </c>
      <c r="AF158" s="121" t="str">
        <f t="shared" si="60"/>
        <v/>
      </c>
      <c r="AG158" s="125">
        <f>IF('1045Bf Données de base trav.'!N154="",0,1)</f>
        <v>0</v>
      </c>
      <c r="AH158" s="138">
        <f t="shared" si="62"/>
        <v>0</v>
      </c>
      <c r="AI158" s="121">
        <f>IF('1045Bf Données de base trav.'!N154="",0,'1045Bf Données de base trav.'!N154)</f>
        <v>0</v>
      </c>
      <c r="AJ158" s="121">
        <f>IF('1045Bf Données de base trav.'!N154="",0,'1045Bf Données de base trav.'!P154)</f>
        <v>0</v>
      </c>
      <c r="AK158" s="153">
        <f>IF('1045Bf Données de base trav.'!V154&gt;0,AA158,0)</f>
        <v>0</v>
      </c>
      <c r="AL158" s="126">
        <f>IF('1045Bf Données de base trav.'!V154&gt;0,'1045Bf Données de base trav.'!T154,0)</f>
        <v>0</v>
      </c>
      <c r="AM158" s="121">
        <f>'1045Bf Données de base trav.'!N154</f>
        <v>0</v>
      </c>
      <c r="AN158" s="121">
        <f>'1045Bf Données de base trav.'!P154</f>
        <v>0</v>
      </c>
      <c r="AO158" s="121">
        <f t="shared" si="61"/>
        <v>0</v>
      </c>
    </row>
    <row r="159" spans="1:41" s="122" customFormat="1" ht="16.899999999999999" customHeight="1">
      <c r="A159" s="154" t="str">
        <f>IF('1045Bf Données de base trav.'!A155="","",'1045Bf Données de base trav.'!A155)</f>
        <v/>
      </c>
      <c r="B159" s="155" t="str">
        <f>IF('1045Bf Données de base trav.'!B155="","",'1045Bf Données de base trav.'!B155)</f>
        <v/>
      </c>
      <c r="C159" s="156" t="str">
        <f>IF('1045Bf Données de base trav.'!C155="","",'1045Bf Données de base trav.'!C155)</f>
        <v/>
      </c>
      <c r="D159" s="214" t="str">
        <f>IF('1045Bf Données de base trav.'!AG155="","",'1045Bf Données de base trav.'!AG155)</f>
        <v/>
      </c>
      <c r="E159" s="222" t="str">
        <f>IF('1045Bf Données de base trav.'!N155="","",'1045Bf Données de base trav.'!N155)</f>
        <v/>
      </c>
      <c r="F159" s="210" t="str">
        <f>IF('1045Bf Données de base trav.'!O155="","",'1045Bf Données de base trav.'!O155)</f>
        <v/>
      </c>
      <c r="G159" s="217" t="str">
        <f>IF('1045Bf Données de base trav.'!P155="","",'1045Bf Données de base trav.'!P155)</f>
        <v/>
      </c>
      <c r="H159" s="218" t="str">
        <f>IF('1045Bf Données de base trav.'!Q155="","",'1045Bf Données de base trav.'!Q155)</f>
        <v/>
      </c>
      <c r="I159" s="219" t="str">
        <f>IF('1045Bf Données de base trav.'!R155="","",'1045Bf Données de base trav.'!R155)</f>
        <v/>
      </c>
      <c r="J159" s="323" t="str">
        <f t="shared" si="48"/>
        <v/>
      </c>
      <c r="K159" s="222" t="str">
        <f t="shared" si="49"/>
        <v/>
      </c>
      <c r="L159" s="220" t="str">
        <f>IF('1045Bf Données de base trav.'!S155="","",'1045Bf Données de base trav.'!S155)</f>
        <v/>
      </c>
      <c r="M159" s="221" t="str">
        <f t="shared" si="50"/>
        <v/>
      </c>
      <c r="N159" s="324" t="str">
        <f t="shared" si="51"/>
        <v/>
      </c>
      <c r="O159" s="323" t="str">
        <f t="shared" si="52"/>
        <v/>
      </c>
      <c r="P159" s="222" t="str">
        <f t="shared" si="53"/>
        <v/>
      </c>
      <c r="Q159" s="220" t="str">
        <f t="shared" si="54"/>
        <v/>
      </c>
      <c r="R159" s="221" t="str">
        <f t="shared" si="55"/>
        <v/>
      </c>
      <c r="S159" s="222" t="str">
        <f>IF(N159="","",MAX((N159-AE159)*'1045Af Demande'!$B$30,0))</f>
        <v/>
      </c>
      <c r="T159" s="223" t="str">
        <f t="shared" si="56"/>
        <v/>
      </c>
      <c r="U159" s="146"/>
      <c r="V159" s="153" t="str">
        <f>IF('1045Bf Données de base trav.'!M155="","",'1045Bf Données de base trav.'!M155)</f>
        <v/>
      </c>
      <c r="W159" s="153" t="str">
        <f>IF($C159="","",'1045Ef Décompte'!D159)</f>
        <v/>
      </c>
      <c r="X159" s="146">
        <f>IF(AND('1045Bf Données de base trav.'!Q155="",'1045Bf Données de base trav.'!R155=""),0,'1045Bf Données de base trav.'!Q155-'1045Bf Données de base trav.'!R155)</f>
        <v>0</v>
      </c>
      <c r="Y159" s="146" t="str">
        <f>IF(OR($C159="",'1045Bf Données de base trav.'!N155="",F159="",'1045Bf Données de base trav.'!P155="",X159=""),"",'1045Bf Données de base trav.'!N155-F159-'1045Bf Données de base trav.'!P155-X159)</f>
        <v/>
      </c>
      <c r="Z159" s="121" t="str">
        <f>IF(K159="","",K159 - '1045Bf Données de base trav.'!S155)</f>
        <v/>
      </c>
      <c r="AA159" s="121" t="str">
        <f t="shared" si="57"/>
        <v/>
      </c>
      <c r="AB159" s="121" t="str">
        <f t="shared" si="58"/>
        <v/>
      </c>
      <c r="AC159" s="121" t="str">
        <f t="shared" si="59"/>
        <v/>
      </c>
      <c r="AD159" s="121" t="str">
        <f>IF(OR($C159="",K159="",N159=""),"",MAX(O159+'1045Bf Données de base trav.'!T155-N159,0))</f>
        <v/>
      </c>
      <c r="AE159" s="121">
        <f>'1045Bf Données de base trav.'!T155</f>
        <v>0</v>
      </c>
      <c r="AF159" s="121" t="str">
        <f t="shared" si="60"/>
        <v/>
      </c>
      <c r="AG159" s="125">
        <f>IF('1045Bf Données de base trav.'!N155="",0,1)</f>
        <v>0</v>
      </c>
      <c r="AH159" s="138">
        <f t="shared" si="62"/>
        <v>0</v>
      </c>
      <c r="AI159" s="121">
        <f>IF('1045Bf Données de base trav.'!N155="",0,'1045Bf Données de base trav.'!N155)</f>
        <v>0</v>
      </c>
      <c r="AJ159" s="121">
        <f>IF('1045Bf Données de base trav.'!N155="",0,'1045Bf Données de base trav.'!P155)</f>
        <v>0</v>
      </c>
      <c r="AK159" s="153">
        <f>IF('1045Bf Données de base trav.'!V155&gt;0,AA159,0)</f>
        <v>0</v>
      </c>
      <c r="AL159" s="126">
        <f>IF('1045Bf Données de base trav.'!V155&gt;0,'1045Bf Données de base trav.'!T155,0)</f>
        <v>0</v>
      </c>
      <c r="AM159" s="121">
        <f>'1045Bf Données de base trav.'!N155</f>
        <v>0</v>
      </c>
      <c r="AN159" s="121">
        <f>'1045Bf Données de base trav.'!P155</f>
        <v>0</v>
      </c>
      <c r="AO159" s="121">
        <f t="shared" si="61"/>
        <v>0</v>
      </c>
    </row>
    <row r="160" spans="1:41" s="122" customFormat="1" ht="16.899999999999999" customHeight="1">
      <c r="A160" s="154" t="str">
        <f>IF('1045Bf Données de base trav.'!A156="","",'1045Bf Données de base trav.'!A156)</f>
        <v/>
      </c>
      <c r="B160" s="155" t="str">
        <f>IF('1045Bf Données de base trav.'!B156="","",'1045Bf Données de base trav.'!B156)</f>
        <v/>
      </c>
      <c r="C160" s="156" t="str">
        <f>IF('1045Bf Données de base trav.'!C156="","",'1045Bf Données de base trav.'!C156)</f>
        <v/>
      </c>
      <c r="D160" s="214" t="str">
        <f>IF('1045Bf Données de base trav.'!AG156="","",'1045Bf Données de base trav.'!AG156)</f>
        <v/>
      </c>
      <c r="E160" s="222" t="str">
        <f>IF('1045Bf Données de base trav.'!N156="","",'1045Bf Données de base trav.'!N156)</f>
        <v/>
      </c>
      <c r="F160" s="210" t="str">
        <f>IF('1045Bf Données de base trav.'!O156="","",'1045Bf Données de base trav.'!O156)</f>
        <v/>
      </c>
      <c r="G160" s="217" t="str">
        <f>IF('1045Bf Données de base trav.'!P156="","",'1045Bf Données de base trav.'!P156)</f>
        <v/>
      </c>
      <c r="H160" s="218" t="str">
        <f>IF('1045Bf Données de base trav.'!Q156="","",'1045Bf Données de base trav.'!Q156)</f>
        <v/>
      </c>
      <c r="I160" s="219" t="str">
        <f>IF('1045Bf Données de base trav.'!R156="","",'1045Bf Données de base trav.'!R156)</f>
        <v/>
      </c>
      <c r="J160" s="323" t="str">
        <f t="shared" si="48"/>
        <v/>
      </c>
      <c r="K160" s="222" t="str">
        <f t="shared" si="49"/>
        <v/>
      </c>
      <c r="L160" s="220" t="str">
        <f>IF('1045Bf Données de base trav.'!S156="","",'1045Bf Données de base trav.'!S156)</f>
        <v/>
      </c>
      <c r="M160" s="221" t="str">
        <f t="shared" si="50"/>
        <v/>
      </c>
      <c r="N160" s="324" t="str">
        <f t="shared" si="51"/>
        <v/>
      </c>
      <c r="O160" s="323" t="str">
        <f t="shared" si="52"/>
        <v/>
      </c>
      <c r="P160" s="222" t="str">
        <f t="shared" si="53"/>
        <v/>
      </c>
      <c r="Q160" s="220" t="str">
        <f t="shared" si="54"/>
        <v/>
      </c>
      <c r="R160" s="221" t="str">
        <f t="shared" si="55"/>
        <v/>
      </c>
      <c r="S160" s="222" t="str">
        <f>IF(N160="","",MAX((N160-AE160)*'1045Af Demande'!$B$30,0))</f>
        <v/>
      </c>
      <c r="T160" s="223" t="str">
        <f t="shared" si="56"/>
        <v/>
      </c>
      <c r="U160" s="146"/>
      <c r="V160" s="153" t="str">
        <f>IF('1045Bf Données de base trav.'!M156="","",'1045Bf Données de base trav.'!M156)</f>
        <v/>
      </c>
      <c r="W160" s="153" t="str">
        <f>IF($C160="","",'1045Ef Décompte'!D160)</f>
        <v/>
      </c>
      <c r="X160" s="146">
        <f>IF(AND('1045Bf Données de base trav.'!Q156="",'1045Bf Données de base trav.'!R156=""),0,'1045Bf Données de base trav.'!Q156-'1045Bf Données de base trav.'!R156)</f>
        <v>0</v>
      </c>
      <c r="Y160" s="146" t="str">
        <f>IF(OR($C160="",'1045Bf Données de base trav.'!N156="",F160="",'1045Bf Données de base trav.'!P156="",X160=""),"",'1045Bf Données de base trav.'!N156-F160-'1045Bf Données de base trav.'!P156-X160)</f>
        <v/>
      </c>
      <c r="Z160" s="121" t="str">
        <f>IF(K160="","",K160 - '1045Bf Données de base trav.'!S156)</f>
        <v/>
      </c>
      <c r="AA160" s="121" t="str">
        <f t="shared" si="57"/>
        <v/>
      </c>
      <c r="AB160" s="121" t="str">
        <f t="shared" si="58"/>
        <v/>
      </c>
      <c r="AC160" s="121" t="str">
        <f t="shared" si="59"/>
        <v/>
      </c>
      <c r="AD160" s="121" t="str">
        <f>IF(OR($C160="",K160="",N160=""),"",MAX(O160+'1045Bf Données de base trav.'!T156-N160,0))</f>
        <v/>
      </c>
      <c r="AE160" s="121">
        <f>'1045Bf Données de base trav.'!T156</f>
        <v>0</v>
      </c>
      <c r="AF160" s="121" t="str">
        <f t="shared" si="60"/>
        <v/>
      </c>
      <c r="AG160" s="125">
        <f>IF('1045Bf Données de base trav.'!N156="",0,1)</f>
        <v>0</v>
      </c>
      <c r="AH160" s="138">
        <f t="shared" si="62"/>
        <v>0</v>
      </c>
      <c r="AI160" s="121">
        <f>IF('1045Bf Données de base trav.'!N156="",0,'1045Bf Données de base trav.'!N156)</f>
        <v>0</v>
      </c>
      <c r="AJ160" s="121">
        <f>IF('1045Bf Données de base trav.'!N156="",0,'1045Bf Données de base trav.'!P156)</f>
        <v>0</v>
      </c>
      <c r="AK160" s="153">
        <f>IF('1045Bf Données de base trav.'!V156&gt;0,AA160,0)</f>
        <v>0</v>
      </c>
      <c r="AL160" s="126">
        <f>IF('1045Bf Données de base trav.'!V156&gt;0,'1045Bf Données de base trav.'!T156,0)</f>
        <v>0</v>
      </c>
      <c r="AM160" s="121">
        <f>'1045Bf Données de base trav.'!N156</f>
        <v>0</v>
      </c>
      <c r="AN160" s="121">
        <f>'1045Bf Données de base trav.'!P156</f>
        <v>0</v>
      </c>
      <c r="AO160" s="121">
        <f t="shared" si="61"/>
        <v>0</v>
      </c>
    </row>
    <row r="161" spans="1:41" s="122" customFormat="1" ht="16.899999999999999" customHeight="1">
      <c r="A161" s="154" t="str">
        <f>IF('1045Bf Données de base trav.'!A157="","",'1045Bf Données de base trav.'!A157)</f>
        <v/>
      </c>
      <c r="B161" s="155" t="str">
        <f>IF('1045Bf Données de base trav.'!B157="","",'1045Bf Données de base trav.'!B157)</f>
        <v/>
      </c>
      <c r="C161" s="156" t="str">
        <f>IF('1045Bf Données de base trav.'!C157="","",'1045Bf Données de base trav.'!C157)</f>
        <v/>
      </c>
      <c r="D161" s="214" t="str">
        <f>IF('1045Bf Données de base trav.'!AG157="","",'1045Bf Données de base trav.'!AG157)</f>
        <v/>
      </c>
      <c r="E161" s="222" t="str">
        <f>IF('1045Bf Données de base trav.'!N157="","",'1045Bf Données de base trav.'!N157)</f>
        <v/>
      </c>
      <c r="F161" s="210" t="str">
        <f>IF('1045Bf Données de base trav.'!O157="","",'1045Bf Données de base trav.'!O157)</f>
        <v/>
      </c>
      <c r="G161" s="217" t="str">
        <f>IF('1045Bf Données de base trav.'!P157="","",'1045Bf Données de base trav.'!P157)</f>
        <v/>
      </c>
      <c r="H161" s="218" t="str">
        <f>IF('1045Bf Données de base trav.'!Q157="","",'1045Bf Données de base trav.'!Q157)</f>
        <v/>
      </c>
      <c r="I161" s="219" t="str">
        <f>IF('1045Bf Données de base trav.'!R157="","",'1045Bf Données de base trav.'!R157)</f>
        <v/>
      </c>
      <c r="J161" s="323" t="str">
        <f t="shared" si="48"/>
        <v/>
      </c>
      <c r="K161" s="222" t="str">
        <f t="shared" si="49"/>
        <v/>
      </c>
      <c r="L161" s="220" t="str">
        <f>IF('1045Bf Données de base trav.'!S157="","",'1045Bf Données de base trav.'!S157)</f>
        <v/>
      </c>
      <c r="M161" s="221" t="str">
        <f t="shared" si="50"/>
        <v/>
      </c>
      <c r="N161" s="324" t="str">
        <f t="shared" si="51"/>
        <v/>
      </c>
      <c r="O161" s="323" t="str">
        <f t="shared" si="52"/>
        <v/>
      </c>
      <c r="P161" s="222" t="str">
        <f t="shared" si="53"/>
        <v/>
      </c>
      <c r="Q161" s="220" t="str">
        <f t="shared" si="54"/>
        <v/>
      </c>
      <c r="R161" s="221" t="str">
        <f t="shared" si="55"/>
        <v/>
      </c>
      <c r="S161" s="222" t="str">
        <f>IF(N161="","",MAX((N161-AE161)*'1045Af Demande'!$B$30,0))</f>
        <v/>
      </c>
      <c r="T161" s="223" t="str">
        <f t="shared" si="56"/>
        <v/>
      </c>
      <c r="U161" s="146"/>
      <c r="V161" s="153" t="str">
        <f>IF('1045Bf Données de base trav.'!M157="","",'1045Bf Données de base trav.'!M157)</f>
        <v/>
      </c>
      <c r="W161" s="153" t="str">
        <f>IF($C161="","",'1045Ef Décompte'!D161)</f>
        <v/>
      </c>
      <c r="X161" s="146">
        <f>IF(AND('1045Bf Données de base trav.'!Q157="",'1045Bf Données de base trav.'!R157=""),0,'1045Bf Données de base trav.'!Q157-'1045Bf Données de base trav.'!R157)</f>
        <v>0</v>
      </c>
      <c r="Y161" s="146" t="str">
        <f>IF(OR($C161="",'1045Bf Données de base trav.'!N157="",F161="",'1045Bf Données de base trav.'!P157="",X161=""),"",'1045Bf Données de base trav.'!N157-F161-'1045Bf Données de base trav.'!P157-X161)</f>
        <v/>
      </c>
      <c r="Z161" s="121" t="str">
        <f>IF(K161="","",K161 - '1045Bf Données de base trav.'!S157)</f>
        <v/>
      </c>
      <c r="AA161" s="121" t="str">
        <f t="shared" si="57"/>
        <v/>
      </c>
      <c r="AB161" s="121" t="str">
        <f t="shared" si="58"/>
        <v/>
      </c>
      <c r="AC161" s="121" t="str">
        <f t="shared" si="59"/>
        <v/>
      </c>
      <c r="AD161" s="121" t="str">
        <f>IF(OR($C161="",K161="",N161=""),"",MAX(O161+'1045Bf Données de base trav.'!T157-N161,0))</f>
        <v/>
      </c>
      <c r="AE161" s="121">
        <f>'1045Bf Données de base trav.'!T157</f>
        <v>0</v>
      </c>
      <c r="AF161" s="121" t="str">
        <f t="shared" si="60"/>
        <v/>
      </c>
      <c r="AG161" s="125">
        <f>IF('1045Bf Données de base trav.'!N157="",0,1)</f>
        <v>0</v>
      </c>
      <c r="AH161" s="138">
        <f t="shared" si="62"/>
        <v>0</v>
      </c>
      <c r="AI161" s="121">
        <f>IF('1045Bf Données de base trav.'!N157="",0,'1045Bf Données de base trav.'!N157)</f>
        <v>0</v>
      </c>
      <c r="AJ161" s="121">
        <f>IF('1045Bf Données de base trav.'!N157="",0,'1045Bf Données de base trav.'!P157)</f>
        <v>0</v>
      </c>
      <c r="AK161" s="153">
        <f>IF('1045Bf Données de base trav.'!V157&gt;0,AA161,0)</f>
        <v>0</v>
      </c>
      <c r="AL161" s="126">
        <f>IF('1045Bf Données de base trav.'!V157&gt;0,'1045Bf Données de base trav.'!T157,0)</f>
        <v>0</v>
      </c>
      <c r="AM161" s="121">
        <f>'1045Bf Données de base trav.'!N157</f>
        <v>0</v>
      </c>
      <c r="AN161" s="121">
        <f>'1045Bf Données de base trav.'!P157</f>
        <v>0</v>
      </c>
      <c r="AO161" s="121">
        <f t="shared" si="61"/>
        <v>0</v>
      </c>
    </row>
    <row r="162" spans="1:41" s="122" customFormat="1" ht="16.899999999999999" customHeight="1">
      <c r="A162" s="154" t="str">
        <f>IF('1045Bf Données de base trav.'!A158="","",'1045Bf Données de base trav.'!A158)</f>
        <v/>
      </c>
      <c r="B162" s="155" t="str">
        <f>IF('1045Bf Données de base trav.'!B158="","",'1045Bf Données de base trav.'!B158)</f>
        <v/>
      </c>
      <c r="C162" s="156" t="str">
        <f>IF('1045Bf Données de base trav.'!C158="","",'1045Bf Données de base trav.'!C158)</f>
        <v/>
      </c>
      <c r="D162" s="214" t="str">
        <f>IF('1045Bf Données de base trav.'!AG158="","",'1045Bf Données de base trav.'!AG158)</f>
        <v/>
      </c>
      <c r="E162" s="222" t="str">
        <f>IF('1045Bf Données de base trav.'!N158="","",'1045Bf Données de base trav.'!N158)</f>
        <v/>
      </c>
      <c r="F162" s="210" t="str">
        <f>IF('1045Bf Données de base trav.'!O158="","",'1045Bf Données de base trav.'!O158)</f>
        <v/>
      </c>
      <c r="G162" s="217" t="str">
        <f>IF('1045Bf Données de base trav.'!P158="","",'1045Bf Données de base trav.'!P158)</f>
        <v/>
      </c>
      <c r="H162" s="218" t="str">
        <f>IF('1045Bf Données de base trav.'!Q158="","",'1045Bf Données de base trav.'!Q158)</f>
        <v/>
      </c>
      <c r="I162" s="219" t="str">
        <f>IF('1045Bf Données de base trav.'!R158="","",'1045Bf Données de base trav.'!R158)</f>
        <v/>
      </c>
      <c r="J162" s="323" t="str">
        <f t="shared" si="48"/>
        <v/>
      </c>
      <c r="K162" s="222" t="str">
        <f t="shared" si="49"/>
        <v/>
      </c>
      <c r="L162" s="220" t="str">
        <f>IF('1045Bf Données de base trav.'!S158="","",'1045Bf Données de base trav.'!S158)</f>
        <v/>
      </c>
      <c r="M162" s="221" t="str">
        <f t="shared" si="50"/>
        <v/>
      </c>
      <c r="N162" s="324" t="str">
        <f t="shared" si="51"/>
        <v/>
      </c>
      <c r="O162" s="323" t="str">
        <f t="shared" si="52"/>
        <v/>
      </c>
      <c r="P162" s="222" t="str">
        <f t="shared" si="53"/>
        <v/>
      </c>
      <c r="Q162" s="220" t="str">
        <f t="shared" si="54"/>
        <v/>
      </c>
      <c r="R162" s="221" t="str">
        <f t="shared" si="55"/>
        <v/>
      </c>
      <c r="S162" s="222" t="str">
        <f>IF(N162="","",MAX((N162-AE162)*'1045Af Demande'!$B$30,0))</f>
        <v/>
      </c>
      <c r="T162" s="223" t="str">
        <f t="shared" si="56"/>
        <v/>
      </c>
      <c r="U162" s="146"/>
      <c r="V162" s="153" t="str">
        <f>IF('1045Bf Données de base trav.'!M158="","",'1045Bf Données de base trav.'!M158)</f>
        <v/>
      </c>
      <c r="W162" s="153" t="str">
        <f>IF($C162="","",'1045Ef Décompte'!D162)</f>
        <v/>
      </c>
      <c r="X162" s="146">
        <f>IF(AND('1045Bf Données de base trav.'!Q158="",'1045Bf Données de base trav.'!R158=""),0,'1045Bf Données de base trav.'!Q158-'1045Bf Données de base trav.'!R158)</f>
        <v>0</v>
      </c>
      <c r="Y162" s="146" t="str">
        <f>IF(OR($C162="",'1045Bf Données de base trav.'!N158="",F162="",'1045Bf Données de base trav.'!P158="",X162=""),"",'1045Bf Données de base trav.'!N158-F162-'1045Bf Données de base trav.'!P158-X162)</f>
        <v/>
      </c>
      <c r="Z162" s="121" t="str">
        <f>IF(K162="","",K162 - '1045Bf Données de base trav.'!S158)</f>
        <v/>
      </c>
      <c r="AA162" s="121" t="str">
        <f t="shared" si="57"/>
        <v/>
      </c>
      <c r="AB162" s="121" t="str">
        <f t="shared" si="58"/>
        <v/>
      </c>
      <c r="AC162" s="121" t="str">
        <f t="shared" si="59"/>
        <v/>
      </c>
      <c r="AD162" s="121" t="str">
        <f>IF(OR($C162="",K162="",N162=""),"",MAX(O162+'1045Bf Données de base trav.'!T158-N162,0))</f>
        <v/>
      </c>
      <c r="AE162" s="121">
        <f>'1045Bf Données de base trav.'!T158</f>
        <v>0</v>
      </c>
      <c r="AF162" s="121" t="str">
        <f t="shared" si="60"/>
        <v/>
      </c>
      <c r="AG162" s="125">
        <f>IF('1045Bf Données de base trav.'!N158="",0,1)</f>
        <v>0</v>
      </c>
      <c r="AH162" s="138">
        <f t="shared" si="62"/>
        <v>0</v>
      </c>
      <c r="AI162" s="121">
        <f>IF('1045Bf Données de base trav.'!N158="",0,'1045Bf Données de base trav.'!N158)</f>
        <v>0</v>
      </c>
      <c r="AJ162" s="121">
        <f>IF('1045Bf Données de base trav.'!N158="",0,'1045Bf Données de base trav.'!P158)</f>
        <v>0</v>
      </c>
      <c r="AK162" s="153">
        <f>IF('1045Bf Données de base trav.'!V158&gt;0,AA162,0)</f>
        <v>0</v>
      </c>
      <c r="AL162" s="126">
        <f>IF('1045Bf Données de base trav.'!V158&gt;0,'1045Bf Données de base trav.'!T158,0)</f>
        <v>0</v>
      </c>
      <c r="AM162" s="121">
        <f>'1045Bf Données de base trav.'!N158</f>
        <v>0</v>
      </c>
      <c r="AN162" s="121">
        <f>'1045Bf Données de base trav.'!P158</f>
        <v>0</v>
      </c>
      <c r="AO162" s="121">
        <f t="shared" si="61"/>
        <v>0</v>
      </c>
    </row>
    <row r="163" spans="1:41" s="122" customFormat="1" ht="16.899999999999999" customHeight="1">
      <c r="A163" s="154" t="str">
        <f>IF('1045Bf Données de base trav.'!A159="","",'1045Bf Données de base trav.'!A159)</f>
        <v/>
      </c>
      <c r="B163" s="155" t="str">
        <f>IF('1045Bf Données de base trav.'!B159="","",'1045Bf Données de base trav.'!B159)</f>
        <v/>
      </c>
      <c r="C163" s="156" t="str">
        <f>IF('1045Bf Données de base trav.'!C159="","",'1045Bf Données de base trav.'!C159)</f>
        <v/>
      </c>
      <c r="D163" s="214" t="str">
        <f>IF('1045Bf Données de base trav.'!AG159="","",'1045Bf Données de base trav.'!AG159)</f>
        <v/>
      </c>
      <c r="E163" s="222" t="str">
        <f>IF('1045Bf Données de base trav.'!N159="","",'1045Bf Données de base trav.'!N159)</f>
        <v/>
      </c>
      <c r="F163" s="210" t="str">
        <f>IF('1045Bf Données de base trav.'!O159="","",'1045Bf Données de base trav.'!O159)</f>
        <v/>
      </c>
      <c r="G163" s="217" t="str">
        <f>IF('1045Bf Données de base trav.'!P159="","",'1045Bf Données de base trav.'!P159)</f>
        <v/>
      </c>
      <c r="H163" s="218" t="str">
        <f>IF('1045Bf Données de base trav.'!Q159="","",'1045Bf Données de base trav.'!Q159)</f>
        <v/>
      </c>
      <c r="I163" s="219" t="str">
        <f>IF('1045Bf Données de base trav.'!R159="","",'1045Bf Données de base trav.'!R159)</f>
        <v/>
      </c>
      <c r="J163" s="323" t="str">
        <f t="shared" si="48"/>
        <v/>
      </c>
      <c r="K163" s="222" t="str">
        <f t="shared" si="49"/>
        <v/>
      </c>
      <c r="L163" s="220" t="str">
        <f>IF('1045Bf Données de base trav.'!S159="","",'1045Bf Données de base trav.'!S159)</f>
        <v/>
      </c>
      <c r="M163" s="221" t="str">
        <f t="shared" si="50"/>
        <v/>
      </c>
      <c r="N163" s="324" t="str">
        <f t="shared" si="51"/>
        <v/>
      </c>
      <c r="O163" s="323" t="str">
        <f t="shared" si="52"/>
        <v/>
      </c>
      <c r="P163" s="222" t="str">
        <f t="shared" si="53"/>
        <v/>
      </c>
      <c r="Q163" s="220" t="str">
        <f t="shared" si="54"/>
        <v/>
      </c>
      <c r="R163" s="221" t="str">
        <f t="shared" si="55"/>
        <v/>
      </c>
      <c r="S163" s="222" t="str">
        <f>IF(N163="","",MAX((N163-AE163)*'1045Af Demande'!$B$30,0))</f>
        <v/>
      </c>
      <c r="T163" s="223" t="str">
        <f t="shared" si="56"/>
        <v/>
      </c>
      <c r="U163" s="146"/>
      <c r="V163" s="153" t="str">
        <f>IF('1045Bf Données de base trav.'!M159="","",'1045Bf Données de base trav.'!M159)</f>
        <v/>
      </c>
      <c r="W163" s="153" t="str">
        <f>IF($C163="","",'1045Ef Décompte'!D163)</f>
        <v/>
      </c>
      <c r="X163" s="146">
        <f>IF(AND('1045Bf Données de base trav.'!Q159="",'1045Bf Données de base trav.'!R159=""),0,'1045Bf Données de base trav.'!Q159-'1045Bf Données de base trav.'!R159)</f>
        <v>0</v>
      </c>
      <c r="Y163" s="146" t="str">
        <f>IF(OR($C163="",'1045Bf Données de base trav.'!N159="",F163="",'1045Bf Données de base trav.'!P159="",X163=""),"",'1045Bf Données de base trav.'!N159-F163-'1045Bf Données de base trav.'!P159-X163)</f>
        <v/>
      </c>
      <c r="Z163" s="121" t="str">
        <f>IF(K163="","",K163 - '1045Bf Données de base trav.'!S159)</f>
        <v/>
      </c>
      <c r="AA163" s="121" t="str">
        <f t="shared" si="57"/>
        <v/>
      </c>
      <c r="AB163" s="121" t="str">
        <f t="shared" si="58"/>
        <v/>
      </c>
      <c r="AC163" s="121" t="str">
        <f t="shared" si="59"/>
        <v/>
      </c>
      <c r="AD163" s="121" t="str">
        <f>IF(OR($C163="",K163="",N163=""),"",MAX(O163+'1045Bf Données de base trav.'!T159-N163,0))</f>
        <v/>
      </c>
      <c r="AE163" s="121">
        <f>'1045Bf Données de base trav.'!T159</f>
        <v>0</v>
      </c>
      <c r="AF163" s="121" t="str">
        <f t="shared" si="60"/>
        <v/>
      </c>
      <c r="AG163" s="125">
        <f>IF('1045Bf Données de base trav.'!N159="",0,1)</f>
        <v>0</v>
      </c>
      <c r="AH163" s="138">
        <f t="shared" si="62"/>
        <v>0</v>
      </c>
      <c r="AI163" s="121">
        <f>IF('1045Bf Données de base trav.'!N159="",0,'1045Bf Données de base trav.'!N159)</f>
        <v>0</v>
      </c>
      <c r="AJ163" s="121">
        <f>IF('1045Bf Données de base trav.'!N159="",0,'1045Bf Données de base trav.'!P159)</f>
        <v>0</v>
      </c>
      <c r="AK163" s="153">
        <f>IF('1045Bf Données de base trav.'!V159&gt;0,AA163,0)</f>
        <v>0</v>
      </c>
      <c r="AL163" s="126">
        <f>IF('1045Bf Données de base trav.'!V159&gt;0,'1045Bf Données de base trav.'!T159,0)</f>
        <v>0</v>
      </c>
      <c r="AM163" s="121">
        <f>'1045Bf Données de base trav.'!N159</f>
        <v>0</v>
      </c>
      <c r="AN163" s="121">
        <f>'1045Bf Données de base trav.'!P159</f>
        <v>0</v>
      </c>
      <c r="AO163" s="121">
        <f t="shared" si="61"/>
        <v>0</v>
      </c>
    </row>
    <row r="164" spans="1:41" s="122" customFormat="1" ht="16.899999999999999" customHeight="1">
      <c r="A164" s="154" t="str">
        <f>IF('1045Bf Données de base trav.'!A160="","",'1045Bf Données de base trav.'!A160)</f>
        <v/>
      </c>
      <c r="B164" s="155" t="str">
        <f>IF('1045Bf Données de base trav.'!B160="","",'1045Bf Données de base trav.'!B160)</f>
        <v/>
      </c>
      <c r="C164" s="156" t="str">
        <f>IF('1045Bf Données de base trav.'!C160="","",'1045Bf Données de base trav.'!C160)</f>
        <v/>
      </c>
      <c r="D164" s="214" t="str">
        <f>IF('1045Bf Données de base trav.'!AG160="","",'1045Bf Données de base trav.'!AG160)</f>
        <v/>
      </c>
      <c r="E164" s="222" t="str">
        <f>IF('1045Bf Données de base trav.'!N160="","",'1045Bf Données de base trav.'!N160)</f>
        <v/>
      </c>
      <c r="F164" s="210" t="str">
        <f>IF('1045Bf Données de base trav.'!O160="","",'1045Bf Données de base trav.'!O160)</f>
        <v/>
      </c>
      <c r="G164" s="217" t="str">
        <f>IF('1045Bf Données de base trav.'!P160="","",'1045Bf Données de base trav.'!P160)</f>
        <v/>
      </c>
      <c r="H164" s="218" t="str">
        <f>IF('1045Bf Données de base trav.'!Q160="","",'1045Bf Données de base trav.'!Q160)</f>
        <v/>
      </c>
      <c r="I164" s="219" t="str">
        <f>IF('1045Bf Données de base trav.'!R160="","",'1045Bf Données de base trav.'!R160)</f>
        <v/>
      </c>
      <c r="J164" s="323" t="str">
        <f t="shared" si="48"/>
        <v/>
      </c>
      <c r="K164" s="222" t="str">
        <f t="shared" si="49"/>
        <v/>
      </c>
      <c r="L164" s="220" t="str">
        <f>IF('1045Bf Données de base trav.'!S160="","",'1045Bf Données de base trav.'!S160)</f>
        <v/>
      </c>
      <c r="M164" s="221" t="str">
        <f t="shared" si="50"/>
        <v/>
      </c>
      <c r="N164" s="324" t="str">
        <f t="shared" si="51"/>
        <v/>
      </c>
      <c r="O164" s="323" t="str">
        <f t="shared" si="52"/>
        <v/>
      </c>
      <c r="P164" s="222" t="str">
        <f t="shared" si="53"/>
        <v/>
      </c>
      <c r="Q164" s="220" t="str">
        <f t="shared" si="54"/>
        <v/>
      </c>
      <c r="R164" s="221" t="str">
        <f t="shared" si="55"/>
        <v/>
      </c>
      <c r="S164" s="222" t="str">
        <f>IF(N164="","",MAX((N164-AE164)*'1045Af Demande'!$B$30,0))</f>
        <v/>
      </c>
      <c r="T164" s="223" t="str">
        <f t="shared" si="56"/>
        <v/>
      </c>
      <c r="U164" s="146"/>
      <c r="V164" s="153" t="str">
        <f>IF('1045Bf Données de base trav.'!M160="","",'1045Bf Données de base trav.'!M160)</f>
        <v/>
      </c>
      <c r="W164" s="153" t="str">
        <f>IF($C164="","",'1045Ef Décompte'!D164)</f>
        <v/>
      </c>
      <c r="X164" s="146">
        <f>IF(AND('1045Bf Données de base trav.'!Q160="",'1045Bf Données de base trav.'!R160=""),0,'1045Bf Données de base trav.'!Q160-'1045Bf Données de base trav.'!R160)</f>
        <v>0</v>
      </c>
      <c r="Y164" s="146" t="str">
        <f>IF(OR($C164="",'1045Bf Données de base trav.'!N160="",F164="",'1045Bf Données de base trav.'!P160="",X164=""),"",'1045Bf Données de base trav.'!N160-F164-'1045Bf Données de base trav.'!P160-X164)</f>
        <v/>
      </c>
      <c r="Z164" s="121" t="str">
        <f>IF(K164="","",K164 - '1045Bf Données de base trav.'!S160)</f>
        <v/>
      </c>
      <c r="AA164" s="121" t="str">
        <f t="shared" si="57"/>
        <v/>
      </c>
      <c r="AB164" s="121" t="str">
        <f t="shared" si="58"/>
        <v/>
      </c>
      <c r="AC164" s="121" t="str">
        <f t="shared" si="59"/>
        <v/>
      </c>
      <c r="AD164" s="121" t="str">
        <f>IF(OR($C164="",K164="",N164=""),"",MAX(O164+'1045Bf Données de base trav.'!T160-N164,0))</f>
        <v/>
      </c>
      <c r="AE164" s="121">
        <f>'1045Bf Données de base trav.'!T160</f>
        <v>0</v>
      </c>
      <c r="AF164" s="121" t="str">
        <f t="shared" si="60"/>
        <v/>
      </c>
      <c r="AG164" s="125">
        <f>IF('1045Bf Données de base trav.'!N160="",0,1)</f>
        <v>0</v>
      </c>
      <c r="AH164" s="138">
        <f t="shared" si="62"/>
        <v>0</v>
      </c>
      <c r="AI164" s="121">
        <f>IF('1045Bf Données de base trav.'!N160="",0,'1045Bf Données de base trav.'!N160)</f>
        <v>0</v>
      </c>
      <c r="AJ164" s="121">
        <f>IF('1045Bf Données de base trav.'!N160="",0,'1045Bf Données de base trav.'!P160)</f>
        <v>0</v>
      </c>
      <c r="AK164" s="153">
        <f>IF('1045Bf Données de base trav.'!V160&gt;0,AA164,0)</f>
        <v>0</v>
      </c>
      <c r="AL164" s="126">
        <f>IF('1045Bf Données de base trav.'!V160&gt;0,'1045Bf Données de base trav.'!T160,0)</f>
        <v>0</v>
      </c>
      <c r="AM164" s="121">
        <f>'1045Bf Données de base trav.'!N160</f>
        <v>0</v>
      </c>
      <c r="AN164" s="121">
        <f>'1045Bf Données de base trav.'!P160</f>
        <v>0</v>
      </c>
      <c r="AO164" s="121">
        <f t="shared" si="61"/>
        <v>0</v>
      </c>
    </row>
    <row r="165" spans="1:41" s="122" customFormat="1" ht="16.899999999999999" customHeight="1">
      <c r="A165" s="154" t="str">
        <f>IF('1045Bf Données de base trav.'!A161="","",'1045Bf Données de base trav.'!A161)</f>
        <v/>
      </c>
      <c r="B165" s="155" t="str">
        <f>IF('1045Bf Données de base trav.'!B161="","",'1045Bf Données de base trav.'!B161)</f>
        <v/>
      </c>
      <c r="C165" s="156" t="str">
        <f>IF('1045Bf Données de base trav.'!C161="","",'1045Bf Données de base trav.'!C161)</f>
        <v/>
      </c>
      <c r="D165" s="214" t="str">
        <f>IF('1045Bf Données de base trav.'!AG161="","",'1045Bf Données de base trav.'!AG161)</f>
        <v/>
      </c>
      <c r="E165" s="222" t="str">
        <f>IF('1045Bf Données de base trav.'!N161="","",'1045Bf Données de base trav.'!N161)</f>
        <v/>
      </c>
      <c r="F165" s="210" t="str">
        <f>IF('1045Bf Données de base trav.'!O161="","",'1045Bf Données de base trav.'!O161)</f>
        <v/>
      </c>
      <c r="G165" s="217" t="str">
        <f>IF('1045Bf Données de base trav.'!P161="","",'1045Bf Données de base trav.'!P161)</f>
        <v/>
      </c>
      <c r="H165" s="218" t="str">
        <f>IF('1045Bf Données de base trav.'!Q161="","",'1045Bf Données de base trav.'!Q161)</f>
        <v/>
      </c>
      <c r="I165" s="219" t="str">
        <f>IF('1045Bf Données de base trav.'!R161="","",'1045Bf Données de base trav.'!R161)</f>
        <v/>
      </c>
      <c r="J165" s="323" t="str">
        <f t="shared" si="48"/>
        <v/>
      </c>
      <c r="K165" s="222" t="str">
        <f t="shared" si="49"/>
        <v/>
      </c>
      <c r="L165" s="220" t="str">
        <f>IF('1045Bf Données de base trav.'!S161="","",'1045Bf Données de base trav.'!S161)</f>
        <v/>
      </c>
      <c r="M165" s="221" t="str">
        <f t="shared" si="50"/>
        <v/>
      </c>
      <c r="N165" s="324" t="str">
        <f t="shared" si="51"/>
        <v/>
      </c>
      <c r="O165" s="323" t="str">
        <f t="shared" si="52"/>
        <v/>
      </c>
      <c r="P165" s="222" t="str">
        <f t="shared" si="53"/>
        <v/>
      </c>
      <c r="Q165" s="220" t="str">
        <f t="shared" si="54"/>
        <v/>
      </c>
      <c r="R165" s="221" t="str">
        <f t="shared" si="55"/>
        <v/>
      </c>
      <c r="S165" s="222" t="str">
        <f>IF(N165="","",MAX((N165-AE165)*'1045Af Demande'!$B$30,0))</f>
        <v/>
      </c>
      <c r="T165" s="223" t="str">
        <f t="shared" si="56"/>
        <v/>
      </c>
      <c r="U165" s="146"/>
      <c r="V165" s="153" t="str">
        <f>IF('1045Bf Données de base trav.'!M161="","",'1045Bf Données de base trav.'!M161)</f>
        <v/>
      </c>
      <c r="W165" s="153" t="str">
        <f>IF($C165="","",'1045Ef Décompte'!D165)</f>
        <v/>
      </c>
      <c r="X165" s="146">
        <f>IF(AND('1045Bf Données de base trav.'!Q161="",'1045Bf Données de base trav.'!R161=""),0,'1045Bf Données de base trav.'!Q161-'1045Bf Données de base trav.'!R161)</f>
        <v>0</v>
      </c>
      <c r="Y165" s="146" t="str">
        <f>IF(OR($C165="",'1045Bf Données de base trav.'!N161="",F165="",'1045Bf Données de base trav.'!P161="",X165=""),"",'1045Bf Données de base trav.'!N161-F165-'1045Bf Données de base trav.'!P161-X165)</f>
        <v/>
      </c>
      <c r="Z165" s="121" t="str">
        <f>IF(K165="","",K165 - '1045Bf Données de base trav.'!S161)</f>
        <v/>
      </c>
      <c r="AA165" s="121" t="str">
        <f t="shared" si="57"/>
        <v/>
      </c>
      <c r="AB165" s="121" t="str">
        <f t="shared" si="58"/>
        <v/>
      </c>
      <c r="AC165" s="121" t="str">
        <f t="shared" si="59"/>
        <v/>
      </c>
      <c r="AD165" s="121" t="str">
        <f>IF(OR($C165="",K165="",N165=""),"",MAX(O165+'1045Bf Données de base trav.'!T161-N165,0))</f>
        <v/>
      </c>
      <c r="AE165" s="121">
        <f>'1045Bf Données de base trav.'!T161</f>
        <v>0</v>
      </c>
      <c r="AF165" s="121" t="str">
        <f t="shared" si="60"/>
        <v/>
      </c>
      <c r="AG165" s="125">
        <f>IF('1045Bf Données de base trav.'!N161="",0,1)</f>
        <v>0</v>
      </c>
      <c r="AH165" s="138">
        <f t="shared" si="62"/>
        <v>0</v>
      </c>
      <c r="AI165" s="121">
        <f>IF('1045Bf Données de base trav.'!N161="",0,'1045Bf Données de base trav.'!N161)</f>
        <v>0</v>
      </c>
      <c r="AJ165" s="121">
        <f>IF('1045Bf Données de base trav.'!N161="",0,'1045Bf Données de base trav.'!P161)</f>
        <v>0</v>
      </c>
      <c r="AK165" s="153">
        <f>IF('1045Bf Données de base trav.'!V161&gt;0,AA165,0)</f>
        <v>0</v>
      </c>
      <c r="AL165" s="126">
        <f>IF('1045Bf Données de base trav.'!V161&gt;0,'1045Bf Données de base trav.'!T161,0)</f>
        <v>0</v>
      </c>
      <c r="AM165" s="121">
        <f>'1045Bf Données de base trav.'!N161</f>
        <v>0</v>
      </c>
      <c r="AN165" s="121">
        <f>'1045Bf Données de base trav.'!P161</f>
        <v>0</v>
      </c>
      <c r="AO165" s="121">
        <f t="shared" si="61"/>
        <v>0</v>
      </c>
    </row>
    <row r="166" spans="1:41" s="122" customFormat="1" ht="16.899999999999999" customHeight="1">
      <c r="A166" s="154" t="str">
        <f>IF('1045Bf Données de base trav.'!A162="","",'1045Bf Données de base trav.'!A162)</f>
        <v/>
      </c>
      <c r="B166" s="155" t="str">
        <f>IF('1045Bf Données de base trav.'!B162="","",'1045Bf Données de base trav.'!B162)</f>
        <v/>
      </c>
      <c r="C166" s="156" t="str">
        <f>IF('1045Bf Données de base trav.'!C162="","",'1045Bf Données de base trav.'!C162)</f>
        <v/>
      </c>
      <c r="D166" s="214" t="str">
        <f>IF('1045Bf Données de base trav.'!AG162="","",'1045Bf Données de base trav.'!AG162)</f>
        <v/>
      </c>
      <c r="E166" s="222" t="str">
        <f>IF('1045Bf Données de base trav.'!N162="","",'1045Bf Données de base trav.'!N162)</f>
        <v/>
      </c>
      <c r="F166" s="210" t="str">
        <f>IF('1045Bf Données de base trav.'!O162="","",'1045Bf Données de base trav.'!O162)</f>
        <v/>
      </c>
      <c r="G166" s="217" t="str">
        <f>IF('1045Bf Données de base trav.'!P162="","",'1045Bf Données de base trav.'!P162)</f>
        <v/>
      </c>
      <c r="H166" s="218" t="str">
        <f>IF('1045Bf Données de base trav.'!Q162="","",'1045Bf Données de base trav.'!Q162)</f>
        <v/>
      </c>
      <c r="I166" s="219" t="str">
        <f>IF('1045Bf Données de base trav.'!R162="","",'1045Bf Données de base trav.'!R162)</f>
        <v/>
      </c>
      <c r="J166" s="323" t="str">
        <f t="shared" si="48"/>
        <v/>
      </c>
      <c r="K166" s="222" t="str">
        <f t="shared" si="49"/>
        <v/>
      </c>
      <c r="L166" s="220" t="str">
        <f>IF('1045Bf Données de base trav.'!S162="","",'1045Bf Données de base trav.'!S162)</f>
        <v/>
      </c>
      <c r="M166" s="221" t="str">
        <f t="shared" si="50"/>
        <v/>
      </c>
      <c r="N166" s="324" t="str">
        <f t="shared" si="51"/>
        <v/>
      </c>
      <c r="O166" s="323" t="str">
        <f t="shared" si="52"/>
        <v/>
      </c>
      <c r="P166" s="222" t="str">
        <f t="shared" si="53"/>
        <v/>
      </c>
      <c r="Q166" s="220" t="str">
        <f t="shared" si="54"/>
        <v/>
      </c>
      <c r="R166" s="221" t="str">
        <f t="shared" si="55"/>
        <v/>
      </c>
      <c r="S166" s="222" t="str">
        <f>IF(N166="","",MAX((N166-AE166)*'1045Af Demande'!$B$30,0))</f>
        <v/>
      </c>
      <c r="T166" s="223" t="str">
        <f t="shared" si="56"/>
        <v/>
      </c>
      <c r="U166" s="146"/>
      <c r="V166" s="153" t="str">
        <f>IF('1045Bf Données de base trav.'!M162="","",'1045Bf Données de base trav.'!M162)</f>
        <v/>
      </c>
      <c r="W166" s="153" t="str">
        <f>IF($C166="","",'1045Ef Décompte'!D166)</f>
        <v/>
      </c>
      <c r="X166" s="146">
        <f>IF(AND('1045Bf Données de base trav.'!Q162="",'1045Bf Données de base trav.'!R162=""),0,'1045Bf Données de base trav.'!Q162-'1045Bf Données de base trav.'!R162)</f>
        <v>0</v>
      </c>
      <c r="Y166" s="146" t="str">
        <f>IF(OR($C166="",'1045Bf Données de base trav.'!N162="",F166="",'1045Bf Données de base trav.'!P162="",X166=""),"",'1045Bf Données de base trav.'!N162-F166-'1045Bf Données de base trav.'!P162-X166)</f>
        <v/>
      </c>
      <c r="Z166" s="121" t="str">
        <f>IF(K166="","",K166 - '1045Bf Données de base trav.'!S162)</f>
        <v/>
      </c>
      <c r="AA166" s="121" t="str">
        <f t="shared" si="57"/>
        <v/>
      </c>
      <c r="AB166" s="121" t="str">
        <f t="shared" si="58"/>
        <v/>
      </c>
      <c r="AC166" s="121" t="str">
        <f t="shared" si="59"/>
        <v/>
      </c>
      <c r="AD166" s="121" t="str">
        <f>IF(OR($C166="",K166="",N166=""),"",MAX(O166+'1045Bf Données de base trav.'!T162-N166,0))</f>
        <v/>
      </c>
      <c r="AE166" s="121">
        <f>'1045Bf Données de base trav.'!T162</f>
        <v>0</v>
      </c>
      <c r="AF166" s="121" t="str">
        <f t="shared" si="60"/>
        <v/>
      </c>
      <c r="AG166" s="125">
        <f>IF('1045Bf Données de base trav.'!N162="",0,1)</f>
        <v>0</v>
      </c>
      <c r="AH166" s="138">
        <f t="shared" si="62"/>
        <v>0</v>
      </c>
      <c r="AI166" s="121">
        <f>IF('1045Bf Données de base trav.'!N162="",0,'1045Bf Données de base trav.'!N162)</f>
        <v>0</v>
      </c>
      <c r="AJ166" s="121">
        <f>IF('1045Bf Données de base trav.'!N162="",0,'1045Bf Données de base trav.'!P162)</f>
        <v>0</v>
      </c>
      <c r="AK166" s="153">
        <f>IF('1045Bf Données de base trav.'!V162&gt;0,AA166,0)</f>
        <v>0</v>
      </c>
      <c r="AL166" s="126">
        <f>IF('1045Bf Données de base trav.'!V162&gt;0,'1045Bf Données de base trav.'!T162,0)</f>
        <v>0</v>
      </c>
      <c r="AM166" s="121">
        <f>'1045Bf Données de base trav.'!N162</f>
        <v>0</v>
      </c>
      <c r="AN166" s="121">
        <f>'1045Bf Données de base trav.'!P162</f>
        <v>0</v>
      </c>
      <c r="AO166" s="121">
        <f t="shared" si="61"/>
        <v>0</v>
      </c>
    </row>
    <row r="167" spans="1:41" s="122" customFormat="1" ht="16.899999999999999" customHeight="1">
      <c r="A167" s="154" t="str">
        <f>IF('1045Bf Données de base trav.'!A163="","",'1045Bf Données de base trav.'!A163)</f>
        <v/>
      </c>
      <c r="B167" s="155" t="str">
        <f>IF('1045Bf Données de base trav.'!B163="","",'1045Bf Données de base trav.'!B163)</f>
        <v/>
      </c>
      <c r="C167" s="156" t="str">
        <f>IF('1045Bf Données de base trav.'!C163="","",'1045Bf Données de base trav.'!C163)</f>
        <v/>
      </c>
      <c r="D167" s="214" t="str">
        <f>IF('1045Bf Données de base trav.'!AG163="","",'1045Bf Données de base trav.'!AG163)</f>
        <v/>
      </c>
      <c r="E167" s="222" t="str">
        <f>IF('1045Bf Données de base trav.'!N163="","",'1045Bf Données de base trav.'!N163)</f>
        <v/>
      </c>
      <c r="F167" s="210" t="str">
        <f>IF('1045Bf Données de base trav.'!O163="","",'1045Bf Données de base trav.'!O163)</f>
        <v/>
      </c>
      <c r="G167" s="217" t="str">
        <f>IF('1045Bf Données de base trav.'!P163="","",'1045Bf Données de base trav.'!P163)</f>
        <v/>
      </c>
      <c r="H167" s="218" t="str">
        <f>IF('1045Bf Données de base trav.'!Q163="","",'1045Bf Données de base trav.'!Q163)</f>
        <v/>
      </c>
      <c r="I167" s="219" t="str">
        <f>IF('1045Bf Données de base trav.'!R163="","",'1045Bf Données de base trav.'!R163)</f>
        <v/>
      </c>
      <c r="J167" s="323" t="str">
        <f t="shared" si="48"/>
        <v/>
      </c>
      <c r="K167" s="222" t="str">
        <f t="shared" si="49"/>
        <v/>
      </c>
      <c r="L167" s="220" t="str">
        <f>IF('1045Bf Données de base trav.'!S163="","",'1045Bf Données de base trav.'!S163)</f>
        <v/>
      </c>
      <c r="M167" s="221" t="str">
        <f t="shared" si="50"/>
        <v/>
      </c>
      <c r="N167" s="324" t="str">
        <f t="shared" si="51"/>
        <v/>
      </c>
      <c r="O167" s="323" t="str">
        <f t="shared" si="52"/>
        <v/>
      </c>
      <c r="P167" s="222" t="str">
        <f t="shared" si="53"/>
        <v/>
      </c>
      <c r="Q167" s="220" t="str">
        <f t="shared" si="54"/>
        <v/>
      </c>
      <c r="R167" s="221" t="str">
        <f t="shared" si="55"/>
        <v/>
      </c>
      <c r="S167" s="222" t="str">
        <f>IF(N167="","",MAX((N167-AE167)*'1045Af Demande'!$B$30,0))</f>
        <v/>
      </c>
      <c r="T167" s="223" t="str">
        <f t="shared" si="56"/>
        <v/>
      </c>
      <c r="U167" s="146"/>
      <c r="V167" s="153" t="str">
        <f>IF('1045Bf Données de base trav.'!M163="","",'1045Bf Données de base trav.'!M163)</f>
        <v/>
      </c>
      <c r="W167" s="153" t="str">
        <f>IF($C167="","",'1045Ef Décompte'!D167)</f>
        <v/>
      </c>
      <c r="X167" s="146">
        <f>IF(AND('1045Bf Données de base trav.'!Q163="",'1045Bf Données de base trav.'!R163=""),0,'1045Bf Données de base trav.'!Q163-'1045Bf Données de base trav.'!R163)</f>
        <v>0</v>
      </c>
      <c r="Y167" s="146" t="str">
        <f>IF(OR($C167="",'1045Bf Données de base trav.'!N163="",F167="",'1045Bf Données de base trav.'!P163="",X167=""),"",'1045Bf Données de base trav.'!N163-F167-'1045Bf Données de base trav.'!P163-X167)</f>
        <v/>
      </c>
      <c r="Z167" s="121" t="str">
        <f>IF(K167="","",K167 - '1045Bf Données de base trav.'!S163)</f>
        <v/>
      </c>
      <c r="AA167" s="121" t="str">
        <f t="shared" si="57"/>
        <v/>
      </c>
      <c r="AB167" s="121" t="str">
        <f t="shared" si="58"/>
        <v/>
      </c>
      <c r="AC167" s="121" t="str">
        <f t="shared" si="59"/>
        <v/>
      </c>
      <c r="AD167" s="121" t="str">
        <f>IF(OR($C167="",K167="",N167=""),"",MAX(O167+'1045Bf Données de base trav.'!T163-N167,0))</f>
        <v/>
      </c>
      <c r="AE167" s="121">
        <f>'1045Bf Données de base trav.'!T163</f>
        <v>0</v>
      </c>
      <c r="AF167" s="121" t="str">
        <f t="shared" si="60"/>
        <v/>
      </c>
      <c r="AG167" s="125">
        <f>IF('1045Bf Données de base trav.'!N163="",0,1)</f>
        <v>0</v>
      </c>
      <c r="AH167" s="138">
        <f t="shared" si="62"/>
        <v>0</v>
      </c>
      <c r="AI167" s="121">
        <f>IF('1045Bf Données de base trav.'!N163="",0,'1045Bf Données de base trav.'!N163)</f>
        <v>0</v>
      </c>
      <c r="AJ167" s="121">
        <f>IF('1045Bf Données de base trav.'!N163="",0,'1045Bf Données de base trav.'!P163)</f>
        <v>0</v>
      </c>
      <c r="AK167" s="153">
        <f>IF('1045Bf Données de base trav.'!V163&gt;0,AA167,0)</f>
        <v>0</v>
      </c>
      <c r="AL167" s="126">
        <f>IF('1045Bf Données de base trav.'!V163&gt;0,'1045Bf Données de base trav.'!T163,0)</f>
        <v>0</v>
      </c>
      <c r="AM167" s="121">
        <f>'1045Bf Données de base trav.'!N163</f>
        <v>0</v>
      </c>
      <c r="AN167" s="121">
        <f>'1045Bf Données de base trav.'!P163</f>
        <v>0</v>
      </c>
      <c r="AO167" s="121">
        <f t="shared" si="61"/>
        <v>0</v>
      </c>
    </row>
    <row r="168" spans="1:41" s="122" customFormat="1" ht="16.899999999999999" customHeight="1">
      <c r="A168" s="154" t="str">
        <f>IF('1045Bf Données de base trav.'!A164="","",'1045Bf Données de base trav.'!A164)</f>
        <v/>
      </c>
      <c r="B168" s="155" t="str">
        <f>IF('1045Bf Données de base trav.'!B164="","",'1045Bf Données de base trav.'!B164)</f>
        <v/>
      </c>
      <c r="C168" s="156" t="str">
        <f>IF('1045Bf Données de base trav.'!C164="","",'1045Bf Données de base trav.'!C164)</f>
        <v/>
      </c>
      <c r="D168" s="214" t="str">
        <f>IF('1045Bf Données de base trav.'!AG164="","",'1045Bf Données de base trav.'!AG164)</f>
        <v/>
      </c>
      <c r="E168" s="222" t="str">
        <f>IF('1045Bf Données de base trav.'!N164="","",'1045Bf Données de base trav.'!N164)</f>
        <v/>
      </c>
      <c r="F168" s="210" t="str">
        <f>IF('1045Bf Données de base trav.'!O164="","",'1045Bf Données de base trav.'!O164)</f>
        <v/>
      </c>
      <c r="G168" s="217" t="str">
        <f>IF('1045Bf Données de base trav.'!P164="","",'1045Bf Données de base trav.'!P164)</f>
        <v/>
      </c>
      <c r="H168" s="218" t="str">
        <f>IF('1045Bf Données de base trav.'!Q164="","",'1045Bf Données de base trav.'!Q164)</f>
        <v/>
      </c>
      <c r="I168" s="219" t="str">
        <f>IF('1045Bf Données de base trav.'!R164="","",'1045Bf Données de base trav.'!R164)</f>
        <v/>
      </c>
      <c r="J168" s="323" t="str">
        <f t="shared" si="48"/>
        <v/>
      </c>
      <c r="K168" s="222" t="str">
        <f t="shared" si="49"/>
        <v/>
      </c>
      <c r="L168" s="220" t="str">
        <f>IF('1045Bf Données de base trav.'!S164="","",'1045Bf Données de base trav.'!S164)</f>
        <v/>
      </c>
      <c r="M168" s="221" t="str">
        <f t="shared" si="50"/>
        <v/>
      </c>
      <c r="N168" s="324" t="str">
        <f t="shared" si="51"/>
        <v/>
      </c>
      <c r="O168" s="323" t="str">
        <f t="shared" si="52"/>
        <v/>
      </c>
      <c r="P168" s="222" t="str">
        <f t="shared" si="53"/>
        <v/>
      </c>
      <c r="Q168" s="220" t="str">
        <f t="shared" si="54"/>
        <v/>
      </c>
      <c r="R168" s="221" t="str">
        <f t="shared" si="55"/>
        <v/>
      </c>
      <c r="S168" s="222" t="str">
        <f>IF(N168="","",MAX((N168-AE168)*'1045Af Demande'!$B$30,0))</f>
        <v/>
      </c>
      <c r="T168" s="223" t="str">
        <f t="shared" si="56"/>
        <v/>
      </c>
      <c r="U168" s="146"/>
      <c r="V168" s="153" t="str">
        <f>IF('1045Bf Données de base trav.'!M164="","",'1045Bf Données de base trav.'!M164)</f>
        <v/>
      </c>
      <c r="W168" s="153" t="str">
        <f>IF($C168="","",'1045Ef Décompte'!D168)</f>
        <v/>
      </c>
      <c r="X168" s="146">
        <f>IF(AND('1045Bf Données de base trav.'!Q164="",'1045Bf Données de base trav.'!R164=""),0,'1045Bf Données de base trav.'!Q164-'1045Bf Données de base trav.'!R164)</f>
        <v>0</v>
      </c>
      <c r="Y168" s="146" t="str">
        <f>IF(OR($C168="",'1045Bf Données de base trav.'!N164="",F168="",'1045Bf Données de base trav.'!P164="",X168=""),"",'1045Bf Données de base trav.'!N164-F168-'1045Bf Données de base trav.'!P164-X168)</f>
        <v/>
      </c>
      <c r="Z168" s="121" t="str">
        <f>IF(K168="","",K168 - '1045Bf Données de base trav.'!S164)</f>
        <v/>
      </c>
      <c r="AA168" s="121" t="str">
        <f t="shared" si="57"/>
        <v/>
      </c>
      <c r="AB168" s="121" t="str">
        <f t="shared" si="58"/>
        <v/>
      </c>
      <c r="AC168" s="121" t="str">
        <f t="shared" si="59"/>
        <v/>
      </c>
      <c r="AD168" s="121" t="str">
        <f>IF(OR($C168="",K168="",N168=""),"",MAX(O168+'1045Bf Données de base trav.'!T164-N168,0))</f>
        <v/>
      </c>
      <c r="AE168" s="121">
        <f>'1045Bf Données de base trav.'!T164</f>
        <v>0</v>
      </c>
      <c r="AF168" s="121" t="str">
        <f t="shared" si="60"/>
        <v/>
      </c>
      <c r="AG168" s="125">
        <f>IF('1045Bf Données de base trav.'!N164="",0,1)</f>
        <v>0</v>
      </c>
      <c r="AH168" s="138">
        <f t="shared" si="62"/>
        <v>0</v>
      </c>
      <c r="AI168" s="121">
        <f>IF('1045Bf Données de base trav.'!N164="",0,'1045Bf Données de base trav.'!N164)</f>
        <v>0</v>
      </c>
      <c r="AJ168" s="121">
        <f>IF('1045Bf Données de base trav.'!N164="",0,'1045Bf Données de base trav.'!P164)</f>
        <v>0</v>
      </c>
      <c r="AK168" s="153">
        <f>IF('1045Bf Données de base trav.'!V164&gt;0,AA168,0)</f>
        <v>0</v>
      </c>
      <c r="AL168" s="126">
        <f>IF('1045Bf Données de base trav.'!V164&gt;0,'1045Bf Données de base trav.'!T164,0)</f>
        <v>0</v>
      </c>
      <c r="AM168" s="121">
        <f>'1045Bf Données de base trav.'!N164</f>
        <v>0</v>
      </c>
      <c r="AN168" s="121">
        <f>'1045Bf Données de base trav.'!P164</f>
        <v>0</v>
      </c>
      <c r="AO168" s="121">
        <f t="shared" si="61"/>
        <v>0</v>
      </c>
    </row>
    <row r="169" spans="1:41" s="122" customFormat="1" ht="16.899999999999999" customHeight="1">
      <c r="A169" s="154" t="str">
        <f>IF('1045Bf Données de base trav.'!A165="","",'1045Bf Données de base trav.'!A165)</f>
        <v/>
      </c>
      <c r="B169" s="155" t="str">
        <f>IF('1045Bf Données de base trav.'!B165="","",'1045Bf Données de base trav.'!B165)</f>
        <v/>
      </c>
      <c r="C169" s="156" t="str">
        <f>IF('1045Bf Données de base trav.'!C165="","",'1045Bf Données de base trav.'!C165)</f>
        <v/>
      </c>
      <c r="D169" s="214" t="str">
        <f>IF('1045Bf Données de base trav.'!AG165="","",'1045Bf Données de base trav.'!AG165)</f>
        <v/>
      </c>
      <c r="E169" s="222" t="str">
        <f>IF('1045Bf Données de base trav.'!N165="","",'1045Bf Données de base trav.'!N165)</f>
        <v/>
      </c>
      <c r="F169" s="210" t="str">
        <f>IF('1045Bf Données de base trav.'!O165="","",'1045Bf Données de base trav.'!O165)</f>
        <v/>
      </c>
      <c r="G169" s="217" t="str">
        <f>IF('1045Bf Données de base trav.'!P165="","",'1045Bf Données de base trav.'!P165)</f>
        <v/>
      </c>
      <c r="H169" s="218" t="str">
        <f>IF('1045Bf Données de base trav.'!Q165="","",'1045Bf Données de base trav.'!Q165)</f>
        <v/>
      </c>
      <c r="I169" s="219" t="str">
        <f>IF('1045Bf Données de base trav.'!R165="","",'1045Bf Données de base trav.'!R165)</f>
        <v/>
      </c>
      <c r="J169" s="323" t="str">
        <f t="shared" si="48"/>
        <v/>
      </c>
      <c r="K169" s="222" t="str">
        <f t="shared" si="49"/>
        <v/>
      </c>
      <c r="L169" s="220" t="str">
        <f>IF('1045Bf Données de base trav.'!S165="","",'1045Bf Données de base trav.'!S165)</f>
        <v/>
      </c>
      <c r="M169" s="221" t="str">
        <f t="shared" si="50"/>
        <v/>
      </c>
      <c r="N169" s="324" t="str">
        <f t="shared" si="51"/>
        <v/>
      </c>
      <c r="O169" s="323" t="str">
        <f t="shared" si="52"/>
        <v/>
      </c>
      <c r="P169" s="222" t="str">
        <f t="shared" si="53"/>
        <v/>
      </c>
      <c r="Q169" s="220" t="str">
        <f t="shared" si="54"/>
        <v/>
      </c>
      <c r="R169" s="221" t="str">
        <f t="shared" si="55"/>
        <v/>
      </c>
      <c r="S169" s="222" t="str">
        <f>IF(N169="","",MAX((N169-AE169)*'1045Af Demande'!$B$30,0))</f>
        <v/>
      </c>
      <c r="T169" s="223" t="str">
        <f t="shared" si="56"/>
        <v/>
      </c>
      <c r="U169" s="146"/>
      <c r="V169" s="153" t="str">
        <f>IF('1045Bf Données de base trav.'!M165="","",'1045Bf Données de base trav.'!M165)</f>
        <v/>
      </c>
      <c r="W169" s="153" t="str">
        <f>IF($C169="","",'1045Ef Décompte'!D169)</f>
        <v/>
      </c>
      <c r="X169" s="146">
        <f>IF(AND('1045Bf Données de base trav.'!Q165="",'1045Bf Données de base trav.'!R165=""),0,'1045Bf Données de base trav.'!Q165-'1045Bf Données de base trav.'!R165)</f>
        <v>0</v>
      </c>
      <c r="Y169" s="146" t="str">
        <f>IF(OR($C169="",'1045Bf Données de base trav.'!N165="",F169="",'1045Bf Données de base trav.'!P165="",X169=""),"",'1045Bf Données de base trav.'!N165-F169-'1045Bf Données de base trav.'!P165-X169)</f>
        <v/>
      </c>
      <c r="Z169" s="121" t="str">
        <f>IF(K169="","",K169 - '1045Bf Données de base trav.'!S165)</f>
        <v/>
      </c>
      <c r="AA169" s="121" t="str">
        <f t="shared" si="57"/>
        <v/>
      </c>
      <c r="AB169" s="121" t="str">
        <f t="shared" si="58"/>
        <v/>
      </c>
      <c r="AC169" s="121" t="str">
        <f t="shared" si="59"/>
        <v/>
      </c>
      <c r="AD169" s="121" t="str">
        <f>IF(OR($C169="",K169="",N169=""),"",MAX(O169+'1045Bf Données de base trav.'!T165-N169,0))</f>
        <v/>
      </c>
      <c r="AE169" s="121">
        <f>'1045Bf Données de base trav.'!T165</f>
        <v>0</v>
      </c>
      <c r="AF169" s="121" t="str">
        <f t="shared" si="60"/>
        <v/>
      </c>
      <c r="AG169" s="125">
        <f>IF('1045Bf Données de base trav.'!N165="",0,1)</f>
        <v>0</v>
      </c>
      <c r="AH169" s="138">
        <f t="shared" si="62"/>
        <v>0</v>
      </c>
      <c r="AI169" s="121">
        <f>IF('1045Bf Données de base trav.'!N165="",0,'1045Bf Données de base trav.'!N165)</f>
        <v>0</v>
      </c>
      <c r="AJ169" s="121">
        <f>IF('1045Bf Données de base trav.'!N165="",0,'1045Bf Données de base trav.'!P165)</f>
        <v>0</v>
      </c>
      <c r="AK169" s="153">
        <f>IF('1045Bf Données de base trav.'!V165&gt;0,AA169,0)</f>
        <v>0</v>
      </c>
      <c r="AL169" s="126">
        <f>IF('1045Bf Données de base trav.'!V165&gt;0,'1045Bf Données de base trav.'!T165,0)</f>
        <v>0</v>
      </c>
      <c r="AM169" s="121">
        <f>'1045Bf Données de base trav.'!N165</f>
        <v>0</v>
      </c>
      <c r="AN169" s="121">
        <f>'1045Bf Données de base trav.'!P165</f>
        <v>0</v>
      </c>
      <c r="AO169" s="121">
        <f t="shared" si="61"/>
        <v>0</v>
      </c>
    </row>
    <row r="170" spans="1:41" s="122" customFormat="1" ht="16.899999999999999" customHeight="1">
      <c r="A170" s="154" t="str">
        <f>IF('1045Bf Données de base trav.'!A166="","",'1045Bf Données de base trav.'!A166)</f>
        <v/>
      </c>
      <c r="B170" s="155" t="str">
        <f>IF('1045Bf Données de base trav.'!B166="","",'1045Bf Données de base trav.'!B166)</f>
        <v/>
      </c>
      <c r="C170" s="156" t="str">
        <f>IF('1045Bf Données de base trav.'!C166="","",'1045Bf Données de base trav.'!C166)</f>
        <v/>
      </c>
      <c r="D170" s="214" t="str">
        <f>IF('1045Bf Données de base trav.'!AG166="","",'1045Bf Données de base trav.'!AG166)</f>
        <v/>
      </c>
      <c r="E170" s="222" t="str">
        <f>IF('1045Bf Données de base trav.'!N166="","",'1045Bf Données de base trav.'!N166)</f>
        <v/>
      </c>
      <c r="F170" s="210" t="str">
        <f>IF('1045Bf Données de base trav.'!O166="","",'1045Bf Données de base trav.'!O166)</f>
        <v/>
      </c>
      <c r="G170" s="217" t="str">
        <f>IF('1045Bf Données de base trav.'!P166="","",'1045Bf Données de base trav.'!P166)</f>
        <v/>
      </c>
      <c r="H170" s="218" t="str">
        <f>IF('1045Bf Données de base trav.'!Q166="","",'1045Bf Données de base trav.'!Q166)</f>
        <v/>
      </c>
      <c r="I170" s="219" t="str">
        <f>IF('1045Bf Données de base trav.'!R166="","",'1045Bf Données de base trav.'!R166)</f>
        <v/>
      </c>
      <c r="J170" s="323" t="str">
        <f t="shared" si="48"/>
        <v/>
      </c>
      <c r="K170" s="222" t="str">
        <f t="shared" si="49"/>
        <v/>
      </c>
      <c r="L170" s="220" t="str">
        <f>IF('1045Bf Données de base trav.'!S166="","",'1045Bf Données de base trav.'!S166)</f>
        <v/>
      </c>
      <c r="M170" s="221" t="str">
        <f t="shared" si="50"/>
        <v/>
      </c>
      <c r="N170" s="324" t="str">
        <f t="shared" si="51"/>
        <v/>
      </c>
      <c r="O170" s="323" t="str">
        <f t="shared" si="52"/>
        <v/>
      </c>
      <c r="P170" s="222" t="str">
        <f t="shared" si="53"/>
        <v/>
      </c>
      <c r="Q170" s="220" t="str">
        <f t="shared" si="54"/>
        <v/>
      </c>
      <c r="R170" s="221" t="str">
        <f t="shared" si="55"/>
        <v/>
      </c>
      <c r="S170" s="222" t="str">
        <f>IF(N170="","",MAX((N170-AE170)*'1045Af Demande'!$B$30,0))</f>
        <v/>
      </c>
      <c r="T170" s="223" t="str">
        <f t="shared" si="56"/>
        <v/>
      </c>
      <c r="U170" s="146"/>
      <c r="V170" s="153" t="str">
        <f>IF('1045Bf Données de base trav.'!M166="","",'1045Bf Données de base trav.'!M166)</f>
        <v/>
      </c>
      <c r="W170" s="153" t="str">
        <f>IF($C170="","",'1045Ef Décompte'!D170)</f>
        <v/>
      </c>
      <c r="X170" s="146">
        <f>IF(AND('1045Bf Données de base trav.'!Q166="",'1045Bf Données de base trav.'!R166=""),0,'1045Bf Données de base trav.'!Q166-'1045Bf Données de base trav.'!R166)</f>
        <v>0</v>
      </c>
      <c r="Y170" s="146" t="str">
        <f>IF(OR($C170="",'1045Bf Données de base trav.'!N166="",F170="",'1045Bf Données de base trav.'!P166="",X170=""),"",'1045Bf Données de base trav.'!N166-F170-'1045Bf Données de base trav.'!P166-X170)</f>
        <v/>
      </c>
      <c r="Z170" s="121" t="str">
        <f>IF(K170="","",K170 - '1045Bf Données de base trav.'!S166)</f>
        <v/>
      </c>
      <c r="AA170" s="121" t="str">
        <f t="shared" si="57"/>
        <v/>
      </c>
      <c r="AB170" s="121" t="str">
        <f t="shared" si="58"/>
        <v/>
      </c>
      <c r="AC170" s="121" t="str">
        <f t="shared" si="59"/>
        <v/>
      </c>
      <c r="AD170" s="121" t="str">
        <f>IF(OR($C170="",K170="",N170=""),"",MAX(O170+'1045Bf Données de base trav.'!T166-N170,0))</f>
        <v/>
      </c>
      <c r="AE170" s="121">
        <f>'1045Bf Données de base trav.'!T166</f>
        <v>0</v>
      </c>
      <c r="AF170" s="121" t="str">
        <f t="shared" si="60"/>
        <v/>
      </c>
      <c r="AG170" s="125">
        <f>IF('1045Bf Données de base trav.'!N166="",0,1)</f>
        <v>0</v>
      </c>
      <c r="AH170" s="138">
        <f t="shared" si="62"/>
        <v>0</v>
      </c>
      <c r="AI170" s="121">
        <f>IF('1045Bf Données de base trav.'!N166="",0,'1045Bf Données de base trav.'!N166)</f>
        <v>0</v>
      </c>
      <c r="AJ170" s="121">
        <f>IF('1045Bf Données de base trav.'!N166="",0,'1045Bf Données de base trav.'!P166)</f>
        <v>0</v>
      </c>
      <c r="AK170" s="153">
        <f>IF('1045Bf Données de base trav.'!V166&gt;0,AA170,0)</f>
        <v>0</v>
      </c>
      <c r="AL170" s="126">
        <f>IF('1045Bf Données de base trav.'!V166&gt;0,'1045Bf Données de base trav.'!T166,0)</f>
        <v>0</v>
      </c>
      <c r="AM170" s="121">
        <f>'1045Bf Données de base trav.'!N166</f>
        <v>0</v>
      </c>
      <c r="AN170" s="121">
        <f>'1045Bf Données de base trav.'!P166</f>
        <v>0</v>
      </c>
      <c r="AO170" s="121">
        <f t="shared" si="61"/>
        <v>0</v>
      </c>
    </row>
    <row r="171" spans="1:41" s="122" customFormat="1" ht="16.899999999999999" customHeight="1">
      <c r="A171" s="154" t="str">
        <f>IF('1045Bf Données de base trav.'!A167="","",'1045Bf Données de base trav.'!A167)</f>
        <v/>
      </c>
      <c r="B171" s="155" t="str">
        <f>IF('1045Bf Données de base trav.'!B167="","",'1045Bf Données de base trav.'!B167)</f>
        <v/>
      </c>
      <c r="C171" s="156" t="str">
        <f>IF('1045Bf Données de base trav.'!C167="","",'1045Bf Données de base trav.'!C167)</f>
        <v/>
      </c>
      <c r="D171" s="214" t="str">
        <f>IF('1045Bf Données de base trav.'!AG167="","",'1045Bf Données de base trav.'!AG167)</f>
        <v/>
      </c>
      <c r="E171" s="222" t="str">
        <f>IF('1045Bf Données de base trav.'!N167="","",'1045Bf Données de base trav.'!N167)</f>
        <v/>
      </c>
      <c r="F171" s="210" t="str">
        <f>IF('1045Bf Données de base trav.'!O167="","",'1045Bf Données de base trav.'!O167)</f>
        <v/>
      </c>
      <c r="G171" s="217" t="str">
        <f>IF('1045Bf Données de base trav.'!P167="","",'1045Bf Données de base trav.'!P167)</f>
        <v/>
      </c>
      <c r="H171" s="218" t="str">
        <f>IF('1045Bf Données de base trav.'!Q167="","",'1045Bf Données de base trav.'!Q167)</f>
        <v/>
      </c>
      <c r="I171" s="219" t="str">
        <f>IF('1045Bf Données de base trav.'!R167="","",'1045Bf Données de base trav.'!R167)</f>
        <v/>
      </c>
      <c r="J171" s="323" t="str">
        <f t="shared" si="48"/>
        <v/>
      </c>
      <c r="K171" s="222" t="str">
        <f t="shared" si="49"/>
        <v/>
      </c>
      <c r="L171" s="220" t="str">
        <f>IF('1045Bf Données de base trav.'!S167="","",'1045Bf Données de base trav.'!S167)</f>
        <v/>
      </c>
      <c r="M171" s="221" t="str">
        <f t="shared" si="50"/>
        <v/>
      </c>
      <c r="N171" s="324" t="str">
        <f t="shared" si="51"/>
        <v/>
      </c>
      <c r="O171" s="323" t="str">
        <f t="shared" si="52"/>
        <v/>
      </c>
      <c r="P171" s="222" t="str">
        <f t="shared" si="53"/>
        <v/>
      </c>
      <c r="Q171" s="220" t="str">
        <f t="shared" si="54"/>
        <v/>
      </c>
      <c r="R171" s="221" t="str">
        <f t="shared" si="55"/>
        <v/>
      </c>
      <c r="S171" s="222" t="str">
        <f>IF(N171="","",MAX((N171-AE171)*'1045Af Demande'!$B$30,0))</f>
        <v/>
      </c>
      <c r="T171" s="223" t="str">
        <f t="shared" si="56"/>
        <v/>
      </c>
      <c r="U171" s="146"/>
      <c r="V171" s="153" t="str">
        <f>IF('1045Bf Données de base trav.'!M167="","",'1045Bf Données de base trav.'!M167)</f>
        <v/>
      </c>
      <c r="W171" s="153" t="str">
        <f>IF($C171="","",'1045Ef Décompte'!D171)</f>
        <v/>
      </c>
      <c r="X171" s="146">
        <f>IF(AND('1045Bf Données de base trav.'!Q167="",'1045Bf Données de base trav.'!R167=""),0,'1045Bf Données de base trav.'!Q167-'1045Bf Données de base trav.'!R167)</f>
        <v>0</v>
      </c>
      <c r="Y171" s="146" t="str">
        <f>IF(OR($C171="",'1045Bf Données de base trav.'!N167="",F171="",'1045Bf Données de base trav.'!P167="",X171=""),"",'1045Bf Données de base trav.'!N167-F171-'1045Bf Données de base trav.'!P167-X171)</f>
        <v/>
      </c>
      <c r="Z171" s="121" t="str">
        <f>IF(K171="","",K171 - '1045Bf Données de base trav.'!S167)</f>
        <v/>
      </c>
      <c r="AA171" s="121" t="str">
        <f t="shared" si="57"/>
        <v/>
      </c>
      <c r="AB171" s="121" t="str">
        <f t="shared" si="58"/>
        <v/>
      </c>
      <c r="AC171" s="121" t="str">
        <f t="shared" si="59"/>
        <v/>
      </c>
      <c r="AD171" s="121" t="str">
        <f>IF(OR($C171="",K171="",N171=""),"",MAX(O171+'1045Bf Données de base trav.'!T167-N171,0))</f>
        <v/>
      </c>
      <c r="AE171" s="121">
        <f>'1045Bf Données de base trav.'!T167</f>
        <v>0</v>
      </c>
      <c r="AF171" s="121" t="str">
        <f t="shared" si="60"/>
        <v/>
      </c>
      <c r="AG171" s="125">
        <f>IF('1045Bf Données de base trav.'!N167="",0,1)</f>
        <v>0</v>
      </c>
      <c r="AH171" s="138">
        <f t="shared" si="62"/>
        <v>0</v>
      </c>
      <c r="AI171" s="121">
        <f>IF('1045Bf Données de base trav.'!N167="",0,'1045Bf Données de base trav.'!N167)</f>
        <v>0</v>
      </c>
      <c r="AJ171" s="121">
        <f>IF('1045Bf Données de base trav.'!N167="",0,'1045Bf Données de base trav.'!P167)</f>
        <v>0</v>
      </c>
      <c r="AK171" s="153">
        <f>IF('1045Bf Données de base trav.'!V167&gt;0,AA171,0)</f>
        <v>0</v>
      </c>
      <c r="AL171" s="126">
        <f>IF('1045Bf Données de base trav.'!V167&gt;0,'1045Bf Données de base trav.'!T167,0)</f>
        <v>0</v>
      </c>
      <c r="AM171" s="121">
        <f>'1045Bf Données de base trav.'!N167</f>
        <v>0</v>
      </c>
      <c r="AN171" s="121">
        <f>'1045Bf Données de base trav.'!P167</f>
        <v>0</v>
      </c>
      <c r="AO171" s="121">
        <f t="shared" si="61"/>
        <v>0</v>
      </c>
    </row>
    <row r="172" spans="1:41" s="122" customFormat="1" ht="16.899999999999999" customHeight="1">
      <c r="A172" s="154" t="str">
        <f>IF('1045Bf Données de base trav.'!A168="","",'1045Bf Données de base trav.'!A168)</f>
        <v/>
      </c>
      <c r="B172" s="155" t="str">
        <f>IF('1045Bf Données de base trav.'!B168="","",'1045Bf Données de base trav.'!B168)</f>
        <v/>
      </c>
      <c r="C172" s="156" t="str">
        <f>IF('1045Bf Données de base trav.'!C168="","",'1045Bf Données de base trav.'!C168)</f>
        <v/>
      </c>
      <c r="D172" s="214" t="str">
        <f>IF('1045Bf Données de base trav.'!AG168="","",'1045Bf Données de base trav.'!AG168)</f>
        <v/>
      </c>
      <c r="E172" s="222" t="str">
        <f>IF('1045Bf Données de base trav.'!N168="","",'1045Bf Données de base trav.'!N168)</f>
        <v/>
      </c>
      <c r="F172" s="210" t="str">
        <f>IF('1045Bf Données de base trav.'!O168="","",'1045Bf Données de base trav.'!O168)</f>
        <v/>
      </c>
      <c r="G172" s="217" t="str">
        <f>IF('1045Bf Données de base trav.'!P168="","",'1045Bf Données de base trav.'!P168)</f>
        <v/>
      </c>
      <c r="H172" s="218" t="str">
        <f>IF('1045Bf Données de base trav.'!Q168="","",'1045Bf Données de base trav.'!Q168)</f>
        <v/>
      </c>
      <c r="I172" s="219" t="str">
        <f>IF('1045Bf Données de base trav.'!R168="","",'1045Bf Données de base trav.'!R168)</f>
        <v/>
      </c>
      <c r="J172" s="323" t="str">
        <f t="shared" si="48"/>
        <v/>
      </c>
      <c r="K172" s="222" t="str">
        <f t="shared" si="49"/>
        <v/>
      </c>
      <c r="L172" s="220" t="str">
        <f>IF('1045Bf Données de base trav.'!S168="","",'1045Bf Données de base trav.'!S168)</f>
        <v/>
      </c>
      <c r="M172" s="221" t="str">
        <f t="shared" si="50"/>
        <v/>
      </c>
      <c r="N172" s="324" t="str">
        <f t="shared" si="51"/>
        <v/>
      </c>
      <c r="O172" s="323" t="str">
        <f t="shared" si="52"/>
        <v/>
      </c>
      <c r="P172" s="222" t="str">
        <f t="shared" si="53"/>
        <v/>
      </c>
      <c r="Q172" s="220" t="str">
        <f t="shared" si="54"/>
        <v/>
      </c>
      <c r="R172" s="221" t="str">
        <f t="shared" si="55"/>
        <v/>
      </c>
      <c r="S172" s="222" t="str">
        <f>IF(N172="","",MAX((N172-AE172)*'1045Af Demande'!$B$30,0))</f>
        <v/>
      </c>
      <c r="T172" s="223" t="str">
        <f t="shared" si="56"/>
        <v/>
      </c>
      <c r="U172" s="146"/>
      <c r="V172" s="153" t="str">
        <f>IF('1045Bf Données de base trav.'!M168="","",'1045Bf Données de base trav.'!M168)</f>
        <v/>
      </c>
      <c r="W172" s="153" t="str">
        <f>IF($C172="","",'1045Ef Décompte'!D172)</f>
        <v/>
      </c>
      <c r="X172" s="146">
        <f>IF(AND('1045Bf Données de base trav.'!Q168="",'1045Bf Données de base trav.'!R168=""),0,'1045Bf Données de base trav.'!Q168-'1045Bf Données de base trav.'!R168)</f>
        <v>0</v>
      </c>
      <c r="Y172" s="146" t="str">
        <f>IF(OR($C172="",'1045Bf Données de base trav.'!N168="",F172="",'1045Bf Données de base trav.'!P168="",X172=""),"",'1045Bf Données de base trav.'!N168-F172-'1045Bf Données de base trav.'!P168-X172)</f>
        <v/>
      </c>
      <c r="Z172" s="121" t="str">
        <f>IF(K172="","",K172 - '1045Bf Données de base trav.'!S168)</f>
        <v/>
      </c>
      <c r="AA172" s="121" t="str">
        <f t="shared" si="57"/>
        <v/>
      </c>
      <c r="AB172" s="121" t="str">
        <f t="shared" si="58"/>
        <v/>
      </c>
      <c r="AC172" s="121" t="str">
        <f t="shared" si="59"/>
        <v/>
      </c>
      <c r="AD172" s="121" t="str">
        <f>IF(OR($C172="",K172="",N172=""),"",MAX(O172+'1045Bf Données de base trav.'!T168-N172,0))</f>
        <v/>
      </c>
      <c r="AE172" s="121">
        <f>'1045Bf Données de base trav.'!T168</f>
        <v>0</v>
      </c>
      <c r="AF172" s="121" t="str">
        <f t="shared" si="60"/>
        <v/>
      </c>
      <c r="AG172" s="125">
        <f>IF('1045Bf Données de base trav.'!N168="",0,1)</f>
        <v>0</v>
      </c>
      <c r="AH172" s="138">
        <f t="shared" si="62"/>
        <v>0</v>
      </c>
      <c r="AI172" s="121">
        <f>IF('1045Bf Données de base trav.'!N168="",0,'1045Bf Données de base trav.'!N168)</f>
        <v>0</v>
      </c>
      <c r="AJ172" s="121">
        <f>IF('1045Bf Données de base trav.'!N168="",0,'1045Bf Données de base trav.'!P168)</f>
        <v>0</v>
      </c>
      <c r="AK172" s="153">
        <f>IF('1045Bf Données de base trav.'!V168&gt;0,AA172,0)</f>
        <v>0</v>
      </c>
      <c r="AL172" s="126">
        <f>IF('1045Bf Données de base trav.'!V168&gt;0,'1045Bf Données de base trav.'!T168,0)</f>
        <v>0</v>
      </c>
      <c r="AM172" s="121">
        <f>'1045Bf Données de base trav.'!N168</f>
        <v>0</v>
      </c>
      <c r="AN172" s="121">
        <f>'1045Bf Données de base trav.'!P168</f>
        <v>0</v>
      </c>
      <c r="AO172" s="121">
        <f t="shared" si="61"/>
        <v>0</v>
      </c>
    </row>
    <row r="173" spans="1:41" s="122" customFormat="1" ht="16.899999999999999" customHeight="1">
      <c r="A173" s="154" t="str">
        <f>IF('1045Bf Données de base trav.'!A169="","",'1045Bf Données de base trav.'!A169)</f>
        <v/>
      </c>
      <c r="B173" s="155" t="str">
        <f>IF('1045Bf Données de base trav.'!B169="","",'1045Bf Données de base trav.'!B169)</f>
        <v/>
      </c>
      <c r="C173" s="156" t="str">
        <f>IF('1045Bf Données de base trav.'!C169="","",'1045Bf Données de base trav.'!C169)</f>
        <v/>
      </c>
      <c r="D173" s="214" t="str">
        <f>IF('1045Bf Données de base trav.'!AG169="","",'1045Bf Données de base trav.'!AG169)</f>
        <v/>
      </c>
      <c r="E173" s="222" t="str">
        <f>IF('1045Bf Données de base trav.'!N169="","",'1045Bf Données de base trav.'!N169)</f>
        <v/>
      </c>
      <c r="F173" s="210" t="str">
        <f>IF('1045Bf Données de base trav.'!O169="","",'1045Bf Données de base trav.'!O169)</f>
        <v/>
      </c>
      <c r="G173" s="217" t="str">
        <f>IF('1045Bf Données de base trav.'!P169="","",'1045Bf Données de base trav.'!P169)</f>
        <v/>
      </c>
      <c r="H173" s="218" t="str">
        <f>IF('1045Bf Données de base trav.'!Q169="","",'1045Bf Données de base trav.'!Q169)</f>
        <v/>
      </c>
      <c r="I173" s="219" t="str">
        <f>IF('1045Bf Données de base trav.'!R169="","",'1045Bf Données de base trav.'!R169)</f>
        <v/>
      </c>
      <c r="J173" s="323" t="str">
        <f t="shared" si="48"/>
        <v/>
      </c>
      <c r="K173" s="222" t="str">
        <f t="shared" si="49"/>
        <v/>
      </c>
      <c r="L173" s="220" t="str">
        <f>IF('1045Bf Données de base trav.'!S169="","",'1045Bf Données de base trav.'!S169)</f>
        <v/>
      </c>
      <c r="M173" s="221" t="str">
        <f t="shared" si="50"/>
        <v/>
      </c>
      <c r="N173" s="324" t="str">
        <f t="shared" si="51"/>
        <v/>
      </c>
      <c r="O173" s="323" t="str">
        <f t="shared" si="52"/>
        <v/>
      </c>
      <c r="P173" s="222" t="str">
        <f t="shared" si="53"/>
        <v/>
      </c>
      <c r="Q173" s="220" t="str">
        <f t="shared" si="54"/>
        <v/>
      </c>
      <c r="R173" s="221" t="str">
        <f t="shared" si="55"/>
        <v/>
      </c>
      <c r="S173" s="222" t="str">
        <f>IF(N173="","",MAX((N173-AE173)*'1045Af Demande'!$B$30,0))</f>
        <v/>
      </c>
      <c r="T173" s="223" t="str">
        <f t="shared" si="56"/>
        <v/>
      </c>
      <c r="U173" s="146"/>
      <c r="V173" s="153" t="str">
        <f>IF('1045Bf Données de base trav.'!M169="","",'1045Bf Données de base trav.'!M169)</f>
        <v/>
      </c>
      <c r="W173" s="153" t="str">
        <f>IF($C173="","",'1045Ef Décompte'!D173)</f>
        <v/>
      </c>
      <c r="X173" s="146">
        <f>IF(AND('1045Bf Données de base trav.'!Q169="",'1045Bf Données de base trav.'!R169=""),0,'1045Bf Données de base trav.'!Q169-'1045Bf Données de base trav.'!R169)</f>
        <v>0</v>
      </c>
      <c r="Y173" s="146" t="str">
        <f>IF(OR($C173="",'1045Bf Données de base trav.'!N169="",F173="",'1045Bf Données de base trav.'!P169="",X173=""),"",'1045Bf Données de base trav.'!N169-F173-'1045Bf Données de base trav.'!P169-X173)</f>
        <v/>
      </c>
      <c r="Z173" s="121" t="str">
        <f>IF(K173="","",K173 - '1045Bf Données de base trav.'!S169)</f>
        <v/>
      </c>
      <c r="AA173" s="121" t="str">
        <f t="shared" si="57"/>
        <v/>
      </c>
      <c r="AB173" s="121" t="str">
        <f t="shared" si="58"/>
        <v/>
      </c>
      <c r="AC173" s="121" t="str">
        <f t="shared" si="59"/>
        <v/>
      </c>
      <c r="AD173" s="121" t="str">
        <f>IF(OR($C173="",K173="",N173=""),"",MAX(O173+'1045Bf Données de base trav.'!T169-N173,0))</f>
        <v/>
      </c>
      <c r="AE173" s="121">
        <f>'1045Bf Données de base trav.'!T169</f>
        <v>0</v>
      </c>
      <c r="AF173" s="121" t="str">
        <f t="shared" si="60"/>
        <v/>
      </c>
      <c r="AG173" s="125">
        <f>IF('1045Bf Données de base trav.'!N169="",0,1)</f>
        <v>0</v>
      </c>
      <c r="AH173" s="138">
        <f t="shared" si="62"/>
        <v>0</v>
      </c>
      <c r="AI173" s="121">
        <f>IF('1045Bf Données de base trav.'!N169="",0,'1045Bf Données de base trav.'!N169)</f>
        <v>0</v>
      </c>
      <c r="AJ173" s="121">
        <f>IF('1045Bf Données de base trav.'!N169="",0,'1045Bf Données de base trav.'!P169)</f>
        <v>0</v>
      </c>
      <c r="AK173" s="153">
        <f>IF('1045Bf Données de base trav.'!V169&gt;0,AA173,0)</f>
        <v>0</v>
      </c>
      <c r="AL173" s="126">
        <f>IF('1045Bf Données de base trav.'!V169&gt;0,'1045Bf Données de base trav.'!T169,0)</f>
        <v>0</v>
      </c>
      <c r="AM173" s="121">
        <f>'1045Bf Données de base trav.'!N169</f>
        <v>0</v>
      </c>
      <c r="AN173" s="121">
        <f>'1045Bf Données de base trav.'!P169</f>
        <v>0</v>
      </c>
      <c r="AO173" s="121">
        <f t="shared" si="61"/>
        <v>0</v>
      </c>
    </row>
    <row r="174" spans="1:41" s="122" customFormat="1" ht="16.899999999999999" customHeight="1">
      <c r="A174" s="154" t="str">
        <f>IF('1045Bf Données de base trav.'!A170="","",'1045Bf Données de base trav.'!A170)</f>
        <v/>
      </c>
      <c r="B174" s="155" t="str">
        <f>IF('1045Bf Données de base trav.'!B170="","",'1045Bf Données de base trav.'!B170)</f>
        <v/>
      </c>
      <c r="C174" s="156" t="str">
        <f>IF('1045Bf Données de base trav.'!C170="","",'1045Bf Données de base trav.'!C170)</f>
        <v/>
      </c>
      <c r="D174" s="214" t="str">
        <f>IF('1045Bf Données de base trav.'!AG170="","",'1045Bf Données de base trav.'!AG170)</f>
        <v/>
      </c>
      <c r="E174" s="222" t="str">
        <f>IF('1045Bf Données de base trav.'!N170="","",'1045Bf Données de base trav.'!N170)</f>
        <v/>
      </c>
      <c r="F174" s="210" t="str">
        <f>IF('1045Bf Données de base trav.'!O170="","",'1045Bf Données de base trav.'!O170)</f>
        <v/>
      </c>
      <c r="G174" s="217" t="str">
        <f>IF('1045Bf Données de base trav.'!P170="","",'1045Bf Données de base trav.'!P170)</f>
        <v/>
      </c>
      <c r="H174" s="218" t="str">
        <f>IF('1045Bf Données de base trav.'!Q170="","",'1045Bf Données de base trav.'!Q170)</f>
        <v/>
      </c>
      <c r="I174" s="219" t="str">
        <f>IF('1045Bf Données de base trav.'!R170="","",'1045Bf Données de base trav.'!R170)</f>
        <v/>
      </c>
      <c r="J174" s="323" t="str">
        <f t="shared" si="48"/>
        <v/>
      </c>
      <c r="K174" s="222" t="str">
        <f t="shared" si="49"/>
        <v/>
      </c>
      <c r="L174" s="220" t="str">
        <f>IF('1045Bf Données de base trav.'!S170="","",'1045Bf Données de base trav.'!S170)</f>
        <v/>
      </c>
      <c r="M174" s="221" t="str">
        <f t="shared" si="50"/>
        <v/>
      </c>
      <c r="N174" s="324" t="str">
        <f t="shared" si="51"/>
        <v/>
      </c>
      <c r="O174" s="323" t="str">
        <f t="shared" si="52"/>
        <v/>
      </c>
      <c r="P174" s="222" t="str">
        <f t="shared" si="53"/>
        <v/>
      </c>
      <c r="Q174" s="220" t="str">
        <f t="shared" si="54"/>
        <v/>
      </c>
      <c r="R174" s="221" t="str">
        <f t="shared" si="55"/>
        <v/>
      </c>
      <c r="S174" s="222" t="str">
        <f>IF(N174="","",MAX((N174-AE174)*'1045Af Demande'!$B$30,0))</f>
        <v/>
      </c>
      <c r="T174" s="223" t="str">
        <f t="shared" si="56"/>
        <v/>
      </c>
      <c r="U174" s="146"/>
      <c r="V174" s="153" t="str">
        <f>IF('1045Bf Données de base trav.'!M170="","",'1045Bf Données de base trav.'!M170)</f>
        <v/>
      </c>
      <c r="W174" s="153" t="str">
        <f>IF($C174="","",'1045Ef Décompte'!D174)</f>
        <v/>
      </c>
      <c r="X174" s="146">
        <f>IF(AND('1045Bf Données de base trav.'!Q170="",'1045Bf Données de base trav.'!R170=""),0,'1045Bf Données de base trav.'!Q170-'1045Bf Données de base trav.'!R170)</f>
        <v>0</v>
      </c>
      <c r="Y174" s="146" t="str">
        <f>IF(OR($C174="",'1045Bf Données de base trav.'!N170="",F174="",'1045Bf Données de base trav.'!P170="",X174=""),"",'1045Bf Données de base trav.'!N170-F174-'1045Bf Données de base trav.'!P170-X174)</f>
        <v/>
      </c>
      <c r="Z174" s="121" t="str">
        <f>IF(K174="","",K174 - '1045Bf Données de base trav.'!S170)</f>
        <v/>
      </c>
      <c r="AA174" s="121" t="str">
        <f t="shared" si="57"/>
        <v/>
      </c>
      <c r="AB174" s="121" t="str">
        <f t="shared" si="58"/>
        <v/>
      </c>
      <c r="AC174" s="121" t="str">
        <f t="shared" si="59"/>
        <v/>
      </c>
      <c r="AD174" s="121" t="str">
        <f>IF(OR($C174="",K174="",N174=""),"",MAX(O174+'1045Bf Données de base trav.'!T170-N174,0))</f>
        <v/>
      </c>
      <c r="AE174" s="121">
        <f>'1045Bf Données de base trav.'!T170</f>
        <v>0</v>
      </c>
      <c r="AF174" s="121" t="str">
        <f t="shared" si="60"/>
        <v/>
      </c>
      <c r="AG174" s="125">
        <f>IF('1045Bf Données de base trav.'!N170="",0,1)</f>
        <v>0</v>
      </c>
      <c r="AH174" s="138">
        <f t="shared" si="62"/>
        <v>0</v>
      </c>
      <c r="AI174" s="121">
        <f>IF('1045Bf Données de base trav.'!N170="",0,'1045Bf Données de base trav.'!N170)</f>
        <v>0</v>
      </c>
      <c r="AJ174" s="121">
        <f>IF('1045Bf Données de base trav.'!N170="",0,'1045Bf Données de base trav.'!P170)</f>
        <v>0</v>
      </c>
      <c r="AK174" s="153">
        <f>IF('1045Bf Données de base trav.'!V170&gt;0,AA174,0)</f>
        <v>0</v>
      </c>
      <c r="AL174" s="126">
        <f>IF('1045Bf Données de base trav.'!V170&gt;0,'1045Bf Données de base trav.'!T170,0)</f>
        <v>0</v>
      </c>
      <c r="AM174" s="121">
        <f>'1045Bf Données de base trav.'!N170</f>
        <v>0</v>
      </c>
      <c r="AN174" s="121">
        <f>'1045Bf Données de base trav.'!P170</f>
        <v>0</v>
      </c>
      <c r="AO174" s="121">
        <f t="shared" si="61"/>
        <v>0</v>
      </c>
    </row>
    <row r="175" spans="1:41" s="122" customFormat="1" ht="16.899999999999999" customHeight="1">
      <c r="A175" s="154" t="str">
        <f>IF('1045Bf Données de base trav.'!A171="","",'1045Bf Données de base trav.'!A171)</f>
        <v/>
      </c>
      <c r="B175" s="155" t="str">
        <f>IF('1045Bf Données de base trav.'!B171="","",'1045Bf Données de base trav.'!B171)</f>
        <v/>
      </c>
      <c r="C175" s="156" t="str">
        <f>IF('1045Bf Données de base trav.'!C171="","",'1045Bf Données de base trav.'!C171)</f>
        <v/>
      </c>
      <c r="D175" s="214" t="str">
        <f>IF('1045Bf Données de base trav.'!AG171="","",'1045Bf Données de base trav.'!AG171)</f>
        <v/>
      </c>
      <c r="E175" s="222" t="str">
        <f>IF('1045Bf Données de base trav.'!N171="","",'1045Bf Données de base trav.'!N171)</f>
        <v/>
      </c>
      <c r="F175" s="210" t="str">
        <f>IF('1045Bf Données de base trav.'!O171="","",'1045Bf Données de base trav.'!O171)</f>
        <v/>
      </c>
      <c r="G175" s="217" t="str">
        <f>IF('1045Bf Données de base trav.'!P171="","",'1045Bf Données de base trav.'!P171)</f>
        <v/>
      </c>
      <c r="H175" s="218" t="str">
        <f>IF('1045Bf Données de base trav.'!Q171="","",'1045Bf Données de base trav.'!Q171)</f>
        <v/>
      </c>
      <c r="I175" s="219" t="str">
        <f>IF('1045Bf Données de base trav.'!R171="","",'1045Bf Données de base trav.'!R171)</f>
        <v/>
      </c>
      <c r="J175" s="323" t="str">
        <f t="shared" si="48"/>
        <v/>
      </c>
      <c r="K175" s="222" t="str">
        <f t="shared" si="49"/>
        <v/>
      </c>
      <c r="L175" s="220" t="str">
        <f>IF('1045Bf Données de base trav.'!S171="","",'1045Bf Données de base trav.'!S171)</f>
        <v/>
      </c>
      <c r="M175" s="221" t="str">
        <f t="shared" si="50"/>
        <v/>
      </c>
      <c r="N175" s="324" t="str">
        <f t="shared" si="51"/>
        <v/>
      </c>
      <c r="O175" s="323" t="str">
        <f t="shared" si="52"/>
        <v/>
      </c>
      <c r="P175" s="222" t="str">
        <f t="shared" si="53"/>
        <v/>
      </c>
      <c r="Q175" s="220" t="str">
        <f t="shared" si="54"/>
        <v/>
      </c>
      <c r="R175" s="221" t="str">
        <f t="shared" si="55"/>
        <v/>
      </c>
      <c r="S175" s="222" t="str">
        <f>IF(N175="","",MAX((N175-AE175)*'1045Af Demande'!$B$30,0))</f>
        <v/>
      </c>
      <c r="T175" s="223" t="str">
        <f t="shared" si="56"/>
        <v/>
      </c>
      <c r="U175" s="146"/>
      <c r="V175" s="153" t="str">
        <f>IF('1045Bf Données de base trav.'!M171="","",'1045Bf Données de base trav.'!M171)</f>
        <v/>
      </c>
      <c r="W175" s="153" t="str">
        <f>IF($C175="","",'1045Ef Décompte'!D175)</f>
        <v/>
      </c>
      <c r="X175" s="146">
        <f>IF(AND('1045Bf Données de base trav.'!Q171="",'1045Bf Données de base trav.'!R171=""),0,'1045Bf Données de base trav.'!Q171-'1045Bf Données de base trav.'!R171)</f>
        <v>0</v>
      </c>
      <c r="Y175" s="146" t="str">
        <f>IF(OR($C175="",'1045Bf Données de base trav.'!N171="",F175="",'1045Bf Données de base trav.'!P171="",X175=""),"",'1045Bf Données de base trav.'!N171-F175-'1045Bf Données de base trav.'!P171-X175)</f>
        <v/>
      </c>
      <c r="Z175" s="121" t="str">
        <f>IF(K175="","",K175 - '1045Bf Données de base trav.'!S171)</f>
        <v/>
      </c>
      <c r="AA175" s="121" t="str">
        <f t="shared" si="57"/>
        <v/>
      </c>
      <c r="AB175" s="121" t="str">
        <f t="shared" si="58"/>
        <v/>
      </c>
      <c r="AC175" s="121" t="str">
        <f t="shared" si="59"/>
        <v/>
      </c>
      <c r="AD175" s="121" t="str">
        <f>IF(OR($C175="",K175="",N175=""),"",MAX(O175+'1045Bf Données de base trav.'!T171-N175,0))</f>
        <v/>
      </c>
      <c r="AE175" s="121">
        <f>'1045Bf Données de base trav.'!T171</f>
        <v>0</v>
      </c>
      <c r="AF175" s="121" t="str">
        <f t="shared" si="60"/>
        <v/>
      </c>
      <c r="AG175" s="125">
        <f>IF('1045Bf Données de base trav.'!N171="",0,1)</f>
        <v>0</v>
      </c>
      <c r="AH175" s="138">
        <f t="shared" si="62"/>
        <v>0</v>
      </c>
      <c r="AI175" s="121">
        <f>IF('1045Bf Données de base trav.'!N171="",0,'1045Bf Données de base trav.'!N171)</f>
        <v>0</v>
      </c>
      <c r="AJ175" s="121">
        <f>IF('1045Bf Données de base trav.'!N171="",0,'1045Bf Données de base trav.'!P171)</f>
        <v>0</v>
      </c>
      <c r="AK175" s="153">
        <f>IF('1045Bf Données de base trav.'!V171&gt;0,AA175,0)</f>
        <v>0</v>
      </c>
      <c r="AL175" s="126">
        <f>IF('1045Bf Données de base trav.'!V171&gt;0,'1045Bf Données de base trav.'!T171,0)</f>
        <v>0</v>
      </c>
      <c r="AM175" s="121">
        <f>'1045Bf Données de base trav.'!N171</f>
        <v>0</v>
      </c>
      <c r="AN175" s="121">
        <f>'1045Bf Données de base trav.'!P171</f>
        <v>0</v>
      </c>
      <c r="AO175" s="121">
        <f t="shared" si="61"/>
        <v>0</v>
      </c>
    </row>
    <row r="176" spans="1:41" s="122" customFormat="1" ht="16.899999999999999" customHeight="1">
      <c r="A176" s="154" t="str">
        <f>IF('1045Bf Données de base trav.'!A172="","",'1045Bf Données de base trav.'!A172)</f>
        <v/>
      </c>
      <c r="B176" s="155" t="str">
        <f>IF('1045Bf Données de base trav.'!B172="","",'1045Bf Données de base trav.'!B172)</f>
        <v/>
      </c>
      <c r="C176" s="156" t="str">
        <f>IF('1045Bf Données de base trav.'!C172="","",'1045Bf Données de base trav.'!C172)</f>
        <v/>
      </c>
      <c r="D176" s="214" t="str">
        <f>IF('1045Bf Données de base trav.'!AG172="","",'1045Bf Données de base trav.'!AG172)</f>
        <v/>
      </c>
      <c r="E176" s="222" t="str">
        <f>IF('1045Bf Données de base trav.'!N172="","",'1045Bf Données de base trav.'!N172)</f>
        <v/>
      </c>
      <c r="F176" s="210" t="str">
        <f>IF('1045Bf Données de base trav.'!O172="","",'1045Bf Données de base trav.'!O172)</f>
        <v/>
      </c>
      <c r="G176" s="217" t="str">
        <f>IF('1045Bf Données de base trav.'!P172="","",'1045Bf Données de base trav.'!P172)</f>
        <v/>
      </c>
      <c r="H176" s="218" t="str">
        <f>IF('1045Bf Données de base trav.'!Q172="","",'1045Bf Données de base trav.'!Q172)</f>
        <v/>
      </c>
      <c r="I176" s="219" t="str">
        <f>IF('1045Bf Données de base trav.'!R172="","",'1045Bf Données de base trav.'!R172)</f>
        <v/>
      </c>
      <c r="J176" s="323" t="str">
        <f t="shared" si="48"/>
        <v/>
      </c>
      <c r="K176" s="222" t="str">
        <f t="shared" si="49"/>
        <v/>
      </c>
      <c r="L176" s="220" t="str">
        <f>IF('1045Bf Données de base trav.'!S172="","",'1045Bf Données de base trav.'!S172)</f>
        <v/>
      </c>
      <c r="M176" s="221" t="str">
        <f t="shared" si="50"/>
        <v/>
      </c>
      <c r="N176" s="324" t="str">
        <f t="shared" si="51"/>
        <v/>
      </c>
      <c r="O176" s="323" t="str">
        <f t="shared" si="52"/>
        <v/>
      </c>
      <c r="P176" s="222" t="str">
        <f t="shared" si="53"/>
        <v/>
      </c>
      <c r="Q176" s="220" t="str">
        <f t="shared" si="54"/>
        <v/>
      </c>
      <c r="R176" s="221" t="str">
        <f t="shared" si="55"/>
        <v/>
      </c>
      <c r="S176" s="222" t="str">
        <f>IF(N176="","",MAX((N176-AE176)*'1045Af Demande'!$B$30,0))</f>
        <v/>
      </c>
      <c r="T176" s="223" t="str">
        <f t="shared" si="56"/>
        <v/>
      </c>
      <c r="U176" s="146"/>
      <c r="V176" s="153" t="str">
        <f>IF('1045Bf Données de base trav.'!M172="","",'1045Bf Données de base trav.'!M172)</f>
        <v/>
      </c>
      <c r="W176" s="153" t="str">
        <f>IF($C176="","",'1045Ef Décompte'!D176)</f>
        <v/>
      </c>
      <c r="X176" s="146">
        <f>IF(AND('1045Bf Données de base trav.'!Q172="",'1045Bf Données de base trav.'!R172=""),0,'1045Bf Données de base trav.'!Q172-'1045Bf Données de base trav.'!R172)</f>
        <v>0</v>
      </c>
      <c r="Y176" s="146" t="str">
        <f>IF(OR($C176="",'1045Bf Données de base trav.'!N172="",F176="",'1045Bf Données de base trav.'!P172="",X176=""),"",'1045Bf Données de base trav.'!N172-F176-'1045Bf Données de base trav.'!P172-X176)</f>
        <v/>
      </c>
      <c r="Z176" s="121" t="str">
        <f>IF(K176="","",K176 - '1045Bf Données de base trav.'!S172)</f>
        <v/>
      </c>
      <c r="AA176" s="121" t="str">
        <f t="shared" si="57"/>
        <v/>
      </c>
      <c r="AB176" s="121" t="str">
        <f t="shared" si="58"/>
        <v/>
      </c>
      <c r="AC176" s="121" t="str">
        <f t="shared" si="59"/>
        <v/>
      </c>
      <c r="AD176" s="121" t="str">
        <f>IF(OR($C176="",K176="",N176=""),"",MAX(O176+'1045Bf Données de base trav.'!T172-N176,0))</f>
        <v/>
      </c>
      <c r="AE176" s="121">
        <f>'1045Bf Données de base trav.'!T172</f>
        <v>0</v>
      </c>
      <c r="AF176" s="121" t="str">
        <f t="shared" si="60"/>
        <v/>
      </c>
      <c r="AG176" s="125">
        <f>IF('1045Bf Données de base trav.'!N172="",0,1)</f>
        <v>0</v>
      </c>
      <c r="AH176" s="138">
        <f t="shared" si="62"/>
        <v>0</v>
      </c>
      <c r="AI176" s="121">
        <f>IF('1045Bf Données de base trav.'!N172="",0,'1045Bf Données de base trav.'!N172)</f>
        <v>0</v>
      </c>
      <c r="AJ176" s="121">
        <f>IF('1045Bf Données de base trav.'!N172="",0,'1045Bf Données de base trav.'!P172)</f>
        <v>0</v>
      </c>
      <c r="AK176" s="153">
        <f>IF('1045Bf Données de base trav.'!V172&gt;0,AA176,0)</f>
        <v>0</v>
      </c>
      <c r="AL176" s="126">
        <f>IF('1045Bf Données de base trav.'!V172&gt;0,'1045Bf Données de base trav.'!T172,0)</f>
        <v>0</v>
      </c>
      <c r="AM176" s="121">
        <f>'1045Bf Données de base trav.'!N172</f>
        <v>0</v>
      </c>
      <c r="AN176" s="121">
        <f>'1045Bf Données de base trav.'!P172</f>
        <v>0</v>
      </c>
      <c r="AO176" s="121">
        <f t="shared" si="61"/>
        <v>0</v>
      </c>
    </row>
    <row r="177" spans="1:41" s="122" customFormat="1" ht="16.899999999999999" customHeight="1">
      <c r="A177" s="154" t="str">
        <f>IF('1045Bf Données de base trav.'!A173="","",'1045Bf Données de base trav.'!A173)</f>
        <v/>
      </c>
      <c r="B177" s="155" t="str">
        <f>IF('1045Bf Données de base trav.'!B173="","",'1045Bf Données de base trav.'!B173)</f>
        <v/>
      </c>
      <c r="C177" s="156" t="str">
        <f>IF('1045Bf Données de base trav.'!C173="","",'1045Bf Données de base trav.'!C173)</f>
        <v/>
      </c>
      <c r="D177" s="214" t="str">
        <f>IF('1045Bf Données de base trav.'!AG173="","",'1045Bf Données de base trav.'!AG173)</f>
        <v/>
      </c>
      <c r="E177" s="222" t="str">
        <f>IF('1045Bf Données de base trav.'!N173="","",'1045Bf Données de base trav.'!N173)</f>
        <v/>
      </c>
      <c r="F177" s="210" t="str">
        <f>IF('1045Bf Données de base trav.'!O173="","",'1045Bf Données de base trav.'!O173)</f>
        <v/>
      </c>
      <c r="G177" s="217" t="str">
        <f>IF('1045Bf Données de base trav.'!P173="","",'1045Bf Données de base trav.'!P173)</f>
        <v/>
      </c>
      <c r="H177" s="218" t="str">
        <f>IF('1045Bf Données de base trav.'!Q173="","",'1045Bf Données de base trav.'!Q173)</f>
        <v/>
      </c>
      <c r="I177" s="219" t="str">
        <f>IF('1045Bf Données de base trav.'!R173="","",'1045Bf Données de base trav.'!R173)</f>
        <v/>
      </c>
      <c r="J177" s="323" t="str">
        <f t="shared" si="48"/>
        <v/>
      </c>
      <c r="K177" s="222" t="str">
        <f t="shared" si="49"/>
        <v/>
      </c>
      <c r="L177" s="220" t="str">
        <f>IF('1045Bf Données de base trav.'!S173="","",'1045Bf Données de base trav.'!S173)</f>
        <v/>
      </c>
      <c r="M177" s="221" t="str">
        <f t="shared" si="50"/>
        <v/>
      </c>
      <c r="N177" s="324" t="str">
        <f t="shared" si="51"/>
        <v/>
      </c>
      <c r="O177" s="323" t="str">
        <f t="shared" si="52"/>
        <v/>
      </c>
      <c r="P177" s="222" t="str">
        <f t="shared" si="53"/>
        <v/>
      </c>
      <c r="Q177" s="220" t="str">
        <f t="shared" si="54"/>
        <v/>
      </c>
      <c r="R177" s="221" t="str">
        <f t="shared" si="55"/>
        <v/>
      </c>
      <c r="S177" s="222" t="str">
        <f>IF(N177="","",MAX((N177-AE177)*'1045Af Demande'!$B$30,0))</f>
        <v/>
      </c>
      <c r="T177" s="223" t="str">
        <f t="shared" si="56"/>
        <v/>
      </c>
      <c r="U177" s="146"/>
      <c r="V177" s="153" t="str">
        <f>IF('1045Bf Données de base trav.'!M173="","",'1045Bf Données de base trav.'!M173)</f>
        <v/>
      </c>
      <c r="W177" s="153" t="str">
        <f>IF($C177="","",'1045Ef Décompte'!D177)</f>
        <v/>
      </c>
      <c r="X177" s="146">
        <f>IF(AND('1045Bf Données de base trav.'!Q173="",'1045Bf Données de base trav.'!R173=""),0,'1045Bf Données de base trav.'!Q173-'1045Bf Données de base trav.'!R173)</f>
        <v>0</v>
      </c>
      <c r="Y177" s="146" t="str">
        <f>IF(OR($C177="",'1045Bf Données de base trav.'!N173="",F177="",'1045Bf Données de base trav.'!P173="",X177=""),"",'1045Bf Données de base trav.'!N173-F177-'1045Bf Données de base trav.'!P173-X177)</f>
        <v/>
      </c>
      <c r="Z177" s="121" t="str">
        <f>IF(K177="","",K177 - '1045Bf Données de base trav.'!S173)</f>
        <v/>
      </c>
      <c r="AA177" s="121" t="str">
        <f t="shared" si="57"/>
        <v/>
      </c>
      <c r="AB177" s="121" t="str">
        <f t="shared" si="58"/>
        <v/>
      </c>
      <c r="AC177" s="121" t="str">
        <f t="shared" si="59"/>
        <v/>
      </c>
      <c r="AD177" s="121" t="str">
        <f>IF(OR($C177="",K177="",N177=""),"",MAX(O177+'1045Bf Données de base trav.'!T173-N177,0))</f>
        <v/>
      </c>
      <c r="AE177" s="121">
        <f>'1045Bf Données de base trav.'!T173</f>
        <v>0</v>
      </c>
      <c r="AF177" s="121" t="str">
        <f t="shared" si="60"/>
        <v/>
      </c>
      <c r="AG177" s="125">
        <f>IF('1045Bf Données de base trav.'!N173="",0,1)</f>
        <v>0</v>
      </c>
      <c r="AH177" s="138">
        <f t="shared" si="62"/>
        <v>0</v>
      </c>
      <c r="AI177" s="121">
        <f>IF('1045Bf Données de base trav.'!N173="",0,'1045Bf Données de base trav.'!N173)</f>
        <v>0</v>
      </c>
      <c r="AJ177" s="121">
        <f>IF('1045Bf Données de base trav.'!N173="",0,'1045Bf Données de base trav.'!P173)</f>
        <v>0</v>
      </c>
      <c r="AK177" s="153">
        <f>IF('1045Bf Données de base trav.'!V173&gt;0,AA177,0)</f>
        <v>0</v>
      </c>
      <c r="AL177" s="126">
        <f>IF('1045Bf Données de base trav.'!V173&gt;0,'1045Bf Données de base trav.'!T173,0)</f>
        <v>0</v>
      </c>
      <c r="AM177" s="121">
        <f>'1045Bf Données de base trav.'!N173</f>
        <v>0</v>
      </c>
      <c r="AN177" s="121">
        <f>'1045Bf Données de base trav.'!P173</f>
        <v>0</v>
      </c>
      <c r="AO177" s="121">
        <f t="shared" si="61"/>
        <v>0</v>
      </c>
    </row>
    <row r="178" spans="1:41" s="122" customFormat="1" ht="16.899999999999999" customHeight="1">
      <c r="A178" s="154" t="str">
        <f>IF('1045Bf Données de base trav.'!A174="","",'1045Bf Données de base trav.'!A174)</f>
        <v/>
      </c>
      <c r="B178" s="155" t="str">
        <f>IF('1045Bf Données de base trav.'!B174="","",'1045Bf Données de base trav.'!B174)</f>
        <v/>
      </c>
      <c r="C178" s="156" t="str">
        <f>IF('1045Bf Données de base trav.'!C174="","",'1045Bf Données de base trav.'!C174)</f>
        <v/>
      </c>
      <c r="D178" s="214" t="str">
        <f>IF('1045Bf Données de base trav.'!AG174="","",'1045Bf Données de base trav.'!AG174)</f>
        <v/>
      </c>
      <c r="E178" s="222" t="str">
        <f>IF('1045Bf Données de base trav.'!N174="","",'1045Bf Données de base trav.'!N174)</f>
        <v/>
      </c>
      <c r="F178" s="210" t="str">
        <f>IF('1045Bf Données de base trav.'!O174="","",'1045Bf Données de base trav.'!O174)</f>
        <v/>
      </c>
      <c r="G178" s="217" t="str">
        <f>IF('1045Bf Données de base trav.'!P174="","",'1045Bf Données de base trav.'!P174)</f>
        <v/>
      </c>
      <c r="H178" s="218" t="str">
        <f>IF('1045Bf Données de base trav.'!Q174="","",'1045Bf Données de base trav.'!Q174)</f>
        <v/>
      </c>
      <c r="I178" s="219" t="str">
        <f>IF('1045Bf Données de base trav.'!R174="","",'1045Bf Données de base trav.'!R174)</f>
        <v/>
      </c>
      <c r="J178" s="323" t="str">
        <f t="shared" si="48"/>
        <v/>
      </c>
      <c r="K178" s="222" t="str">
        <f t="shared" si="49"/>
        <v/>
      </c>
      <c r="L178" s="220" t="str">
        <f>IF('1045Bf Données de base trav.'!S174="","",'1045Bf Données de base trav.'!S174)</f>
        <v/>
      </c>
      <c r="M178" s="221" t="str">
        <f t="shared" si="50"/>
        <v/>
      </c>
      <c r="N178" s="324" t="str">
        <f t="shared" si="51"/>
        <v/>
      </c>
      <c r="O178" s="323" t="str">
        <f t="shared" si="52"/>
        <v/>
      </c>
      <c r="P178" s="222" t="str">
        <f t="shared" si="53"/>
        <v/>
      </c>
      <c r="Q178" s="220" t="str">
        <f t="shared" si="54"/>
        <v/>
      </c>
      <c r="R178" s="221" t="str">
        <f t="shared" si="55"/>
        <v/>
      </c>
      <c r="S178" s="222" t="str">
        <f>IF(N178="","",MAX((N178-AE178)*'1045Af Demande'!$B$30,0))</f>
        <v/>
      </c>
      <c r="T178" s="223" t="str">
        <f t="shared" si="56"/>
        <v/>
      </c>
      <c r="U178" s="146"/>
      <c r="V178" s="153" t="str">
        <f>IF('1045Bf Données de base trav.'!M174="","",'1045Bf Données de base trav.'!M174)</f>
        <v/>
      </c>
      <c r="W178" s="153" t="str">
        <f>IF($C178="","",'1045Ef Décompte'!D178)</f>
        <v/>
      </c>
      <c r="X178" s="146">
        <f>IF(AND('1045Bf Données de base trav.'!Q174="",'1045Bf Données de base trav.'!R174=""),0,'1045Bf Données de base trav.'!Q174-'1045Bf Données de base trav.'!R174)</f>
        <v>0</v>
      </c>
      <c r="Y178" s="146" t="str">
        <f>IF(OR($C178="",'1045Bf Données de base trav.'!N174="",F178="",'1045Bf Données de base trav.'!P174="",X178=""),"",'1045Bf Données de base trav.'!N174-F178-'1045Bf Données de base trav.'!P174-X178)</f>
        <v/>
      </c>
      <c r="Z178" s="121" t="str">
        <f>IF(K178="","",K178 - '1045Bf Données de base trav.'!S174)</f>
        <v/>
      </c>
      <c r="AA178" s="121" t="str">
        <f t="shared" si="57"/>
        <v/>
      </c>
      <c r="AB178" s="121" t="str">
        <f t="shared" si="58"/>
        <v/>
      </c>
      <c r="AC178" s="121" t="str">
        <f t="shared" si="59"/>
        <v/>
      </c>
      <c r="AD178" s="121" t="str">
        <f>IF(OR($C178="",K178="",N178=""),"",MAX(O178+'1045Bf Données de base trav.'!T174-N178,0))</f>
        <v/>
      </c>
      <c r="AE178" s="121">
        <f>'1045Bf Données de base trav.'!T174</f>
        <v>0</v>
      </c>
      <c r="AF178" s="121" t="str">
        <f t="shared" si="60"/>
        <v/>
      </c>
      <c r="AG178" s="125">
        <f>IF('1045Bf Données de base trav.'!N174="",0,1)</f>
        <v>0</v>
      </c>
      <c r="AH178" s="138">
        <f t="shared" si="62"/>
        <v>0</v>
      </c>
      <c r="AI178" s="121">
        <f>IF('1045Bf Données de base trav.'!N174="",0,'1045Bf Données de base trav.'!N174)</f>
        <v>0</v>
      </c>
      <c r="AJ178" s="121">
        <f>IF('1045Bf Données de base trav.'!N174="",0,'1045Bf Données de base trav.'!P174)</f>
        <v>0</v>
      </c>
      <c r="AK178" s="153">
        <f>IF('1045Bf Données de base trav.'!V174&gt;0,AA178,0)</f>
        <v>0</v>
      </c>
      <c r="AL178" s="126">
        <f>IF('1045Bf Données de base trav.'!V174&gt;0,'1045Bf Données de base trav.'!T174,0)</f>
        <v>0</v>
      </c>
      <c r="AM178" s="121">
        <f>'1045Bf Données de base trav.'!N174</f>
        <v>0</v>
      </c>
      <c r="AN178" s="121">
        <f>'1045Bf Données de base trav.'!P174</f>
        <v>0</v>
      </c>
      <c r="AO178" s="121">
        <f t="shared" si="61"/>
        <v>0</v>
      </c>
    </row>
    <row r="179" spans="1:41" s="122" customFormat="1" ht="16.899999999999999" customHeight="1">
      <c r="A179" s="154" t="str">
        <f>IF('1045Bf Données de base trav.'!A175="","",'1045Bf Données de base trav.'!A175)</f>
        <v/>
      </c>
      <c r="B179" s="155" t="str">
        <f>IF('1045Bf Données de base trav.'!B175="","",'1045Bf Données de base trav.'!B175)</f>
        <v/>
      </c>
      <c r="C179" s="156" t="str">
        <f>IF('1045Bf Données de base trav.'!C175="","",'1045Bf Données de base trav.'!C175)</f>
        <v/>
      </c>
      <c r="D179" s="214" t="str">
        <f>IF('1045Bf Données de base trav.'!AG175="","",'1045Bf Données de base trav.'!AG175)</f>
        <v/>
      </c>
      <c r="E179" s="222" t="str">
        <f>IF('1045Bf Données de base trav.'!N175="","",'1045Bf Données de base trav.'!N175)</f>
        <v/>
      </c>
      <c r="F179" s="210" t="str">
        <f>IF('1045Bf Données de base trav.'!O175="","",'1045Bf Données de base trav.'!O175)</f>
        <v/>
      </c>
      <c r="G179" s="217" t="str">
        <f>IF('1045Bf Données de base trav.'!P175="","",'1045Bf Données de base trav.'!P175)</f>
        <v/>
      </c>
      <c r="H179" s="218" t="str">
        <f>IF('1045Bf Données de base trav.'!Q175="","",'1045Bf Données de base trav.'!Q175)</f>
        <v/>
      </c>
      <c r="I179" s="219" t="str">
        <f>IF('1045Bf Données de base trav.'!R175="","",'1045Bf Données de base trav.'!R175)</f>
        <v/>
      </c>
      <c r="J179" s="323" t="str">
        <f t="shared" si="48"/>
        <v/>
      </c>
      <c r="K179" s="222" t="str">
        <f t="shared" si="49"/>
        <v/>
      </c>
      <c r="L179" s="220" t="str">
        <f>IF('1045Bf Données de base trav.'!S175="","",'1045Bf Données de base trav.'!S175)</f>
        <v/>
      </c>
      <c r="M179" s="221" t="str">
        <f t="shared" si="50"/>
        <v/>
      </c>
      <c r="N179" s="324" t="str">
        <f t="shared" si="51"/>
        <v/>
      </c>
      <c r="O179" s="323" t="str">
        <f t="shared" si="52"/>
        <v/>
      </c>
      <c r="P179" s="222" t="str">
        <f t="shared" si="53"/>
        <v/>
      </c>
      <c r="Q179" s="220" t="str">
        <f t="shared" si="54"/>
        <v/>
      </c>
      <c r="R179" s="221" t="str">
        <f t="shared" si="55"/>
        <v/>
      </c>
      <c r="S179" s="222" t="str">
        <f>IF(N179="","",MAX((N179-AE179)*'1045Af Demande'!$B$30,0))</f>
        <v/>
      </c>
      <c r="T179" s="223" t="str">
        <f t="shared" si="56"/>
        <v/>
      </c>
      <c r="U179" s="146"/>
      <c r="V179" s="153" t="str">
        <f>IF('1045Bf Données de base trav.'!M175="","",'1045Bf Données de base trav.'!M175)</f>
        <v/>
      </c>
      <c r="W179" s="153" t="str">
        <f>IF($C179="","",'1045Ef Décompte'!D179)</f>
        <v/>
      </c>
      <c r="X179" s="146">
        <f>IF(AND('1045Bf Données de base trav.'!Q175="",'1045Bf Données de base trav.'!R175=""),0,'1045Bf Données de base trav.'!Q175-'1045Bf Données de base trav.'!R175)</f>
        <v>0</v>
      </c>
      <c r="Y179" s="146" t="str">
        <f>IF(OR($C179="",'1045Bf Données de base trav.'!N175="",F179="",'1045Bf Données de base trav.'!P175="",X179=""),"",'1045Bf Données de base trav.'!N175-F179-'1045Bf Données de base trav.'!P175-X179)</f>
        <v/>
      </c>
      <c r="Z179" s="121" t="str">
        <f>IF(K179="","",K179 - '1045Bf Données de base trav.'!S175)</f>
        <v/>
      </c>
      <c r="AA179" s="121" t="str">
        <f t="shared" si="57"/>
        <v/>
      </c>
      <c r="AB179" s="121" t="str">
        <f t="shared" si="58"/>
        <v/>
      </c>
      <c r="AC179" s="121" t="str">
        <f t="shared" si="59"/>
        <v/>
      </c>
      <c r="AD179" s="121" t="str">
        <f>IF(OR($C179="",K179="",N179=""),"",MAX(O179+'1045Bf Données de base trav.'!T175-N179,0))</f>
        <v/>
      </c>
      <c r="AE179" s="121">
        <f>'1045Bf Données de base trav.'!T175</f>
        <v>0</v>
      </c>
      <c r="AF179" s="121" t="str">
        <f t="shared" si="60"/>
        <v/>
      </c>
      <c r="AG179" s="125">
        <f>IF('1045Bf Données de base trav.'!N175="",0,1)</f>
        <v>0</v>
      </c>
      <c r="AH179" s="138">
        <f t="shared" si="62"/>
        <v>0</v>
      </c>
      <c r="AI179" s="121">
        <f>IF('1045Bf Données de base trav.'!N175="",0,'1045Bf Données de base trav.'!N175)</f>
        <v>0</v>
      </c>
      <c r="AJ179" s="121">
        <f>IF('1045Bf Données de base trav.'!N175="",0,'1045Bf Données de base trav.'!P175)</f>
        <v>0</v>
      </c>
      <c r="AK179" s="153">
        <f>IF('1045Bf Données de base trav.'!V175&gt;0,AA179,0)</f>
        <v>0</v>
      </c>
      <c r="AL179" s="126">
        <f>IF('1045Bf Données de base trav.'!V175&gt;0,'1045Bf Données de base trav.'!T175,0)</f>
        <v>0</v>
      </c>
      <c r="AM179" s="121">
        <f>'1045Bf Données de base trav.'!N175</f>
        <v>0</v>
      </c>
      <c r="AN179" s="121">
        <f>'1045Bf Données de base trav.'!P175</f>
        <v>0</v>
      </c>
      <c r="AO179" s="121">
        <f t="shared" si="61"/>
        <v>0</v>
      </c>
    </row>
    <row r="180" spans="1:41" s="122" customFormat="1" ht="16.899999999999999" customHeight="1">
      <c r="A180" s="154" t="str">
        <f>IF('1045Bf Données de base trav.'!A176="","",'1045Bf Données de base trav.'!A176)</f>
        <v/>
      </c>
      <c r="B180" s="155" t="str">
        <f>IF('1045Bf Données de base trav.'!B176="","",'1045Bf Données de base trav.'!B176)</f>
        <v/>
      </c>
      <c r="C180" s="156" t="str">
        <f>IF('1045Bf Données de base trav.'!C176="","",'1045Bf Données de base trav.'!C176)</f>
        <v/>
      </c>
      <c r="D180" s="214" t="str">
        <f>IF('1045Bf Données de base trav.'!AG176="","",'1045Bf Données de base trav.'!AG176)</f>
        <v/>
      </c>
      <c r="E180" s="222" t="str">
        <f>IF('1045Bf Données de base trav.'!N176="","",'1045Bf Données de base trav.'!N176)</f>
        <v/>
      </c>
      <c r="F180" s="210" t="str">
        <f>IF('1045Bf Données de base trav.'!O176="","",'1045Bf Données de base trav.'!O176)</f>
        <v/>
      </c>
      <c r="G180" s="217" t="str">
        <f>IF('1045Bf Données de base trav.'!P176="","",'1045Bf Données de base trav.'!P176)</f>
        <v/>
      </c>
      <c r="H180" s="218" t="str">
        <f>IF('1045Bf Données de base trav.'!Q176="","",'1045Bf Données de base trav.'!Q176)</f>
        <v/>
      </c>
      <c r="I180" s="219" t="str">
        <f>IF('1045Bf Données de base trav.'!R176="","",'1045Bf Données de base trav.'!R176)</f>
        <v/>
      </c>
      <c r="J180" s="323" t="str">
        <f t="shared" si="48"/>
        <v/>
      </c>
      <c r="K180" s="222" t="str">
        <f t="shared" si="49"/>
        <v/>
      </c>
      <c r="L180" s="220" t="str">
        <f>IF('1045Bf Données de base trav.'!S176="","",'1045Bf Données de base trav.'!S176)</f>
        <v/>
      </c>
      <c r="M180" s="221" t="str">
        <f t="shared" si="50"/>
        <v/>
      </c>
      <c r="N180" s="324" t="str">
        <f t="shared" si="51"/>
        <v/>
      </c>
      <c r="O180" s="323" t="str">
        <f t="shared" si="52"/>
        <v/>
      </c>
      <c r="P180" s="222" t="str">
        <f t="shared" si="53"/>
        <v/>
      </c>
      <c r="Q180" s="220" t="str">
        <f t="shared" si="54"/>
        <v/>
      </c>
      <c r="R180" s="221" t="str">
        <f t="shared" si="55"/>
        <v/>
      </c>
      <c r="S180" s="222" t="str">
        <f>IF(N180="","",MAX((N180-AE180)*'1045Af Demande'!$B$30,0))</f>
        <v/>
      </c>
      <c r="T180" s="223" t="str">
        <f t="shared" si="56"/>
        <v/>
      </c>
      <c r="U180" s="146"/>
      <c r="V180" s="153" t="str">
        <f>IF('1045Bf Données de base trav.'!M176="","",'1045Bf Données de base trav.'!M176)</f>
        <v/>
      </c>
      <c r="W180" s="153" t="str">
        <f>IF($C180="","",'1045Ef Décompte'!D180)</f>
        <v/>
      </c>
      <c r="X180" s="146">
        <f>IF(AND('1045Bf Données de base trav.'!Q176="",'1045Bf Données de base trav.'!R176=""),0,'1045Bf Données de base trav.'!Q176-'1045Bf Données de base trav.'!R176)</f>
        <v>0</v>
      </c>
      <c r="Y180" s="146" t="str">
        <f>IF(OR($C180="",'1045Bf Données de base trav.'!N176="",F180="",'1045Bf Données de base trav.'!P176="",X180=""),"",'1045Bf Données de base trav.'!N176-F180-'1045Bf Données de base trav.'!P176-X180)</f>
        <v/>
      </c>
      <c r="Z180" s="121" t="str">
        <f>IF(K180="","",K180 - '1045Bf Données de base trav.'!S176)</f>
        <v/>
      </c>
      <c r="AA180" s="121" t="str">
        <f t="shared" si="57"/>
        <v/>
      </c>
      <c r="AB180" s="121" t="str">
        <f t="shared" si="58"/>
        <v/>
      </c>
      <c r="AC180" s="121" t="str">
        <f t="shared" si="59"/>
        <v/>
      </c>
      <c r="AD180" s="121" t="str">
        <f>IF(OR($C180="",K180="",N180=""),"",MAX(O180+'1045Bf Données de base trav.'!T176-N180,0))</f>
        <v/>
      </c>
      <c r="AE180" s="121">
        <f>'1045Bf Données de base trav.'!T176</f>
        <v>0</v>
      </c>
      <c r="AF180" s="121" t="str">
        <f t="shared" si="60"/>
        <v/>
      </c>
      <c r="AG180" s="125">
        <f>IF('1045Bf Données de base trav.'!N176="",0,1)</f>
        <v>0</v>
      </c>
      <c r="AH180" s="138">
        <f t="shared" si="62"/>
        <v>0</v>
      </c>
      <c r="AI180" s="121">
        <f>IF('1045Bf Données de base trav.'!N176="",0,'1045Bf Données de base trav.'!N176)</f>
        <v>0</v>
      </c>
      <c r="AJ180" s="121">
        <f>IF('1045Bf Données de base trav.'!N176="",0,'1045Bf Données de base trav.'!P176)</f>
        <v>0</v>
      </c>
      <c r="AK180" s="153">
        <f>IF('1045Bf Données de base trav.'!V176&gt;0,AA180,0)</f>
        <v>0</v>
      </c>
      <c r="AL180" s="126">
        <f>IF('1045Bf Données de base trav.'!V176&gt;0,'1045Bf Données de base trav.'!T176,0)</f>
        <v>0</v>
      </c>
      <c r="AM180" s="121">
        <f>'1045Bf Données de base trav.'!N176</f>
        <v>0</v>
      </c>
      <c r="AN180" s="121">
        <f>'1045Bf Données de base trav.'!P176</f>
        <v>0</v>
      </c>
      <c r="AO180" s="121">
        <f t="shared" si="61"/>
        <v>0</v>
      </c>
    </row>
    <row r="181" spans="1:41" s="122" customFormat="1" ht="16.899999999999999" customHeight="1">
      <c r="A181" s="154" t="str">
        <f>IF('1045Bf Données de base trav.'!A177="","",'1045Bf Données de base trav.'!A177)</f>
        <v/>
      </c>
      <c r="B181" s="155" t="str">
        <f>IF('1045Bf Données de base trav.'!B177="","",'1045Bf Données de base trav.'!B177)</f>
        <v/>
      </c>
      <c r="C181" s="156" t="str">
        <f>IF('1045Bf Données de base trav.'!C177="","",'1045Bf Données de base trav.'!C177)</f>
        <v/>
      </c>
      <c r="D181" s="214" t="str">
        <f>IF('1045Bf Données de base trav.'!AG177="","",'1045Bf Données de base trav.'!AG177)</f>
        <v/>
      </c>
      <c r="E181" s="222" t="str">
        <f>IF('1045Bf Données de base trav.'!N177="","",'1045Bf Données de base trav.'!N177)</f>
        <v/>
      </c>
      <c r="F181" s="210" t="str">
        <f>IF('1045Bf Données de base trav.'!O177="","",'1045Bf Données de base trav.'!O177)</f>
        <v/>
      </c>
      <c r="G181" s="217" t="str">
        <f>IF('1045Bf Données de base trav.'!P177="","",'1045Bf Données de base trav.'!P177)</f>
        <v/>
      </c>
      <c r="H181" s="218" t="str">
        <f>IF('1045Bf Données de base trav.'!Q177="","",'1045Bf Données de base trav.'!Q177)</f>
        <v/>
      </c>
      <c r="I181" s="219" t="str">
        <f>IF('1045Bf Données de base trav.'!R177="","",'1045Bf Données de base trav.'!R177)</f>
        <v/>
      </c>
      <c r="J181" s="323" t="str">
        <f t="shared" si="48"/>
        <v/>
      </c>
      <c r="K181" s="222" t="str">
        <f t="shared" si="49"/>
        <v/>
      </c>
      <c r="L181" s="220" t="str">
        <f>IF('1045Bf Données de base trav.'!S177="","",'1045Bf Données de base trav.'!S177)</f>
        <v/>
      </c>
      <c r="M181" s="221" t="str">
        <f t="shared" si="50"/>
        <v/>
      </c>
      <c r="N181" s="324" t="str">
        <f t="shared" si="51"/>
        <v/>
      </c>
      <c r="O181" s="323" t="str">
        <f t="shared" si="52"/>
        <v/>
      </c>
      <c r="P181" s="222" t="str">
        <f t="shared" si="53"/>
        <v/>
      </c>
      <c r="Q181" s="220" t="str">
        <f t="shared" si="54"/>
        <v/>
      </c>
      <c r="R181" s="221" t="str">
        <f t="shared" si="55"/>
        <v/>
      </c>
      <c r="S181" s="222" t="str">
        <f>IF(N181="","",MAX((N181-AE181)*'1045Af Demande'!$B$30,0))</f>
        <v/>
      </c>
      <c r="T181" s="223" t="str">
        <f t="shared" si="56"/>
        <v/>
      </c>
      <c r="U181" s="146"/>
      <c r="V181" s="153" t="str">
        <f>IF('1045Bf Données de base trav.'!M177="","",'1045Bf Données de base trav.'!M177)</f>
        <v/>
      </c>
      <c r="W181" s="153" t="str">
        <f>IF($C181="","",'1045Ef Décompte'!D181)</f>
        <v/>
      </c>
      <c r="X181" s="146">
        <f>IF(AND('1045Bf Données de base trav.'!Q177="",'1045Bf Données de base trav.'!R177=""),0,'1045Bf Données de base trav.'!Q177-'1045Bf Données de base trav.'!R177)</f>
        <v>0</v>
      </c>
      <c r="Y181" s="146" t="str">
        <f>IF(OR($C181="",'1045Bf Données de base trav.'!N177="",F181="",'1045Bf Données de base trav.'!P177="",X181=""),"",'1045Bf Données de base trav.'!N177-F181-'1045Bf Données de base trav.'!P177-X181)</f>
        <v/>
      </c>
      <c r="Z181" s="121" t="str">
        <f>IF(K181="","",K181 - '1045Bf Données de base trav.'!S177)</f>
        <v/>
      </c>
      <c r="AA181" s="121" t="str">
        <f t="shared" si="57"/>
        <v/>
      </c>
      <c r="AB181" s="121" t="str">
        <f t="shared" si="58"/>
        <v/>
      </c>
      <c r="AC181" s="121" t="str">
        <f t="shared" si="59"/>
        <v/>
      </c>
      <c r="AD181" s="121" t="str">
        <f>IF(OR($C181="",K181="",N181=""),"",MAX(O181+'1045Bf Données de base trav.'!T177-N181,0))</f>
        <v/>
      </c>
      <c r="AE181" s="121">
        <f>'1045Bf Données de base trav.'!T177</f>
        <v>0</v>
      </c>
      <c r="AF181" s="121" t="str">
        <f t="shared" si="60"/>
        <v/>
      </c>
      <c r="AG181" s="125">
        <f>IF('1045Bf Données de base trav.'!N177="",0,1)</f>
        <v>0</v>
      </c>
      <c r="AH181" s="138">
        <f t="shared" si="62"/>
        <v>0</v>
      </c>
      <c r="AI181" s="121">
        <f>IF('1045Bf Données de base trav.'!N177="",0,'1045Bf Données de base trav.'!N177)</f>
        <v>0</v>
      </c>
      <c r="AJ181" s="121">
        <f>IF('1045Bf Données de base trav.'!N177="",0,'1045Bf Données de base trav.'!P177)</f>
        <v>0</v>
      </c>
      <c r="AK181" s="153">
        <f>IF('1045Bf Données de base trav.'!V177&gt;0,AA181,0)</f>
        <v>0</v>
      </c>
      <c r="AL181" s="126">
        <f>IF('1045Bf Données de base trav.'!V177&gt;0,'1045Bf Données de base trav.'!T177,0)</f>
        <v>0</v>
      </c>
      <c r="AM181" s="121">
        <f>'1045Bf Données de base trav.'!N177</f>
        <v>0</v>
      </c>
      <c r="AN181" s="121">
        <f>'1045Bf Données de base trav.'!P177</f>
        <v>0</v>
      </c>
      <c r="AO181" s="121">
        <f t="shared" si="61"/>
        <v>0</v>
      </c>
    </row>
    <row r="182" spans="1:41" s="122" customFormat="1" ht="16.899999999999999" customHeight="1">
      <c r="A182" s="154" t="str">
        <f>IF('1045Bf Données de base trav.'!A178="","",'1045Bf Données de base trav.'!A178)</f>
        <v/>
      </c>
      <c r="B182" s="155" t="str">
        <f>IF('1045Bf Données de base trav.'!B178="","",'1045Bf Données de base trav.'!B178)</f>
        <v/>
      </c>
      <c r="C182" s="156" t="str">
        <f>IF('1045Bf Données de base trav.'!C178="","",'1045Bf Données de base trav.'!C178)</f>
        <v/>
      </c>
      <c r="D182" s="214" t="str">
        <f>IF('1045Bf Données de base trav.'!AG178="","",'1045Bf Données de base trav.'!AG178)</f>
        <v/>
      </c>
      <c r="E182" s="222" t="str">
        <f>IF('1045Bf Données de base trav.'!N178="","",'1045Bf Données de base trav.'!N178)</f>
        <v/>
      </c>
      <c r="F182" s="210" t="str">
        <f>IF('1045Bf Données de base trav.'!O178="","",'1045Bf Données de base trav.'!O178)</f>
        <v/>
      </c>
      <c r="G182" s="217" t="str">
        <f>IF('1045Bf Données de base trav.'!P178="","",'1045Bf Données de base trav.'!P178)</f>
        <v/>
      </c>
      <c r="H182" s="218" t="str">
        <f>IF('1045Bf Données de base trav.'!Q178="","",'1045Bf Données de base trav.'!Q178)</f>
        <v/>
      </c>
      <c r="I182" s="219" t="str">
        <f>IF('1045Bf Données de base trav.'!R178="","",'1045Bf Données de base trav.'!R178)</f>
        <v/>
      </c>
      <c r="J182" s="323" t="str">
        <f t="shared" si="48"/>
        <v/>
      </c>
      <c r="K182" s="222" t="str">
        <f t="shared" si="49"/>
        <v/>
      </c>
      <c r="L182" s="220" t="str">
        <f>IF('1045Bf Données de base trav.'!S178="","",'1045Bf Données de base trav.'!S178)</f>
        <v/>
      </c>
      <c r="M182" s="221" t="str">
        <f t="shared" si="50"/>
        <v/>
      </c>
      <c r="N182" s="324" t="str">
        <f t="shared" si="51"/>
        <v/>
      </c>
      <c r="O182" s="323" t="str">
        <f t="shared" si="52"/>
        <v/>
      </c>
      <c r="P182" s="222" t="str">
        <f t="shared" si="53"/>
        <v/>
      </c>
      <c r="Q182" s="220" t="str">
        <f t="shared" si="54"/>
        <v/>
      </c>
      <c r="R182" s="221" t="str">
        <f t="shared" si="55"/>
        <v/>
      </c>
      <c r="S182" s="222" t="str">
        <f>IF(N182="","",MAX((N182-AE182)*'1045Af Demande'!$B$30,0))</f>
        <v/>
      </c>
      <c r="T182" s="223" t="str">
        <f t="shared" si="56"/>
        <v/>
      </c>
      <c r="U182" s="146"/>
      <c r="V182" s="153" t="str">
        <f>IF('1045Bf Données de base trav.'!M178="","",'1045Bf Données de base trav.'!M178)</f>
        <v/>
      </c>
      <c r="W182" s="153" t="str">
        <f>IF($C182="","",'1045Ef Décompte'!D182)</f>
        <v/>
      </c>
      <c r="X182" s="146">
        <f>IF(AND('1045Bf Données de base trav.'!Q178="",'1045Bf Données de base trav.'!R178=""),0,'1045Bf Données de base trav.'!Q178-'1045Bf Données de base trav.'!R178)</f>
        <v>0</v>
      </c>
      <c r="Y182" s="146" t="str">
        <f>IF(OR($C182="",'1045Bf Données de base trav.'!N178="",F182="",'1045Bf Données de base trav.'!P178="",X182=""),"",'1045Bf Données de base trav.'!N178-F182-'1045Bf Données de base trav.'!P178-X182)</f>
        <v/>
      </c>
      <c r="Z182" s="121" t="str">
        <f>IF(K182="","",K182 - '1045Bf Données de base trav.'!S178)</f>
        <v/>
      </c>
      <c r="AA182" s="121" t="str">
        <f t="shared" si="57"/>
        <v/>
      </c>
      <c r="AB182" s="121" t="str">
        <f t="shared" si="58"/>
        <v/>
      </c>
      <c r="AC182" s="121" t="str">
        <f t="shared" si="59"/>
        <v/>
      </c>
      <c r="AD182" s="121" t="str">
        <f>IF(OR($C182="",K182="",N182=""),"",MAX(O182+'1045Bf Données de base trav.'!T178-N182,0))</f>
        <v/>
      </c>
      <c r="AE182" s="121">
        <f>'1045Bf Données de base trav.'!T178</f>
        <v>0</v>
      </c>
      <c r="AF182" s="121" t="str">
        <f t="shared" si="60"/>
        <v/>
      </c>
      <c r="AG182" s="125">
        <f>IF('1045Bf Données de base trav.'!N178="",0,1)</f>
        <v>0</v>
      </c>
      <c r="AH182" s="138">
        <f t="shared" si="62"/>
        <v>0</v>
      </c>
      <c r="AI182" s="121">
        <f>IF('1045Bf Données de base trav.'!N178="",0,'1045Bf Données de base trav.'!N178)</f>
        <v>0</v>
      </c>
      <c r="AJ182" s="121">
        <f>IF('1045Bf Données de base trav.'!N178="",0,'1045Bf Données de base trav.'!P178)</f>
        <v>0</v>
      </c>
      <c r="AK182" s="153">
        <f>IF('1045Bf Données de base trav.'!V178&gt;0,AA182,0)</f>
        <v>0</v>
      </c>
      <c r="AL182" s="126">
        <f>IF('1045Bf Données de base trav.'!V178&gt;0,'1045Bf Données de base trav.'!T178,0)</f>
        <v>0</v>
      </c>
      <c r="AM182" s="121">
        <f>'1045Bf Données de base trav.'!N178</f>
        <v>0</v>
      </c>
      <c r="AN182" s="121">
        <f>'1045Bf Données de base trav.'!P178</f>
        <v>0</v>
      </c>
      <c r="AO182" s="121">
        <f t="shared" si="61"/>
        <v>0</v>
      </c>
    </row>
    <row r="183" spans="1:41" s="122" customFormat="1" ht="16.899999999999999" customHeight="1">
      <c r="A183" s="154" t="str">
        <f>IF('1045Bf Données de base trav.'!A179="","",'1045Bf Données de base trav.'!A179)</f>
        <v/>
      </c>
      <c r="B183" s="155" t="str">
        <f>IF('1045Bf Données de base trav.'!B179="","",'1045Bf Données de base trav.'!B179)</f>
        <v/>
      </c>
      <c r="C183" s="156" t="str">
        <f>IF('1045Bf Données de base trav.'!C179="","",'1045Bf Données de base trav.'!C179)</f>
        <v/>
      </c>
      <c r="D183" s="214" t="str">
        <f>IF('1045Bf Données de base trav.'!AG179="","",'1045Bf Données de base trav.'!AG179)</f>
        <v/>
      </c>
      <c r="E183" s="222" t="str">
        <f>IF('1045Bf Données de base trav.'!N179="","",'1045Bf Données de base trav.'!N179)</f>
        <v/>
      </c>
      <c r="F183" s="210" t="str">
        <f>IF('1045Bf Données de base trav.'!O179="","",'1045Bf Données de base trav.'!O179)</f>
        <v/>
      </c>
      <c r="G183" s="217" t="str">
        <f>IF('1045Bf Données de base trav.'!P179="","",'1045Bf Données de base trav.'!P179)</f>
        <v/>
      </c>
      <c r="H183" s="218" t="str">
        <f>IF('1045Bf Données de base trav.'!Q179="","",'1045Bf Données de base trav.'!Q179)</f>
        <v/>
      </c>
      <c r="I183" s="219" t="str">
        <f>IF('1045Bf Données de base trav.'!R179="","",'1045Bf Données de base trav.'!R179)</f>
        <v/>
      </c>
      <c r="J183" s="323" t="str">
        <f t="shared" si="48"/>
        <v/>
      </c>
      <c r="K183" s="222" t="str">
        <f t="shared" si="49"/>
        <v/>
      </c>
      <c r="L183" s="220" t="str">
        <f>IF('1045Bf Données de base trav.'!S179="","",'1045Bf Données de base trav.'!S179)</f>
        <v/>
      </c>
      <c r="M183" s="221" t="str">
        <f t="shared" si="50"/>
        <v/>
      </c>
      <c r="N183" s="324" t="str">
        <f t="shared" si="51"/>
        <v/>
      </c>
      <c r="O183" s="323" t="str">
        <f t="shared" si="52"/>
        <v/>
      </c>
      <c r="P183" s="222" t="str">
        <f t="shared" si="53"/>
        <v/>
      </c>
      <c r="Q183" s="220" t="str">
        <f t="shared" si="54"/>
        <v/>
      </c>
      <c r="R183" s="221" t="str">
        <f t="shared" si="55"/>
        <v/>
      </c>
      <c r="S183" s="222" t="str">
        <f>IF(N183="","",MAX((N183-AE183)*'1045Af Demande'!$B$30,0))</f>
        <v/>
      </c>
      <c r="T183" s="223" t="str">
        <f t="shared" si="56"/>
        <v/>
      </c>
      <c r="U183" s="146"/>
      <c r="V183" s="153" t="str">
        <f>IF('1045Bf Données de base trav.'!M179="","",'1045Bf Données de base trav.'!M179)</f>
        <v/>
      </c>
      <c r="W183" s="153" t="str">
        <f>IF($C183="","",'1045Ef Décompte'!D183)</f>
        <v/>
      </c>
      <c r="X183" s="146">
        <f>IF(AND('1045Bf Données de base trav.'!Q179="",'1045Bf Données de base trav.'!R179=""),0,'1045Bf Données de base trav.'!Q179-'1045Bf Données de base trav.'!R179)</f>
        <v>0</v>
      </c>
      <c r="Y183" s="146" t="str">
        <f>IF(OR($C183="",'1045Bf Données de base trav.'!N179="",F183="",'1045Bf Données de base trav.'!P179="",X183=""),"",'1045Bf Données de base trav.'!N179-F183-'1045Bf Données de base trav.'!P179-X183)</f>
        <v/>
      </c>
      <c r="Z183" s="121" t="str">
        <f>IF(K183="","",K183 - '1045Bf Données de base trav.'!S179)</f>
        <v/>
      </c>
      <c r="AA183" s="121" t="str">
        <f t="shared" si="57"/>
        <v/>
      </c>
      <c r="AB183" s="121" t="str">
        <f t="shared" si="58"/>
        <v/>
      </c>
      <c r="AC183" s="121" t="str">
        <f t="shared" si="59"/>
        <v/>
      </c>
      <c r="AD183" s="121" t="str">
        <f>IF(OR($C183="",K183="",N183=""),"",MAX(O183+'1045Bf Données de base trav.'!T179-N183,0))</f>
        <v/>
      </c>
      <c r="AE183" s="121">
        <f>'1045Bf Données de base trav.'!T179</f>
        <v>0</v>
      </c>
      <c r="AF183" s="121" t="str">
        <f t="shared" si="60"/>
        <v/>
      </c>
      <c r="AG183" s="125">
        <f>IF('1045Bf Données de base trav.'!N179="",0,1)</f>
        <v>0</v>
      </c>
      <c r="AH183" s="138">
        <f t="shared" si="62"/>
        <v>0</v>
      </c>
      <c r="AI183" s="121">
        <f>IF('1045Bf Données de base trav.'!N179="",0,'1045Bf Données de base trav.'!N179)</f>
        <v>0</v>
      </c>
      <c r="AJ183" s="121">
        <f>IF('1045Bf Données de base trav.'!N179="",0,'1045Bf Données de base trav.'!P179)</f>
        <v>0</v>
      </c>
      <c r="AK183" s="153">
        <f>IF('1045Bf Données de base trav.'!V179&gt;0,AA183,0)</f>
        <v>0</v>
      </c>
      <c r="AL183" s="126">
        <f>IF('1045Bf Données de base trav.'!V179&gt;0,'1045Bf Données de base trav.'!T179,0)</f>
        <v>0</v>
      </c>
      <c r="AM183" s="121">
        <f>'1045Bf Données de base trav.'!N179</f>
        <v>0</v>
      </c>
      <c r="AN183" s="121">
        <f>'1045Bf Données de base trav.'!P179</f>
        <v>0</v>
      </c>
      <c r="AO183" s="121">
        <f t="shared" si="61"/>
        <v>0</v>
      </c>
    </row>
    <row r="184" spans="1:41" s="122" customFormat="1" ht="16.899999999999999" customHeight="1">
      <c r="A184" s="154" t="str">
        <f>IF('1045Bf Données de base trav.'!A180="","",'1045Bf Données de base trav.'!A180)</f>
        <v/>
      </c>
      <c r="B184" s="155" t="str">
        <f>IF('1045Bf Données de base trav.'!B180="","",'1045Bf Données de base trav.'!B180)</f>
        <v/>
      </c>
      <c r="C184" s="156" t="str">
        <f>IF('1045Bf Données de base trav.'!C180="","",'1045Bf Données de base trav.'!C180)</f>
        <v/>
      </c>
      <c r="D184" s="214" t="str">
        <f>IF('1045Bf Données de base trav.'!AG180="","",'1045Bf Données de base trav.'!AG180)</f>
        <v/>
      </c>
      <c r="E184" s="222" t="str">
        <f>IF('1045Bf Données de base trav.'!N180="","",'1045Bf Données de base trav.'!N180)</f>
        <v/>
      </c>
      <c r="F184" s="210" t="str">
        <f>IF('1045Bf Données de base trav.'!O180="","",'1045Bf Données de base trav.'!O180)</f>
        <v/>
      </c>
      <c r="G184" s="217" t="str">
        <f>IF('1045Bf Données de base trav.'!P180="","",'1045Bf Données de base trav.'!P180)</f>
        <v/>
      </c>
      <c r="H184" s="218" t="str">
        <f>IF('1045Bf Données de base trav.'!Q180="","",'1045Bf Données de base trav.'!Q180)</f>
        <v/>
      </c>
      <c r="I184" s="219" t="str">
        <f>IF('1045Bf Données de base trav.'!R180="","",'1045Bf Données de base trav.'!R180)</f>
        <v/>
      </c>
      <c r="J184" s="323" t="str">
        <f t="shared" si="48"/>
        <v/>
      </c>
      <c r="K184" s="222" t="str">
        <f t="shared" si="49"/>
        <v/>
      </c>
      <c r="L184" s="220" t="str">
        <f>IF('1045Bf Données de base trav.'!S180="","",'1045Bf Données de base trav.'!S180)</f>
        <v/>
      </c>
      <c r="M184" s="221" t="str">
        <f t="shared" si="50"/>
        <v/>
      </c>
      <c r="N184" s="324" t="str">
        <f t="shared" si="51"/>
        <v/>
      </c>
      <c r="O184" s="323" t="str">
        <f t="shared" si="52"/>
        <v/>
      </c>
      <c r="P184" s="222" t="str">
        <f t="shared" si="53"/>
        <v/>
      </c>
      <c r="Q184" s="220" t="str">
        <f t="shared" si="54"/>
        <v/>
      </c>
      <c r="R184" s="221" t="str">
        <f t="shared" si="55"/>
        <v/>
      </c>
      <c r="S184" s="222" t="str">
        <f>IF(N184="","",MAX((N184-AE184)*'1045Af Demande'!$B$30,0))</f>
        <v/>
      </c>
      <c r="T184" s="223" t="str">
        <f t="shared" si="56"/>
        <v/>
      </c>
      <c r="U184" s="146"/>
      <c r="V184" s="153" t="str">
        <f>IF('1045Bf Données de base trav.'!M180="","",'1045Bf Données de base trav.'!M180)</f>
        <v/>
      </c>
      <c r="W184" s="153" t="str">
        <f>IF($C184="","",'1045Ef Décompte'!D184)</f>
        <v/>
      </c>
      <c r="X184" s="146">
        <f>IF(AND('1045Bf Données de base trav.'!Q180="",'1045Bf Données de base trav.'!R180=""),0,'1045Bf Données de base trav.'!Q180-'1045Bf Données de base trav.'!R180)</f>
        <v>0</v>
      </c>
      <c r="Y184" s="146" t="str">
        <f>IF(OR($C184="",'1045Bf Données de base trav.'!N180="",F184="",'1045Bf Données de base trav.'!P180="",X184=""),"",'1045Bf Données de base trav.'!N180-F184-'1045Bf Données de base trav.'!P180-X184)</f>
        <v/>
      </c>
      <c r="Z184" s="121" t="str">
        <f>IF(K184="","",K184 - '1045Bf Données de base trav.'!S180)</f>
        <v/>
      </c>
      <c r="AA184" s="121" t="str">
        <f t="shared" si="57"/>
        <v/>
      </c>
      <c r="AB184" s="121" t="str">
        <f t="shared" si="58"/>
        <v/>
      </c>
      <c r="AC184" s="121" t="str">
        <f t="shared" si="59"/>
        <v/>
      </c>
      <c r="AD184" s="121" t="str">
        <f>IF(OR($C184="",K184="",N184=""),"",MAX(O184+'1045Bf Données de base trav.'!T180-N184,0))</f>
        <v/>
      </c>
      <c r="AE184" s="121">
        <f>'1045Bf Données de base trav.'!T180</f>
        <v>0</v>
      </c>
      <c r="AF184" s="121" t="str">
        <f t="shared" si="60"/>
        <v/>
      </c>
      <c r="AG184" s="125">
        <f>IF('1045Bf Données de base trav.'!N180="",0,1)</f>
        <v>0</v>
      </c>
      <c r="AH184" s="138">
        <f t="shared" si="62"/>
        <v>0</v>
      </c>
      <c r="AI184" s="121">
        <f>IF('1045Bf Données de base trav.'!N180="",0,'1045Bf Données de base trav.'!N180)</f>
        <v>0</v>
      </c>
      <c r="AJ184" s="121">
        <f>IF('1045Bf Données de base trav.'!N180="",0,'1045Bf Données de base trav.'!P180)</f>
        <v>0</v>
      </c>
      <c r="AK184" s="153">
        <f>IF('1045Bf Données de base trav.'!V180&gt;0,AA184,0)</f>
        <v>0</v>
      </c>
      <c r="AL184" s="126">
        <f>IF('1045Bf Données de base trav.'!V180&gt;0,'1045Bf Données de base trav.'!T180,0)</f>
        <v>0</v>
      </c>
      <c r="AM184" s="121">
        <f>'1045Bf Données de base trav.'!N180</f>
        <v>0</v>
      </c>
      <c r="AN184" s="121">
        <f>'1045Bf Données de base trav.'!P180</f>
        <v>0</v>
      </c>
      <c r="AO184" s="121">
        <f t="shared" si="61"/>
        <v>0</v>
      </c>
    </row>
    <row r="185" spans="1:41" s="122" customFormat="1" ht="16.899999999999999" customHeight="1">
      <c r="A185" s="154" t="str">
        <f>IF('1045Bf Données de base trav.'!A181="","",'1045Bf Données de base trav.'!A181)</f>
        <v/>
      </c>
      <c r="B185" s="155" t="str">
        <f>IF('1045Bf Données de base trav.'!B181="","",'1045Bf Données de base trav.'!B181)</f>
        <v/>
      </c>
      <c r="C185" s="156" t="str">
        <f>IF('1045Bf Données de base trav.'!C181="","",'1045Bf Données de base trav.'!C181)</f>
        <v/>
      </c>
      <c r="D185" s="214" t="str">
        <f>IF('1045Bf Données de base trav.'!AG181="","",'1045Bf Données de base trav.'!AG181)</f>
        <v/>
      </c>
      <c r="E185" s="222" t="str">
        <f>IF('1045Bf Données de base trav.'!N181="","",'1045Bf Données de base trav.'!N181)</f>
        <v/>
      </c>
      <c r="F185" s="210" t="str">
        <f>IF('1045Bf Données de base trav.'!O181="","",'1045Bf Données de base trav.'!O181)</f>
        <v/>
      </c>
      <c r="G185" s="217" t="str">
        <f>IF('1045Bf Données de base trav.'!P181="","",'1045Bf Données de base trav.'!P181)</f>
        <v/>
      </c>
      <c r="H185" s="218" t="str">
        <f>IF('1045Bf Données de base trav.'!Q181="","",'1045Bf Données de base trav.'!Q181)</f>
        <v/>
      </c>
      <c r="I185" s="219" t="str">
        <f>IF('1045Bf Données de base trav.'!R181="","",'1045Bf Données de base trav.'!R181)</f>
        <v/>
      </c>
      <c r="J185" s="323" t="str">
        <f t="shared" ref="J185:J211" si="63">IF(A185="","",X185)</f>
        <v/>
      </c>
      <c r="K185" s="222" t="str">
        <f t="shared" ref="K185:K211" si="64">Y185</f>
        <v/>
      </c>
      <c r="L185" s="220" t="str">
        <f>IF('1045Bf Données de base trav.'!S181="","",'1045Bf Données de base trav.'!S181)</f>
        <v/>
      </c>
      <c r="M185" s="221" t="str">
        <f t="shared" ref="M185:M211" si="65">Z185</f>
        <v/>
      </c>
      <c r="N185" s="324" t="str">
        <f t="shared" ref="N185:N211" si="66">AA185</f>
        <v/>
      </c>
      <c r="O185" s="323" t="str">
        <f t="shared" ref="O185:O211" si="67">AB185</f>
        <v/>
      </c>
      <c r="P185" s="222" t="str">
        <f t="shared" ref="P185:P211" si="68">AD185</f>
        <v/>
      </c>
      <c r="Q185" s="220" t="str">
        <f t="shared" ref="Q185:Q211" si="69">AC185</f>
        <v/>
      </c>
      <c r="R185" s="221" t="str">
        <f t="shared" ref="R185:R211" si="70">AF185</f>
        <v/>
      </c>
      <c r="S185" s="222" t="str">
        <f>IF(N185="","",MAX((N185-AE185)*'1045Af Demande'!$B$30,0))</f>
        <v/>
      </c>
      <c r="T185" s="223" t="str">
        <f t="shared" ref="T185:T211" si="71">IF(S185="","",R185+S185)</f>
        <v/>
      </c>
      <c r="U185" s="146"/>
      <c r="V185" s="153" t="str">
        <f>IF('1045Bf Données de base trav.'!M181="","",'1045Bf Données de base trav.'!M181)</f>
        <v/>
      </c>
      <c r="W185" s="153" t="str">
        <f>IF($C185="","",'1045Ef Décompte'!D185)</f>
        <v/>
      </c>
      <c r="X185" s="146">
        <f>IF(AND('1045Bf Données de base trav.'!Q181="",'1045Bf Données de base trav.'!R181=""),0,'1045Bf Données de base trav.'!Q181-'1045Bf Données de base trav.'!R181)</f>
        <v>0</v>
      </c>
      <c r="Y185" s="146" t="str">
        <f>IF(OR($C185="",'1045Bf Données de base trav.'!N181="",F185="",'1045Bf Données de base trav.'!P181="",X185=""),"",'1045Bf Données de base trav.'!N181-F185-'1045Bf Données de base trav.'!P181-X185)</f>
        <v/>
      </c>
      <c r="Z185" s="121" t="str">
        <f>IF(K185="","",K185 - '1045Bf Données de base trav.'!S181)</f>
        <v/>
      </c>
      <c r="AA185" s="121" t="str">
        <f t="shared" ref="AA185:AA211" si="72">IF(OR($C185="",K185="",D185="",M185&lt;0),"",MAX(M185*D185,0))</f>
        <v/>
      </c>
      <c r="AB185" s="121" t="str">
        <f t="shared" ref="AB185:AB211" si="73">IF(OR($C185="",N185=""),"",AA185*0.8)</f>
        <v/>
      </c>
      <c r="AC185" s="121" t="str">
        <f t="shared" ref="AC185:AC211" si="74">IF(OR($C185="",D185="",N185=""),"",$AC$4/5*V185*D185*0.8)</f>
        <v/>
      </c>
      <c r="AD185" s="121" t="str">
        <f>IF(OR($C185="",K185="",N185=""),"",MAX(O185+'1045Bf Données de base trav.'!T181-N185,0))</f>
        <v/>
      </c>
      <c r="AE185" s="121">
        <f>'1045Bf Données de base trav.'!T181</f>
        <v>0</v>
      </c>
      <c r="AF185" s="121" t="str">
        <f t="shared" ref="AF185:AF211" si="75">IF(OR($C185="",N185=""),"",MAX(O185-Q185-AD185,0))</f>
        <v/>
      </c>
      <c r="AG185" s="125">
        <f>IF('1045Bf Données de base trav.'!N181="",0,1)</f>
        <v>0</v>
      </c>
      <c r="AH185" s="138">
        <f t="shared" si="62"/>
        <v>0</v>
      </c>
      <c r="AI185" s="121">
        <f>IF('1045Bf Données de base trav.'!N181="",0,'1045Bf Données de base trav.'!N181)</f>
        <v>0</v>
      </c>
      <c r="AJ185" s="121">
        <f>IF('1045Bf Données de base trav.'!N181="",0,'1045Bf Données de base trav.'!P181)</f>
        <v>0</v>
      </c>
      <c r="AK185" s="153">
        <f>IF('1045Bf Données de base trav.'!V181&gt;0,AA185,0)</f>
        <v>0</v>
      </c>
      <c r="AL185" s="126">
        <f>IF('1045Bf Données de base trav.'!V181&gt;0,'1045Bf Données de base trav.'!T181,0)</f>
        <v>0</v>
      </c>
      <c r="AM185" s="121">
        <f>'1045Bf Données de base trav.'!N181</f>
        <v>0</v>
      </c>
      <c r="AN185" s="121">
        <f>'1045Bf Données de base trav.'!P181</f>
        <v>0</v>
      </c>
      <c r="AO185" s="121">
        <f t="shared" ref="AO185:AO211" si="76">IF(AK185="",0,MAX(AK185-AL185,0))</f>
        <v>0</v>
      </c>
    </row>
    <row r="186" spans="1:41" s="122" customFormat="1" ht="16.899999999999999" customHeight="1">
      <c r="A186" s="154" t="str">
        <f>IF('1045Bf Données de base trav.'!A182="","",'1045Bf Données de base trav.'!A182)</f>
        <v/>
      </c>
      <c r="B186" s="155" t="str">
        <f>IF('1045Bf Données de base trav.'!B182="","",'1045Bf Données de base trav.'!B182)</f>
        <v/>
      </c>
      <c r="C186" s="156" t="str">
        <f>IF('1045Bf Données de base trav.'!C182="","",'1045Bf Données de base trav.'!C182)</f>
        <v/>
      </c>
      <c r="D186" s="214" t="str">
        <f>IF('1045Bf Données de base trav.'!AG182="","",'1045Bf Données de base trav.'!AG182)</f>
        <v/>
      </c>
      <c r="E186" s="222" t="str">
        <f>IF('1045Bf Données de base trav.'!N182="","",'1045Bf Données de base trav.'!N182)</f>
        <v/>
      </c>
      <c r="F186" s="210" t="str">
        <f>IF('1045Bf Données de base trav.'!O182="","",'1045Bf Données de base trav.'!O182)</f>
        <v/>
      </c>
      <c r="G186" s="217" t="str">
        <f>IF('1045Bf Données de base trav.'!P182="","",'1045Bf Données de base trav.'!P182)</f>
        <v/>
      </c>
      <c r="H186" s="218" t="str">
        <f>IF('1045Bf Données de base trav.'!Q182="","",'1045Bf Données de base trav.'!Q182)</f>
        <v/>
      </c>
      <c r="I186" s="219" t="str">
        <f>IF('1045Bf Données de base trav.'!R182="","",'1045Bf Données de base trav.'!R182)</f>
        <v/>
      </c>
      <c r="J186" s="323" t="str">
        <f t="shared" si="63"/>
        <v/>
      </c>
      <c r="K186" s="222" t="str">
        <f t="shared" si="64"/>
        <v/>
      </c>
      <c r="L186" s="220" t="str">
        <f>IF('1045Bf Données de base trav.'!S182="","",'1045Bf Données de base trav.'!S182)</f>
        <v/>
      </c>
      <c r="M186" s="221" t="str">
        <f t="shared" si="65"/>
        <v/>
      </c>
      <c r="N186" s="324" t="str">
        <f t="shared" si="66"/>
        <v/>
      </c>
      <c r="O186" s="323" t="str">
        <f t="shared" si="67"/>
        <v/>
      </c>
      <c r="P186" s="222" t="str">
        <f t="shared" si="68"/>
        <v/>
      </c>
      <c r="Q186" s="220" t="str">
        <f t="shared" si="69"/>
        <v/>
      </c>
      <c r="R186" s="221" t="str">
        <f t="shared" si="70"/>
        <v/>
      </c>
      <c r="S186" s="222" t="str">
        <f>IF(N186="","",MAX((N186-AE186)*'1045Af Demande'!$B$30,0))</f>
        <v/>
      </c>
      <c r="T186" s="223" t="str">
        <f t="shared" si="71"/>
        <v/>
      </c>
      <c r="U186" s="146"/>
      <c r="V186" s="153" t="str">
        <f>IF('1045Bf Données de base trav.'!M182="","",'1045Bf Données de base trav.'!M182)</f>
        <v/>
      </c>
      <c r="W186" s="153" t="str">
        <f>IF($C186="","",'1045Ef Décompte'!D186)</f>
        <v/>
      </c>
      <c r="X186" s="146">
        <f>IF(AND('1045Bf Données de base trav.'!Q182="",'1045Bf Données de base trav.'!R182=""),0,'1045Bf Données de base trav.'!Q182-'1045Bf Données de base trav.'!R182)</f>
        <v>0</v>
      </c>
      <c r="Y186" s="146" t="str">
        <f>IF(OR($C186="",'1045Bf Données de base trav.'!N182="",F186="",'1045Bf Données de base trav.'!P182="",X186=""),"",'1045Bf Données de base trav.'!N182-F186-'1045Bf Données de base trav.'!P182-X186)</f>
        <v/>
      </c>
      <c r="Z186" s="121" t="str">
        <f>IF(K186="","",K186 - '1045Bf Données de base trav.'!S182)</f>
        <v/>
      </c>
      <c r="AA186" s="121" t="str">
        <f t="shared" si="72"/>
        <v/>
      </c>
      <c r="AB186" s="121" t="str">
        <f t="shared" si="73"/>
        <v/>
      </c>
      <c r="AC186" s="121" t="str">
        <f t="shared" si="74"/>
        <v/>
      </c>
      <c r="AD186" s="121" t="str">
        <f>IF(OR($C186="",K186="",N186=""),"",MAX(O186+'1045Bf Données de base trav.'!T182-N186,0))</f>
        <v/>
      </c>
      <c r="AE186" s="121">
        <f>'1045Bf Données de base trav.'!T182</f>
        <v>0</v>
      </c>
      <c r="AF186" s="121" t="str">
        <f t="shared" si="75"/>
        <v/>
      </c>
      <c r="AG186" s="125">
        <f>IF('1045Bf Données de base trav.'!N182="",0,1)</f>
        <v>0</v>
      </c>
      <c r="AH186" s="138">
        <f t="shared" si="62"/>
        <v>0</v>
      </c>
      <c r="AI186" s="121">
        <f>IF('1045Bf Données de base trav.'!N182="",0,'1045Bf Données de base trav.'!N182)</f>
        <v>0</v>
      </c>
      <c r="AJ186" s="121">
        <f>IF('1045Bf Données de base trav.'!N182="",0,'1045Bf Données de base trav.'!P182)</f>
        <v>0</v>
      </c>
      <c r="AK186" s="153">
        <f>IF('1045Bf Données de base trav.'!V182&gt;0,AA186,0)</f>
        <v>0</v>
      </c>
      <c r="AL186" s="126">
        <f>IF('1045Bf Données de base trav.'!V182&gt;0,'1045Bf Données de base trav.'!T182,0)</f>
        <v>0</v>
      </c>
      <c r="AM186" s="121">
        <f>'1045Bf Données de base trav.'!N182</f>
        <v>0</v>
      </c>
      <c r="AN186" s="121">
        <f>'1045Bf Données de base trav.'!P182</f>
        <v>0</v>
      </c>
      <c r="AO186" s="121">
        <f t="shared" si="76"/>
        <v>0</v>
      </c>
    </row>
    <row r="187" spans="1:41" s="122" customFormat="1" ht="16.899999999999999" customHeight="1">
      <c r="A187" s="154" t="str">
        <f>IF('1045Bf Données de base trav.'!A183="","",'1045Bf Données de base trav.'!A183)</f>
        <v/>
      </c>
      <c r="B187" s="155" t="str">
        <f>IF('1045Bf Données de base trav.'!B183="","",'1045Bf Données de base trav.'!B183)</f>
        <v/>
      </c>
      <c r="C187" s="156" t="str">
        <f>IF('1045Bf Données de base trav.'!C183="","",'1045Bf Données de base trav.'!C183)</f>
        <v/>
      </c>
      <c r="D187" s="214" t="str">
        <f>IF('1045Bf Données de base trav.'!AG183="","",'1045Bf Données de base trav.'!AG183)</f>
        <v/>
      </c>
      <c r="E187" s="222" t="str">
        <f>IF('1045Bf Données de base trav.'!N183="","",'1045Bf Données de base trav.'!N183)</f>
        <v/>
      </c>
      <c r="F187" s="210" t="str">
        <f>IF('1045Bf Données de base trav.'!O183="","",'1045Bf Données de base trav.'!O183)</f>
        <v/>
      </c>
      <c r="G187" s="217" t="str">
        <f>IF('1045Bf Données de base trav.'!P183="","",'1045Bf Données de base trav.'!P183)</f>
        <v/>
      </c>
      <c r="H187" s="218" t="str">
        <f>IF('1045Bf Données de base trav.'!Q183="","",'1045Bf Données de base trav.'!Q183)</f>
        <v/>
      </c>
      <c r="I187" s="219" t="str">
        <f>IF('1045Bf Données de base trav.'!R183="","",'1045Bf Données de base trav.'!R183)</f>
        <v/>
      </c>
      <c r="J187" s="323" t="str">
        <f t="shared" si="63"/>
        <v/>
      </c>
      <c r="K187" s="222" t="str">
        <f t="shared" si="64"/>
        <v/>
      </c>
      <c r="L187" s="220" t="str">
        <f>IF('1045Bf Données de base trav.'!S183="","",'1045Bf Données de base trav.'!S183)</f>
        <v/>
      </c>
      <c r="M187" s="221" t="str">
        <f t="shared" si="65"/>
        <v/>
      </c>
      <c r="N187" s="324" t="str">
        <f t="shared" si="66"/>
        <v/>
      </c>
      <c r="O187" s="323" t="str">
        <f t="shared" si="67"/>
        <v/>
      </c>
      <c r="P187" s="222" t="str">
        <f t="shared" si="68"/>
        <v/>
      </c>
      <c r="Q187" s="220" t="str">
        <f t="shared" si="69"/>
        <v/>
      </c>
      <c r="R187" s="221" t="str">
        <f t="shared" si="70"/>
        <v/>
      </c>
      <c r="S187" s="222" t="str">
        <f>IF(N187="","",MAX((N187-AE187)*'1045Af Demande'!$B$30,0))</f>
        <v/>
      </c>
      <c r="T187" s="223" t="str">
        <f t="shared" si="71"/>
        <v/>
      </c>
      <c r="U187" s="146"/>
      <c r="V187" s="153" t="str">
        <f>IF('1045Bf Données de base trav.'!M183="","",'1045Bf Données de base trav.'!M183)</f>
        <v/>
      </c>
      <c r="W187" s="153" t="str">
        <f>IF($C187="","",'1045Ef Décompte'!D187)</f>
        <v/>
      </c>
      <c r="X187" s="146">
        <f>IF(AND('1045Bf Données de base trav.'!Q183="",'1045Bf Données de base trav.'!R183=""),0,'1045Bf Données de base trav.'!Q183-'1045Bf Données de base trav.'!R183)</f>
        <v>0</v>
      </c>
      <c r="Y187" s="146" t="str">
        <f>IF(OR($C187="",'1045Bf Données de base trav.'!N183="",F187="",'1045Bf Données de base trav.'!P183="",X187=""),"",'1045Bf Données de base trav.'!N183-F187-'1045Bf Données de base trav.'!P183-X187)</f>
        <v/>
      </c>
      <c r="Z187" s="121" t="str">
        <f>IF(K187="","",K187 - '1045Bf Données de base trav.'!S183)</f>
        <v/>
      </c>
      <c r="AA187" s="121" t="str">
        <f t="shared" si="72"/>
        <v/>
      </c>
      <c r="AB187" s="121" t="str">
        <f t="shared" si="73"/>
        <v/>
      </c>
      <c r="AC187" s="121" t="str">
        <f t="shared" si="74"/>
        <v/>
      </c>
      <c r="AD187" s="121" t="str">
        <f>IF(OR($C187="",K187="",N187=""),"",MAX(O187+'1045Bf Données de base trav.'!T183-N187,0))</f>
        <v/>
      </c>
      <c r="AE187" s="121">
        <f>'1045Bf Données de base trav.'!T183</f>
        <v>0</v>
      </c>
      <c r="AF187" s="121" t="str">
        <f t="shared" si="75"/>
        <v/>
      </c>
      <c r="AG187" s="125">
        <f>IF('1045Bf Données de base trav.'!N183="",0,1)</f>
        <v>0</v>
      </c>
      <c r="AH187" s="138">
        <f t="shared" si="62"/>
        <v>0</v>
      </c>
      <c r="AI187" s="121">
        <f>IF('1045Bf Données de base trav.'!N183="",0,'1045Bf Données de base trav.'!N183)</f>
        <v>0</v>
      </c>
      <c r="AJ187" s="121">
        <f>IF('1045Bf Données de base trav.'!N183="",0,'1045Bf Données de base trav.'!P183)</f>
        <v>0</v>
      </c>
      <c r="AK187" s="153">
        <f>IF('1045Bf Données de base trav.'!V183&gt;0,AA187,0)</f>
        <v>0</v>
      </c>
      <c r="AL187" s="126">
        <f>IF('1045Bf Données de base trav.'!V183&gt;0,'1045Bf Données de base trav.'!T183,0)</f>
        <v>0</v>
      </c>
      <c r="AM187" s="121">
        <f>'1045Bf Données de base trav.'!N183</f>
        <v>0</v>
      </c>
      <c r="AN187" s="121">
        <f>'1045Bf Données de base trav.'!P183</f>
        <v>0</v>
      </c>
      <c r="AO187" s="121">
        <f t="shared" si="76"/>
        <v>0</v>
      </c>
    </row>
    <row r="188" spans="1:41" s="122" customFormat="1" ht="16.899999999999999" customHeight="1">
      <c r="A188" s="154" t="str">
        <f>IF('1045Bf Données de base trav.'!A184="","",'1045Bf Données de base trav.'!A184)</f>
        <v/>
      </c>
      <c r="B188" s="155" t="str">
        <f>IF('1045Bf Données de base trav.'!B184="","",'1045Bf Données de base trav.'!B184)</f>
        <v/>
      </c>
      <c r="C188" s="156" t="str">
        <f>IF('1045Bf Données de base trav.'!C184="","",'1045Bf Données de base trav.'!C184)</f>
        <v/>
      </c>
      <c r="D188" s="214" t="str">
        <f>IF('1045Bf Données de base trav.'!AG184="","",'1045Bf Données de base trav.'!AG184)</f>
        <v/>
      </c>
      <c r="E188" s="222" t="str">
        <f>IF('1045Bf Données de base trav.'!N184="","",'1045Bf Données de base trav.'!N184)</f>
        <v/>
      </c>
      <c r="F188" s="210" t="str">
        <f>IF('1045Bf Données de base trav.'!O184="","",'1045Bf Données de base trav.'!O184)</f>
        <v/>
      </c>
      <c r="G188" s="217" t="str">
        <f>IF('1045Bf Données de base trav.'!P184="","",'1045Bf Données de base trav.'!P184)</f>
        <v/>
      </c>
      <c r="H188" s="218" t="str">
        <f>IF('1045Bf Données de base trav.'!Q184="","",'1045Bf Données de base trav.'!Q184)</f>
        <v/>
      </c>
      <c r="I188" s="219" t="str">
        <f>IF('1045Bf Données de base trav.'!R184="","",'1045Bf Données de base trav.'!R184)</f>
        <v/>
      </c>
      <c r="J188" s="323" t="str">
        <f t="shared" si="63"/>
        <v/>
      </c>
      <c r="K188" s="222" t="str">
        <f t="shared" si="64"/>
        <v/>
      </c>
      <c r="L188" s="220" t="str">
        <f>IF('1045Bf Données de base trav.'!S184="","",'1045Bf Données de base trav.'!S184)</f>
        <v/>
      </c>
      <c r="M188" s="221" t="str">
        <f t="shared" si="65"/>
        <v/>
      </c>
      <c r="N188" s="324" t="str">
        <f t="shared" si="66"/>
        <v/>
      </c>
      <c r="O188" s="323" t="str">
        <f t="shared" si="67"/>
        <v/>
      </c>
      <c r="P188" s="222" t="str">
        <f t="shared" si="68"/>
        <v/>
      </c>
      <c r="Q188" s="220" t="str">
        <f t="shared" si="69"/>
        <v/>
      </c>
      <c r="R188" s="221" t="str">
        <f t="shared" si="70"/>
        <v/>
      </c>
      <c r="S188" s="222" t="str">
        <f>IF(N188="","",MAX((N188-AE188)*'1045Af Demande'!$B$30,0))</f>
        <v/>
      </c>
      <c r="T188" s="223" t="str">
        <f t="shared" si="71"/>
        <v/>
      </c>
      <c r="U188" s="146"/>
      <c r="V188" s="153" t="str">
        <f>IF('1045Bf Données de base trav.'!M184="","",'1045Bf Données de base trav.'!M184)</f>
        <v/>
      </c>
      <c r="W188" s="153" t="str">
        <f>IF($C188="","",'1045Ef Décompte'!D188)</f>
        <v/>
      </c>
      <c r="X188" s="146">
        <f>IF(AND('1045Bf Données de base trav.'!Q184="",'1045Bf Données de base trav.'!R184=""),0,'1045Bf Données de base trav.'!Q184-'1045Bf Données de base trav.'!R184)</f>
        <v>0</v>
      </c>
      <c r="Y188" s="146" t="str">
        <f>IF(OR($C188="",'1045Bf Données de base trav.'!N184="",F188="",'1045Bf Données de base trav.'!P184="",X188=""),"",'1045Bf Données de base trav.'!N184-F188-'1045Bf Données de base trav.'!P184-X188)</f>
        <v/>
      </c>
      <c r="Z188" s="121" t="str">
        <f>IF(K188="","",K188 - '1045Bf Données de base trav.'!S184)</f>
        <v/>
      </c>
      <c r="AA188" s="121" t="str">
        <f t="shared" si="72"/>
        <v/>
      </c>
      <c r="AB188" s="121" t="str">
        <f t="shared" si="73"/>
        <v/>
      </c>
      <c r="AC188" s="121" t="str">
        <f t="shared" si="74"/>
        <v/>
      </c>
      <c r="AD188" s="121" t="str">
        <f>IF(OR($C188="",K188="",N188=""),"",MAX(O188+'1045Bf Données de base trav.'!T184-N188,0))</f>
        <v/>
      </c>
      <c r="AE188" s="121">
        <f>'1045Bf Données de base trav.'!T184</f>
        <v>0</v>
      </c>
      <c r="AF188" s="121" t="str">
        <f t="shared" si="75"/>
        <v/>
      </c>
      <c r="AG188" s="125">
        <f>IF('1045Bf Données de base trav.'!N184="",0,1)</f>
        <v>0</v>
      </c>
      <c r="AH188" s="138">
        <f t="shared" si="62"/>
        <v>0</v>
      </c>
      <c r="AI188" s="121">
        <f>IF('1045Bf Données de base trav.'!N184="",0,'1045Bf Données de base trav.'!N184)</f>
        <v>0</v>
      </c>
      <c r="AJ188" s="121">
        <f>IF('1045Bf Données de base trav.'!N184="",0,'1045Bf Données de base trav.'!P184)</f>
        <v>0</v>
      </c>
      <c r="AK188" s="153">
        <f>IF('1045Bf Données de base trav.'!V184&gt;0,AA188,0)</f>
        <v>0</v>
      </c>
      <c r="AL188" s="126">
        <f>IF('1045Bf Données de base trav.'!V184&gt;0,'1045Bf Données de base trav.'!T184,0)</f>
        <v>0</v>
      </c>
      <c r="AM188" s="121">
        <f>'1045Bf Données de base trav.'!N184</f>
        <v>0</v>
      </c>
      <c r="AN188" s="121">
        <f>'1045Bf Données de base trav.'!P184</f>
        <v>0</v>
      </c>
      <c r="AO188" s="121">
        <f t="shared" si="76"/>
        <v>0</v>
      </c>
    </row>
    <row r="189" spans="1:41" s="122" customFormat="1" ht="16.899999999999999" customHeight="1">
      <c r="A189" s="154" t="str">
        <f>IF('1045Bf Données de base trav.'!A185="","",'1045Bf Données de base trav.'!A185)</f>
        <v/>
      </c>
      <c r="B189" s="155" t="str">
        <f>IF('1045Bf Données de base trav.'!B185="","",'1045Bf Données de base trav.'!B185)</f>
        <v/>
      </c>
      <c r="C189" s="156" t="str">
        <f>IF('1045Bf Données de base trav.'!C185="","",'1045Bf Données de base trav.'!C185)</f>
        <v/>
      </c>
      <c r="D189" s="214" t="str">
        <f>IF('1045Bf Données de base trav.'!AG185="","",'1045Bf Données de base trav.'!AG185)</f>
        <v/>
      </c>
      <c r="E189" s="222" t="str">
        <f>IF('1045Bf Données de base trav.'!N185="","",'1045Bf Données de base trav.'!N185)</f>
        <v/>
      </c>
      <c r="F189" s="210" t="str">
        <f>IF('1045Bf Données de base trav.'!O185="","",'1045Bf Données de base trav.'!O185)</f>
        <v/>
      </c>
      <c r="G189" s="217" t="str">
        <f>IF('1045Bf Données de base trav.'!P185="","",'1045Bf Données de base trav.'!P185)</f>
        <v/>
      </c>
      <c r="H189" s="218" t="str">
        <f>IF('1045Bf Données de base trav.'!Q185="","",'1045Bf Données de base trav.'!Q185)</f>
        <v/>
      </c>
      <c r="I189" s="219" t="str">
        <f>IF('1045Bf Données de base trav.'!R185="","",'1045Bf Données de base trav.'!R185)</f>
        <v/>
      </c>
      <c r="J189" s="323" t="str">
        <f t="shared" si="63"/>
        <v/>
      </c>
      <c r="K189" s="222" t="str">
        <f t="shared" si="64"/>
        <v/>
      </c>
      <c r="L189" s="220" t="str">
        <f>IF('1045Bf Données de base trav.'!S185="","",'1045Bf Données de base trav.'!S185)</f>
        <v/>
      </c>
      <c r="M189" s="221" t="str">
        <f t="shared" si="65"/>
        <v/>
      </c>
      <c r="N189" s="324" t="str">
        <f t="shared" si="66"/>
        <v/>
      </c>
      <c r="O189" s="323" t="str">
        <f t="shared" si="67"/>
        <v/>
      </c>
      <c r="P189" s="222" t="str">
        <f t="shared" si="68"/>
        <v/>
      </c>
      <c r="Q189" s="220" t="str">
        <f t="shared" si="69"/>
        <v/>
      </c>
      <c r="R189" s="221" t="str">
        <f t="shared" si="70"/>
        <v/>
      </c>
      <c r="S189" s="222" t="str">
        <f>IF(N189="","",MAX((N189-AE189)*'1045Af Demande'!$B$30,0))</f>
        <v/>
      </c>
      <c r="T189" s="223" t="str">
        <f t="shared" si="71"/>
        <v/>
      </c>
      <c r="U189" s="146"/>
      <c r="V189" s="153" t="str">
        <f>IF('1045Bf Données de base trav.'!M185="","",'1045Bf Données de base trav.'!M185)</f>
        <v/>
      </c>
      <c r="W189" s="153" t="str">
        <f>IF($C189="","",'1045Ef Décompte'!D189)</f>
        <v/>
      </c>
      <c r="X189" s="146">
        <f>IF(AND('1045Bf Données de base trav.'!Q185="",'1045Bf Données de base trav.'!R185=""),0,'1045Bf Données de base trav.'!Q185-'1045Bf Données de base trav.'!R185)</f>
        <v>0</v>
      </c>
      <c r="Y189" s="146" t="str">
        <f>IF(OR($C189="",'1045Bf Données de base trav.'!N185="",F189="",'1045Bf Données de base trav.'!P185="",X189=""),"",'1045Bf Données de base trav.'!N185-F189-'1045Bf Données de base trav.'!P185-X189)</f>
        <v/>
      </c>
      <c r="Z189" s="121" t="str">
        <f>IF(K189="","",K189 - '1045Bf Données de base trav.'!S185)</f>
        <v/>
      </c>
      <c r="AA189" s="121" t="str">
        <f t="shared" si="72"/>
        <v/>
      </c>
      <c r="AB189" s="121" t="str">
        <f t="shared" si="73"/>
        <v/>
      </c>
      <c r="AC189" s="121" t="str">
        <f t="shared" si="74"/>
        <v/>
      </c>
      <c r="AD189" s="121" t="str">
        <f>IF(OR($C189="",K189="",N189=""),"",MAX(O189+'1045Bf Données de base trav.'!T185-N189,0))</f>
        <v/>
      </c>
      <c r="AE189" s="121">
        <f>'1045Bf Données de base trav.'!T185</f>
        <v>0</v>
      </c>
      <c r="AF189" s="121" t="str">
        <f t="shared" si="75"/>
        <v/>
      </c>
      <c r="AG189" s="125">
        <f>IF('1045Bf Données de base trav.'!N185="",0,1)</f>
        <v>0</v>
      </c>
      <c r="AH189" s="138">
        <f t="shared" si="62"/>
        <v>0</v>
      </c>
      <c r="AI189" s="121">
        <f>IF('1045Bf Données de base trav.'!N185="",0,'1045Bf Données de base trav.'!N185)</f>
        <v>0</v>
      </c>
      <c r="AJ189" s="121">
        <f>IF('1045Bf Données de base trav.'!N185="",0,'1045Bf Données de base trav.'!P185)</f>
        <v>0</v>
      </c>
      <c r="AK189" s="153">
        <f>IF('1045Bf Données de base trav.'!V185&gt;0,AA189,0)</f>
        <v>0</v>
      </c>
      <c r="AL189" s="126">
        <f>IF('1045Bf Données de base trav.'!V185&gt;0,'1045Bf Données de base trav.'!T185,0)</f>
        <v>0</v>
      </c>
      <c r="AM189" s="121">
        <f>'1045Bf Données de base trav.'!N185</f>
        <v>0</v>
      </c>
      <c r="AN189" s="121">
        <f>'1045Bf Données de base trav.'!P185</f>
        <v>0</v>
      </c>
      <c r="AO189" s="121">
        <f t="shared" si="76"/>
        <v>0</v>
      </c>
    </row>
    <row r="190" spans="1:41" s="122" customFormat="1" ht="16.899999999999999" customHeight="1">
      <c r="A190" s="154" t="str">
        <f>IF('1045Bf Données de base trav.'!A186="","",'1045Bf Données de base trav.'!A186)</f>
        <v/>
      </c>
      <c r="B190" s="155" t="str">
        <f>IF('1045Bf Données de base trav.'!B186="","",'1045Bf Données de base trav.'!B186)</f>
        <v/>
      </c>
      <c r="C190" s="156" t="str">
        <f>IF('1045Bf Données de base trav.'!C186="","",'1045Bf Données de base trav.'!C186)</f>
        <v/>
      </c>
      <c r="D190" s="214" t="str">
        <f>IF('1045Bf Données de base trav.'!AG186="","",'1045Bf Données de base trav.'!AG186)</f>
        <v/>
      </c>
      <c r="E190" s="222" t="str">
        <f>IF('1045Bf Données de base trav.'!N186="","",'1045Bf Données de base trav.'!N186)</f>
        <v/>
      </c>
      <c r="F190" s="210" t="str">
        <f>IF('1045Bf Données de base trav.'!O186="","",'1045Bf Données de base trav.'!O186)</f>
        <v/>
      </c>
      <c r="G190" s="217" t="str">
        <f>IF('1045Bf Données de base trav.'!P186="","",'1045Bf Données de base trav.'!P186)</f>
        <v/>
      </c>
      <c r="H190" s="218" t="str">
        <f>IF('1045Bf Données de base trav.'!Q186="","",'1045Bf Données de base trav.'!Q186)</f>
        <v/>
      </c>
      <c r="I190" s="219" t="str">
        <f>IF('1045Bf Données de base trav.'!R186="","",'1045Bf Données de base trav.'!R186)</f>
        <v/>
      </c>
      <c r="J190" s="323" t="str">
        <f t="shared" si="63"/>
        <v/>
      </c>
      <c r="K190" s="222" t="str">
        <f t="shared" si="64"/>
        <v/>
      </c>
      <c r="L190" s="220" t="str">
        <f>IF('1045Bf Données de base trav.'!S186="","",'1045Bf Données de base trav.'!S186)</f>
        <v/>
      </c>
      <c r="M190" s="221" t="str">
        <f t="shared" si="65"/>
        <v/>
      </c>
      <c r="N190" s="324" t="str">
        <f t="shared" si="66"/>
        <v/>
      </c>
      <c r="O190" s="323" t="str">
        <f t="shared" si="67"/>
        <v/>
      </c>
      <c r="P190" s="222" t="str">
        <f t="shared" si="68"/>
        <v/>
      </c>
      <c r="Q190" s="220" t="str">
        <f t="shared" si="69"/>
        <v/>
      </c>
      <c r="R190" s="221" t="str">
        <f t="shared" si="70"/>
        <v/>
      </c>
      <c r="S190" s="222" t="str">
        <f>IF(N190="","",MAX((N190-AE190)*'1045Af Demande'!$B$30,0))</f>
        <v/>
      </c>
      <c r="T190" s="223" t="str">
        <f t="shared" si="71"/>
        <v/>
      </c>
      <c r="U190" s="146"/>
      <c r="V190" s="153" t="str">
        <f>IF('1045Bf Données de base trav.'!M186="","",'1045Bf Données de base trav.'!M186)</f>
        <v/>
      </c>
      <c r="W190" s="153" t="str">
        <f>IF($C190="","",'1045Ef Décompte'!D190)</f>
        <v/>
      </c>
      <c r="X190" s="146">
        <f>IF(AND('1045Bf Données de base trav.'!Q186="",'1045Bf Données de base trav.'!R186=""),0,'1045Bf Données de base trav.'!Q186-'1045Bf Données de base trav.'!R186)</f>
        <v>0</v>
      </c>
      <c r="Y190" s="146" t="str">
        <f>IF(OR($C190="",'1045Bf Données de base trav.'!N186="",F190="",'1045Bf Données de base trav.'!P186="",X190=""),"",'1045Bf Données de base trav.'!N186-F190-'1045Bf Données de base trav.'!P186-X190)</f>
        <v/>
      </c>
      <c r="Z190" s="121" t="str">
        <f>IF(K190="","",K190 - '1045Bf Données de base trav.'!S186)</f>
        <v/>
      </c>
      <c r="AA190" s="121" t="str">
        <f t="shared" si="72"/>
        <v/>
      </c>
      <c r="AB190" s="121" t="str">
        <f t="shared" si="73"/>
        <v/>
      </c>
      <c r="AC190" s="121" t="str">
        <f t="shared" si="74"/>
        <v/>
      </c>
      <c r="AD190" s="121" t="str">
        <f>IF(OR($C190="",K190="",N190=""),"",MAX(O190+'1045Bf Données de base trav.'!T186-N190,0))</f>
        <v/>
      </c>
      <c r="AE190" s="121">
        <f>'1045Bf Données de base trav.'!T186</f>
        <v>0</v>
      </c>
      <c r="AF190" s="121" t="str">
        <f t="shared" si="75"/>
        <v/>
      </c>
      <c r="AG190" s="125">
        <f>IF('1045Bf Données de base trav.'!N186="",0,1)</f>
        <v>0</v>
      </c>
      <c r="AH190" s="138">
        <f t="shared" si="62"/>
        <v>0</v>
      </c>
      <c r="AI190" s="121">
        <f>IF('1045Bf Données de base trav.'!N186="",0,'1045Bf Données de base trav.'!N186)</f>
        <v>0</v>
      </c>
      <c r="AJ190" s="121">
        <f>IF('1045Bf Données de base trav.'!N186="",0,'1045Bf Données de base trav.'!P186)</f>
        <v>0</v>
      </c>
      <c r="AK190" s="153">
        <f>IF('1045Bf Données de base trav.'!V186&gt;0,AA190,0)</f>
        <v>0</v>
      </c>
      <c r="AL190" s="126">
        <f>IF('1045Bf Données de base trav.'!V186&gt;0,'1045Bf Données de base trav.'!T186,0)</f>
        <v>0</v>
      </c>
      <c r="AM190" s="121">
        <f>'1045Bf Données de base trav.'!N186</f>
        <v>0</v>
      </c>
      <c r="AN190" s="121">
        <f>'1045Bf Données de base trav.'!P186</f>
        <v>0</v>
      </c>
      <c r="AO190" s="121">
        <f t="shared" si="76"/>
        <v>0</v>
      </c>
    </row>
    <row r="191" spans="1:41" s="122" customFormat="1" ht="16.899999999999999" customHeight="1">
      <c r="A191" s="154" t="str">
        <f>IF('1045Bf Données de base trav.'!A187="","",'1045Bf Données de base trav.'!A187)</f>
        <v/>
      </c>
      <c r="B191" s="155" t="str">
        <f>IF('1045Bf Données de base trav.'!B187="","",'1045Bf Données de base trav.'!B187)</f>
        <v/>
      </c>
      <c r="C191" s="156" t="str">
        <f>IF('1045Bf Données de base trav.'!C187="","",'1045Bf Données de base trav.'!C187)</f>
        <v/>
      </c>
      <c r="D191" s="214" t="str">
        <f>IF('1045Bf Données de base trav.'!AG187="","",'1045Bf Données de base trav.'!AG187)</f>
        <v/>
      </c>
      <c r="E191" s="222" t="str">
        <f>IF('1045Bf Données de base trav.'!N187="","",'1045Bf Données de base trav.'!N187)</f>
        <v/>
      </c>
      <c r="F191" s="210" t="str">
        <f>IF('1045Bf Données de base trav.'!O187="","",'1045Bf Données de base trav.'!O187)</f>
        <v/>
      </c>
      <c r="G191" s="217" t="str">
        <f>IF('1045Bf Données de base trav.'!P187="","",'1045Bf Données de base trav.'!P187)</f>
        <v/>
      </c>
      <c r="H191" s="218" t="str">
        <f>IF('1045Bf Données de base trav.'!Q187="","",'1045Bf Données de base trav.'!Q187)</f>
        <v/>
      </c>
      <c r="I191" s="219" t="str">
        <f>IF('1045Bf Données de base trav.'!R187="","",'1045Bf Données de base trav.'!R187)</f>
        <v/>
      </c>
      <c r="J191" s="323" t="str">
        <f t="shared" si="63"/>
        <v/>
      </c>
      <c r="K191" s="222" t="str">
        <f t="shared" si="64"/>
        <v/>
      </c>
      <c r="L191" s="220" t="str">
        <f>IF('1045Bf Données de base trav.'!S187="","",'1045Bf Données de base trav.'!S187)</f>
        <v/>
      </c>
      <c r="M191" s="221" t="str">
        <f t="shared" si="65"/>
        <v/>
      </c>
      <c r="N191" s="324" t="str">
        <f t="shared" si="66"/>
        <v/>
      </c>
      <c r="O191" s="323" t="str">
        <f t="shared" si="67"/>
        <v/>
      </c>
      <c r="P191" s="222" t="str">
        <f t="shared" si="68"/>
        <v/>
      </c>
      <c r="Q191" s="220" t="str">
        <f t="shared" si="69"/>
        <v/>
      </c>
      <c r="R191" s="221" t="str">
        <f t="shared" si="70"/>
        <v/>
      </c>
      <c r="S191" s="222" t="str">
        <f>IF(N191="","",MAX((N191-AE191)*'1045Af Demande'!$B$30,0))</f>
        <v/>
      </c>
      <c r="T191" s="223" t="str">
        <f t="shared" si="71"/>
        <v/>
      </c>
      <c r="U191" s="146"/>
      <c r="V191" s="153" t="str">
        <f>IF('1045Bf Données de base trav.'!M187="","",'1045Bf Données de base trav.'!M187)</f>
        <v/>
      </c>
      <c r="W191" s="153" t="str">
        <f>IF($C191="","",'1045Ef Décompte'!D191)</f>
        <v/>
      </c>
      <c r="X191" s="146">
        <f>IF(AND('1045Bf Données de base trav.'!Q187="",'1045Bf Données de base trav.'!R187=""),0,'1045Bf Données de base trav.'!Q187-'1045Bf Données de base trav.'!R187)</f>
        <v>0</v>
      </c>
      <c r="Y191" s="146" t="str">
        <f>IF(OR($C191="",'1045Bf Données de base trav.'!N187="",F191="",'1045Bf Données de base trav.'!P187="",X191=""),"",'1045Bf Données de base trav.'!N187-F191-'1045Bf Données de base trav.'!P187-X191)</f>
        <v/>
      </c>
      <c r="Z191" s="121" t="str">
        <f>IF(K191="","",K191 - '1045Bf Données de base trav.'!S187)</f>
        <v/>
      </c>
      <c r="AA191" s="121" t="str">
        <f t="shared" si="72"/>
        <v/>
      </c>
      <c r="AB191" s="121" t="str">
        <f t="shared" si="73"/>
        <v/>
      </c>
      <c r="AC191" s="121" t="str">
        <f t="shared" si="74"/>
        <v/>
      </c>
      <c r="AD191" s="121" t="str">
        <f>IF(OR($C191="",K191="",N191=""),"",MAX(O191+'1045Bf Données de base trav.'!T187-N191,0))</f>
        <v/>
      </c>
      <c r="AE191" s="121">
        <f>'1045Bf Données de base trav.'!T187</f>
        <v>0</v>
      </c>
      <c r="AF191" s="121" t="str">
        <f t="shared" si="75"/>
        <v/>
      </c>
      <c r="AG191" s="125">
        <f>IF('1045Bf Données de base trav.'!N187="",0,1)</f>
        <v>0</v>
      </c>
      <c r="AH191" s="138">
        <f t="shared" si="62"/>
        <v>0</v>
      </c>
      <c r="AI191" s="121">
        <f>IF('1045Bf Données de base trav.'!N187="",0,'1045Bf Données de base trav.'!N187)</f>
        <v>0</v>
      </c>
      <c r="AJ191" s="121">
        <f>IF('1045Bf Données de base trav.'!N187="",0,'1045Bf Données de base trav.'!P187)</f>
        <v>0</v>
      </c>
      <c r="AK191" s="153">
        <f>IF('1045Bf Données de base trav.'!V187&gt;0,AA191,0)</f>
        <v>0</v>
      </c>
      <c r="AL191" s="126">
        <f>IF('1045Bf Données de base trav.'!V187&gt;0,'1045Bf Données de base trav.'!T187,0)</f>
        <v>0</v>
      </c>
      <c r="AM191" s="121">
        <f>'1045Bf Données de base trav.'!N187</f>
        <v>0</v>
      </c>
      <c r="AN191" s="121">
        <f>'1045Bf Données de base trav.'!P187</f>
        <v>0</v>
      </c>
      <c r="AO191" s="121">
        <f t="shared" si="76"/>
        <v>0</v>
      </c>
    </row>
    <row r="192" spans="1:41" s="122" customFormat="1" ht="16.899999999999999" customHeight="1">
      <c r="A192" s="154" t="str">
        <f>IF('1045Bf Données de base trav.'!A188="","",'1045Bf Données de base trav.'!A188)</f>
        <v/>
      </c>
      <c r="B192" s="155" t="str">
        <f>IF('1045Bf Données de base trav.'!B188="","",'1045Bf Données de base trav.'!B188)</f>
        <v/>
      </c>
      <c r="C192" s="156" t="str">
        <f>IF('1045Bf Données de base trav.'!C188="","",'1045Bf Données de base trav.'!C188)</f>
        <v/>
      </c>
      <c r="D192" s="214" t="str">
        <f>IF('1045Bf Données de base trav.'!AG188="","",'1045Bf Données de base trav.'!AG188)</f>
        <v/>
      </c>
      <c r="E192" s="222" t="str">
        <f>IF('1045Bf Données de base trav.'!N188="","",'1045Bf Données de base trav.'!N188)</f>
        <v/>
      </c>
      <c r="F192" s="210" t="str">
        <f>IF('1045Bf Données de base trav.'!O188="","",'1045Bf Données de base trav.'!O188)</f>
        <v/>
      </c>
      <c r="G192" s="217" t="str">
        <f>IF('1045Bf Données de base trav.'!P188="","",'1045Bf Données de base trav.'!P188)</f>
        <v/>
      </c>
      <c r="H192" s="218" t="str">
        <f>IF('1045Bf Données de base trav.'!Q188="","",'1045Bf Données de base trav.'!Q188)</f>
        <v/>
      </c>
      <c r="I192" s="219" t="str">
        <f>IF('1045Bf Données de base trav.'!R188="","",'1045Bf Données de base trav.'!R188)</f>
        <v/>
      </c>
      <c r="J192" s="323" t="str">
        <f t="shared" si="63"/>
        <v/>
      </c>
      <c r="K192" s="222" t="str">
        <f t="shared" si="64"/>
        <v/>
      </c>
      <c r="L192" s="220" t="str">
        <f>IF('1045Bf Données de base trav.'!S188="","",'1045Bf Données de base trav.'!S188)</f>
        <v/>
      </c>
      <c r="M192" s="221" t="str">
        <f t="shared" si="65"/>
        <v/>
      </c>
      <c r="N192" s="324" t="str">
        <f t="shared" si="66"/>
        <v/>
      </c>
      <c r="O192" s="323" t="str">
        <f t="shared" si="67"/>
        <v/>
      </c>
      <c r="P192" s="222" t="str">
        <f t="shared" si="68"/>
        <v/>
      </c>
      <c r="Q192" s="220" t="str">
        <f t="shared" si="69"/>
        <v/>
      </c>
      <c r="R192" s="221" t="str">
        <f t="shared" si="70"/>
        <v/>
      </c>
      <c r="S192" s="222" t="str">
        <f>IF(N192="","",MAX((N192-AE192)*'1045Af Demande'!$B$30,0))</f>
        <v/>
      </c>
      <c r="T192" s="223" t="str">
        <f t="shared" si="71"/>
        <v/>
      </c>
      <c r="U192" s="146"/>
      <c r="V192" s="153" t="str">
        <f>IF('1045Bf Données de base trav.'!M188="","",'1045Bf Données de base trav.'!M188)</f>
        <v/>
      </c>
      <c r="W192" s="153" t="str">
        <f>IF($C192="","",'1045Ef Décompte'!D192)</f>
        <v/>
      </c>
      <c r="X192" s="146">
        <f>IF(AND('1045Bf Données de base trav.'!Q188="",'1045Bf Données de base trav.'!R188=""),0,'1045Bf Données de base trav.'!Q188-'1045Bf Données de base trav.'!R188)</f>
        <v>0</v>
      </c>
      <c r="Y192" s="146" t="str">
        <f>IF(OR($C192="",'1045Bf Données de base trav.'!N188="",F192="",'1045Bf Données de base trav.'!P188="",X192=""),"",'1045Bf Données de base trav.'!N188-F192-'1045Bf Données de base trav.'!P188-X192)</f>
        <v/>
      </c>
      <c r="Z192" s="121" t="str">
        <f>IF(K192="","",K192 - '1045Bf Données de base trav.'!S188)</f>
        <v/>
      </c>
      <c r="AA192" s="121" t="str">
        <f t="shared" si="72"/>
        <v/>
      </c>
      <c r="AB192" s="121" t="str">
        <f t="shared" si="73"/>
        <v/>
      </c>
      <c r="AC192" s="121" t="str">
        <f t="shared" si="74"/>
        <v/>
      </c>
      <c r="AD192" s="121" t="str">
        <f>IF(OR($C192="",K192="",N192=""),"",MAX(O192+'1045Bf Données de base trav.'!T188-N192,0))</f>
        <v/>
      </c>
      <c r="AE192" s="121">
        <f>'1045Bf Données de base trav.'!T188</f>
        <v>0</v>
      </c>
      <c r="AF192" s="121" t="str">
        <f t="shared" si="75"/>
        <v/>
      </c>
      <c r="AG192" s="125">
        <f>IF('1045Bf Données de base trav.'!N188="",0,1)</f>
        <v>0</v>
      </c>
      <c r="AH192" s="138">
        <f t="shared" si="62"/>
        <v>0</v>
      </c>
      <c r="AI192" s="121">
        <f>IF('1045Bf Données de base trav.'!N188="",0,'1045Bf Données de base trav.'!N188)</f>
        <v>0</v>
      </c>
      <c r="AJ192" s="121">
        <f>IF('1045Bf Données de base trav.'!N188="",0,'1045Bf Données de base trav.'!P188)</f>
        <v>0</v>
      </c>
      <c r="AK192" s="153">
        <f>IF('1045Bf Données de base trav.'!V188&gt;0,AA192,0)</f>
        <v>0</v>
      </c>
      <c r="AL192" s="126">
        <f>IF('1045Bf Données de base trav.'!V188&gt;0,'1045Bf Données de base trav.'!T188,0)</f>
        <v>0</v>
      </c>
      <c r="AM192" s="121">
        <f>'1045Bf Données de base trav.'!N188</f>
        <v>0</v>
      </c>
      <c r="AN192" s="121">
        <f>'1045Bf Données de base trav.'!P188</f>
        <v>0</v>
      </c>
      <c r="AO192" s="121">
        <f t="shared" si="76"/>
        <v>0</v>
      </c>
    </row>
    <row r="193" spans="1:41" s="122" customFormat="1" ht="16.899999999999999" customHeight="1">
      <c r="A193" s="154" t="str">
        <f>IF('1045Bf Données de base trav.'!A189="","",'1045Bf Données de base trav.'!A189)</f>
        <v/>
      </c>
      <c r="B193" s="155" t="str">
        <f>IF('1045Bf Données de base trav.'!B189="","",'1045Bf Données de base trav.'!B189)</f>
        <v/>
      </c>
      <c r="C193" s="156" t="str">
        <f>IF('1045Bf Données de base trav.'!C189="","",'1045Bf Données de base trav.'!C189)</f>
        <v/>
      </c>
      <c r="D193" s="214" t="str">
        <f>IF('1045Bf Données de base trav.'!AG189="","",'1045Bf Données de base trav.'!AG189)</f>
        <v/>
      </c>
      <c r="E193" s="222" t="str">
        <f>IF('1045Bf Données de base trav.'!N189="","",'1045Bf Données de base trav.'!N189)</f>
        <v/>
      </c>
      <c r="F193" s="210" t="str">
        <f>IF('1045Bf Données de base trav.'!O189="","",'1045Bf Données de base trav.'!O189)</f>
        <v/>
      </c>
      <c r="G193" s="217" t="str">
        <f>IF('1045Bf Données de base trav.'!P189="","",'1045Bf Données de base trav.'!P189)</f>
        <v/>
      </c>
      <c r="H193" s="218" t="str">
        <f>IF('1045Bf Données de base trav.'!Q189="","",'1045Bf Données de base trav.'!Q189)</f>
        <v/>
      </c>
      <c r="I193" s="219" t="str">
        <f>IF('1045Bf Données de base trav.'!R189="","",'1045Bf Données de base trav.'!R189)</f>
        <v/>
      </c>
      <c r="J193" s="323" t="str">
        <f t="shared" si="63"/>
        <v/>
      </c>
      <c r="K193" s="222" t="str">
        <f t="shared" si="64"/>
        <v/>
      </c>
      <c r="L193" s="220" t="str">
        <f>IF('1045Bf Données de base trav.'!S189="","",'1045Bf Données de base trav.'!S189)</f>
        <v/>
      </c>
      <c r="M193" s="221" t="str">
        <f t="shared" si="65"/>
        <v/>
      </c>
      <c r="N193" s="324" t="str">
        <f t="shared" si="66"/>
        <v/>
      </c>
      <c r="O193" s="323" t="str">
        <f t="shared" si="67"/>
        <v/>
      </c>
      <c r="P193" s="222" t="str">
        <f t="shared" si="68"/>
        <v/>
      </c>
      <c r="Q193" s="220" t="str">
        <f t="shared" si="69"/>
        <v/>
      </c>
      <c r="R193" s="221" t="str">
        <f t="shared" si="70"/>
        <v/>
      </c>
      <c r="S193" s="222" t="str">
        <f>IF(N193="","",MAX((N193-AE193)*'1045Af Demande'!$B$30,0))</f>
        <v/>
      </c>
      <c r="T193" s="223" t="str">
        <f t="shared" si="71"/>
        <v/>
      </c>
      <c r="U193" s="146"/>
      <c r="V193" s="153" t="str">
        <f>IF('1045Bf Données de base trav.'!M189="","",'1045Bf Données de base trav.'!M189)</f>
        <v/>
      </c>
      <c r="W193" s="153" t="str">
        <f>IF($C193="","",'1045Ef Décompte'!D193)</f>
        <v/>
      </c>
      <c r="X193" s="146">
        <f>IF(AND('1045Bf Données de base trav.'!Q189="",'1045Bf Données de base trav.'!R189=""),0,'1045Bf Données de base trav.'!Q189-'1045Bf Données de base trav.'!R189)</f>
        <v>0</v>
      </c>
      <c r="Y193" s="146" t="str">
        <f>IF(OR($C193="",'1045Bf Données de base trav.'!N189="",F193="",'1045Bf Données de base trav.'!P189="",X193=""),"",'1045Bf Données de base trav.'!N189-F193-'1045Bf Données de base trav.'!P189-X193)</f>
        <v/>
      </c>
      <c r="Z193" s="121" t="str">
        <f>IF(K193="","",K193 - '1045Bf Données de base trav.'!S189)</f>
        <v/>
      </c>
      <c r="AA193" s="121" t="str">
        <f t="shared" si="72"/>
        <v/>
      </c>
      <c r="AB193" s="121" t="str">
        <f t="shared" si="73"/>
        <v/>
      </c>
      <c r="AC193" s="121" t="str">
        <f t="shared" si="74"/>
        <v/>
      </c>
      <c r="AD193" s="121" t="str">
        <f>IF(OR($C193="",K193="",N193=""),"",MAX(O193+'1045Bf Données de base trav.'!T189-N193,0))</f>
        <v/>
      </c>
      <c r="AE193" s="121">
        <f>'1045Bf Données de base trav.'!T189</f>
        <v>0</v>
      </c>
      <c r="AF193" s="121" t="str">
        <f t="shared" si="75"/>
        <v/>
      </c>
      <c r="AG193" s="125">
        <f>IF('1045Bf Données de base trav.'!N189="",0,1)</f>
        <v>0</v>
      </c>
      <c r="AH193" s="138">
        <f t="shared" si="62"/>
        <v>0</v>
      </c>
      <c r="AI193" s="121">
        <f>IF('1045Bf Données de base trav.'!N189="",0,'1045Bf Données de base trav.'!N189)</f>
        <v>0</v>
      </c>
      <c r="AJ193" s="121">
        <f>IF('1045Bf Données de base trav.'!N189="",0,'1045Bf Données de base trav.'!P189)</f>
        <v>0</v>
      </c>
      <c r="AK193" s="153">
        <f>IF('1045Bf Données de base trav.'!V189&gt;0,AA193,0)</f>
        <v>0</v>
      </c>
      <c r="AL193" s="126">
        <f>IF('1045Bf Données de base trav.'!V189&gt;0,'1045Bf Données de base trav.'!T189,0)</f>
        <v>0</v>
      </c>
      <c r="AM193" s="121">
        <f>'1045Bf Données de base trav.'!N189</f>
        <v>0</v>
      </c>
      <c r="AN193" s="121">
        <f>'1045Bf Données de base trav.'!P189</f>
        <v>0</v>
      </c>
      <c r="AO193" s="121">
        <f t="shared" si="76"/>
        <v>0</v>
      </c>
    </row>
    <row r="194" spans="1:41" s="122" customFormat="1" ht="16.899999999999999" customHeight="1">
      <c r="A194" s="154" t="str">
        <f>IF('1045Bf Données de base trav.'!A190="","",'1045Bf Données de base trav.'!A190)</f>
        <v/>
      </c>
      <c r="B194" s="155" t="str">
        <f>IF('1045Bf Données de base trav.'!B190="","",'1045Bf Données de base trav.'!B190)</f>
        <v/>
      </c>
      <c r="C194" s="156" t="str">
        <f>IF('1045Bf Données de base trav.'!C190="","",'1045Bf Données de base trav.'!C190)</f>
        <v/>
      </c>
      <c r="D194" s="214" t="str">
        <f>IF('1045Bf Données de base trav.'!AG190="","",'1045Bf Données de base trav.'!AG190)</f>
        <v/>
      </c>
      <c r="E194" s="222" t="str">
        <f>IF('1045Bf Données de base trav.'!N190="","",'1045Bf Données de base trav.'!N190)</f>
        <v/>
      </c>
      <c r="F194" s="210" t="str">
        <f>IF('1045Bf Données de base trav.'!O190="","",'1045Bf Données de base trav.'!O190)</f>
        <v/>
      </c>
      <c r="G194" s="217" t="str">
        <f>IF('1045Bf Données de base trav.'!P190="","",'1045Bf Données de base trav.'!P190)</f>
        <v/>
      </c>
      <c r="H194" s="218" t="str">
        <f>IF('1045Bf Données de base trav.'!Q190="","",'1045Bf Données de base trav.'!Q190)</f>
        <v/>
      </c>
      <c r="I194" s="219" t="str">
        <f>IF('1045Bf Données de base trav.'!R190="","",'1045Bf Données de base trav.'!R190)</f>
        <v/>
      </c>
      <c r="J194" s="323" t="str">
        <f t="shared" si="63"/>
        <v/>
      </c>
      <c r="K194" s="222" t="str">
        <f t="shared" si="64"/>
        <v/>
      </c>
      <c r="L194" s="220" t="str">
        <f>IF('1045Bf Données de base trav.'!S190="","",'1045Bf Données de base trav.'!S190)</f>
        <v/>
      </c>
      <c r="M194" s="221" t="str">
        <f t="shared" si="65"/>
        <v/>
      </c>
      <c r="N194" s="324" t="str">
        <f t="shared" si="66"/>
        <v/>
      </c>
      <c r="O194" s="323" t="str">
        <f t="shared" si="67"/>
        <v/>
      </c>
      <c r="P194" s="222" t="str">
        <f t="shared" si="68"/>
        <v/>
      </c>
      <c r="Q194" s="220" t="str">
        <f t="shared" si="69"/>
        <v/>
      </c>
      <c r="R194" s="221" t="str">
        <f t="shared" si="70"/>
        <v/>
      </c>
      <c r="S194" s="222" t="str">
        <f>IF(N194="","",MAX((N194-AE194)*'1045Af Demande'!$B$30,0))</f>
        <v/>
      </c>
      <c r="T194" s="223" t="str">
        <f t="shared" si="71"/>
        <v/>
      </c>
      <c r="U194" s="146"/>
      <c r="V194" s="153" t="str">
        <f>IF('1045Bf Données de base trav.'!M190="","",'1045Bf Données de base trav.'!M190)</f>
        <v/>
      </c>
      <c r="W194" s="153" t="str">
        <f>IF($C194="","",'1045Ef Décompte'!D194)</f>
        <v/>
      </c>
      <c r="X194" s="146">
        <f>IF(AND('1045Bf Données de base trav.'!Q190="",'1045Bf Données de base trav.'!R190=""),0,'1045Bf Données de base trav.'!Q190-'1045Bf Données de base trav.'!R190)</f>
        <v>0</v>
      </c>
      <c r="Y194" s="146" t="str">
        <f>IF(OR($C194="",'1045Bf Données de base trav.'!N190="",F194="",'1045Bf Données de base trav.'!P190="",X194=""),"",'1045Bf Données de base trav.'!N190-F194-'1045Bf Données de base trav.'!P190-X194)</f>
        <v/>
      </c>
      <c r="Z194" s="121" t="str">
        <f>IF(K194="","",K194 - '1045Bf Données de base trav.'!S190)</f>
        <v/>
      </c>
      <c r="AA194" s="121" t="str">
        <f t="shared" si="72"/>
        <v/>
      </c>
      <c r="AB194" s="121" t="str">
        <f t="shared" si="73"/>
        <v/>
      </c>
      <c r="AC194" s="121" t="str">
        <f t="shared" si="74"/>
        <v/>
      </c>
      <c r="AD194" s="121" t="str">
        <f>IF(OR($C194="",K194="",N194=""),"",MAX(O194+'1045Bf Données de base trav.'!T190-N194,0))</f>
        <v/>
      </c>
      <c r="AE194" s="121">
        <f>'1045Bf Données de base trav.'!T190</f>
        <v>0</v>
      </c>
      <c r="AF194" s="121" t="str">
        <f t="shared" si="75"/>
        <v/>
      </c>
      <c r="AG194" s="125">
        <f>IF('1045Bf Données de base trav.'!N190="",0,1)</f>
        <v>0</v>
      </c>
      <c r="AH194" s="138">
        <f t="shared" si="62"/>
        <v>0</v>
      </c>
      <c r="AI194" s="121">
        <f>IF('1045Bf Données de base trav.'!N190="",0,'1045Bf Données de base trav.'!N190)</f>
        <v>0</v>
      </c>
      <c r="AJ194" s="121">
        <f>IF('1045Bf Données de base trav.'!N190="",0,'1045Bf Données de base trav.'!P190)</f>
        <v>0</v>
      </c>
      <c r="AK194" s="153">
        <f>IF('1045Bf Données de base trav.'!V190&gt;0,AA194,0)</f>
        <v>0</v>
      </c>
      <c r="AL194" s="126">
        <f>IF('1045Bf Données de base trav.'!V190&gt;0,'1045Bf Données de base trav.'!T190,0)</f>
        <v>0</v>
      </c>
      <c r="AM194" s="121">
        <f>'1045Bf Données de base trav.'!N190</f>
        <v>0</v>
      </c>
      <c r="AN194" s="121">
        <f>'1045Bf Données de base trav.'!P190</f>
        <v>0</v>
      </c>
      <c r="AO194" s="121">
        <f t="shared" si="76"/>
        <v>0</v>
      </c>
    </row>
    <row r="195" spans="1:41" s="122" customFormat="1" ht="16.899999999999999" customHeight="1">
      <c r="A195" s="154" t="str">
        <f>IF('1045Bf Données de base trav.'!A191="","",'1045Bf Données de base trav.'!A191)</f>
        <v/>
      </c>
      <c r="B195" s="155" t="str">
        <f>IF('1045Bf Données de base trav.'!B191="","",'1045Bf Données de base trav.'!B191)</f>
        <v/>
      </c>
      <c r="C195" s="156" t="str">
        <f>IF('1045Bf Données de base trav.'!C191="","",'1045Bf Données de base trav.'!C191)</f>
        <v/>
      </c>
      <c r="D195" s="214" t="str">
        <f>IF('1045Bf Données de base trav.'!AG191="","",'1045Bf Données de base trav.'!AG191)</f>
        <v/>
      </c>
      <c r="E195" s="222" t="str">
        <f>IF('1045Bf Données de base trav.'!N191="","",'1045Bf Données de base trav.'!N191)</f>
        <v/>
      </c>
      <c r="F195" s="210" t="str">
        <f>IF('1045Bf Données de base trav.'!O191="","",'1045Bf Données de base trav.'!O191)</f>
        <v/>
      </c>
      <c r="G195" s="217" t="str">
        <f>IF('1045Bf Données de base trav.'!P191="","",'1045Bf Données de base trav.'!P191)</f>
        <v/>
      </c>
      <c r="H195" s="218" t="str">
        <f>IF('1045Bf Données de base trav.'!Q191="","",'1045Bf Données de base trav.'!Q191)</f>
        <v/>
      </c>
      <c r="I195" s="219" t="str">
        <f>IF('1045Bf Données de base trav.'!R191="","",'1045Bf Données de base trav.'!R191)</f>
        <v/>
      </c>
      <c r="J195" s="323" t="str">
        <f t="shared" si="63"/>
        <v/>
      </c>
      <c r="K195" s="222" t="str">
        <f t="shared" si="64"/>
        <v/>
      </c>
      <c r="L195" s="220" t="str">
        <f>IF('1045Bf Données de base trav.'!S191="","",'1045Bf Données de base trav.'!S191)</f>
        <v/>
      </c>
      <c r="M195" s="221" t="str">
        <f t="shared" si="65"/>
        <v/>
      </c>
      <c r="N195" s="324" t="str">
        <f t="shared" si="66"/>
        <v/>
      </c>
      <c r="O195" s="323" t="str">
        <f t="shared" si="67"/>
        <v/>
      </c>
      <c r="P195" s="222" t="str">
        <f t="shared" si="68"/>
        <v/>
      </c>
      <c r="Q195" s="220" t="str">
        <f t="shared" si="69"/>
        <v/>
      </c>
      <c r="R195" s="221" t="str">
        <f t="shared" si="70"/>
        <v/>
      </c>
      <c r="S195" s="222" t="str">
        <f>IF(N195="","",MAX((N195-AE195)*'1045Af Demande'!$B$30,0))</f>
        <v/>
      </c>
      <c r="T195" s="223" t="str">
        <f t="shared" si="71"/>
        <v/>
      </c>
      <c r="U195" s="146"/>
      <c r="V195" s="153" t="str">
        <f>IF('1045Bf Données de base trav.'!M191="","",'1045Bf Données de base trav.'!M191)</f>
        <v/>
      </c>
      <c r="W195" s="153" t="str">
        <f>IF($C195="","",'1045Ef Décompte'!D195)</f>
        <v/>
      </c>
      <c r="X195" s="146">
        <f>IF(AND('1045Bf Données de base trav.'!Q191="",'1045Bf Données de base trav.'!R191=""),0,'1045Bf Données de base trav.'!Q191-'1045Bf Données de base trav.'!R191)</f>
        <v>0</v>
      </c>
      <c r="Y195" s="146" t="str">
        <f>IF(OR($C195="",'1045Bf Données de base trav.'!N191="",F195="",'1045Bf Données de base trav.'!P191="",X195=""),"",'1045Bf Données de base trav.'!N191-F195-'1045Bf Données de base trav.'!P191-X195)</f>
        <v/>
      </c>
      <c r="Z195" s="121" t="str">
        <f>IF(K195="","",K195 - '1045Bf Données de base trav.'!S191)</f>
        <v/>
      </c>
      <c r="AA195" s="121" t="str">
        <f t="shared" si="72"/>
        <v/>
      </c>
      <c r="AB195" s="121" t="str">
        <f t="shared" si="73"/>
        <v/>
      </c>
      <c r="AC195" s="121" t="str">
        <f t="shared" si="74"/>
        <v/>
      </c>
      <c r="AD195" s="121" t="str">
        <f>IF(OR($C195="",K195="",N195=""),"",MAX(O195+'1045Bf Données de base trav.'!T191-N195,0))</f>
        <v/>
      </c>
      <c r="AE195" s="121">
        <f>'1045Bf Données de base trav.'!T191</f>
        <v>0</v>
      </c>
      <c r="AF195" s="121" t="str">
        <f t="shared" si="75"/>
        <v/>
      </c>
      <c r="AG195" s="125">
        <f>IF('1045Bf Données de base trav.'!N191="",0,1)</f>
        <v>0</v>
      </c>
      <c r="AH195" s="138">
        <f t="shared" si="62"/>
        <v>0</v>
      </c>
      <c r="AI195" s="121">
        <f>IF('1045Bf Données de base trav.'!N191="",0,'1045Bf Données de base trav.'!N191)</f>
        <v>0</v>
      </c>
      <c r="AJ195" s="121">
        <f>IF('1045Bf Données de base trav.'!N191="",0,'1045Bf Données de base trav.'!P191)</f>
        <v>0</v>
      </c>
      <c r="AK195" s="153">
        <f>IF('1045Bf Données de base trav.'!V191&gt;0,AA195,0)</f>
        <v>0</v>
      </c>
      <c r="AL195" s="126">
        <f>IF('1045Bf Données de base trav.'!V191&gt;0,'1045Bf Données de base trav.'!T191,0)</f>
        <v>0</v>
      </c>
      <c r="AM195" s="121">
        <f>'1045Bf Données de base trav.'!N191</f>
        <v>0</v>
      </c>
      <c r="AN195" s="121">
        <f>'1045Bf Données de base trav.'!P191</f>
        <v>0</v>
      </c>
      <c r="AO195" s="121">
        <f t="shared" si="76"/>
        <v>0</v>
      </c>
    </row>
    <row r="196" spans="1:41" s="122" customFormat="1" ht="16.899999999999999" customHeight="1">
      <c r="A196" s="154" t="str">
        <f>IF('1045Bf Données de base trav.'!A192="","",'1045Bf Données de base trav.'!A192)</f>
        <v/>
      </c>
      <c r="B196" s="155" t="str">
        <f>IF('1045Bf Données de base trav.'!B192="","",'1045Bf Données de base trav.'!B192)</f>
        <v/>
      </c>
      <c r="C196" s="156" t="str">
        <f>IF('1045Bf Données de base trav.'!C192="","",'1045Bf Données de base trav.'!C192)</f>
        <v/>
      </c>
      <c r="D196" s="214" t="str">
        <f>IF('1045Bf Données de base trav.'!AG192="","",'1045Bf Données de base trav.'!AG192)</f>
        <v/>
      </c>
      <c r="E196" s="222" t="str">
        <f>IF('1045Bf Données de base trav.'!N192="","",'1045Bf Données de base trav.'!N192)</f>
        <v/>
      </c>
      <c r="F196" s="210" t="str">
        <f>IF('1045Bf Données de base trav.'!O192="","",'1045Bf Données de base trav.'!O192)</f>
        <v/>
      </c>
      <c r="G196" s="217" t="str">
        <f>IF('1045Bf Données de base trav.'!P192="","",'1045Bf Données de base trav.'!P192)</f>
        <v/>
      </c>
      <c r="H196" s="218" t="str">
        <f>IF('1045Bf Données de base trav.'!Q192="","",'1045Bf Données de base trav.'!Q192)</f>
        <v/>
      </c>
      <c r="I196" s="219" t="str">
        <f>IF('1045Bf Données de base trav.'!R192="","",'1045Bf Données de base trav.'!R192)</f>
        <v/>
      </c>
      <c r="J196" s="323" t="str">
        <f t="shared" si="63"/>
        <v/>
      </c>
      <c r="K196" s="222" t="str">
        <f t="shared" si="64"/>
        <v/>
      </c>
      <c r="L196" s="220" t="str">
        <f>IF('1045Bf Données de base trav.'!S192="","",'1045Bf Données de base trav.'!S192)</f>
        <v/>
      </c>
      <c r="M196" s="221" t="str">
        <f t="shared" si="65"/>
        <v/>
      </c>
      <c r="N196" s="324" t="str">
        <f t="shared" si="66"/>
        <v/>
      </c>
      <c r="O196" s="323" t="str">
        <f t="shared" si="67"/>
        <v/>
      </c>
      <c r="P196" s="222" t="str">
        <f t="shared" si="68"/>
        <v/>
      </c>
      <c r="Q196" s="220" t="str">
        <f t="shared" si="69"/>
        <v/>
      </c>
      <c r="R196" s="221" t="str">
        <f t="shared" si="70"/>
        <v/>
      </c>
      <c r="S196" s="222" t="str">
        <f>IF(N196="","",MAX((N196-AE196)*'1045Af Demande'!$B$30,0))</f>
        <v/>
      </c>
      <c r="T196" s="223" t="str">
        <f t="shared" si="71"/>
        <v/>
      </c>
      <c r="U196" s="146"/>
      <c r="V196" s="153" t="str">
        <f>IF('1045Bf Données de base trav.'!M192="","",'1045Bf Données de base trav.'!M192)</f>
        <v/>
      </c>
      <c r="W196" s="153" t="str">
        <f>IF($C196="","",'1045Ef Décompte'!D196)</f>
        <v/>
      </c>
      <c r="X196" s="146">
        <f>IF(AND('1045Bf Données de base trav.'!Q192="",'1045Bf Données de base trav.'!R192=""),0,'1045Bf Données de base trav.'!Q192-'1045Bf Données de base trav.'!R192)</f>
        <v>0</v>
      </c>
      <c r="Y196" s="146" t="str">
        <f>IF(OR($C196="",'1045Bf Données de base trav.'!N192="",F196="",'1045Bf Données de base trav.'!P192="",X196=""),"",'1045Bf Données de base trav.'!N192-F196-'1045Bf Données de base trav.'!P192-X196)</f>
        <v/>
      </c>
      <c r="Z196" s="121" t="str">
        <f>IF(K196="","",K196 - '1045Bf Données de base trav.'!S192)</f>
        <v/>
      </c>
      <c r="AA196" s="121" t="str">
        <f t="shared" si="72"/>
        <v/>
      </c>
      <c r="AB196" s="121" t="str">
        <f t="shared" si="73"/>
        <v/>
      </c>
      <c r="AC196" s="121" t="str">
        <f t="shared" si="74"/>
        <v/>
      </c>
      <c r="AD196" s="121" t="str">
        <f>IF(OR($C196="",K196="",N196=""),"",MAX(O196+'1045Bf Données de base trav.'!T192-N196,0))</f>
        <v/>
      </c>
      <c r="AE196" s="121">
        <f>'1045Bf Données de base trav.'!T192</f>
        <v>0</v>
      </c>
      <c r="AF196" s="121" t="str">
        <f t="shared" si="75"/>
        <v/>
      </c>
      <c r="AG196" s="125">
        <f>IF('1045Bf Données de base trav.'!N192="",0,1)</f>
        <v>0</v>
      </c>
      <c r="AH196" s="138">
        <f t="shared" si="62"/>
        <v>0</v>
      </c>
      <c r="AI196" s="121">
        <f>IF('1045Bf Données de base trav.'!N192="",0,'1045Bf Données de base trav.'!N192)</f>
        <v>0</v>
      </c>
      <c r="AJ196" s="121">
        <f>IF('1045Bf Données de base trav.'!N192="",0,'1045Bf Données de base trav.'!P192)</f>
        <v>0</v>
      </c>
      <c r="AK196" s="153">
        <f>IF('1045Bf Données de base trav.'!V192&gt;0,AA196,0)</f>
        <v>0</v>
      </c>
      <c r="AL196" s="126">
        <f>IF('1045Bf Données de base trav.'!V192&gt;0,'1045Bf Données de base trav.'!T192,0)</f>
        <v>0</v>
      </c>
      <c r="AM196" s="121">
        <f>'1045Bf Données de base trav.'!N192</f>
        <v>0</v>
      </c>
      <c r="AN196" s="121">
        <f>'1045Bf Données de base trav.'!P192</f>
        <v>0</v>
      </c>
      <c r="AO196" s="121">
        <f t="shared" si="76"/>
        <v>0</v>
      </c>
    </row>
    <row r="197" spans="1:41" s="122" customFormat="1" ht="16.899999999999999" customHeight="1">
      <c r="A197" s="154" t="str">
        <f>IF('1045Bf Données de base trav.'!A193="","",'1045Bf Données de base trav.'!A193)</f>
        <v/>
      </c>
      <c r="B197" s="155" t="str">
        <f>IF('1045Bf Données de base trav.'!B193="","",'1045Bf Données de base trav.'!B193)</f>
        <v/>
      </c>
      <c r="C197" s="156" t="str">
        <f>IF('1045Bf Données de base trav.'!C193="","",'1045Bf Données de base trav.'!C193)</f>
        <v/>
      </c>
      <c r="D197" s="214" t="str">
        <f>IF('1045Bf Données de base trav.'!AG193="","",'1045Bf Données de base trav.'!AG193)</f>
        <v/>
      </c>
      <c r="E197" s="222" t="str">
        <f>IF('1045Bf Données de base trav.'!N193="","",'1045Bf Données de base trav.'!N193)</f>
        <v/>
      </c>
      <c r="F197" s="210" t="str">
        <f>IF('1045Bf Données de base trav.'!O193="","",'1045Bf Données de base trav.'!O193)</f>
        <v/>
      </c>
      <c r="G197" s="217" t="str">
        <f>IF('1045Bf Données de base trav.'!P193="","",'1045Bf Données de base trav.'!P193)</f>
        <v/>
      </c>
      <c r="H197" s="218" t="str">
        <f>IF('1045Bf Données de base trav.'!Q193="","",'1045Bf Données de base trav.'!Q193)</f>
        <v/>
      </c>
      <c r="I197" s="219" t="str">
        <f>IF('1045Bf Données de base trav.'!R193="","",'1045Bf Données de base trav.'!R193)</f>
        <v/>
      </c>
      <c r="J197" s="323" t="str">
        <f t="shared" si="63"/>
        <v/>
      </c>
      <c r="K197" s="222" t="str">
        <f t="shared" si="64"/>
        <v/>
      </c>
      <c r="L197" s="220" t="str">
        <f>IF('1045Bf Données de base trav.'!S193="","",'1045Bf Données de base trav.'!S193)</f>
        <v/>
      </c>
      <c r="M197" s="221" t="str">
        <f t="shared" si="65"/>
        <v/>
      </c>
      <c r="N197" s="324" t="str">
        <f t="shared" si="66"/>
        <v/>
      </c>
      <c r="O197" s="323" t="str">
        <f t="shared" si="67"/>
        <v/>
      </c>
      <c r="P197" s="222" t="str">
        <f t="shared" si="68"/>
        <v/>
      </c>
      <c r="Q197" s="220" t="str">
        <f t="shared" si="69"/>
        <v/>
      </c>
      <c r="R197" s="221" t="str">
        <f t="shared" si="70"/>
        <v/>
      </c>
      <c r="S197" s="222" t="str">
        <f>IF(N197="","",MAX((N197-AE197)*'1045Af Demande'!$B$30,0))</f>
        <v/>
      </c>
      <c r="T197" s="223" t="str">
        <f t="shared" si="71"/>
        <v/>
      </c>
      <c r="U197" s="146"/>
      <c r="V197" s="153" t="str">
        <f>IF('1045Bf Données de base trav.'!M193="","",'1045Bf Données de base trav.'!M193)</f>
        <v/>
      </c>
      <c r="W197" s="153" t="str">
        <f>IF($C197="","",'1045Ef Décompte'!D197)</f>
        <v/>
      </c>
      <c r="X197" s="146">
        <f>IF(AND('1045Bf Données de base trav.'!Q193="",'1045Bf Données de base trav.'!R193=""),0,'1045Bf Données de base trav.'!Q193-'1045Bf Données de base trav.'!R193)</f>
        <v>0</v>
      </c>
      <c r="Y197" s="146" t="str">
        <f>IF(OR($C197="",'1045Bf Données de base trav.'!N193="",F197="",'1045Bf Données de base trav.'!P193="",X197=""),"",'1045Bf Données de base trav.'!N193-F197-'1045Bf Données de base trav.'!P193-X197)</f>
        <v/>
      </c>
      <c r="Z197" s="121" t="str">
        <f>IF(K197="","",K197 - '1045Bf Données de base trav.'!S193)</f>
        <v/>
      </c>
      <c r="AA197" s="121" t="str">
        <f t="shared" si="72"/>
        <v/>
      </c>
      <c r="AB197" s="121" t="str">
        <f t="shared" si="73"/>
        <v/>
      </c>
      <c r="AC197" s="121" t="str">
        <f t="shared" si="74"/>
        <v/>
      </c>
      <c r="AD197" s="121" t="str">
        <f>IF(OR($C197="",K197="",N197=""),"",MAX(O197+'1045Bf Données de base trav.'!T193-N197,0))</f>
        <v/>
      </c>
      <c r="AE197" s="121">
        <f>'1045Bf Données de base trav.'!T193</f>
        <v>0</v>
      </c>
      <c r="AF197" s="121" t="str">
        <f t="shared" si="75"/>
        <v/>
      </c>
      <c r="AG197" s="125">
        <f>IF('1045Bf Données de base trav.'!N193="",0,1)</f>
        <v>0</v>
      </c>
      <c r="AH197" s="138">
        <f t="shared" si="62"/>
        <v>0</v>
      </c>
      <c r="AI197" s="121">
        <f>IF('1045Bf Données de base trav.'!N193="",0,'1045Bf Données de base trav.'!N193)</f>
        <v>0</v>
      </c>
      <c r="AJ197" s="121">
        <f>IF('1045Bf Données de base trav.'!N193="",0,'1045Bf Données de base trav.'!P193)</f>
        <v>0</v>
      </c>
      <c r="AK197" s="153">
        <f>IF('1045Bf Données de base trav.'!V193&gt;0,AA197,0)</f>
        <v>0</v>
      </c>
      <c r="AL197" s="126">
        <f>IF('1045Bf Données de base trav.'!V193&gt;0,'1045Bf Données de base trav.'!T193,0)</f>
        <v>0</v>
      </c>
      <c r="AM197" s="121">
        <f>'1045Bf Données de base trav.'!N193</f>
        <v>0</v>
      </c>
      <c r="AN197" s="121">
        <f>'1045Bf Données de base trav.'!P193</f>
        <v>0</v>
      </c>
      <c r="AO197" s="121">
        <f t="shared" si="76"/>
        <v>0</v>
      </c>
    </row>
    <row r="198" spans="1:41" s="122" customFormat="1" ht="16.899999999999999" customHeight="1">
      <c r="A198" s="154" t="str">
        <f>IF('1045Bf Données de base trav.'!A194="","",'1045Bf Données de base trav.'!A194)</f>
        <v/>
      </c>
      <c r="B198" s="155" t="str">
        <f>IF('1045Bf Données de base trav.'!B194="","",'1045Bf Données de base trav.'!B194)</f>
        <v/>
      </c>
      <c r="C198" s="156" t="str">
        <f>IF('1045Bf Données de base trav.'!C194="","",'1045Bf Données de base trav.'!C194)</f>
        <v/>
      </c>
      <c r="D198" s="214" t="str">
        <f>IF('1045Bf Données de base trav.'!AG194="","",'1045Bf Données de base trav.'!AG194)</f>
        <v/>
      </c>
      <c r="E198" s="222" t="str">
        <f>IF('1045Bf Données de base trav.'!N194="","",'1045Bf Données de base trav.'!N194)</f>
        <v/>
      </c>
      <c r="F198" s="210" t="str">
        <f>IF('1045Bf Données de base trav.'!O194="","",'1045Bf Données de base trav.'!O194)</f>
        <v/>
      </c>
      <c r="G198" s="217" t="str">
        <f>IF('1045Bf Données de base trav.'!P194="","",'1045Bf Données de base trav.'!P194)</f>
        <v/>
      </c>
      <c r="H198" s="218" t="str">
        <f>IF('1045Bf Données de base trav.'!Q194="","",'1045Bf Données de base trav.'!Q194)</f>
        <v/>
      </c>
      <c r="I198" s="219" t="str">
        <f>IF('1045Bf Données de base trav.'!R194="","",'1045Bf Données de base trav.'!R194)</f>
        <v/>
      </c>
      <c r="J198" s="323" t="str">
        <f t="shared" si="63"/>
        <v/>
      </c>
      <c r="K198" s="222" t="str">
        <f t="shared" si="64"/>
        <v/>
      </c>
      <c r="L198" s="220" t="str">
        <f>IF('1045Bf Données de base trav.'!S194="","",'1045Bf Données de base trav.'!S194)</f>
        <v/>
      </c>
      <c r="M198" s="221" t="str">
        <f t="shared" si="65"/>
        <v/>
      </c>
      <c r="N198" s="324" t="str">
        <f t="shared" si="66"/>
        <v/>
      </c>
      <c r="O198" s="323" t="str">
        <f t="shared" si="67"/>
        <v/>
      </c>
      <c r="P198" s="222" t="str">
        <f t="shared" si="68"/>
        <v/>
      </c>
      <c r="Q198" s="220" t="str">
        <f t="shared" si="69"/>
        <v/>
      </c>
      <c r="R198" s="221" t="str">
        <f t="shared" si="70"/>
        <v/>
      </c>
      <c r="S198" s="222" t="str">
        <f>IF(N198="","",MAX((N198-AE198)*'1045Af Demande'!$B$30,0))</f>
        <v/>
      </c>
      <c r="T198" s="223" t="str">
        <f t="shared" si="71"/>
        <v/>
      </c>
      <c r="U198" s="146"/>
      <c r="V198" s="153" t="str">
        <f>IF('1045Bf Données de base trav.'!M194="","",'1045Bf Données de base trav.'!M194)</f>
        <v/>
      </c>
      <c r="W198" s="153" t="str">
        <f>IF($C198="","",'1045Ef Décompte'!D198)</f>
        <v/>
      </c>
      <c r="X198" s="146">
        <f>IF(AND('1045Bf Données de base trav.'!Q194="",'1045Bf Données de base trav.'!R194=""),0,'1045Bf Données de base trav.'!Q194-'1045Bf Données de base trav.'!R194)</f>
        <v>0</v>
      </c>
      <c r="Y198" s="146" t="str">
        <f>IF(OR($C198="",'1045Bf Données de base trav.'!N194="",F198="",'1045Bf Données de base trav.'!P194="",X198=""),"",'1045Bf Données de base trav.'!N194-F198-'1045Bf Données de base trav.'!P194-X198)</f>
        <v/>
      </c>
      <c r="Z198" s="121" t="str">
        <f>IF(K198="","",K198 - '1045Bf Données de base trav.'!S194)</f>
        <v/>
      </c>
      <c r="AA198" s="121" t="str">
        <f t="shared" si="72"/>
        <v/>
      </c>
      <c r="AB198" s="121" t="str">
        <f t="shared" si="73"/>
        <v/>
      </c>
      <c r="AC198" s="121" t="str">
        <f t="shared" si="74"/>
        <v/>
      </c>
      <c r="AD198" s="121" t="str">
        <f>IF(OR($C198="",K198="",N198=""),"",MAX(O198+'1045Bf Données de base trav.'!T194-N198,0))</f>
        <v/>
      </c>
      <c r="AE198" s="121">
        <f>'1045Bf Données de base trav.'!T194</f>
        <v>0</v>
      </c>
      <c r="AF198" s="121" t="str">
        <f t="shared" si="75"/>
        <v/>
      </c>
      <c r="AG198" s="125">
        <f>IF('1045Bf Données de base trav.'!N194="",0,1)</f>
        <v>0</v>
      </c>
      <c r="AH198" s="138">
        <f t="shared" si="62"/>
        <v>0</v>
      </c>
      <c r="AI198" s="121">
        <f>IF('1045Bf Données de base trav.'!N194="",0,'1045Bf Données de base trav.'!N194)</f>
        <v>0</v>
      </c>
      <c r="AJ198" s="121">
        <f>IF('1045Bf Données de base trav.'!N194="",0,'1045Bf Données de base trav.'!P194)</f>
        <v>0</v>
      </c>
      <c r="AK198" s="153">
        <f>IF('1045Bf Données de base trav.'!V194&gt;0,AA198,0)</f>
        <v>0</v>
      </c>
      <c r="AL198" s="126">
        <f>IF('1045Bf Données de base trav.'!V194&gt;0,'1045Bf Données de base trav.'!T194,0)</f>
        <v>0</v>
      </c>
      <c r="AM198" s="121">
        <f>'1045Bf Données de base trav.'!N194</f>
        <v>0</v>
      </c>
      <c r="AN198" s="121">
        <f>'1045Bf Données de base trav.'!P194</f>
        <v>0</v>
      </c>
      <c r="AO198" s="121">
        <f t="shared" si="76"/>
        <v>0</v>
      </c>
    </row>
    <row r="199" spans="1:41" s="122" customFormat="1" ht="16.899999999999999" customHeight="1">
      <c r="A199" s="154" t="str">
        <f>IF('1045Bf Données de base trav.'!A195="","",'1045Bf Données de base trav.'!A195)</f>
        <v/>
      </c>
      <c r="B199" s="155" t="str">
        <f>IF('1045Bf Données de base trav.'!B195="","",'1045Bf Données de base trav.'!B195)</f>
        <v/>
      </c>
      <c r="C199" s="156" t="str">
        <f>IF('1045Bf Données de base trav.'!C195="","",'1045Bf Données de base trav.'!C195)</f>
        <v/>
      </c>
      <c r="D199" s="214" t="str">
        <f>IF('1045Bf Données de base trav.'!AG195="","",'1045Bf Données de base trav.'!AG195)</f>
        <v/>
      </c>
      <c r="E199" s="222" t="str">
        <f>IF('1045Bf Données de base trav.'!N195="","",'1045Bf Données de base trav.'!N195)</f>
        <v/>
      </c>
      <c r="F199" s="210" t="str">
        <f>IF('1045Bf Données de base trav.'!O195="","",'1045Bf Données de base trav.'!O195)</f>
        <v/>
      </c>
      <c r="G199" s="217" t="str">
        <f>IF('1045Bf Données de base trav.'!P195="","",'1045Bf Données de base trav.'!P195)</f>
        <v/>
      </c>
      <c r="H199" s="218" t="str">
        <f>IF('1045Bf Données de base trav.'!Q195="","",'1045Bf Données de base trav.'!Q195)</f>
        <v/>
      </c>
      <c r="I199" s="219" t="str">
        <f>IF('1045Bf Données de base trav.'!R195="","",'1045Bf Données de base trav.'!R195)</f>
        <v/>
      </c>
      <c r="J199" s="323" t="str">
        <f t="shared" si="63"/>
        <v/>
      </c>
      <c r="K199" s="222" t="str">
        <f t="shared" si="64"/>
        <v/>
      </c>
      <c r="L199" s="220" t="str">
        <f>IF('1045Bf Données de base trav.'!S195="","",'1045Bf Données de base trav.'!S195)</f>
        <v/>
      </c>
      <c r="M199" s="221" t="str">
        <f t="shared" si="65"/>
        <v/>
      </c>
      <c r="N199" s="324" t="str">
        <f t="shared" si="66"/>
        <v/>
      </c>
      <c r="O199" s="323" t="str">
        <f t="shared" si="67"/>
        <v/>
      </c>
      <c r="P199" s="222" t="str">
        <f t="shared" si="68"/>
        <v/>
      </c>
      <c r="Q199" s="220" t="str">
        <f t="shared" si="69"/>
        <v/>
      </c>
      <c r="R199" s="221" t="str">
        <f t="shared" si="70"/>
        <v/>
      </c>
      <c r="S199" s="222" t="str">
        <f>IF(N199="","",MAX((N199-AE199)*'1045Af Demande'!$B$30,0))</f>
        <v/>
      </c>
      <c r="T199" s="223" t="str">
        <f t="shared" si="71"/>
        <v/>
      </c>
      <c r="U199" s="146"/>
      <c r="V199" s="153" t="str">
        <f>IF('1045Bf Données de base trav.'!M195="","",'1045Bf Données de base trav.'!M195)</f>
        <v/>
      </c>
      <c r="W199" s="153" t="str">
        <f>IF($C199="","",'1045Ef Décompte'!D199)</f>
        <v/>
      </c>
      <c r="X199" s="146">
        <f>IF(AND('1045Bf Données de base trav.'!Q195="",'1045Bf Données de base trav.'!R195=""),0,'1045Bf Données de base trav.'!Q195-'1045Bf Données de base trav.'!R195)</f>
        <v>0</v>
      </c>
      <c r="Y199" s="146" t="str">
        <f>IF(OR($C199="",'1045Bf Données de base trav.'!N195="",F199="",'1045Bf Données de base trav.'!P195="",X199=""),"",'1045Bf Données de base trav.'!N195-F199-'1045Bf Données de base trav.'!P195-X199)</f>
        <v/>
      </c>
      <c r="Z199" s="121" t="str">
        <f>IF(K199="","",K199 - '1045Bf Données de base trav.'!S195)</f>
        <v/>
      </c>
      <c r="AA199" s="121" t="str">
        <f t="shared" si="72"/>
        <v/>
      </c>
      <c r="AB199" s="121" t="str">
        <f t="shared" si="73"/>
        <v/>
      </c>
      <c r="AC199" s="121" t="str">
        <f t="shared" si="74"/>
        <v/>
      </c>
      <c r="AD199" s="121" t="str">
        <f>IF(OR($C199="",K199="",N199=""),"",MAX(O199+'1045Bf Données de base trav.'!T195-N199,0))</f>
        <v/>
      </c>
      <c r="AE199" s="121">
        <f>'1045Bf Données de base trav.'!T195</f>
        <v>0</v>
      </c>
      <c r="AF199" s="121" t="str">
        <f t="shared" si="75"/>
        <v/>
      </c>
      <c r="AG199" s="125">
        <f>IF('1045Bf Données de base trav.'!N195="",0,1)</f>
        <v>0</v>
      </c>
      <c r="AH199" s="138">
        <f t="shared" si="62"/>
        <v>0</v>
      </c>
      <c r="AI199" s="121">
        <f>IF('1045Bf Données de base trav.'!N195="",0,'1045Bf Données de base trav.'!N195)</f>
        <v>0</v>
      </c>
      <c r="AJ199" s="121">
        <f>IF('1045Bf Données de base trav.'!N195="",0,'1045Bf Données de base trav.'!P195)</f>
        <v>0</v>
      </c>
      <c r="AK199" s="153">
        <f>IF('1045Bf Données de base trav.'!V195&gt;0,AA199,0)</f>
        <v>0</v>
      </c>
      <c r="AL199" s="126">
        <f>IF('1045Bf Données de base trav.'!V195&gt;0,'1045Bf Données de base trav.'!T195,0)</f>
        <v>0</v>
      </c>
      <c r="AM199" s="121">
        <f>'1045Bf Données de base trav.'!N195</f>
        <v>0</v>
      </c>
      <c r="AN199" s="121">
        <f>'1045Bf Données de base trav.'!P195</f>
        <v>0</v>
      </c>
      <c r="AO199" s="121">
        <f t="shared" si="76"/>
        <v>0</v>
      </c>
    </row>
    <row r="200" spans="1:41" s="122" customFormat="1" ht="16.899999999999999" customHeight="1">
      <c r="A200" s="154" t="str">
        <f>IF('1045Bf Données de base trav.'!A196="","",'1045Bf Données de base trav.'!A196)</f>
        <v/>
      </c>
      <c r="B200" s="155" t="str">
        <f>IF('1045Bf Données de base trav.'!B196="","",'1045Bf Données de base trav.'!B196)</f>
        <v/>
      </c>
      <c r="C200" s="156" t="str">
        <f>IF('1045Bf Données de base trav.'!C196="","",'1045Bf Données de base trav.'!C196)</f>
        <v/>
      </c>
      <c r="D200" s="214" t="str">
        <f>IF('1045Bf Données de base trav.'!AG196="","",'1045Bf Données de base trav.'!AG196)</f>
        <v/>
      </c>
      <c r="E200" s="222" t="str">
        <f>IF('1045Bf Données de base trav.'!N196="","",'1045Bf Données de base trav.'!N196)</f>
        <v/>
      </c>
      <c r="F200" s="210" t="str">
        <f>IF('1045Bf Données de base trav.'!O196="","",'1045Bf Données de base trav.'!O196)</f>
        <v/>
      </c>
      <c r="G200" s="217" t="str">
        <f>IF('1045Bf Données de base trav.'!P196="","",'1045Bf Données de base trav.'!P196)</f>
        <v/>
      </c>
      <c r="H200" s="218" t="str">
        <f>IF('1045Bf Données de base trav.'!Q196="","",'1045Bf Données de base trav.'!Q196)</f>
        <v/>
      </c>
      <c r="I200" s="219" t="str">
        <f>IF('1045Bf Données de base trav.'!R196="","",'1045Bf Données de base trav.'!R196)</f>
        <v/>
      </c>
      <c r="J200" s="323" t="str">
        <f t="shared" si="63"/>
        <v/>
      </c>
      <c r="K200" s="222" t="str">
        <f t="shared" si="64"/>
        <v/>
      </c>
      <c r="L200" s="220" t="str">
        <f>IF('1045Bf Données de base trav.'!S196="","",'1045Bf Données de base trav.'!S196)</f>
        <v/>
      </c>
      <c r="M200" s="221" t="str">
        <f t="shared" si="65"/>
        <v/>
      </c>
      <c r="N200" s="324" t="str">
        <f t="shared" si="66"/>
        <v/>
      </c>
      <c r="O200" s="323" t="str">
        <f t="shared" si="67"/>
        <v/>
      </c>
      <c r="P200" s="222" t="str">
        <f t="shared" si="68"/>
        <v/>
      </c>
      <c r="Q200" s="220" t="str">
        <f t="shared" si="69"/>
        <v/>
      </c>
      <c r="R200" s="221" t="str">
        <f t="shared" si="70"/>
        <v/>
      </c>
      <c r="S200" s="222" t="str">
        <f>IF(N200="","",MAX((N200-AE200)*'1045Af Demande'!$B$30,0))</f>
        <v/>
      </c>
      <c r="T200" s="223" t="str">
        <f t="shared" si="71"/>
        <v/>
      </c>
      <c r="U200" s="146"/>
      <c r="V200" s="153" t="str">
        <f>IF('1045Bf Données de base trav.'!M196="","",'1045Bf Données de base trav.'!M196)</f>
        <v/>
      </c>
      <c r="W200" s="153" t="str">
        <f>IF($C200="","",'1045Ef Décompte'!D200)</f>
        <v/>
      </c>
      <c r="X200" s="146">
        <f>IF(AND('1045Bf Données de base trav.'!Q196="",'1045Bf Données de base trav.'!R196=""),0,'1045Bf Données de base trav.'!Q196-'1045Bf Données de base trav.'!R196)</f>
        <v>0</v>
      </c>
      <c r="Y200" s="146" t="str">
        <f>IF(OR($C200="",'1045Bf Données de base trav.'!N196="",F200="",'1045Bf Données de base trav.'!P196="",X200=""),"",'1045Bf Données de base trav.'!N196-F200-'1045Bf Données de base trav.'!P196-X200)</f>
        <v/>
      </c>
      <c r="Z200" s="121" t="str">
        <f>IF(K200="","",K200 - '1045Bf Données de base trav.'!S196)</f>
        <v/>
      </c>
      <c r="AA200" s="121" t="str">
        <f t="shared" si="72"/>
        <v/>
      </c>
      <c r="AB200" s="121" t="str">
        <f t="shared" si="73"/>
        <v/>
      </c>
      <c r="AC200" s="121" t="str">
        <f t="shared" si="74"/>
        <v/>
      </c>
      <c r="AD200" s="121" t="str">
        <f>IF(OR($C200="",K200="",N200=""),"",MAX(O200+'1045Bf Données de base trav.'!T196-N200,0))</f>
        <v/>
      </c>
      <c r="AE200" s="121">
        <f>'1045Bf Données de base trav.'!T196</f>
        <v>0</v>
      </c>
      <c r="AF200" s="121" t="str">
        <f t="shared" si="75"/>
        <v/>
      </c>
      <c r="AG200" s="125">
        <f>IF('1045Bf Données de base trav.'!N196="",0,1)</f>
        <v>0</v>
      </c>
      <c r="AH200" s="138">
        <f t="shared" si="62"/>
        <v>0</v>
      </c>
      <c r="AI200" s="121">
        <f>IF('1045Bf Données de base trav.'!N196="",0,'1045Bf Données de base trav.'!N196)</f>
        <v>0</v>
      </c>
      <c r="AJ200" s="121">
        <f>IF('1045Bf Données de base trav.'!N196="",0,'1045Bf Données de base trav.'!P196)</f>
        <v>0</v>
      </c>
      <c r="AK200" s="153">
        <f>IF('1045Bf Données de base trav.'!V196&gt;0,AA200,0)</f>
        <v>0</v>
      </c>
      <c r="AL200" s="126">
        <f>IF('1045Bf Données de base trav.'!V196&gt;0,'1045Bf Données de base trav.'!T196,0)</f>
        <v>0</v>
      </c>
      <c r="AM200" s="121">
        <f>'1045Bf Données de base trav.'!N196</f>
        <v>0</v>
      </c>
      <c r="AN200" s="121">
        <f>'1045Bf Données de base trav.'!P196</f>
        <v>0</v>
      </c>
      <c r="AO200" s="121">
        <f t="shared" si="76"/>
        <v>0</v>
      </c>
    </row>
    <row r="201" spans="1:41" s="122" customFormat="1" ht="16.899999999999999" customHeight="1">
      <c r="A201" s="154" t="str">
        <f>IF('1045Bf Données de base trav.'!A197="","",'1045Bf Données de base trav.'!A197)</f>
        <v/>
      </c>
      <c r="B201" s="155" t="str">
        <f>IF('1045Bf Données de base trav.'!B197="","",'1045Bf Données de base trav.'!B197)</f>
        <v/>
      </c>
      <c r="C201" s="156" t="str">
        <f>IF('1045Bf Données de base trav.'!C197="","",'1045Bf Données de base trav.'!C197)</f>
        <v/>
      </c>
      <c r="D201" s="214" t="str">
        <f>IF('1045Bf Données de base trav.'!AG197="","",'1045Bf Données de base trav.'!AG197)</f>
        <v/>
      </c>
      <c r="E201" s="222" t="str">
        <f>IF('1045Bf Données de base trav.'!N197="","",'1045Bf Données de base trav.'!N197)</f>
        <v/>
      </c>
      <c r="F201" s="210" t="str">
        <f>IF('1045Bf Données de base trav.'!O197="","",'1045Bf Données de base trav.'!O197)</f>
        <v/>
      </c>
      <c r="G201" s="217" t="str">
        <f>IF('1045Bf Données de base trav.'!P197="","",'1045Bf Données de base trav.'!P197)</f>
        <v/>
      </c>
      <c r="H201" s="218" t="str">
        <f>IF('1045Bf Données de base trav.'!Q197="","",'1045Bf Données de base trav.'!Q197)</f>
        <v/>
      </c>
      <c r="I201" s="219" t="str">
        <f>IF('1045Bf Données de base trav.'!R197="","",'1045Bf Données de base trav.'!R197)</f>
        <v/>
      </c>
      <c r="J201" s="323" t="str">
        <f t="shared" si="63"/>
        <v/>
      </c>
      <c r="K201" s="222" t="str">
        <f t="shared" si="64"/>
        <v/>
      </c>
      <c r="L201" s="220" t="str">
        <f>IF('1045Bf Données de base trav.'!S197="","",'1045Bf Données de base trav.'!S197)</f>
        <v/>
      </c>
      <c r="M201" s="221" t="str">
        <f t="shared" si="65"/>
        <v/>
      </c>
      <c r="N201" s="324" t="str">
        <f t="shared" si="66"/>
        <v/>
      </c>
      <c r="O201" s="323" t="str">
        <f t="shared" si="67"/>
        <v/>
      </c>
      <c r="P201" s="222" t="str">
        <f t="shared" si="68"/>
        <v/>
      </c>
      <c r="Q201" s="220" t="str">
        <f t="shared" si="69"/>
        <v/>
      </c>
      <c r="R201" s="221" t="str">
        <f t="shared" si="70"/>
        <v/>
      </c>
      <c r="S201" s="222" t="str">
        <f>IF(N201="","",MAX((N201-AE201)*'1045Af Demande'!$B$30,0))</f>
        <v/>
      </c>
      <c r="T201" s="223" t="str">
        <f t="shared" si="71"/>
        <v/>
      </c>
      <c r="U201" s="146"/>
      <c r="V201" s="153" t="str">
        <f>IF('1045Bf Données de base trav.'!M197="","",'1045Bf Données de base trav.'!M197)</f>
        <v/>
      </c>
      <c r="W201" s="153" t="str">
        <f>IF($C201="","",'1045Ef Décompte'!D201)</f>
        <v/>
      </c>
      <c r="X201" s="146">
        <f>IF(AND('1045Bf Données de base trav.'!Q197="",'1045Bf Données de base trav.'!R197=""),0,'1045Bf Données de base trav.'!Q197-'1045Bf Données de base trav.'!R197)</f>
        <v>0</v>
      </c>
      <c r="Y201" s="146" t="str">
        <f>IF(OR($C201="",'1045Bf Données de base trav.'!N197="",F201="",'1045Bf Données de base trav.'!P197="",X201=""),"",'1045Bf Données de base trav.'!N197-F201-'1045Bf Données de base trav.'!P197-X201)</f>
        <v/>
      </c>
      <c r="Z201" s="121" t="str">
        <f>IF(K201="","",K201 - '1045Bf Données de base trav.'!S197)</f>
        <v/>
      </c>
      <c r="AA201" s="121" t="str">
        <f t="shared" si="72"/>
        <v/>
      </c>
      <c r="AB201" s="121" t="str">
        <f t="shared" si="73"/>
        <v/>
      </c>
      <c r="AC201" s="121" t="str">
        <f t="shared" si="74"/>
        <v/>
      </c>
      <c r="AD201" s="121" t="str">
        <f>IF(OR($C201="",K201="",N201=""),"",MAX(O201+'1045Bf Données de base trav.'!T197-N201,0))</f>
        <v/>
      </c>
      <c r="AE201" s="121">
        <f>'1045Bf Données de base trav.'!T197</f>
        <v>0</v>
      </c>
      <c r="AF201" s="121" t="str">
        <f t="shared" si="75"/>
        <v/>
      </c>
      <c r="AG201" s="125">
        <f>IF('1045Bf Données de base trav.'!N197="",0,1)</f>
        <v>0</v>
      </c>
      <c r="AH201" s="138">
        <f t="shared" si="62"/>
        <v>0</v>
      </c>
      <c r="AI201" s="121">
        <f>IF('1045Bf Données de base trav.'!N197="",0,'1045Bf Données de base trav.'!N197)</f>
        <v>0</v>
      </c>
      <c r="AJ201" s="121">
        <f>IF('1045Bf Données de base trav.'!N197="",0,'1045Bf Données de base trav.'!P197)</f>
        <v>0</v>
      </c>
      <c r="AK201" s="153">
        <f>IF('1045Bf Données de base trav.'!V197&gt;0,AA201,0)</f>
        <v>0</v>
      </c>
      <c r="AL201" s="126">
        <f>IF('1045Bf Données de base trav.'!V197&gt;0,'1045Bf Données de base trav.'!T197,0)</f>
        <v>0</v>
      </c>
      <c r="AM201" s="121">
        <f>'1045Bf Données de base trav.'!N197</f>
        <v>0</v>
      </c>
      <c r="AN201" s="121">
        <f>'1045Bf Données de base trav.'!P197</f>
        <v>0</v>
      </c>
      <c r="AO201" s="121">
        <f t="shared" si="76"/>
        <v>0</v>
      </c>
    </row>
    <row r="202" spans="1:41" s="122" customFormat="1" ht="16.899999999999999" customHeight="1">
      <c r="A202" s="154" t="str">
        <f>IF('1045Bf Données de base trav.'!A198="","",'1045Bf Données de base trav.'!A198)</f>
        <v/>
      </c>
      <c r="B202" s="155" t="str">
        <f>IF('1045Bf Données de base trav.'!B198="","",'1045Bf Données de base trav.'!B198)</f>
        <v/>
      </c>
      <c r="C202" s="156" t="str">
        <f>IF('1045Bf Données de base trav.'!C198="","",'1045Bf Données de base trav.'!C198)</f>
        <v/>
      </c>
      <c r="D202" s="214" t="str">
        <f>IF('1045Bf Données de base trav.'!AG198="","",'1045Bf Données de base trav.'!AG198)</f>
        <v/>
      </c>
      <c r="E202" s="222" t="str">
        <f>IF('1045Bf Données de base trav.'!N198="","",'1045Bf Données de base trav.'!N198)</f>
        <v/>
      </c>
      <c r="F202" s="210" t="str">
        <f>IF('1045Bf Données de base trav.'!O198="","",'1045Bf Données de base trav.'!O198)</f>
        <v/>
      </c>
      <c r="G202" s="217" t="str">
        <f>IF('1045Bf Données de base trav.'!P198="","",'1045Bf Données de base trav.'!P198)</f>
        <v/>
      </c>
      <c r="H202" s="218" t="str">
        <f>IF('1045Bf Données de base trav.'!Q198="","",'1045Bf Données de base trav.'!Q198)</f>
        <v/>
      </c>
      <c r="I202" s="219" t="str">
        <f>IF('1045Bf Données de base trav.'!R198="","",'1045Bf Données de base trav.'!R198)</f>
        <v/>
      </c>
      <c r="J202" s="323" t="str">
        <f t="shared" si="63"/>
        <v/>
      </c>
      <c r="K202" s="222" t="str">
        <f t="shared" si="64"/>
        <v/>
      </c>
      <c r="L202" s="220" t="str">
        <f>IF('1045Bf Données de base trav.'!S198="","",'1045Bf Données de base trav.'!S198)</f>
        <v/>
      </c>
      <c r="M202" s="221" t="str">
        <f t="shared" si="65"/>
        <v/>
      </c>
      <c r="N202" s="324" t="str">
        <f t="shared" si="66"/>
        <v/>
      </c>
      <c r="O202" s="323" t="str">
        <f t="shared" si="67"/>
        <v/>
      </c>
      <c r="P202" s="222" t="str">
        <f t="shared" si="68"/>
        <v/>
      </c>
      <c r="Q202" s="220" t="str">
        <f t="shared" si="69"/>
        <v/>
      </c>
      <c r="R202" s="221" t="str">
        <f t="shared" si="70"/>
        <v/>
      </c>
      <c r="S202" s="222" t="str">
        <f>IF(N202="","",MAX((N202-AE202)*'1045Af Demande'!$B$30,0))</f>
        <v/>
      </c>
      <c r="T202" s="223" t="str">
        <f t="shared" si="71"/>
        <v/>
      </c>
      <c r="U202" s="146"/>
      <c r="V202" s="153" t="str">
        <f>IF('1045Bf Données de base trav.'!M198="","",'1045Bf Données de base trav.'!M198)</f>
        <v/>
      </c>
      <c r="W202" s="153" t="str">
        <f>IF($C202="","",'1045Ef Décompte'!D202)</f>
        <v/>
      </c>
      <c r="X202" s="146">
        <f>IF(AND('1045Bf Données de base trav.'!Q198="",'1045Bf Données de base trav.'!R198=""),0,'1045Bf Données de base trav.'!Q198-'1045Bf Données de base trav.'!R198)</f>
        <v>0</v>
      </c>
      <c r="Y202" s="146" t="str">
        <f>IF(OR($C202="",'1045Bf Données de base trav.'!N198="",F202="",'1045Bf Données de base trav.'!P198="",X202=""),"",'1045Bf Données de base trav.'!N198-F202-'1045Bf Données de base trav.'!P198-X202)</f>
        <v/>
      </c>
      <c r="Z202" s="121" t="str">
        <f>IF(K202="","",K202 - '1045Bf Données de base trav.'!S198)</f>
        <v/>
      </c>
      <c r="AA202" s="121" t="str">
        <f t="shared" si="72"/>
        <v/>
      </c>
      <c r="AB202" s="121" t="str">
        <f t="shared" si="73"/>
        <v/>
      </c>
      <c r="AC202" s="121" t="str">
        <f t="shared" si="74"/>
        <v/>
      </c>
      <c r="AD202" s="121" t="str">
        <f>IF(OR($C202="",K202="",N202=""),"",MAX(O202+'1045Bf Données de base trav.'!T198-N202,0))</f>
        <v/>
      </c>
      <c r="AE202" s="121">
        <f>'1045Bf Données de base trav.'!T198</f>
        <v>0</v>
      </c>
      <c r="AF202" s="121" t="str">
        <f t="shared" si="75"/>
        <v/>
      </c>
      <c r="AG202" s="125">
        <f>IF('1045Bf Données de base trav.'!N198="",0,1)</f>
        <v>0</v>
      </c>
      <c r="AH202" s="138">
        <f t="shared" si="62"/>
        <v>0</v>
      </c>
      <c r="AI202" s="121">
        <f>IF('1045Bf Données de base trav.'!N198="",0,'1045Bf Données de base trav.'!N198)</f>
        <v>0</v>
      </c>
      <c r="AJ202" s="121">
        <f>IF('1045Bf Données de base trav.'!N198="",0,'1045Bf Données de base trav.'!P198)</f>
        <v>0</v>
      </c>
      <c r="AK202" s="153">
        <f>IF('1045Bf Données de base trav.'!V198&gt;0,AA202,0)</f>
        <v>0</v>
      </c>
      <c r="AL202" s="126">
        <f>IF('1045Bf Données de base trav.'!V198&gt;0,'1045Bf Données de base trav.'!T198,0)</f>
        <v>0</v>
      </c>
      <c r="AM202" s="121">
        <f>'1045Bf Données de base trav.'!N198</f>
        <v>0</v>
      </c>
      <c r="AN202" s="121">
        <f>'1045Bf Données de base trav.'!P198</f>
        <v>0</v>
      </c>
      <c r="AO202" s="121">
        <f t="shared" si="76"/>
        <v>0</v>
      </c>
    </row>
    <row r="203" spans="1:41" s="122" customFormat="1" ht="16.899999999999999" customHeight="1">
      <c r="A203" s="154" t="str">
        <f>IF('1045Bf Données de base trav.'!A199="","",'1045Bf Données de base trav.'!A199)</f>
        <v/>
      </c>
      <c r="B203" s="155" t="str">
        <f>IF('1045Bf Données de base trav.'!B199="","",'1045Bf Données de base trav.'!B199)</f>
        <v/>
      </c>
      <c r="C203" s="156" t="str">
        <f>IF('1045Bf Données de base trav.'!C199="","",'1045Bf Données de base trav.'!C199)</f>
        <v/>
      </c>
      <c r="D203" s="214" t="str">
        <f>IF('1045Bf Données de base trav.'!AG199="","",'1045Bf Données de base trav.'!AG199)</f>
        <v/>
      </c>
      <c r="E203" s="222" t="str">
        <f>IF('1045Bf Données de base trav.'!N199="","",'1045Bf Données de base trav.'!N199)</f>
        <v/>
      </c>
      <c r="F203" s="210" t="str">
        <f>IF('1045Bf Données de base trav.'!O199="","",'1045Bf Données de base trav.'!O199)</f>
        <v/>
      </c>
      <c r="G203" s="217" t="str">
        <f>IF('1045Bf Données de base trav.'!P199="","",'1045Bf Données de base trav.'!P199)</f>
        <v/>
      </c>
      <c r="H203" s="218" t="str">
        <f>IF('1045Bf Données de base trav.'!Q199="","",'1045Bf Données de base trav.'!Q199)</f>
        <v/>
      </c>
      <c r="I203" s="219" t="str">
        <f>IF('1045Bf Données de base trav.'!R199="","",'1045Bf Données de base trav.'!R199)</f>
        <v/>
      </c>
      <c r="J203" s="323" t="str">
        <f t="shared" si="63"/>
        <v/>
      </c>
      <c r="K203" s="222" t="str">
        <f t="shared" si="64"/>
        <v/>
      </c>
      <c r="L203" s="220" t="str">
        <f>IF('1045Bf Données de base trav.'!S199="","",'1045Bf Données de base trav.'!S199)</f>
        <v/>
      </c>
      <c r="M203" s="221" t="str">
        <f t="shared" si="65"/>
        <v/>
      </c>
      <c r="N203" s="324" t="str">
        <f t="shared" si="66"/>
        <v/>
      </c>
      <c r="O203" s="323" t="str">
        <f t="shared" si="67"/>
        <v/>
      </c>
      <c r="P203" s="222" t="str">
        <f t="shared" si="68"/>
        <v/>
      </c>
      <c r="Q203" s="220" t="str">
        <f t="shared" si="69"/>
        <v/>
      </c>
      <c r="R203" s="221" t="str">
        <f t="shared" si="70"/>
        <v/>
      </c>
      <c r="S203" s="222" t="str">
        <f>IF(N203="","",MAX((N203-AE203)*'1045Af Demande'!$B$30,0))</f>
        <v/>
      </c>
      <c r="T203" s="223" t="str">
        <f t="shared" si="71"/>
        <v/>
      </c>
      <c r="U203" s="146"/>
      <c r="V203" s="153" t="str">
        <f>IF('1045Bf Données de base trav.'!M199="","",'1045Bf Données de base trav.'!M199)</f>
        <v/>
      </c>
      <c r="W203" s="153" t="str">
        <f>IF($C203="","",'1045Ef Décompte'!D203)</f>
        <v/>
      </c>
      <c r="X203" s="146">
        <f>IF(AND('1045Bf Données de base trav.'!Q199="",'1045Bf Données de base trav.'!R199=""),0,'1045Bf Données de base trav.'!Q199-'1045Bf Données de base trav.'!R199)</f>
        <v>0</v>
      </c>
      <c r="Y203" s="146" t="str">
        <f>IF(OR($C203="",'1045Bf Données de base trav.'!N199="",F203="",'1045Bf Données de base trav.'!P199="",X203=""),"",'1045Bf Données de base trav.'!N199-F203-'1045Bf Données de base trav.'!P199-X203)</f>
        <v/>
      </c>
      <c r="Z203" s="121" t="str">
        <f>IF(K203="","",K203 - '1045Bf Données de base trav.'!S199)</f>
        <v/>
      </c>
      <c r="AA203" s="121" t="str">
        <f t="shared" si="72"/>
        <v/>
      </c>
      <c r="AB203" s="121" t="str">
        <f t="shared" si="73"/>
        <v/>
      </c>
      <c r="AC203" s="121" t="str">
        <f t="shared" si="74"/>
        <v/>
      </c>
      <c r="AD203" s="121" t="str">
        <f>IF(OR($C203="",K203="",N203=""),"",MAX(O203+'1045Bf Données de base trav.'!T199-N203,0))</f>
        <v/>
      </c>
      <c r="AE203" s="121">
        <f>'1045Bf Données de base trav.'!T199</f>
        <v>0</v>
      </c>
      <c r="AF203" s="121" t="str">
        <f t="shared" si="75"/>
        <v/>
      </c>
      <c r="AG203" s="125">
        <f>IF('1045Bf Données de base trav.'!N199="",0,1)</f>
        <v>0</v>
      </c>
      <c r="AH203" s="138">
        <f t="shared" si="62"/>
        <v>0</v>
      </c>
      <c r="AI203" s="121">
        <f>IF('1045Bf Données de base trav.'!N199="",0,'1045Bf Données de base trav.'!N199)</f>
        <v>0</v>
      </c>
      <c r="AJ203" s="121">
        <f>IF('1045Bf Données de base trav.'!N199="",0,'1045Bf Données de base trav.'!P199)</f>
        <v>0</v>
      </c>
      <c r="AK203" s="153">
        <f>IF('1045Bf Données de base trav.'!V199&gt;0,AA203,0)</f>
        <v>0</v>
      </c>
      <c r="AL203" s="126">
        <f>IF('1045Bf Données de base trav.'!V199&gt;0,'1045Bf Données de base trav.'!T199,0)</f>
        <v>0</v>
      </c>
      <c r="AM203" s="121">
        <f>'1045Bf Données de base trav.'!N199</f>
        <v>0</v>
      </c>
      <c r="AN203" s="121">
        <f>'1045Bf Données de base trav.'!P199</f>
        <v>0</v>
      </c>
      <c r="AO203" s="121">
        <f t="shared" si="76"/>
        <v>0</v>
      </c>
    </row>
    <row r="204" spans="1:41" s="122" customFormat="1" ht="16.899999999999999" customHeight="1">
      <c r="A204" s="154" t="str">
        <f>IF('1045Bf Données de base trav.'!A200="","",'1045Bf Données de base trav.'!A200)</f>
        <v/>
      </c>
      <c r="B204" s="155" t="str">
        <f>IF('1045Bf Données de base trav.'!B200="","",'1045Bf Données de base trav.'!B200)</f>
        <v/>
      </c>
      <c r="C204" s="156" t="str">
        <f>IF('1045Bf Données de base trav.'!C200="","",'1045Bf Données de base trav.'!C200)</f>
        <v/>
      </c>
      <c r="D204" s="214" t="str">
        <f>IF('1045Bf Données de base trav.'!AG200="","",'1045Bf Données de base trav.'!AG200)</f>
        <v/>
      </c>
      <c r="E204" s="222" t="str">
        <f>IF('1045Bf Données de base trav.'!N200="","",'1045Bf Données de base trav.'!N200)</f>
        <v/>
      </c>
      <c r="F204" s="210" t="str">
        <f>IF('1045Bf Données de base trav.'!O200="","",'1045Bf Données de base trav.'!O200)</f>
        <v/>
      </c>
      <c r="G204" s="217" t="str">
        <f>IF('1045Bf Données de base trav.'!P200="","",'1045Bf Données de base trav.'!P200)</f>
        <v/>
      </c>
      <c r="H204" s="218" t="str">
        <f>IF('1045Bf Données de base trav.'!Q200="","",'1045Bf Données de base trav.'!Q200)</f>
        <v/>
      </c>
      <c r="I204" s="219" t="str">
        <f>IF('1045Bf Données de base trav.'!R200="","",'1045Bf Données de base trav.'!R200)</f>
        <v/>
      </c>
      <c r="J204" s="323" t="str">
        <f t="shared" si="63"/>
        <v/>
      </c>
      <c r="K204" s="222" t="str">
        <f t="shared" si="64"/>
        <v/>
      </c>
      <c r="L204" s="220" t="str">
        <f>IF('1045Bf Données de base trav.'!S200="","",'1045Bf Données de base trav.'!S200)</f>
        <v/>
      </c>
      <c r="M204" s="221" t="str">
        <f t="shared" si="65"/>
        <v/>
      </c>
      <c r="N204" s="324" t="str">
        <f t="shared" si="66"/>
        <v/>
      </c>
      <c r="O204" s="323" t="str">
        <f t="shared" si="67"/>
        <v/>
      </c>
      <c r="P204" s="222" t="str">
        <f t="shared" si="68"/>
        <v/>
      </c>
      <c r="Q204" s="220" t="str">
        <f t="shared" si="69"/>
        <v/>
      </c>
      <c r="R204" s="221" t="str">
        <f t="shared" si="70"/>
        <v/>
      </c>
      <c r="S204" s="222" t="str">
        <f>IF(N204="","",MAX((N204-AE204)*'1045Af Demande'!$B$30,0))</f>
        <v/>
      </c>
      <c r="T204" s="223" t="str">
        <f t="shared" si="71"/>
        <v/>
      </c>
      <c r="U204" s="146"/>
      <c r="V204" s="153" t="str">
        <f>IF('1045Bf Données de base trav.'!M200="","",'1045Bf Données de base trav.'!M200)</f>
        <v/>
      </c>
      <c r="W204" s="153" t="str">
        <f>IF($C204="","",'1045Ef Décompte'!D204)</f>
        <v/>
      </c>
      <c r="X204" s="146">
        <f>IF(AND('1045Bf Données de base trav.'!Q200="",'1045Bf Données de base trav.'!R200=""),0,'1045Bf Données de base trav.'!Q200-'1045Bf Données de base trav.'!R200)</f>
        <v>0</v>
      </c>
      <c r="Y204" s="146" t="str">
        <f>IF(OR($C204="",'1045Bf Données de base trav.'!N200="",F204="",'1045Bf Données de base trav.'!P200="",X204=""),"",'1045Bf Données de base trav.'!N200-F204-'1045Bf Données de base trav.'!P200-X204)</f>
        <v/>
      </c>
      <c r="Z204" s="121" t="str">
        <f>IF(K204="","",K204 - '1045Bf Données de base trav.'!S200)</f>
        <v/>
      </c>
      <c r="AA204" s="121" t="str">
        <f t="shared" si="72"/>
        <v/>
      </c>
      <c r="AB204" s="121" t="str">
        <f t="shared" si="73"/>
        <v/>
      </c>
      <c r="AC204" s="121" t="str">
        <f t="shared" si="74"/>
        <v/>
      </c>
      <c r="AD204" s="121" t="str">
        <f>IF(OR($C204="",K204="",N204=""),"",MAX(O204+'1045Bf Données de base trav.'!T200-N204,0))</f>
        <v/>
      </c>
      <c r="AE204" s="121">
        <f>'1045Bf Données de base trav.'!T200</f>
        <v>0</v>
      </c>
      <c r="AF204" s="121" t="str">
        <f t="shared" si="75"/>
        <v/>
      </c>
      <c r="AG204" s="125">
        <f>IF('1045Bf Données de base trav.'!N200="",0,1)</f>
        <v>0</v>
      </c>
      <c r="AH204" s="138">
        <f t="shared" si="62"/>
        <v>0</v>
      </c>
      <c r="AI204" s="121">
        <f>IF('1045Bf Données de base trav.'!N200="",0,'1045Bf Données de base trav.'!N200)</f>
        <v>0</v>
      </c>
      <c r="AJ204" s="121">
        <f>IF('1045Bf Données de base trav.'!N200="",0,'1045Bf Données de base trav.'!P200)</f>
        <v>0</v>
      </c>
      <c r="AK204" s="153">
        <f>IF('1045Bf Données de base trav.'!V200&gt;0,AA204,0)</f>
        <v>0</v>
      </c>
      <c r="AL204" s="126">
        <f>IF('1045Bf Données de base trav.'!V200&gt;0,'1045Bf Données de base trav.'!T200,0)</f>
        <v>0</v>
      </c>
      <c r="AM204" s="121">
        <f>'1045Bf Données de base trav.'!N200</f>
        <v>0</v>
      </c>
      <c r="AN204" s="121">
        <f>'1045Bf Données de base trav.'!P200</f>
        <v>0</v>
      </c>
      <c r="AO204" s="121">
        <f t="shared" si="76"/>
        <v>0</v>
      </c>
    </row>
    <row r="205" spans="1:41" s="122" customFormat="1" ht="16.899999999999999" customHeight="1">
      <c r="A205" s="154" t="str">
        <f>IF('1045Bf Données de base trav.'!A201="","",'1045Bf Données de base trav.'!A201)</f>
        <v/>
      </c>
      <c r="B205" s="155" t="str">
        <f>IF('1045Bf Données de base trav.'!B201="","",'1045Bf Données de base trav.'!B201)</f>
        <v/>
      </c>
      <c r="C205" s="156" t="str">
        <f>IF('1045Bf Données de base trav.'!C201="","",'1045Bf Données de base trav.'!C201)</f>
        <v/>
      </c>
      <c r="D205" s="214" t="str">
        <f>IF('1045Bf Données de base trav.'!AG201="","",'1045Bf Données de base trav.'!AG201)</f>
        <v/>
      </c>
      <c r="E205" s="222" t="str">
        <f>IF('1045Bf Données de base trav.'!N201="","",'1045Bf Données de base trav.'!N201)</f>
        <v/>
      </c>
      <c r="F205" s="210" t="str">
        <f>IF('1045Bf Données de base trav.'!O201="","",'1045Bf Données de base trav.'!O201)</f>
        <v/>
      </c>
      <c r="G205" s="217" t="str">
        <f>IF('1045Bf Données de base trav.'!P201="","",'1045Bf Données de base trav.'!P201)</f>
        <v/>
      </c>
      <c r="H205" s="218" t="str">
        <f>IF('1045Bf Données de base trav.'!Q201="","",'1045Bf Données de base trav.'!Q201)</f>
        <v/>
      </c>
      <c r="I205" s="219" t="str">
        <f>IF('1045Bf Données de base trav.'!R201="","",'1045Bf Données de base trav.'!R201)</f>
        <v/>
      </c>
      <c r="J205" s="323" t="str">
        <f t="shared" si="63"/>
        <v/>
      </c>
      <c r="K205" s="222" t="str">
        <f t="shared" si="64"/>
        <v/>
      </c>
      <c r="L205" s="220" t="str">
        <f>IF('1045Bf Données de base trav.'!S201="","",'1045Bf Données de base trav.'!S201)</f>
        <v/>
      </c>
      <c r="M205" s="221" t="str">
        <f t="shared" si="65"/>
        <v/>
      </c>
      <c r="N205" s="324" t="str">
        <f t="shared" si="66"/>
        <v/>
      </c>
      <c r="O205" s="323" t="str">
        <f t="shared" si="67"/>
        <v/>
      </c>
      <c r="P205" s="222" t="str">
        <f t="shared" si="68"/>
        <v/>
      </c>
      <c r="Q205" s="220" t="str">
        <f t="shared" si="69"/>
        <v/>
      </c>
      <c r="R205" s="221" t="str">
        <f t="shared" si="70"/>
        <v/>
      </c>
      <c r="S205" s="222" t="str">
        <f>IF(N205="","",MAX((N205-AE205)*'1045Af Demande'!$B$30,0))</f>
        <v/>
      </c>
      <c r="T205" s="223" t="str">
        <f t="shared" si="71"/>
        <v/>
      </c>
      <c r="U205" s="146"/>
      <c r="V205" s="153" t="str">
        <f>IF('1045Bf Données de base trav.'!M201="","",'1045Bf Données de base trav.'!M201)</f>
        <v/>
      </c>
      <c r="W205" s="153" t="str">
        <f>IF($C205="","",'1045Ef Décompte'!D205)</f>
        <v/>
      </c>
      <c r="X205" s="146">
        <f>IF(AND('1045Bf Données de base trav.'!Q201="",'1045Bf Données de base trav.'!R201=""),0,'1045Bf Données de base trav.'!Q201-'1045Bf Données de base trav.'!R201)</f>
        <v>0</v>
      </c>
      <c r="Y205" s="146" t="str">
        <f>IF(OR($C205="",'1045Bf Données de base trav.'!N201="",F205="",'1045Bf Données de base trav.'!P201="",X205=""),"",'1045Bf Données de base trav.'!N201-F205-'1045Bf Données de base trav.'!P201-X205)</f>
        <v/>
      </c>
      <c r="Z205" s="121" t="str">
        <f>IF(K205="","",K205 - '1045Bf Données de base trav.'!S201)</f>
        <v/>
      </c>
      <c r="AA205" s="121" t="str">
        <f t="shared" si="72"/>
        <v/>
      </c>
      <c r="AB205" s="121" t="str">
        <f t="shared" si="73"/>
        <v/>
      </c>
      <c r="AC205" s="121" t="str">
        <f t="shared" si="74"/>
        <v/>
      </c>
      <c r="AD205" s="121" t="str">
        <f>IF(OR($C205="",K205="",N205=""),"",MAX(O205+'1045Bf Données de base trav.'!T201-N205,0))</f>
        <v/>
      </c>
      <c r="AE205" s="121">
        <f>'1045Bf Données de base trav.'!T201</f>
        <v>0</v>
      </c>
      <c r="AF205" s="121" t="str">
        <f t="shared" si="75"/>
        <v/>
      </c>
      <c r="AG205" s="125">
        <f>IF('1045Bf Données de base trav.'!N201="",0,1)</f>
        <v>0</v>
      </c>
      <c r="AH205" s="138">
        <f t="shared" ref="AH205:AH211" si="77">IF(K205="",0,IF(ROUND(K205,2)&lt;=0,0,1))</f>
        <v>0</v>
      </c>
      <c r="AI205" s="121">
        <f>IF('1045Bf Données de base trav.'!N201="",0,'1045Bf Données de base trav.'!N201)</f>
        <v>0</v>
      </c>
      <c r="AJ205" s="121">
        <f>IF('1045Bf Données de base trav.'!N201="",0,'1045Bf Données de base trav.'!P201)</f>
        <v>0</v>
      </c>
      <c r="AK205" s="153">
        <f>IF('1045Bf Données de base trav.'!V201&gt;0,AA205,0)</f>
        <v>0</v>
      </c>
      <c r="AL205" s="126">
        <f>IF('1045Bf Données de base trav.'!V201&gt;0,'1045Bf Données de base trav.'!T201,0)</f>
        <v>0</v>
      </c>
      <c r="AM205" s="121">
        <f>'1045Bf Données de base trav.'!N201</f>
        <v>0</v>
      </c>
      <c r="AN205" s="121">
        <f>'1045Bf Données de base trav.'!P201</f>
        <v>0</v>
      </c>
      <c r="AO205" s="121">
        <f t="shared" si="76"/>
        <v>0</v>
      </c>
    </row>
    <row r="206" spans="1:41" s="122" customFormat="1" ht="16.899999999999999" customHeight="1">
      <c r="A206" s="154" t="str">
        <f>IF('1045Bf Données de base trav.'!A202="","",'1045Bf Données de base trav.'!A202)</f>
        <v/>
      </c>
      <c r="B206" s="155" t="str">
        <f>IF('1045Bf Données de base trav.'!B202="","",'1045Bf Données de base trav.'!B202)</f>
        <v/>
      </c>
      <c r="C206" s="156" t="str">
        <f>IF('1045Bf Données de base trav.'!C202="","",'1045Bf Données de base trav.'!C202)</f>
        <v/>
      </c>
      <c r="D206" s="214" t="str">
        <f>IF('1045Bf Données de base trav.'!AG202="","",'1045Bf Données de base trav.'!AG202)</f>
        <v/>
      </c>
      <c r="E206" s="222" t="str">
        <f>IF('1045Bf Données de base trav.'!N202="","",'1045Bf Données de base trav.'!N202)</f>
        <v/>
      </c>
      <c r="F206" s="210" t="str">
        <f>IF('1045Bf Données de base trav.'!O202="","",'1045Bf Données de base trav.'!O202)</f>
        <v/>
      </c>
      <c r="G206" s="217" t="str">
        <f>IF('1045Bf Données de base trav.'!P202="","",'1045Bf Données de base trav.'!P202)</f>
        <v/>
      </c>
      <c r="H206" s="218" t="str">
        <f>IF('1045Bf Données de base trav.'!Q202="","",'1045Bf Données de base trav.'!Q202)</f>
        <v/>
      </c>
      <c r="I206" s="219" t="str">
        <f>IF('1045Bf Données de base trav.'!R202="","",'1045Bf Données de base trav.'!R202)</f>
        <v/>
      </c>
      <c r="J206" s="323" t="str">
        <f t="shared" si="63"/>
        <v/>
      </c>
      <c r="K206" s="222" t="str">
        <f t="shared" si="64"/>
        <v/>
      </c>
      <c r="L206" s="220" t="str">
        <f>IF('1045Bf Données de base trav.'!S202="","",'1045Bf Données de base trav.'!S202)</f>
        <v/>
      </c>
      <c r="M206" s="221" t="str">
        <f t="shared" si="65"/>
        <v/>
      </c>
      <c r="N206" s="324" t="str">
        <f t="shared" si="66"/>
        <v/>
      </c>
      <c r="O206" s="323" t="str">
        <f t="shared" si="67"/>
        <v/>
      </c>
      <c r="P206" s="222" t="str">
        <f t="shared" si="68"/>
        <v/>
      </c>
      <c r="Q206" s="220" t="str">
        <f t="shared" si="69"/>
        <v/>
      </c>
      <c r="R206" s="221" t="str">
        <f t="shared" si="70"/>
        <v/>
      </c>
      <c r="S206" s="222" t="str">
        <f>IF(N206="","",MAX((N206-AE206)*'1045Af Demande'!$B$30,0))</f>
        <v/>
      </c>
      <c r="T206" s="223" t="str">
        <f t="shared" si="71"/>
        <v/>
      </c>
      <c r="U206" s="146"/>
      <c r="V206" s="153" t="str">
        <f>IF('1045Bf Données de base trav.'!M202="","",'1045Bf Données de base trav.'!M202)</f>
        <v/>
      </c>
      <c r="W206" s="153" t="str">
        <f>IF($C206="","",'1045Ef Décompte'!D206)</f>
        <v/>
      </c>
      <c r="X206" s="146">
        <f>IF(AND('1045Bf Données de base trav.'!Q202="",'1045Bf Données de base trav.'!R202=""),0,'1045Bf Données de base trav.'!Q202-'1045Bf Données de base trav.'!R202)</f>
        <v>0</v>
      </c>
      <c r="Y206" s="146" t="str">
        <f>IF(OR($C206="",'1045Bf Données de base trav.'!N202="",F206="",'1045Bf Données de base trav.'!P202="",X206=""),"",'1045Bf Données de base trav.'!N202-F206-'1045Bf Données de base trav.'!P202-X206)</f>
        <v/>
      </c>
      <c r="Z206" s="121" t="str">
        <f>IF(K206="","",K206 - '1045Bf Données de base trav.'!S202)</f>
        <v/>
      </c>
      <c r="AA206" s="121" t="str">
        <f t="shared" si="72"/>
        <v/>
      </c>
      <c r="AB206" s="121" t="str">
        <f t="shared" si="73"/>
        <v/>
      </c>
      <c r="AC206" s="121" t="str">
        <f t="shared" si="74"/>
        <v/>
      </c>
      <c r="AD206" s="121" t="str">
        <f>IF(OR($C206="",K206="",N206=""),"",MAX(O206+'1045Bf Données de base trav.'!T202-N206,0))</f>
        <v/>
      </c>
      <c r="AE206" s="121">
        <f>'1045Bf Données de base trav.'!T202</f>
        <v>0</v>
      </c>
      <c r="AF206" s="121" t="str">
        <f t="shared" si="75"/>
        <v/>
      </c>
      <c r="AG206" s="125">
        <f>IF('1045Bf Données de base trav.'!N202="",0,1)</f>
        <v>0</v>
      </c>
      <c r="AH206" s="138">
        <f t="shared" si="77"/>
        <v>0</v>
      </c>
      <c r="AI206" s="121">
        <f>IF('1045Bf Données de base trav.'!N202="",0,'1045Bf Données de base trav.'!N202)</f>
        <v>0</v>
      </c>
      <c r="AJ206" s="121">
        <f>IF('1045Bf Données de base trav.'!N202="",0,'1045Bf Données de base trav.'!P202)</f>
        <v>0</v>
      </c>
      <c r="AK206" s="153">
        <f>IF('1045Bf Données de base trav.'!V202&gt;0,AA206,0)</f>
        <v>0</v>
      </c>
      <c r="AL206" s="126">
        <f>IF('1045Bf Données de base trav.'!V202&gt;0,'1045Bf Données de base trav.'!T202,0)</f>
        <v>0</v>
      </c>
      <c r="AM206" s="121">
        <f>'1045Bf Données de base trav.'!N202</f>
        <v>0</v>
      </c>
      <c r="AN206" s="121">
        <f>'1045Bf Données de base trav.'!P202</f>
        <v>0</v>
      </c>
      <c r="AO206" s="121">
        <f t="shared" si="76"/>
        <v>0</v>
      </c>
    </row>
    <row r="207" spans="1:41" s="122" customFormat="1" ht="16.899999999999999" customHeight="1">
      <c r="A207" s="154" t="str">
        <f>IF('1045Bf Données de base trav.'!A203="","",'1045Bf Données de base trav.'!A203)</f>
        <v/>
      </c>
      <c r="B207" s="155" t="str">
        <f>IF('1045Bf Données de base trav.'!B203="","",'1045Bf Données de base trav.'!B203)</f>
        <v/>
      </c>
      <c r="C207" s="156" t="str">
        <f>IF('1045Bf Données de base trav.'!C203="","",'1045Bf Données de base trav.'!C203)</f>
        <v/>
      </c>
      <c r="D207" s="214" t="str">
        <f>IF('1045Bf Données de base trav.'!AG203="","",'1045Bf Données de base trav.'!AG203)</f>
        <v/>
      </c>
      <c r="E207" s="222" t="str">
        <f>IF('1045Bf Données de base trav.'!N203="","",'1045Bf Données de base trav.'!N203)</f>
        <v/>
      </c>
      <c r="F207" s="210" t="str">
        <f>IF('1045Bf Données de base trav.'!O203="","",'1045Bf Données de base trav.'!O203)</f>
        <v/>
      </c>
      <c r="G207" s="217" t="str">
        <f>IF('1045Bf Données de base trav.'!P203="","",'1045Bf Données de base trav.'!P203)</f>
        <v/>
      </c>
      <c r="H207" s="218" t="str">
        <f>IF('1045Bf Données de base trav.'!Q203="","",'1045Bf Données de base trav.'!Q203)</f>
        <v/>
      </c>
      <c r="I207" s="219" t="str">
        <f>IF('1045Bf Données de base trav.'!R203="","",'1045Bf Données de base trav.'!R203)</f>
        <v/>
      </c>
      <c r="J207" s="323" t="str">
        <f t="shared" si="63"/>
        <v/>
      </c>
      <c r="K207" s="222" t="str">
        <f t="shared" si="64"/>
        <v/>
      </c>
      <c r="L207" s="220" t="str">
        <f>IF('1045Bf Données de base trav.'!S203="","",'1045Bf Données de base trav.'!S203)</f>
        <v/>
      </c>
      <c r="M207" s="221" t="str">
        <f t="shared" si="65"/>
        <v/>
      </c>
      <c r="N207" s="324" t="str">
        <f t="shared" si="66"/>
        <v/>
      </c>
      <c r="O207" s="323" t="str">
        <f t="shared" si="67"/>
        <v/>
      </c>
      <c r="P207" s="222" t="str">
        <f t="shared" si="68"/>
        <v/>
      </c>
      <c r="Q207" s="220" t="str">
        <f t="shared" si="69"/>
        <v/>
      </c>
      <c r="R207" s="221" t="str">
        <f t="shared" si="70"/>
        <v/>
      </c>
      <c r="S207" s="222" t="str">
        <f>IF(N207="","",MAX((N207-AE207)*'1045Af Demande'!$B$30,0))</f>
        <v/>
      </c>
      <c r="T207" s="223" t="str">
        <f t="shared" si="71"/>
        <v/>
      </c>
      <c r="U207" s="146"/>
      <c r="V207" s="153" t="str">
        <f>IF('1045Bf Données de base trav.'!M203="","",'1045Bf Données de base trav.'!M203)</f>
        <v/>
      </c>
      <c r="W207" s="153" t="str">
        <f>IF($C207="","",'1045Ef Décompte'!D207)</f>
        <v/>
      </c>
      <c r="X207" s="146">
        <f>IF(AND('1045Bf Données de base trav.'!Q203="",'1045Bf Données de base trav.'!R203=""),0,'1045Bf Données de base trav.'!Q203-'1045Bf Données de base trav.'!R203)</f>
        <v>0</v>
      </c>
      <c r="Y207" s="146" t="str">
        <f>IF(OR($C207="",'1045Bf Données de base trav.'!N203="",F207="",'1045Bf Données de base trav.'!P203="",X207=""),"",'1045Bf Données de base trav.'!N203-F207-'1045Bf Données de base trav.'!P203-X207)</f>
        <v/>
      </c>
      <c r="Z207" s="121" t="str">
        <f>IF(K207="","",K207 - '1045Bf Données de base trav.'!S203)</f>
        <v/>
      </c>
      <c r="AA207" s="121" t="str">
        <f t="shared" si="72"/>
        <v/>
      </c>
      <c r="AB207" s="121" t="str">
        <f t="shared" si="73"/>
        <v/>
      </c>
      <c r="AC207" s="121" t="str">
        <f t="shared" si="74"/>
        <v/>
      </c>
      <c r="AD207" s="121" t="str">
        <f>IF(OR($C207="",K207="",N207=""),"",MAX(O207+'1045Bf Données de base trav.'!T203-N207,0))</f>
        <v/>
      </c>
      <c r="AE207" s="121">
        <f>'1045Bf Données de base trav.'!T203</f>
        <v>0</v>
      </c>
      <c r="AF207" s="121" t="str">
        <f t="shared" si="75"/>
        <v/>
      </c>
      <c r="AG207" s="125">
        <f>IF('1045Bf Données de base trav.'!N203="",0,1)</f>
        <v>0</v>
      </c>
      <c r="AH207" s="138">
        <f t="shared" si="77"/>
        <v>0</v>
      </c>
      <c r="AI207" s="121">
        <f>IF('1045Bf Données de base trav.'!N203="",0,'1045Bf Données de base trav.'!N203)</f>
        <v>0</v>
      </c>
      <c r="AJ207" s="121">
        <f>IF('1045Bf Données de base trav.'!N203="",0,'1045Bf Données de base trav.'!P203)</f>
        <v>0</v>
      </c>
      <c r="AK207" s="153">
        <f>IF('1045Bf Données de base trav.'!V203&gt;0,AA207,0)</f>
        <v>0</v>
      </c>
      <c r="AL207" s="126">
        <f>IF('1045Bf Données de base trav.'!V203&gt;0,'1045Bf Données de base trav.'!T203,0)</f>
        <v>0</v>
      </c>
      <c r="AM207" s="121">
        <f>'1045Bf Données de base trav.'!N203</f>
        <v>0</v>
      </c>
      <c r="AN207" s="121">
        <f>'1045Bf Données de base trav.'!P203</f>
        <v>0</v>
      </c>
      <c r="AO207" s="121">
        <f t="shared" si="76"/>
        <v>0</v>
      </c>
    </row>
    <row r="208" spans="1:41" s="122" customFormat="1" ht="16.899999999999999" customHeight="1">
      <c r="A208" s="154" t="str">
        <f>IF('1045Bf Données de base trav.'!A204="","",'1045Bf Données de base trav.'!A204)</f>
        <v/>
      </c>
      <c r="B208" s="155" t="str">
        <f>IF('1045Bf Données de base trav.'!B204="","",'1045Bf Données de base trav.'!B204)</f>
        <v/>
      </c>
      <c r="C208" s="156" t="str">
        <f>IF('1045Bf Données de base trav.'!C204="","",'1045Bf Données de base trav.'!C204)</f>
        <v/>
      </c>
      <c r="D208" s="214" t="str">
        <f>IF('1045Bf Données de base trav.'!AG204="","",'1045Bf Données de base trav.'!AG204)</f>
        <v/>
      </c>
      <c r="E208" s="222" t="str">
        <f>IF('1045Bf Données de base trav.'!N204="","",'1045Bf Données de base trav.'!N204)</f>
        <v/>
      </c>
      <c r="F208" s="210" t="str">
        <f>IF('1045Bf Données de base trav.'!O204="","",'1045Bf Données de base trav.'!O204)</f>
        <v/>
      </c>
      <c r="G208" s="217" t="str">
        <f>IF('1045Bf Données de base trav.'!P204="","",'1045Bf Données de base trav.'!P204)</f>
        <v/>
      </c>
      <c r="H208" s="218" t="str">
        <f>IF('1045Bf Données de base trav.'!Q204="","",'1045Bf Données de base trav.'!Q204)</f>
        <v/>
      </c>
      <c r="I208" s="219" t="str">
        <f>IF('1045Bf Données de base trav.'!R204="","",'1045Bf Données de base trav.'!R204)</f>
        <v/>
      </c>
      <c r="J208" s="323" t="str">
        <f t="shared" si="63"/>
        <v/>
      </c>
      <c r="K208" s="222" t="str">
        <f t="shared" si="64"/>
        <v/>
      </c>
      <c r="L208" s="220" t="str">
        <f>IF('1045Bf Données de base trav.'!S204="","",'1045Bf Données de base trav.'!S204)</f>
        <v/>
      </c>
      <c r="M208" s="221" t="str">
        <f t="shared" si="65"/>
        <v/>
      </c>
      <c r="N208" s="324" t="str">
        <f t="shared" si="66"/>
        <v/>
      </c>
      <c r="O208" s="323" t="str">
        <f t="shared" si="67"/>
        <v/>
      </c>
      <c r="P208" s="222" t="str">
        <f t="shared" si="68"/>
        <v/>
      </c>
      <c r="Q208" s="220" t="str">
        <f t="shared" si="69"/>
        <v/>
      </c>
      <c r="R208" s="221" t="str">
        <f t="shared" si="70"/>
        <v/>
      </c>
      <c r="S208" s="222" t="str">
        <f>IF(N208="","",MAX((N208-AE208)*'1045Af Demande'!$B$30,0))</f>
        <v/>
      </c>
      <c r="T208" s="223" t="str">
        <f t="shared" si="71"/>
        <v/>
      </c>
      <c r="U208" s="146"/>
      <c r="V208" s="153" t="str">
        <f>IF('1045Bf Données de base trav.'!M204="","",'1045Bf Données de base trav.'!M204)</f>
        <v/>
      </c>
      <c r="W208" s="153" t="str">
        <f>IF($C208="","",'1045Ef Décompte'!D208)</f>
        <v/>
      </c>
      <c r="X208" s="146">
        <f>IF(AND('1045Bf Données de base trav.'!Q204="",'1045Bf Données de base trav.'!R204=""),0,'1045Bf Données de base trav.'!Q204-'1045Bf Données de base trav.'!R204)</f>
        <v>0</v>
      </c>
      <c r="Y208" s="146" t="str">
        <f>IF(OR($C208="",'1045Bf Données de base trav.'!N204="",F208="",'1045Bf Données de base trav.'!P204="",X208=""),"",'1045Bf Données de base trav.'!N204-F208-'1045Bf Données de base trav.'!P204-X208)</f>
        <v/>
      </c>
      <c r="Z208" s="121" t="str">
        <f>IF(K208="","",K208 - '1045Bf Données de base trav.'!S204)</f>
        <v/>
      </c>
      <c r="AA208" s="121" t="str">
        <f t="shared" si="72"/>
        <v/>
      </c>
      <c r="AB208" s="121" t="str">
        <f t="shared" si="73"/>
        <v/>
      </c>
      <c r="AC208" s="121" t="str">
        <f t="shared" si="74"/>
        <v/>
      </c>
      <c r="AD208" s="121" t="str">
        <f>IF(OR($C208="",K208="",N208=""),"",MAX(O208+'1045Bf Données de base trav.'!T204-N208,0))</f>
        <v/>
      </c>
      <c r="AE208" s="121">
        <f>'1045Bf Données de base trav.'!T204</f>
        <v>0</v>
      </c>
      <c r="AF208" s="121" t="str">
        <f t="shared" si="75"/>
        <v/>
      </c>
      <c r="AG208" s="125">
        <f>IF('1045Bf Données de base trav.'!N204="",0,1)</f>
        <v>0</v>
      </c>
      <c r="AH208" s="138">
        <f t="shared" si="77"/>
        <v>0</v>
      </c>
      <c r="AI208" s="121">
        <f>IF('1045Bf Données de base trav.'!N204="",0,'1045Bf Données de base trav.'!N204)</f>
        <v>0</v>
      </c>
      <c r="AJ208" s="121">
        <f>IF('1045Bf Données de base trav.'!N204="",0,'1045Bf Données de base trav.'!P204)</f>
        <v>0</v>
      </c>
      <c r="AK208" s="153">
        <f>IF('1045Bf Données de base trav.'!V204&gt;0,AA208,0)</f>
        <v>0</v>
      </c>
      <c r="AL208" s="126">
        <f>IF('1045Bf Données de base trav.'!V204&gt;0,'1045Bf Données de base trav.'!T204,0)</f>
        <v>0</v>
      </c>
      <c r="AM208" s="121">
        <f>'1045Bf Données de base trav.'!N204</f>
        <v>0</v>
      </c>
      <c r="AN208" s="121">
        <f>'1045Bf Données de base trav.'!P204</f>
        <v>0</v>
      </c>
      <c r="AO208" s="121">
        <f t="shared" si="76"/>
        <v>0</v>
      </c>
    </row>
    <row r="209" spans="1:41" s="122" customFormat="1" ht="16.899999999999999" customHeight="1">
      <c r="A209" s="154" t="str">
        <f>IF('1045Bf Données de base trav.'!A205="","",'1045Bf Données de base trav.'!A205)</f>
        <v/>
      </c>
      <c r="B209" s="155" t="str">
        <f>IF('1045Bf Données de base trav.'!B205="","",'1045Bf Données de base trav.'!B205)</f>
        <v/>
      </c>
      <c r="C209" s="156" t="str">
        <f>IF('1045Bf Données de base trav.'!C205="","",'1045Bf Données de base trav.'!C205)</f>
        <v/>
      </c>
      <c r="D209" s="214" t="str">
        <f>IF('1045Bf Données de base trav.'!AG205="","",'1045Bf Données de base trav.'!AG205)</f>
        <v/>
      </c>
      <c r="E209" s="222" t="str">
        <f>IF('1045Bf Données de base trav.'!N205="","",'1045Bf Données de base trav.'!N205)</f>
        <v/>
      </c>
      <c r="F209" s="210" t="str">
        <f>IF('1045Bf Données de base trav.'!O205="","",'1045Bf Données de base trav.'!O205)</f>
        <v/>
      </c>
      <c r="G209" s="217" t="str">
        <f>IF('1045Bf Données de base trav.'!P205="","",'1045Bf Données de base trav.'!P205)</f>
        <v/>
      </c>
      <c r="H209" s="218" t="str">
        <f>IF('1045Bf Données de base trav.'!Q205="","",'1045Bf Données de base trav.'!Q205)</f>
        <v/>
      </c>
      <c r="I209" s="219" t="str">
        <f>IF('1045Bf Données de base trav.'!R205="","",'1045Bf Données de base trav.'!R205)</f>
        <v/>
      </c>
      <c r="J209" s="323" t="str">
        <f t="shared" si="63"/>
        <v/>
      </c>
      <c r="K209" s="222" t="str">
        <f t="shared" si="64"/>
        <v/>
      </c>
      <c r="L209" s="220" t="str">
        <f>IF('1045Bf Données de base trav.'!S205="","",'1045Bf Données de base trav.'!S205)</f>
        <v/>
      </c>
      <c r="M209" s="221" t="str">
        <f t="shared" si="65"/>
        <v/>
      </c>
      <c r="N209" s="324" t="str">
        <f t="shared" si="66"/>
        <v/>
      </c>
      <c r="O209" s="323" t="str">
        <f t="shared" si="67"/>
        <v/>
      </c>
      <c r="P209" s="222" t="str">
        <f t="shared" si="68"/>
        <v/>
      </c>
      <c r="Q209" s="220" t="str">
        <f t="shared" si="69"/>
        <v/>
      </c>
      <c r="R209" s="221" t="str">
        <f t="shared" si="70"/>
        <v/>
      </c>
      <c r="S209" s="222" t="str">
        <f>IF(N209="","",MAX((N209-AE209)*'1045Af Demande'!$B$30,0))</f>
        <v/>
      </c>
      <c r="T209" s="223" t="str">
        <f t="shared" si="71"/>
        <v/>
      </c>
      <c r="U209" s="146"/>
      <c r="V209" s="153" t="str">
        <f>IF('1045Bf Données de base trav.'!M205="","",'1045Bf Données de base trav.'!M205)</f>
        <v/>
      </c>
      <c r="W209" s="153" t="str">
        <f>IF($C209="","",'1045Ef Décompte'!D209)</f>
        <v/>
      </c>
      <c r="X209" s="146">
        <f>IF(AND('1045Bf Données de base trav.'!Q205="",'1045Bf Données de base trav.'!R205=""),0,'1045Bf Données de base trav.'!Q205-'1045Bf Données de base trav.'!R205)</f>
        <v>0</v>
      </c>
      <c r="Y209" s="146" t="str">
        <f>IF(OR($C209="",'1045Bf Données de base trav.'!N205="",F209="",'1045Bf Données de base trav.'!P205="",X209=""),"",'1045Bf Données de base trav.'!N205-F209-'1045Bf Données de base trav.'!P205-X209)</f>
        <v/>
      </c>
      <c r="Z209" s="121" t="str">
        <f>IF(K209="","",K209 - '1045Bf Données de base trav.'!S205)</f>
        <v/>
      </c>
      <c r="AA209" s="121" t="str">
        <f t="shared" si="72"/>
        <v/>
      </c>
      <c r="AB209" s="121" t="str">
        <f t="shared" si="73"/>
        <v/>
      </c>
      <c r="AC209" s="121" t="str">
        <f t="shared" si="74"/>
        <v/>
      </c>
      <c r="AD209" s="121" t="str">
        <f>IF(OR($C209="",K209="",N209=""),"",MAX(O209+'1045Bf Données de base trav.'!T205-N209,0))</f>
        <v/>
      </c>
      <c r="AE209" s="121">
        <f>'1045Bf Données de base trav.'!T205</f>
        <v>0</v>
      </c>
      <c r="AF209" s="121" t="str">
        <f t="shared" si="75"/>
        <v/>
      </c>
      <c r="AG209" s="125">
        <f>IF('1045Bf Données de base trav.'!N205="",0,1)</f>
        <v>0</v>
      </c>
      <c r="AH209" s="138">
        <f t="shared" si="77"/>
        <v>0</v>
      </c>
      <c r="AI209" s="121">
        <f>IF('1045Bf Données de base trav.'!N205="",0,'1045Bf Données de base trav.'!N205)</f>
        <v>0</v>
      </c>
      <c r="AJ209" s="121">
        <f>IF('1045Bf Données de base trav.'!N205="",0,'1045Bf Données de base trav.'!P205)</f>
        <v>0</v>
      </c>
      <c r="AK209" s="153">
        <f>IF('1045Bf Données de base trav.'!V205&gt;0,AA209,0)</f>
        <v>0</v>
      </c>
      <c r="AL209" s="126">
        <f>IF('1045Bf Données de base trav.'!V205&gt;0,'1045Bf Données de base trav.'!T205,0)</f>
        <v>0</v>
      </c>
      <c r="AM209" s="121">
        <f>'1045Bf Données de base trav.'!N205</f>
        <v>0</v>
      </c>
      <c r="AN209" s="121">
        <f>'1045Bf Données de base trav.'!P205</f>
        <v>0</v>
      </c>
      <c r="AO209" s="121">
        <f t="shared" si="76"/>
        <v>0</v>
      </c>
    </row>
    <row r="210" spans="1:41" s="122" customFormat="1" ht="16.899999999999999" customHeight="1">
      <c r="A210" s="154" t="str">
        <f>IF('1045Bf Données de base trav.'!A206="","",'1045Bf Données de base trav.'!A206)</f>
        <v/>
      </c>
      <c r="B210" s="155" t="str">
        <f>IF('1045Bf Données de base trav.'!B206="","",'1045Bf Données de base trav.'!B206)</f>
        <v/>
      </c>
      <c r="C210" s="156" t="str">
        <f>IF('1045Bf Données de base trav.'!C206="","",'1045Bf Données de base trav.'!C206)</f>
        <v/>
      </c>
      <c r="D210" s="214" t="str">
        <f>IF('1045Bf Données de base trav.'!AG206="","",'1045Bf Données de base trav.'!AG206)</f>
        <v/>
      </c>
      <c r="E210" s="222" t="str">
        <f>IF('1045Bf Données de base trav.'!N206="","",'1045Bf Données de base trav.'!N206)</f>
        <v/>
      </c>
      <c r="F210" s="210" t="str">
        <f>IF('1045Bf Données de base trav.'!O206="","",'1045Bf Données de base trav.'!O206)</f>
        <v/>
      </c>
      <c r="G210" s="217" t="str">
        <f>IF('1045Bf Données de base trav.'!P206="","",'1045Bf Données de base trav.'!P206)</f>
        <v/>
      </c>
      <c r="H210" s="218" t="str">
        <f>IF('1045Bf Données de base trav.'!Q206="","",'1045Bf Données de base trav.'!Q206)</f>
        <v/>
      </c>
      <c r="I210" s="219" t="str">
        <f>IF('1045Bf Données de base trav.'!R206="","",'1045Bf Données de base trav.'!R206)</f>
        <v/>
      </c>
      <c r="J210" s="323" t="str">
        <f t="shared" si="63"/>
        <v/>
      </c>
      <c r="K210" s="222" t="str">
        <f t="shared" si="64"/>
        <v/>
      </c>
      <c r="L210" s="220" t="str">
        <f>IF('1045Bf Données de base trav.'!S206="","",'1045Bf Données de base trav.'!S206)</f>
        <v/>
      </c>
      <c r="M210" s="221" t="str">
        <f t="shared" si="65"/>
        <v/>
      </c>
      <c r="N210" s="324" t="str">
        <f t="shared" si="66"/>
        <v/>
      </c>
      <c r="O210" s="323" t="str">
        <f t="shared" si="67"/>
        <v/>
      </c>
      <c r="P210" s="222" t="str">
        <f t="shared" si="68"/>
        <v/>
      </c>
      <c r="Q210" s="220" t="str">
        <f t="shared" si="69"/>
        <v/>
      </c>
      <c r="R210" s="221" t="str">
        <f t="shared" si="70"/>
        <v/>
      </c>
      <c r="S210" s="222" t="str">
        <f>IF(N210="","",MAX((N210-AE210)*'1045Af Demande'!$B$30,0))</f>
        <v/>
      </c>
      <c r="T210" s="223" t="str">
        <f t="shared" si="71"/>
        <v/>
      </c>
      <c r="U210" s="146"/>
      <c r="V210" s="153" t="str">
        <f>IF('1045Bf Données de base trav.'!M206="","",'1045Bf Données de base trav.'!M206)</f>
        <v/>
      </c>
      <c r="W210" s="153" t="str">
        <f>IF($C210="","",'1045Ef Décompte'!D210)</f>
        <v/>
      </c>
      <c r="X210" s="146">
        <f>IF(AND('1045Bf Données de base trav.'!Q206="",'1045Bf Données de base trav.'!R206=""),0,'1045Bf Données de base trav.'!Q206-'1045Bf Données de base trav.'!R206)</f>
        <v>0</v>
      </c>
      <c r="Y210" s="146" t="str">
        <f>IF(OR($C210="",'1045Bf Données de base trav.'!N206="",F210="",'1045Bf Données de base trav.'!P206="",X210=""),"",'1045Bf Données de base trav.'!N206-F210-'1045Bf Données de base trav.'!P206-X210)</f>
        <v/>
      </c>
      <c r="Z210" s="121" t="str">
        <f>IF(K210="","",K210 - '1045Bf Données de base trav.'!S206)</f>
        <v/>
      </c>
      <c r="AA210" s="121" t="str">
        <f t="shared" si="72"/>
        <v/>
      </c>
      <c r="AB210" s="121" t="str">
        <f t="shared" si="73"/>
        <v/>
      </c>
      <c r="AC210" s="121" t="str">
        <f t="shared" si="74"/>
        <v/>
      </c>
      <c r="AD210" s="121" t="str">
        <f>IF(OR($C210="",K210="",N210=""),"",MAX(O210+'1045Bf Données de base trav.'!T206-N210,0))</f>
        <v/>
      </c>
      <c r="AE210" s="121">
        <f>'1045Bf Données de base trav.'!T206</f>
        <v>0</v>
      </c>
      <c r="AF210" s="121" t="str">
        <f t="shared" si="75"/>
        <v/>
      </c>
      <c r="AG210" s="125">
        <f>IF('1045Bf Données de base trav.'!N206="",0,1)</f>
        <v>0</v>
      </c>
      <c r="AH210" s="138">
        <f t="shared" si="77"/>
        <v>0</v>
      </c>
      <c r="AI210" s="121">
        <f>IF('1045Bf Données de base trav.'!N206="",0,'1045Bf Données de base trav.'!N206)</f>
        <v>0</v>
      </c>
      <c r="AJ210" s="121">
        <f>IF('1045Bf Données de base trav.'!N206="",0,'1045Bf Données de base trav.'!P206)</f>
        <v>0</v>
      </c>
      <c r="AK210" s="153">
        <f>IF('1045Bf Données de base trav.'!V206&gt;0,AA210,0)</f>
        <v>0</v>
      </c>
      <c r="AL210" s="126">
        <f>IF('1045Bf Données de base trav.'!V206&gt;0,'1045Bf Données de base trav.'!T206,0)</f>
        <v>0</v>
      </c>
      <c r="AM210" s="121">
        <f>'1045Bf Données de base trav.'!N206</f>
        <v>0</v>
      </c>
      <c r="AN210" s="121">
        <f>'1045Bf Données de base trav.'!P206</f>
        <v>0</v>
      </c>
      <c r="AO210" s="121">
        <f t="shared" si="76"/>
        <v>0</v>
      </c>
    </row>
    <row r="211" spans="1:41" s="122" customFormat="1" ht="16.899999999999999" customHeight="1" thickBot="1">
      <c r="A211" s="157" t="str">
        <f>IF('1045Bf Données de base trav.'!A207="","",'1045Bf Données de base trav.'!A207)</f>
        <v/>
      </c>
      <c r="B211" s="158" t="str">
        <f>IF('1045Bf Données de base trav.'!B207="","",'1045Bf Données de base trav.'!B207)</f>
        <v/>
      </c>
      <c r="C211" s="159" t="str">
        <f>IF('1045Bf Données de base trav.'!C207="","",'1045Bf Données de base trav.'!C207)</f>
        <v/>
      </c>
      <c r="D211" s="214" t="str">
        <f>IF('1045Bf Données de base trav.'!AG207="","",'1045Bf Données de base trav.'!AG207)</f>
        <v/>
      </c>
      <c r="E211" s="229" t="str">
        <f>IF('1045Bf Données de base trav.'!N207="","",'1045Bf Données de base trav.'!N207)</f>
        <v/>
      </c>
      <c r="F211" s="224" t="str">
        <f>IF('1045Bf Données de base trav.'!O207="","",'1045Bf Données de base trav.'!O207)</f>
        <v/>
      </c>
      <c r="G211" s="224" t="str">
        <f>IF('1045Bf Données de base trav.'!P207="","",'1045Bf Données de base trav.'!P207)</f>
        <v/>
      </c>
      <c r="H211" s="225" t="str">
        <f>IF('1045Bf Données de base trav.'!Q207="","",'1045Bf Données de base trav.'!Q207)</f>
        <v/>
      </c>
      <c r="I211" s="226" t="str">
        <f>IF('1045Bf Données de base trav.'!R207="","",'1045Bf Données de base trav.'!R207)</f>
        <v/>
      </c>
      <c r="J211" s="325" t="str">
        <f t="shared" si="63"/>
        <v/>
      </c>
      <c r="K211" s="229" t="str">
        <f t="shared" si="64"/>
        <v/>
      </c>
      <c r="L211" s="227" t="str">
        <f>IF('1045Bf Données de base trav.'!S207="","",'1045Bf Données de base trav.'!S207)</f>
        <v/>
      </c>
      <c r="M211" s="228" t="str">
        <f t="shared" si="65"/>
        <v/>
      </c>
      <c r="N211" s="326" t="str">
        <f t="shared" si="66"/>
        <v/>
      </c>
      <c r="O211" s="325" t="str">
        <f t="shared" si="67"/>
        <v/>
      </c>
      <c r="P211" s="229" t="str">
        <f t="shared" si="68"/>
        <v/>
      </c>
      <c r="Q211" s="227" t="str">
        <f t="shared" si="69"/>
        <v/>
      </c>
      <c r="R211" s="228" t="str">
        <f t="shared" si="70"/>
        <v/>
      </c>
      <c r="S211" s="229" t="str">
        <f>IF(N211="","",MAX((N211-AE211)*'1045Af Demande'!$B$30,0))</f>
        <v/>
      </c>
      <c r="T211" s="230" t="str">
        <f t="shared" si="71"/>
        <v/>
      </c>
      <c r="U211" s="146"/>
      <c r="V211" s="153" t="str">
        <f>IF('1045Bf Données de base trav.'!M207="","",'1045Bf Données de base trav.'!M207)</f>
        <v/>
      </c>
      <c r="W211" s="153" t="str">
        <f>IF($C211="","",'1045Ef Décompte'!D211)</f>
        <v/>
      </c>
      <c r="X211" s="146">
        <f>IF(AND('1045Bf Données de base trav.'!Q207="",'1045Bf Données de base trav.'!R207=""),0,'1045Bf Données de base trav.'!Q207-'1045Bf Données de base trav.'!R207)</f>
        <v>0</v>
      </c>
      <c r="Y211" s="146" t="str">
        <f>IF(OR($C211="",'1045Bf Données de base trav.'!N207="",F211="",'1045Bf Données de base trav.'!P207="",X211=""),"",'1045Bf Données de base trav.'!N207-F211-'1045Bf Données de base trav.'!P207-X211)</f>
        <v/>
      </c>
      <c r="Z211" s="121" t="str">
        <f>IF(K211="","",K211 - '1045Bf Données de base trav.'!S207)</f>
        <v/>
      </c>
      <c r="AA211" s="121" t="str">
        <f t="shared" si="72"/>
        <v/>
      </c>
      <c r="AB211" s="121" t="str">
        <f t="shared" si="73"/>
        <v/>
      </c>
      <c r="AC211" s="121" t="str">
        <f t="shared" si="74"/>
        <v/>
      </c>
      <c r="AD211" s="121" t="str">
        <f>IF(OR($C211="",K211="",N211=""),"",MAX(O211+'1045Bf Données de base trav.'!T207-N211,0))</f>
        <v/>
      </c>
      <c r="AE211" s="121">
        <f>'1045Bf Données de base trav.'!T207</f>
        <v>0</v>
      </c>
      <c r="AF211" s="121" t="str">
        <f t="shared" si="75"/>
        <v/>
      </c>
      <c r="AG211" s="125">
        <f>IF('1045Bf Données de base trav.'!N207="",0,1)</f>
        <v>0</v>
      </c>
      <c r="AH211" s="138">
        <f t="shared" si="77"/>
        <v>0</v>
      </c>
      <c r="AI211" s="121">
        <f>IF('1045Bf Données de base trav.'!N207="",0,'1045Bf Données de base trav.'!N207)</f>
        <v>0</v>
      </c>
      <c r="AJ211" s="121">
        <f>IF('1045Bf Données de base trav.'!N207="",0,'1045Bf Données de base trav.'!P207)</f>
        <v>0</v>
      </c>
      <c r="AK211" s="153">
        <f>IF('1045Bf Données de base trav.'!V207&gt;0,AA211,0)</f>
        <v>0</v>
      </c>
      <c r="AL211" s="126">
        <f>IF('1045Bf Données de base trav.'!V207&gt;0,'1045Bf Données de base trav.'!T207,0)</f>
        <v>0</v>
      </c>
      <c r="AM211" s="121">
        <f>'1045Bf Données de base trav.'!N207</f>
        <v>0</v>
      </c>
      <c r="AN211" s="121">
        <f>'1045Bf Données de base trav.'!P207</f>
        <v>0</v>
      </c>
      <c r="AO211" s="121">
        <f t="shared" si="76"/>
        <v>0</v>
      </c>
    </row>
    <row r="212" spans="1:41"/>
  </sheetData>
  <sheetProtection algorithmName="SHA-512" hashValue="KTsDRsJIebjALqigB8MO0qOGmRl6ywRAN1+UlYe+69kQYw99NSeRvOyMNPkyARvoK2QffsEYke7Etaxqo+GGtA==" saltValue="Z5MVwBVL38R/6CRu63hwAQ==" spinCount="100000" sheet="1" selectLockedCells="1" selectUnlockedCells="1"/>
  <mergeCells count="19">
    <mergeCell ref="S9:S10"/>
    <mergeCell ref="T9:T10"/>
    <mergeCell ref="P9:P10"/>
    <mergeCell ref="Q9:Q10"/>
    <mergeCell ref="R9:R10"/>
    <mergeCell ref="N9:O9"/>
    <mergeCell ref="C1:D1"/>
    <mergeCell ref="C2:D2"/>
    <mergeCell ref="G9:G10"/>
    <mergeCell ref="H9:J9"/>
    <mergeCell ref="K9:K10"/>
    <mergeCell ref="L9:L10"/>
    <mergeCell ref="M9:M10"/>
    <mergeCell ref="F9:F10"/>
    <mergeCell ref="A9:A10"/>
    <mergeCell ref="B9:B10"/>
    <mergeCell ref="C9:C10"/>
    <mergeCell ref="D9:D10"/>
    <mergeCell ref="E9:E10"/>
  </mergeCells>
  <conditionalFormatting sqref="M15:M211">
    <cfRule type="cellIs" dxfId="9" priority="197" stopIfTrue="1" operator="lessThan">
      <formula>0</formula>
    </cfRule>
  </conditionalFormatting>
  <conditionalFormatting sqref="M13:M14">
    <cfRule type="cellIs" dxfId="8" priority="145" stopIfTrue="1" operator="lessThan">
      <formula>0</formula>
    </cfRule>
  </conditionalFormatting>
  <conditionalFormatting sqref="M12">
    <cfRule type="cellIs" dxfId="7" priority="42" stopIfTrue="1" operator="lessThan">
      <formula>0</formula>
    </cfRule>
  </conditionalFormatting>
  <conditionalFormatting sqref="B12:C211">
    <cfRule type="cellIs" dxfId="6" priority="28" operator="equal">
      <formula>0</formula>
    </cfRule>
  </conditionalFormatting>
  <conditionalFormatting sqref="A12:A211">
    <cfRule type="cellIs" dxfId="5" priority="9" operator="between">
      <formula>0</formula>
      <formula>9999999999</formula>
    </cfRule>
  </conditionalFormatting>
  <conditionalFormatting sqref="A12:A211">
    <cfRule type="cellIs" dxfId="4" priority="8" operator="between">
      <formula>7560000000000</formula>
      <formula>7569999999999</formula>
    </cfRule>
  </conditionalFormatting>
  <conditionalFormatting sqref="M11">
    <cfRule type="cellIs" dxfId="3" priority="4" stopIfTrue="1" operator="lessThan">
      <formula>0</formula>
    </cfRule>
  </conditionalFormatting>
  <conditionalFormatting sqref="B11:C11">
    <cfRule type="cellIs" dxfId="2" priority="3" operator="equal">
      <formula>0</formula>
    </cfRule>
  </conditionalFormatting>
  <conditionalFormatting sqref="A11">
    <cfRule type="cellIs" dxfId="1" priority="2" operator="between">
      <formula>0</formula>
      <formula>9999999999</formula>
    </cfRule>
  </conditionalFormatting>
  <conditionalFormatting sqref="A11">
    <cfRule type="cellIs" dxfId="0" priority="1" operator="between">
      <formula>7560000000000</formula>
      <formula>7569999999999</formula>
    </cfRule>
  </conditionalFormatting>
  <pageMargins left="0.39370078740157483" right="0.39370078740157483" top="0.78740157480314965" bottom="0.59055118110236227" header="0.31496062992125984" footer="0.31496062992125984"/>
  <pageSetup paperSize="9" scale="53" fitToHeight="0" orientation="landscape" r:id="rId1"/>
  <headerFooter>
    <oddHeader>&amp;C&amp;"Arial,Fett"&amp;26Décompte concernant l’indemnité en cas d’intempéries</oddHeader>
    <oddFooter>&amp;L&amp;F / &amp;A / 02.2024&amp;RPage &amp;P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3"/>
  <sheetViews>
    <sheetView topLeftCell="O10" zoomScaleNormal="100" workbookViewId="0">
      <selection activeCell="N10" sqref="N1:N1048576"/>
    </sheetView>
  </sheetViews>
  <sheetFormatPr baseColWidth="10" defaultColWidth="9.140625" defaultRowHeight="15"/>
  <cols>
    <col min="1" max="1" width="16.42578125" style="4" hidden="1" customWidth="1"/>
    <col min="2" max="2" width="10.7109375" style="5" hidden="1" customWidth="1"/>
    <col min="3" max="3" width="19.42578125" style="6" hidden="1" customWidth="1"/>
    <col min="4" max="4" width="11.42578125" style="16" hidden="1" customWidth="1"/>
    <col min="5" max="5" width="4.7109375" style="2" hidden="1" customWidth="1"/>
    <col min="6" max="6" width="19.42578125" style="2" hidden="1" customWidth="1"/>
    <col min="7" max="7" width="7.85546875" style="2" hidden="1" customWidth="1"/>
    <col min="8" max="8" width="10.5703125" style="2" hidden="1" customWidth="1"/>
    <col min="9" max="9" width="4.7109375" style="2" hidden="1" customWidth="1"/>
    <col min="10" max="10" width="17.140625" style="2" hidden="1" customWidth="1"/>
    <col min="11" max="11" width="12.7109375" style="2" hidden="1" customWidth="1"/>
    <col min="12" max="12" width="9.140625" style="2" hidden="1" customWidth="1"/>
    <col min="13" max="13" width="25" style="3" hidden="1" customWidth="1"/>
    <col min="14" max="14" width="85.5703125" style="3" hidden="1" customWidth="1"/>
    <col min="15" max="20" width="9.140625" style="2" customWidth="1"/>
    <col min="21" max="16384" width="9.140625" style="2"/>
  </cols>
  <sheetData>
    <row r="1" spans="1:18">
      <c r="A1" s="1" t="str">
        <f>Übersetzungstexte!A238</f>
        <v>Datum</v>
      </c>
      <c r="B1" s="1">
        <f>Übersetzungstexte!B238</f>
        <v>0</v>
      </c>
      <c r="C1" s="1" t="str">
        <f>Übersetzungstexte!A244</f>
        <v>Max. massgeb.</v>
      </c>
      <c r="D1" s="1" t="str">
        <f>Übersetzungstexte!A247</f>
        <v>Beitragssatz</v>
      </c>
      <c r="F1" s="65" t="s">
        <v>275</v>
      </c>
      <c r="J1" s="2" t="str">
        <f>Übersetzungstexte!A281</f>
        <v>Datum</v>
      </c>
      <c r="K1" s="2" t="str">
        <f>Übersetzungstexte!A293</f>
        <v>Karenztage</v>
      </c>
      <c r="O1" s="3"/>
      <c r="P1" s="3"/>
      <c r="Q1" s="3"/>
      <c r="R1" s="3"/>
    </row>
    <row r="2" spans="1:18">
      <c r="A2" s="1" t="str">
        <f>Übersetzungstexte!A239</f>
        <v>Gültig ab</v>
      </c>
      <c r="B2" s="1" t="str">
        <f>Übersetzungstexte!A242</f>
        <v>pro jahr</v>
      </c>
      <c r="C2" s="1" t="str">
        <f>Übersetzungstexte!A245</f>
        <v>Verdienst</v>
      </c>
      <c r="D2" s="1"/>
      <c r="F2" s="65" t="s">
        <v>243</v>
      </c>
      <c r="O2" s="3"/>
      <c r="P2" s="3"/>
      <c r="Q2" s="3"/>
      <c r="R2" s="3"/>
    </row>
    <row r="3" spans="1:18" ht="12.75" customHeight="1">
      <c r="A3" s="4">
        <v>30682</v>
      </c>
      <c r="B3" s="5">
        <v>261</v>
      </c>
      <c r="C3" s="6">
        <v>5800</v>
      </c>
      <c r="D3" s="7">
        <v>5.2999999999999999E-2</v>
      </c>
      <c r="F3" s="54" t="s">
        <v>394</v>
      </c>
      <c r="H3" s="8"/>
      <c r="J3" s="9">
        <v>30682</v>
      </c>
      <c r="K3" s="2">
        <v>2</v>
      </c>
      <c r="M3" s="10"/>
      <c r="N3" s="11"/>
      <c r="O3" s="3"/>
      <c r="P3" s="3"/>
      <c r="Q3" s="3"/>
      <c r="R3" s="3"/>
    </row>
    <row r="4" spans="1:18">
      <c r="A4" s="4">
        <v>31778</v>
      </c>
      <c r="B4" s="5">
        <v>261</v>
      </c>
      <c r="C4" s="6">
        <v>6800</v>
      </c>
      <c r="D4" s="7">
        <v>5.2999999999999999E-2</v>
      </c>
      <c r="F4" s="54" t="s">
        <v>395</v>
      </c>
      <c r="H4" s="8"/>
      <c r="J4" s="9">
        <v>39904</v>
      </c>
      <c r="K4" s="2">
        <v>2</v>
      </c>
      <c r="M4" s="11"/>
      <c r="N4" s="11"/>
      <c r="O4" s="3"/>
      <c r="P4" s="3"/>
      <c r="Q4" s="3"/>
      <c r="R4" s="3"/>
    </row>
    <row r="5" spans="1:18">
      <c r="A5" s="4">
        <v>32143</v>
      </c>
      <c r="B5" s="5">
        <v>261</v>
      </c>
      <c r="C5" s="6">
        <v>6800</v>
      </c>
      <c r="D5" s="7">
        <v>5.3499999999999999E-2</v>
      </c>
      <c r="H5" s="8"/>
      <c r="M5" s="11"/>
      <c r="N5" s="11"/>
      <c r="O5" s="3"/>
      <c r="P5" s="3"/>
      <c r="Q5" s="3"/>
      <c r="R5" s="3"/>
    </row>
    <row r="6" spans="1:18">
      <c r="A6" s="4">
        <v>32509</v>
      </c>
      <c r="B6" s="5">
        <v>260</v>
      </c>
      <c r="C6" s="6">
        <v>6800</v>
      </c>
      <c r="D6" s="7">
        <v>5.3499999999999999E-2</v>
      </c>
      <c r="F6" s="65" t="s">
        <v>276</v>
      </c>
      <c r="H6" s="8"/>
      <c r="M6" s="11"/>
      <c r="N6" s="11"/>
      <c r="O6" s="3"/>
      <c r="P6" s="3"/>
      <c r="Q6" s="3"/>
      <c r="R6" s="3"/>
    </row>
    <row r="7" spans="1:18">
      <c r="A7" s="4">
        <v>32874</v>
      </c>
      <c r="B7" s="5">
        <v>261</v>
      </c>
      <c r="C7" s="6">
        <v>6800</v>
      </c>
      <c r="D7" s="7">
        <v>5.2499999999999998E-2</v>
      </c>
      <c r="F7" s="65" t="s">
        <v>277</v>
      </c>
      <c r="H7" s="8"/>
      <c r="J7" s="2" t="str">
        <f>Übersetzungstexte!A285</f>
        <v>Schutzwort:</v>
      </c>
      <c r="K7" s="2" t="s">
        <v>0</v>
      </c>
      <c r="M7" s="11"/>
      <c r="N7" s="11"/>
      <c r="O7" s="3"/>
      <c r="P7" s="3"/>
      <c r="Q7" s="3"/>
      <c r="R7" s="3"/>
    </row>
    <row r="8" spans="1:18">
      <c r="A8" s="4">
        <v>33239</v>
      </c>
      <c r="B8" s="5">
        <v>261</v>
      </c>
      <c r="C8" s="6">
        <v>8100</v>
      </c>
      <c r="D8" s="7">
        <v>5.2499999999999998E-2</v>
      </c>
      <c r="F8" s="2" t="s">
        <v>358</v>
      </c>
      <c r="H8" s="8"/>
      <c r="M8" s="11"/>
      <c r="N8" s="11"/>
      <c r="O8" s="3"/>
      <c r="P8" s="3"/>
      <c r="Q8" s="3"/>
      <c r="R8" s="3"/>
    </row>
    <row r="9" spans="1:18" ht="12.75" customHeight="1">
      <c r="A9" s="4">
        <v>33604</v>
      </c>
      <c r="B9" s="5">
        <v>262</v>
      </c>
      <c r="C9" s="6">
        <v>8100</v>
      </c>
      <c r="D9" s="7">
        <v>5.2499999999999998E-2</v>
      </c>
      <c r="F9" s="2" t="s">
        <v>393</v>
      </c>
      <c r="H9" s="8"/>
      <c r="J9" s="3" t="str">
        <f>Übersetzungstexte!A286</f>
        <v>AHV-Pflicht ab:</v>
      </c>
      <c r="K9" s="2">
        <v>18</v>
      </c>
      <c r="N9" s="10"/>
      <c r="O9" s="3"/>
      <c r="P9" s="3"/>
      <c r="Q9" s="3"/>
      <c r="R9" s="3"/>
    </row>
    <row r="10" spans="1:18">
      <c r="A10" s="4">
        <v>33970</v>
      </c>
      <c r="B10" s="5">
        <v>261</v>
      </c>
      <c r="C10" s="6">
        <v>8100</v>
      </c>
      <c r="D10" s="7">
        <v>6.0499999999999998E-2</v>
      </c>
      <c r="F10" s="2" t="s">
        <v>359</v>
      </c>
      <c r="H10" s="8"/>
      <c r="M10" s="10"/>
      <c r="N10" s="11"/>
      <c r="O10" s="3"/>
      <c r="P10" s="3"/>
      <c r="Q10" s="3"/>
      <c r="R10" s="3"/>
    </row>
    <row r="11" spans="1:18">
      <c r="A11" s="4">
        <v>34335</v>
      </c>
      <c r="B11" s="5">
        <v>260</v>
      </c>
      <c r="C11" s="6">
        <v>8100</v>
      </c>
      <c r="D11" s="7">
        <v>6.0499999999999998E-2</v>
      </c>
      <c r="F11" s="2" t="s">
        <v>360</v>
      </c>
      <c r="H11" s="8"/>
      <c r="J11" s="2" t="str">
        <f>Übersetzungstexte!A287</f>
        <v>Version:</v>
      </c>
      <c r="K11" s="12" t="s">
        <v>1</v>
      </c>
      <c r="M11" s="11"/>
      <c r="N11" s="11"/>
      <c r="O11" s="3"/>
      <c r="P11" s="3"/>
      <c r="Q11" s="3"/>
      <c r="R11" s="3"/>
    </row>
    <row r="12" spans="1:18">
      <c r="A12" s="4">
        <v>34700</v>
      </c>
      <c r="B12" s="5">
        <v>260</v>
      </c>
      <c r="C12" s="6">
        <v>8100</v>
      </c>
      <c r="D12" s="7">
        <v>6.5500000000000003E-2</v>
      </c>
      <c r="F12" s="2" t="s">
        <v>361</v>
      </c>
      <c r="H12" s="8"/>
      <c r="M12" s="11"/>
      <c r="N12" s="11"/>
      <c r="O12" s="3"/>
      <c r="P12" s="3"/>
      <c r="Q12" s="3"/>
      <c r="R12" s="3"/>
    </row>
    <row r="13" spans="1:18">
      <c r="A13" s="4">
        <v>35065</v>
      </c>
      <c r="B13" s="5">
        <v>262</v>
      </c>
      <c r="C13" s="6">
        <v>8100</v>
      </c>
      <c r="D13" s="7">
        <v>6.5500000000000003E-2</v>
      </c>
      <c r="F13" s="2" t="s">
        <v>362</v>
      </c>
      <c r="H13" s="8"/>
      <c r="M13" s="11"/>
      <c r="N13" s="11"/>
      <c r="O13" s="3"/>
      <c r="P13" s="3"/>
      <c r="Q13" s="3"/>
      <c r="R13" s="3"/>
    </row>
    <row r="14" spans="1:18">
      <c r="A14" s="4">
        <v>35431</v>
      </c>
      <c r="B14" s="5">
        <v>261</v>
      </c>
      <c r="C14" s="6">
        <v>8100</v>
      </c>
      <c r="D14" s="7">
        <v>6.5500000000000003E-2</v>
      </c>
      <c r="F14" s="2" t="s">
        <v>363</v>
      </c>
      <c r="H14" s="8"/>
      <c r="M14" s="11"/>
      <c r="N14" s="11"/>
      <c r="O14" s="3"/>
      <c r="P14" s="3"/>
      <c r="Q14" s="3"/>
      <c r="R14" s="3"/>
    </row>
    <row r="15" spans="1:18">
      <c r="A15" s="4">
        <v>35796</v>
      </c>
      <c r="B15" s="5">
        <v>261</v>
      </c>
      <c r="C15" s="6">
        <v>8100</v>
      </c>
      <c r="D15" s="7">
        <v>6.5500000000000003E-2</v>
      </c>
      <c r="F15" s="2" t="s">
        <v>364</v>
      </c>
      <c r="H15" s="8"/>
      <c r="M15" s="11"/>
      <c r="N15" s="11"/>
      <c r="O15" s="3"/>
      <c r="P15" s="3"/>
      <c r="Q15" s="3"/>
      <c r="R15" s="3"/>
    </row>
    <row r="16" spans="1:18">
      <c r="A16" s="4">
        <v>36161</v>
      </c>
      <c r="B16" s="5">
        <v>261</v>
      </c>
      <c r="C16" s="6">
        <v>8100</v>
      </c>
      <c r="D16" s="7">
        <v>6.5500000000000003E-2</v>
      </c>
      <c r="F16" s="2" t="s">
        <v>365</v>
      </c>
      <c r="H16" s="8"/>
      <c r="O16" s="3"/>
      <c r="P16" s="3"/>
      <c r="Q16" s="3"/>
      <c r="R16" s="3"/>
    </row>
    <row r="17" spans="1:18" ht="12.75" customHeight="1">
      <c r="A17" s="4">
        <v>36526</v>
      </c>
      <c r="B17" s="5">
        <v>260</v>
      </c>
      <c r="C17" s="6">
        <v>8900</v>
      </c>
      <c r="D17" s="7">
        <v>6.5500000000000003E-2</v>
      </c>
      <c r="H17" s="8"/>
      <c r="N17" s="10"/>
      <c r="O17" s="3"/>
      <c r="P17" s="3"/>
      <c r="Q17" s="3"/>
      <c r="R17" s="3"/>
    </row>
    <row r="18" spans="1:18">
      <c r="A18" s="4">
        <v>36892</v>
      </c>
      <c r="B18" s="5">
        <v>261</v>
      </c>
      <c r="C18" s="6">
        <v>8900</v>
      </c>
      <c r="D18" s="7">
        <v>6.5500000000000003E-2</v>
      </c>
      <c r="H18" s="8"/>
      <c r="N18" s="13"/>
      <c r="O18" s="3"/>
      <c r="P18" s="3"/>
      <c r="Q18" s="3"/>
      <c r="R18" s="3"/>
    </row>
    <row r="19" spans="1:18">
      <c r="A19" s="4">
        <v>37257</v>
      </c>
      <c r="B19" s="5">
        <v>261</v>
      </c>
      <c r="C19" s="6">
        <v>8900</v>
      </c>
      <c r="D19" s="7">
        <v>6.5500000000000003E-2</v>
      </c>
      <c r="F19" s="2" t="s">
        <v>58</v>
      </c>
      <c r="H19" s="8"/>
      <c r="N19" s="13"/>
      <c r="O19" s="3"/>
      <c r="P19" s="3"/>
      <c r="Q19" s="3"/>
      <c r="R19" s="3"/>
    </row>
    <row r="20" spans="1:18">
      <c r="A20" s="4">
        <v>37622</v>
      </c>
      <c r="B20" s="5">
        <v>261</v>
      </c>
      <c r="C20" s="6">
        <v>8900</v>
      </c>
      <c r="D20" s="7">
        <v>6.3E-2</v>
      </c>
      <c r="F20" s="2">
        <v>1</v>
      </c>
      <c r="H20" s="8"/>
      <c r="N20" s="13"/>
      <c r="O20" s="3"/>
      <c r="P20" s="3"/>
      <c r="Q20" s="3"/>
      <c r="R20" s="3"/>
    </row>
    <row r="21" spans="1:18">
      <c r="A21" s="4">
        <v>37987</v>
      </c>
      <c r="B21" s="5">
        <v>262</v>
      </c>
      <c r="C21" s="6">
        <v>8900</v>
      </c>
      <c r="D21" s="7">
        <v>6.0499999999999998E-2</v>
      </c>
      <c r="F21" s="2">
        <v>2</v>
      </c>
      <c r="H21" s="8"/>
      <c r="M21" s="10"/>
      <c r="N21" s="14"/>
      <c r="O21" s="3"/>
      <c r="P21" s="3"/>
      <c r="Q21" s="3"/>
      <c r="R21" s="3"/>
    </row>
    <row r="22" spans="1:18" ht="12.75" customHeight="1">
      <c r="A22" s="4">
        <v>38353</v>
      </c>
      <c r="B22" s="5">
        <v>260</v>
      </c>
      <c r="C22" s="6">
        <v>8900</v>
      </c>
      <c r="D22" s="7">
        <v>6.0499999999999998E-2</v>
      </c>
      <c r="F22" s="2">
        <v>3</v>
      </c>
      <c r="H22" s="8"/>
      <c r="M22" s="11"/>
      <c r="N22" s="14"/>
      <c r="O22" s="3"/>
      <c r="P22" s="3"/>
      <c r="Q22" s="3"/>
      <c r="R22" s="3"/>
    </row>
    <row r="23" spans="1:18">
      <c r="A23" s="4">
        <v>38718</v>
      </c>
      <c r="B23" s="5">
        <v>260</v>
      </c>
      <c r="C23" s="6">
        <v>8900</v>
      </c>
      <c r="D23" s="7">
        <v>6.0499999999999998E-2</v>
      </c>
      <c r="H23" s="8"/>
      <c r="M23" s="11"/>
      <c r="N23" s="14"/>
      <c r="O23" s="3"/>
      <c r="P23" s="3"/>
      <c r="Q23" s="3"/>
      <c r="R23" s="3"/>
    </row>
    <row r="24" spans="1:18">
      <c r="A24" s="4">
        <v>39083</v>
      </c>
      <c r="B24" s="5">
        <v>261</v>
      </c>
      <c r="C24" s="6">
        <v>8900</v>
      </c>
      <c r="D24" s="7">
        <v>6.0499999999999998E-2</v>
      </c>
      <c r="F24" s="65" t="s">
        <v>276</v>
      </c>
      <c r="H24" s="8"/>
      <c r="M24" s="11"/>
      <c r="N24" s="14"/>
      <c r="O24" s="3"/>
      <c r="P24" s="3"/>
      <c r="Q24" s="3"/>
      <c r="R24" s="3"/>
    </row>
    <row r="25" spans="1:18">
      <c r="A25" s="4">
        <v>39448</v>
      </c>
      <c r="B25" s="5">
        <v>262</v>
      </c>
      <c r="C25" s="6">
        <v>10500</v>
      </c>
      <c r="D25" s="7">
        <v>6.0499999999999998E-2</v>
      </c>
      <c r="F25" s="65" t="s">
        <v>501</v>
      </c>
      <c r="H25" s="8"/>
      <c r="M25" s="11"/>
      <c r="N25" s="14"/>
      <c r="O25" s="3"/>
      <c r="P25" s="3"/>
      <c r="Q25" s="3"/>
      <c r="R25" s="3"/>
    </row>
    <row r="26" spans="1:18">
      <c r="A26" s="4">
        <v>39814</v>
      </c>
      <c r="B26" s="5">
        <v>261</v>
      </c>
      <c r="C26" s="6">
        <v>10500</v>
      </c>
      <c r="D26" s="7">
        <v>6.0499999999999998E-2</v>
      </c>
      <c r="F26" s="2" t="s">
        <v>503</v>
      </c>
      <c r="M26" s="11"/>
      <c r="N26" s="14"/>
      <c r="O26" s="3"/>
      <c r="P26" s="3"/>
      <c r="Q26" s="3"/>
      <c r="R26" s="3"/>
    </row>
    <row r="27" spans="1:18">
      <c r="A27" s="4">
        <v>40544</v>
      </c>
      <c r="B27" s="5">
        <v>260</v>
      </c>
      <c r="C27" s="6">
        <v>10500</v>
      </c>
      <c r="D27" s="7">
        <v>6.25E-2</v>
      </c>
      <c r="F27" s="2" t="s">
        <v>504</v>
      </c>
      <c r="M27" s="11"/>
      <c r="N27" s="14"/>
      <c r="O27" s="3"/>
      <c r="P27" s="3"/>
      <c r="Q27" s="3"/>
      <c r="R27" s="3"/>
    </row>
    <row r="28" spans="1:18">
      <c r="A28" s="4">
        <v>40909</v>
      </c>
      <c r="B28" s="5">
        <v>261</v>
      </c>
      <c r="C28" s="6">
        <v>10500</v>
      </c>
      <c r="D28" s="7">
        <v>6.25E-2</v>
      </c>
      <c r="F28" s="2" t="s">
        <v>505</v>
      </c>
      <c r="M28" s="11"/>
      <c r="N28" s="14"/>
      <c r="O28" s="3"/>
      <c r="P28" s="3"/>
      <c r="Q28" s="3"/>
      <c r="R28" s="3"/>
    </row>
    <row r="29" spans="1:18">
      <c r="A29" s="4">
        <v>42370</v>
      </c>
      <c r="B29" s="5">
        <v>261</v>
      </c>
      <c r="C29" s="6">
        <v>12350</v>
      </c>
      <c r="D29" s="7">
        <v>6.225E-2</v>
      </c>
      <c r="F29" s="2" t="s">
        <v>506</v>
      </c>
      <c r="M29" s="11"/>
      <c r="N29" s="13"/>
      <c r="O29" s="3"/>
      <c r="P29" s="3"/>
      <c r="Q29" s="3"/>
      <c r="R29" s="3"/>
    </row>
    <row r="30" spans="1:18">
      <c r="A30" s="4">
        <v>42736</v>
      </c>
      <c r="B30" s="5">
        <v>260</v>
      </c>
      <c r="C30" s="6">
        <v>12350</v>
      </c>
      <c r="D30" s="7">
        <v>6.225E-2</v>
      </c>
      <c r="F30" s="2" t="s">
        <v>507</v>
      </c>
      <c r="M30" s="11"/>
      <c r="N30" s="14"/>
      <c r="O30" s="3"/>
      <c r="P30" s="3"/>
      <c r="Q30" s="3"/>
      <c r="R30" s="3"/>
    </row>
    <row r="31" spans="1:18">
      <c r="A31" s="4">
        <v>43101</v>
      </c>
      <c r="B31" s="5">
        <v>261</v>
      </c>
      <c r="C31" s="6">
        <v>12350</v>
      </c>
      <c r="D31" s="7">
        <v>6.225E-2</v>
      </c>
      <c r="F31" s="2" t="s">
        <v>508</v>
      </c>
      <c r="M31" s="11"/>
      <c r="N31" s="14"/>
      <c r="O31" s="3"/>
      <c r="P31" s="3"/>
      <c r="Q31" s="3"/>
      <c r="R31" s="3"/>
    </row>
    <row r="32" spans="1:18" ht="12.75" customHeight="1">
      <c r="A32" s="4">
        <v>43466</v>
      </c>
      <c r="B32" s="5">
        <v>261</v>
      </c>
      <c r="C32" s="6">
        <v>12350</v>
      </c>
      <c r="D32" s="7">
        <v>6.225E-2</v>
      </c>
      <c r="F32" s="2" t="s">
        <v>509</v>
      </c>
      <c r="M32" s="11"/>
      <c r="N32" s="14"/>
      <c r="O32" s="11"/>
      <c r="P32" s="11"/>
      <c r="Q32" s="3"/>
      <c r="R32" s="3"/>
    </row>
    <row r="33" spans="1:20" ht="12.75" customHeight="1">
      <c r="A33" s="4">
        <v>43831</v>
      </c>
      <c r="B33" s="5">
        <v>262</v>
      </c>
      <c r="C33" s="6">
        <v>12350</v>
      </c>
      <c r="D33" s="7">
        <v>6.3750000000000001E-2</v>
      </c>
      <c r="F33" s="2" t="s">
        <v>510</v>
      </c>
      <c r="M33" s="11"/>
      <c r="N33" s="14"/>
      <c r="O33" s="11"/>
      <c r="P33" s="11"/>
      <c r="Q33" s="11"/>
      <c r="R33" s="3"/>
    </row>
    <row r="34" spans="1:20">
      <c r="A34" s="4">
        <v>44197</v>
      </c>
      <c r="B34" s="5">
        <v>261</v>
      </c>
      <c r="C34" s="6">
        <v>12350</v>
      </c>
      <c r="D34" s="7">
        <v>6.4000000000000001E-2</v>
      </c>
      <c r="M34" s="11"/>
      <c r="N34" s="14"/>
      <c r="O34" s="3"/>
      <c r="P34" s="3"/>
      <c r="Q34" s="3"/>
      <c r="R34" s="3"/>
    </row>
    <row r="35" spans="1:20">
      <c r="A35" s="4">
        <v>44562</v>
      </c>
      <c r="B35" s="5">
        <v>260</v>
      </c>
      <c r="C35" s="6">
        <v>12350</v>
      </c>
      <c r="D35" s="7">
        <v>6.4000000000000001E-2</v>
      </c>
      <c r="M35" s="11"/>
      <c r="N35" s="14"/>
      <c r="O35" s="3"/>
      <c r="P35" s="3"/>
      <c r="Q35" s="3"/>
      <c r="R35" s="3"/>
    </row>
    <row r="36" spans="1:20" ht="12.75" customHeight="1">
      <c r="A36" s="4">
        <v>44927</v>
      </c>
      <c r="B36" s="5">
        <v>260</v>
      </c>
      <c r="C36" s="6">
        <v>12350</v>
      </c>
      <c r="D36" s="7">
        <v>6.4000000000000001E-2</v>
      </c>
      <c r="M36" s="11"/>
      <c r="N36" s="14"/>
      <c r="O36" s="11"/>
      <c r="P36" s="11"/>
      <c r="Q36" s="11"/>
      <c r="R36" s="15"/>
      <c r="S36" s="15"/>
      <c r="T36" s="15"/>
    </row>
    <row r="37" spans="1:20">
      <c r="A37" s="4">
        <v>45292</v>
      </c>
      <c r="B37" s="5">
        <v>262</v>
      </c>
      <c r="C37" s="6">
        <v>12350</v>
      </c>
      <c r="D37" s="7">
        <v>6.4000000000000001E-2</v>
      </c>
      <c r="M37" s="11" t="str">
        <f>Übersetzungstexte!A356</f>
        <v>Kol. 13: Beantragte Vergütung</v>
      </c>
      <c r="N37" s="14" t="str">
        <f>Übersetzungstexte!A357</f>
        <v>Sofern alle Voraussetzungen erfüllt sind, vergütet die Kasse den Betrag der sich aus der Subtraktion der Kol. 12 und des Abzugs aus Zwischenbeschäftigung von der Kol. 11 ergibt. Zum Total dieser Kolonne wird die Vergütung der Arbeitgeberbeiträge an AHV/IV/EO/ALV hinzugezählt.</v>
      </c>
      <c r="O37" s="3"/>
      <c r="P37" s="3"/>
      <c r="Q37" s="3"/>
      <c r="R37" s="3"/>
    </row>
    <row r="38" spans="1:20">
      <c r="A38" s="4">
        <v>45658</v>
      </c>
      <c r="B38" s="5">
        <v>261</v>
      </c>
      <c r="C38" s="6">
        <v>12350</v>
      </c>
      <c r="D38" s="7">
        <v>6.4000000000000001E-2</v>
      </c>
      <c r="M38" s="11"/>
      <c r="N38" s="14"/>
      <c r="O38" s="3"/>
      <c r="P38" s="3"/>
      <c r="Q38" s="3"/>
      <c r="R38" s="3"/>
    </row>
    <row r="39" spans="1:20">
      <c r="A39" s="4">
        <v>46023</v>
      </c>
      <c r="B39" s="5">
        <v>261</v>
      </c>
      <c r="C39" s="6">
        <v>12350</v>
      </c>
      <c r="D39" s="7">
        <v>6.4000000000000001E-2</v>
      </c>
      <c r="O39" s="3"/>
      <c r="P39" s="3"/>
      <c r="Q39" s="3"/>
      <c r="R39" s="3"/>
    </row>
    <row r="40" spans="1:20">
      <c r="A40" s="4">
        <v>46388</v>
      </c>
      <c r="B40" s="5">
        <v>261</v>
      </c>
      <c r="C40" s="6">
        <v>12350</v>
      </c>
      <c r="D40" s="7">
        <v>6.4000000000000001E-2</v>
      </c>
      <c r="M40" s="3" t="s">
        <v>2</v>
      </c>
      <c r="O40" s="3"/>
      <c r="P40" s="3"/>
      <c r="Q40" s="3"/>
      <c r="R40" s="3"/>
    </row>
    <row r="41" spans="1:20">
      <c r="A41" s="4">
        <v>46753</v>
      </c>
      <c r="B41" s="5">
        <v>260</v>
      </c>
      <c r="C41" s="6">
        <v>12350</v>
      </c>
      <c r="D41" s="7">
        <v>6.4000000000000001E-2</v>
      </c>
      <c r="M41" s="3" t="str">
        <f>Übersetzungstexte!A107</f>
        <v>Geben Sie eine Periode im Format MM.JJJJ ein. Beispiel: 02.2020</v>
      </c>
      <c r="O41" s="3"/>
      <c r="P41" s="3"/>
      <c r="Q41" s="3"/>
      <c r="R41" s="3"/>
    </row>
    <row r="42" spans="1:20">
      <c r="A42" s="4">
        <v>47119</v>
      </c>
      <c r="B42" s="5">
        <v>261</v>
      </c>
      <c r="C42" s="6">
        <v>12350</v>
      </c>
      <c r="D42" s="7">
        <v>6.4000000000000001E-2</v>
      </c>
      <c r="M42" s="3" t="str">
        <f>Übersetzungstexte!A108</f>
        <v>Wählen Sie die  Betriebsgrösse</v>
      </c>
    </row>
    <row r="43" spans="1:20">
      <c r="M43" s="3" t="str">
        <f>Übersetzungstexte!A109</f>
        <v>Dieser Wert wird automatisch bestimmt, kann aber überschrieben werden</v>
      </c>
    </row>
  </sheetData>
  <sheetProtection algorithmName="SHA-512" hashValue="9kuy5XpGQ118d6Fhwx6Pz8arTx8chVVOLqYVw4lTGkpsxRsm67WBgNtQ6kTNymhpEE5iVi+JbRybaGd2/4k9Rw==" saltValue="Oi77Kh3+n6GLYfbJabpmh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6"/>
  <sheetViews>
    <sheetView topLeftCell="G1" workbookViewId="0">
      <selection sqref="A1:F1048576"/>
    </sheetView>
  </sheetViews>
  <sheetFormatPr baseColWidth="10" defaultColWidth="11.5703125" defaultRowHeight="15"/>
  <cols>
    <col min="1" max="1" width="26.140625" style="2" hidden="1" customWidth="1"/>
    <col min="2" max="2" width="12.140625" style="2" hidden="1" customWidth="1"/>
    <col min="3" max="3" width="10.5703125" style="2" hidden="1" customWidth="1"/>
    <col min="4" max="4" width="27" style="2" hidden="1" customWidth="1"/>
    <col min="5" max="6" width="42.7109375" style="23" hidden="1" customWidth="1"/>
    <col min="7" max="7" width="42.7109375" style="23" customWidth="1"/>
    <col min="8" max="10" width="9.140625" style="23" customWidth="1"/>
    <col min="11" max="13" width="11.5703125" customWidth="1"/>
  </cols>
  <sheetData>
    <row r="1" spans="1:13">
      <c r="A1" s="17">
        <v>1</v>
      </c>
      <c r="B1" s="17"/>
      <c r="C1" s="17"/>
      <c r="D1" s="17" t="s">
        <v>3</v>
      </c>
      <c r="E1" s="18" t="s">
        <v>4</v>
      </c>
      <c r="F1" s="18"/>
      <c r="G1" s="18"/>
      <c r="H1" s="19"/>
      <c r="I1" s="19"/>
      <c r="J1" s="19"/>
      <c r="K1" s="19"/>
      <c r="L1" s="19"/>
      <c r="M1" s="19"/>
    </row>
    <row r="2" spans="1:13" ht="12.75" customHeight="1">
      <c r="A2" s="20" t="str">
        <f>CONCATENATE(B2,CHAR(13),B3,CHAR(13),B4,CHAR(13),B5)</f>
        <v xml:space="preserve">Wählen Sprache /  / _x000D_1 = deutsch, , _x000D_2 = französisch, , _x000D_3 = italienisch, , </v>
      </c>
      <c r="B2" s="17" t="str">
        <f>CONCATENATE(E2," / ",F2," / ",G2)</f>
        <v xml:space="preserve">Wählen Sprache /  / </v>
      </c>
      <c r="C2" s="17"/>
      <c r="D2" s="17"/>
      <c r="E2" s="18" t="s">
        <v>7</v>
      </c>
      <c r="F2" s="18"/>
      <c r="G2" s="18"/>
      <c r="H2" s="18"/>
      <c r="I2" s="18"/>
      <c r="J2" s="18"/>
      <c r="K2" s="19"/>
      <c r="L2" s="19"/>
      <c r="M2" s="19"/>
    </row>
    <row r="3" spans="1:13">
      <c r="A3" s="20"/>
      <c r="B3" s="17" t="str">
        <f>CONCATENATE("1 = ",E3,", ",F3,", ",G3)</f>
        <v xml:space="preserve">1 = deutsch, , </v>
      </c>
      <c r="C3" s="17"/>
      <c r="D3" s="17"/>
      <c r="E3" s="18" t="s">
        <v>4</v>
      </c>
      <c r="F3" s="18"/>
      <c r="G3" s="18"/>
      <c r="H3" s="18"/>
      <c r="I3" s="18"/>
      <c r="J3" s="18"/>
      <c r="K3" s="19"/>
      <c r="L3" s="19"/>
      <c r="M3" s="19"/>
    </row>
    <row r="4" spans="1:13">
      <c r="A4" s="20"/>
      <c r="B4" s="17" t="str">
        <f>CONCATENATE("2 = ",E4,", ",F4,", ",G4)</f>
        <v xml:space="preserve">2 = französisch, , </v>
      </c>
      <c r="C4" s="17"/>
      <c r="D4" s="17"/>
      <c r="E4" s="18" t="s">
        <v>5</v>
      </c>
      <c r="F4" s="18"/>
      <c r="G4" s="18"/>
      <c r="H4" s="18"/>
      <c r="I4" s="18"/>
      <c r="J4" s="18"/>
      <c r="K4" s="19"/>
      <c r="L4" s="19"/>
      <c r="M4" s="19"/>
    </row>
    <row r="5" spans="1:13">
      <c r="A5" s="20"/>
      <c r="B5" s="17" t="str">
        <f>CONCATENATE("3 = ",E5,", ",F5,", ",G5)</f>
        <v xml:space="preserve">3 = italienisch, , </v>
      </c>
      <c r="C5" s="17"/>
      <c r="D5" s="17"/>
      <c r="E5" s="18" t="s">
        <v>6</v>
      </c>
      <c r="F5" s="18"/>
      <c r="G5" s="18"/>
      <c r="H5" s="18"/>
      <c r="I5" s="18"/>
      <c r="J5" s="18"/>
      <c r="K5" s="19"/>
      <c r="L5" s="19"/>
      <c r="M5" s="19"/>
    </row>
    <row r="6" spans="1:13">
      <c r="A6" s="20" t="str">
        <f>CONCATENATE(E6," / ",F6," / ",G6)</f>
        <v xml:space="preserve">Sprache /  / </v>
      </c>
      <c r="B6" s="17"/>
      <c r="C6" s="17"/>
      <c r="D6" s="17"/>
      <c r="E6" s="18" t="s">
        <v>8</v>
      </c>
      <c r="F6" s="18"/>
      <c r="G6" s="18"/>
      <c r="H6" s="18"/>
      <c r="I6" s="18"/>
      <c r="J6" s="18"/>
      <c r="K6" s="19"/>
      <c r="L6" s="19"/>
      <c r="M6" s="19"/>
    </row>
    <row r="7" spans="1:13">
      <c r="A7" s="17"/>
      <c r="B7" s="17"/>
      <c r="C7" s="17"/>
      <c r="D7" s="17"/>
      <c r="E7" s="18"/>
      <c r="F7" s="18"/>
      <c r="G7" s="18"/>
      <c r="H7" s="18"/>
      <c r="I7" s="18"/>
      <c r="J7" s="18"/>
      <c r="K7" s="19"/>
      <c r="L7" s="19"/>
      <c r="M7" s="19"/>
    </row>
    <row r="8" spans="1:13">
      <c r="A8" s="17"/>
      <c r="B8" s="17"/>
      <c r="C8" s="17"/>
      <c r="D8" s="17"/>
      <c r="E8" s="18"/>
      <c r="F8" s="18"/>
      <c r="G8" s="18"/>
      <c r="H8" s="18"/>
      <c r="I8" s="18"/>
      <c r="J8" s="18"/>
      <c r="K8" s="19"/>
      <c r="L8" s="19"/>
      <c r="M8" s="19"/>
    </row>
    <row r="9" spans="1:13">
      <c r="A9" s="17"/>
      <c r="B9" s="17"/>
      <c r="C9" s="17"/>
      <c r="D9" s="17" t="s">
        <v>9</v>
      </c>
      <c r="E9" s="18"/>
      <c r="F9" s="18"/>
      <c r="G9" s="18"/>
      <c r="H9" s="18"/>
      <c r="I9" s="18"/>
      <c r="J9" s="18"/>
      <c r="K9" s="19"/>
      <c r="L9" s="19"/>
      <c r="M9" s="19"/>
    </row>
    <row r="10" spans="1:13">
      <c r="A10" s="17" t="str">
        <f>CONCATENATE(IF($A$1=3,G10,IF($A$1=2,F10,E10)))</f>
        <v>Stammdaten Betrieb</v>
      </c>
      <c r="B10" s="17"/>
      <c r="C10" s="17"/>
      <c r="D10" s="17"/>
      <c r="E10" s="18" t="s">
        <v>10</v>
      </c>
      <c r="F10" s="18"/>
      <c r="G10" s="18"/>
      <c r="H10" s="18"/>
      <c r="I10" s="18"/>
      <c r="J10" s="18"/>
      <c r="K10" s="19"/>
      <c r="L10" s="19"/>
      <c r="M10" s="19"/>
    </row>
    <row r="11" spans="1:13">
      <c r="A11" s="17" t="str">
        <f>CONCATENATE(IF($A$1=3,G11,IF($A$1=2,F11,E11)))</f>
        <v>Stammdaten Mitarbeiter</v>
      </c>
      <c r="B11" s="17"/>
      <c r="C11" s="17"/>
      <c r="D11" s="17"/>
      <c r="E11" s="18" t="s">
        <v>11</v>
      </c>
      <c r="F11" s="18"/>
      <c r="G11" s="18"/>
      <c r="H11" s="18"/>
      <c r="I11" s="18"/>
      <c r="J11" s="18"/>
      <c r="K11" s="19"/>
      <c r="L11" s="19"/>
      <c r="M11" s="19"/>
    </row>
    <row r="12" spans="1:13">
      <c r="A12" s="17" t="str">
        <f>CONCATENATE(IF($A$1=3,G12,IF($A$1=2,F12,E12)))</f>
        <v>Abrech. wetterbed. Arbeitsausf.</v>
      </c>
      <c r="B12" s="17"/>
      <c r="C12" s="17"/>
      <c r="D12" s="17"/>
      <c r="E12" s="21" t="s">
        <v>12</v>
      </c>
      <c r="F12" s="22"/>
      <c r="H12" s="18"/>
      <c r="I12" s="18"/>
      <c r="J12" s="18"/>
      <c r="K12" s="19"/>
      <c r="L12" s="19"/>
      <c r="M12" s="19"/>
    </row>
    <row r="13" spans="1:13">
      <c r="A13" s="17" t="str">
        <f>CONCATENATE(IF($A$1=3,G13,IF($A$1=2,F13,E13)))</f>
        <v>Übersetzungstexte</v>
      </c>
      <c r="B13" s="17"/>
      <c r="C13" s="17"/>
      <c r="D13" s="17"/>
      <c r="E13" s="18" t="s">
        <v>13</v>
      </c>
      <c r="H13" s="18"/>
      <c r="I13" s="18"/>
      <c r="J13" s="18"/>
      <c r="K13" s="19"/>
      <c r="L13" s="19"/>
      <c r="M13" s="19"/>
    </row>
    <row r="14" spans="1:13">
      <c r="A14" s="17" t="str">
        <f>CONCATENATE(IF($A$1=3,G14,IF($A$1=2,F14,E14)))</f>
        <v>Hilfsdaten</v>
      </c>
      <c r="B14" s="17"/>
      <c r="C14" s="17"/>
      <c r="D14" s="17"/>
      <c r="E14" s="18" t="s">
        <v>14</v>
      </c>
      <c r="F14" s="18"/>
      <c r="G14" s="18"/>
      <c r="H14" s="18"/>
      <c r="I14" s="18"/>
      <c r="J14" s="18"/>
      <c r="K14" s="19"/>
      <c r="L14" s="19"/>
      <c r="M14" s="19"/>
    </row>
    <row r="15" spans="1:13">
      <c r="A15" s="17"/>
      <c r="B15" s="17"/>
      <c r="C15" s="17"/>
      <c r="D15" s="17"/>
      <c r="E15" s="18"/>
      <c r="F15" s="18"/>
      <c r="G15" s="18"/>
      <c r="H15" s="18"/>
      <c r="I15" s="18"/>
      <c r="J15" s="18"/>
      <c r="K15" s="19"/>
      <c r="L15" s="19"/>
      <c r="M15" s="19"/>
    </row>
    <row r="16" spans="1:13">
      <c r="A16" s="17"/>
      <c r="B16" s="17"/>
      <c r="C16" s="17"/>
      <c r="D16" s="17"/>
      <c r="E16" s="18"/>
      <c r="F16" s="18"/>
      <c r="G16" s="18"/>
      <c r="H16" s="18"/>
      <c r="I16" s="18"/>
      <c r="J16" s="18"/>
      <c r="K16" s="19"/>
      <c r="L16" s="19"/>
      <c r="M16" s="19"/>
    </row>
    <row r="17" spans="1:13">
      <c r="A17" s="17"/>
      <c r="B17" s="17"/>
      <c r="C17" s="17"/>
      <c r="D17" s="17"/>
      <c r="E17" s="18"/>
      <c r="F17" s="18"/>
      <c r="G17" s="18"/>
      <c r="H17" s="18"/>
      <c r="I17" s="18"/>
      <c r="J17" s="18"/>
      <c r="K17" s="19"/>
      <c r="L17" s="19"/>
      <c r="M17" s="19"/>
    </row>
    <row r="18" spans="1:13">
      <c r="A18" s="2" t="s">
        <v>15</v>
      </c>
    </row>
    <row r="19" spans="1:13">
      <c r="D19" s="2" t="s">
        <v>16</v>
      </c>
    </row>
    <row r="20" spans="1:13">
      <c r="A20" s="17" t="str">
        <f>IF($A$1=3,CONCATENATE(B20,G20),IF($A$1=2,CONCATENATE(B20,F20),CONCATENATE(B20,E20)))</f>
        <v>&amp;"Arial"&amp;8Arbeitslosenversicherung</v>
      </c>
      <c r="B20" s="17" t="s">
        <v>17</v>
      </c>
      <c r="C20" s="17"/>
      <c r="D20" s="17"/>
      <c r="E20" s="18" t="s">
        <v>18</v>
      </c>
      <c r="F20" s="18"/>
      <c r="G20" s="18"/>
    </row>
    <row r="21" spans="1:13">
      <c r="A21" s="17" t="str">
        <f>IF($A$1=3,CONCATENATE(B21,G21),IF($A$1=2,CONCATENATE(B21,F21),CONCATENATE(B21,E21)))</f>
        <v>&amp;"Arial"&amp;10&amp;BStammdaten Betrieb</v>
      </c>
      <c r="B21" s="17" t="s">
        <v>19</v>
      </c>
      <c r="E21" s="23" t="s">
        <v>10</v>
      </c>
    </row>
    <row r="23" spans="1:13">
      <c r="A23" s="17" t="str">
        <f>IF($A$1=3,CONCATENATE(B23,CHAR(13),G23),IF($A$1=2,CONCATENATE(B23,CHAR(13),F23),CONCATENATE(B23,CHAR(13),E23)))</f>
        <v>&amp;"Arial"&amp;8_x000D_Für Fragen dieses Arbeitsblatt betreffend wenden Sie sich bitte an Ihre Arbeitslosenkasse.</v>
      </c>
      <c r="B23" s="17" t="s">
        <v>17</v>
      </c>
      <c r="C23" s="17"/>
      <c r="E23" s="23" t="s">
        <v>20</v>
      </c>
    </row>
    <row r="24" spans="1:13">
      <c r="B24" s="17"/>
    </row>
    <row r="25" spans="1:13">
      <c r="A25" s="2" t="str">
        <f>CONCATENATE(B25," ",Hilfsdaten!K$11)</f>
        <v>&amp;"Arial"&amp;8&amp;D V1.62(09.2019)</v>
      </c>
      <c r="B25" s="17" t="s">
        <v>21</v>
      </c>
    </row>
    <row r="27" spans="1:13">
      <c r="D27" s="2" t="s">
        <v>22</v>
      </c>
    </row>
    <row r="28" spans="1:13">
      <c r="A28" s="17" t="str">
        <f>IF($A$1=3,CONCATENATE(B28,G28),IF($A$1=2,CONCATENATE(B28,F28),CONCATENATE(B28,E28)))</f>
        <v>&amp;"Arial"&amp;8Arbeitslosenversicherung</v>
      </c>
      <c r="B28" s="17" t="s">
        <v>17</v>
      </c>
      <c r="C28" s="17"/>
      <c r="D28" s="17"/>
      <c r="E28" s="18" t="s">
        <v>18</v>
      </c>
      <c r="F28" s="18"/>
      <c r="G28" s="18"/>
    </row>
    <row r="29" spans="1:13">
      <c r="A29" s="17" t="str">
        <f>IF($A$1=3,CONCATENATE(B29,G29),IF($A$1=2,CONCATENATE(B29,F29),CONCATENATE(B29,E29)))</f>
        <v>&amp;"Arial"&amp;10&amp;BStammdaten Mitarbeiter</v>
      </c>
      <c r="B29" s="17" t="s">
        <v>19</v>
      </c>
      <c r="E29" s="23" t="s">
        <v>11</v>
      </c>
    </row>
    <row r="30" spans="1:13">
      <c r="A30" s="17" t="str">
        <f>IF($A$1=3,CONCATENATE(B30,G30),IF($A$1=2,CONCATENATE(B30,F30),CONCATENATE(B30,E30)))</f>
        <v>&amp;"Arial"&amp;8Seite &amp;P</v>
      </c>
      <c r="B30" s="17" t="s">
        <v>17</v>
      </c>
      <c r="E30" s="23" t="s">
        <v>23</v>
      </c>
    </row>
    <row r="31" spans="1:13">
      <c r="A31" s="17" t="str">
        <f>IF($A$1=3,CONCATENATE(B31,CHAR(13),G31),IF($A$1=2,CONCATENATE(B31,CHAR(13),F31),CONCATENATE(B31,CHAR(13),E31)))</f>
        <v>&amp;"Arial"&amp;8_x000D_Für Fragen dieses Arbeitsblatt betreffend wenden Sie sich bitte an Ihre Arbeitslosenkasse.</v>
      </c>
      <c r="B31" s="17" t="s">
        <v>17</v>
      </c>
      <c r="C31" s="17"/>
      <c r="E31" s="23" t="s">
        <v>20</v>
      </c>
    </row>
    <row r="32" spans="1:13">
      <c r="B32" s="17"/>
    </row>
    <row r="33" spans="1:7">
      <c r="A33" s="2" t="str">
        <f>CONCATENATE(B33," ",Hilfsdaten!K$11)</f>
        <v>&amp;"Arial"&amp;8&amp;D V1.62(09.2019)</v>
      </c>
      <c r="B33" s="17" t="s">
        <v>21</v>
      </c>
    </row>
    <row r="34" spans="1:7">
      <c r="B34" s="17"/>
    </row>
    <row r="35" spans="1:7">
      <c r="B35" s="17"/>
      <c r="D35" s="2" t="s">
        <v>24</v>
      </c>
    </row>
    <row r="36" spans="1:7">
      <c r="A36" s="17" t="str">
        <f>IF($A$1=3,CONCATENATE(B36,G36),IF($A$1=2,CONCATENATE(B36,F36),CONCATENATE(B36,E36)))</f>
        <v>&amp;"Arial"&amp;8Arbeitslosenversicherung</v>
      </c>
      <c r="B36" s="17" t="s">
        <v>17</v>
      </c>
      <c r="C36" s="17"/>
      <c r="D36" s="17"/>
      <c r="E36" s="18" t="s">
        <v>18</v>
      </c>
      <c r="F36" s="18"/>
      <c r="G36" s="18"/>
    </row>
    <row r="37" spans="1:7">
      <c r="A37" s="17" t="str">
        <f>IF($A$1=3,CONCATENATE(B37,G37,CHAR(13),C37,G43),IF($A$1=2,CONCATENATE(B37,F37,CHAR(13),C37,F43),CONCATENATE(B37,E37,CHAR(13),C37,E43)))</f>
        <v>&amp;"Arial"&amp;10&amp;BAbrechnung über die wetterbedingten Arbeitsausfälle_x000D_&amp;B&amp;"Arial"&amp;8(Formular 716.503)</v>
      </c>
      <c r="B37" s="17" t="s">
        <v>19</v>
      </c>
      <c r="C37" s="2" t="s">
        <v>25</v>
      </c>
      <c r="E37" s="23" t="s">
        <v>26</v>
      </c>
      <c r="F37" s="18"/>
      <c r="G37" s="18"/>
    </row>
    <row r="38" spans="1:7">
      <c r="A38" s="17" t="str">
        <f>IF($A$1=3,CONCATENATE(B38,G38,C38),IF($A$1=2,CONCATENATE(B38,F38,C38),CONCATENATE(B38,E38,C38)))</f>
        <v>&amp;"Arial"&amp;8Seite &amp;P</v>
      </c>
      <c r="B38" s="17" t="s">
        <v>17</v>
      </c>
      <c r="C38" s="2" t="s">
        <v>27</v>
      </c>
      <c r="E38" s="23" t="s">
        <v>28</v>
      </c>
    </row>
    <row r="39" spans="1:7">
      <c r="A39" s="17" t="str">
        <f>IF($A$1=3,CONCATENATE(B39,CHAR(13),G39),IF($A$1=2,CONCATENATE(B39,CHAR(13),F39),CONCATENATE(B39,CHAR(13),E39)))</f>
        <v>&amp;"Arial"&amp;8_x000D_Für Fragen dieses Arbeitsblatt betreffend wenden Sie sich bitte an Ihre Arbeitslosenkasse.</v>
      </c>
      <c r="B39" s="17" t="s">
        <v>17</v>
      </c>
      <c r="C39" s="17"/>
      <c r="E39" s="23" t="s">
        <v>20</v>
      </c>
    </row>
    <row r="40" spans="1:7">
      <c r="B40" s="17"/>
    </row>
    <row r="41" spans="1:7">
      <c r="A41" s="2" t="str">
        <f>CONCATENATE(B41," ",Hilfsdaten!K$11)</f>
        <v>&amp;"Arial"&amp;8&amp;D V1.62(09.2019)</v>
      </c>
      <c r="B41" s="17" t="s">
        <v>21</v>
      </c>
    </row>
    <row r="42" spans="1:7">
      <c r="B42" s="17"/>
    </row>
    <row r="43" spans="1:7">
      <c r="B43" s="17"/>
      <c r="E43" s="23" t="s">
        <v>29</v>
      </c>
    </row>
    <row r="46" spans="1:7">
      <c r="D46" s="2" t="s">
        <v>30</v>
      </c>
    </row>
    <row r="47" spans="1:7">
      <c r="A47" s="2" t="str">
        <f>IF($A$1=3,CONCATENATE(B47,CHAR(13),CHAR(13),G47),IF($A$1=2,CONCATENATE(B47,CHAR(13),CHAR(13),F47),CONCATENATE(B47,CHAR(13),CHAR(13),E47)))</f>
        <v>&amp;"Arial"&amp;10_x000D__x000D_Korrigierte Abrechnung des SECO</v>
      </c>
      <c r="B47" s="2" t="s">
        <v>31</v>
      </c>
      <c r="E47" s="23" t="s">
        <v>32</v>
      </c>
    </row>
    <row r="48" spans="1:7">
      <c r="A48" s="17" t="str">
        <f>IF($A$1=3,CONCATENATE(B48,G48),IF($A$1=2,CONCATENATE(B48,F48),CONCATENATE(B48,E48)))</f>
        <v>&amp;"Arial"&amp;10&amp;BStammdaten Betrieb</v>
      </c>
      <c r="B48" s="17" t="s">
        <v>19</v>
      </c>
      <c r="E48" s="23" t="s">
        <v>10</v>
      </c>
    </row>
    <row r="49" spans="1:7">
      <c r="C49" s="24" t="e">
        <f>'1045Af Demande'!#REF!</f>
        <v>#REF!</v>
      </c>
      <c r="E49" s="23" t="s">
        <v>33</v>
      </c>
    </row>
    <row r="50" spans="1:7">
      <c r="A50" s="2" t="e">
        <f>IF($A$1=3,CONCATENATE(B50,CHAR(13),CHAR(13),G49,C49,G50,C50),IF($A$1=2,CONCATENATE(B50,CHAR(13),CHAR(13),F49,C49,F50,C50),CONCATENATE(B50,CHAR(13),CHAR(13),E49,C49,E50,C50)))</f>
        <v>#REF!</v>
      </c>
      <c r="B50" s="2" t="s">
        <v>31</v>
      </c>
      <c r="C50" s="24" t="e">
        <f>'1045Af Demande'!#REF!</f>
        <v>#REF!</v>
      </c>
      <c r="E50" s="23" t="s">
        <v>34</v>
      </c>
    </row>
    <row r="51" spans="1:7">
      <c r="A51" s="17" t="e">
        <f>IF($A$1=3,CONCATENATE(B51,CHAR(13),G51,C51),IF($A$1=2,CONCATENATE(B51,CHAR(13),F51,C51),CONCATENATE(B51,CHAR(13),E51,C51)))</f>
        <v>#REF!</v>
      </c>
      <c r="B51" s="2" t="s">
        <v>31</v>
      </c>
      <c r="C51" s="24" t="e">
        <f>'1045Af Demande'!#REF!</f>
        <v>#REF!</v>
      </c>
      <c r="E51" s="23" t="s">
        <v>35</v>
      </c>
    </row>
    <row r="52" spans="1:7">
      <c r="A52" s="2" t="str">
        <f>IF($A$1=3,CONCATENATE(B52,G52),IF($A$1=2,CONCATENATE(B52,F52),CONCATENATE(B52,E52)))</f>
        <v>&amp;"Arial"&amp;10&amp;D</v>
      </c>
      <c r="B52" s="2" t="s">
        <v>31</v>
      </c>
      <c r="E52" s="22" t="s">
        <v>36</v>
      </c>
      <c r="F52" s="22"/>
      <c r="G52" s="22"/>
    </row>
    <row r="53" spans="1:7">
      <c r="A53" s="17" t="str">
        <f>IF($A$1=3,CONCATENATE(B53,CHAR(13),G53),IF($A$1=2,CONCATENATE(B53,CHAR(13),F53),CONCATENATE(B53,CHAR(13),E53)))</f>
        <v>&amp;"Arial"&amp;10_x000D_Seite &amp;P von &amp;N</v>
      </c>
      <c r="B53" s="2" t="s">
        <v>31</v>
      </c>
      <c r="E53" s="23" t="s">
        <v>37</v>
      </c>
    </row>
    <row r="54" spans="1:7">
      <c r="B54" s="17"/>
    </row>
    <row r="55" spans="1:7">
      <c r="D55" s="2" t="s">
        <v>38</v>
      </c>
    </row>
    <row r="56" spans="1:7">
      <c r="A56" s="2" t="str">
        <f>IF($A$1=3,CONCATENATE(B56,CHAR(13),CHAR(13),G56),IF($A$1=2,CONCATENATE(B56,CHAR(13),CHAR(13),F56),CONCATENATE(B56,CHAR(13),CHAR(13),E56)))</f>
        <v>&amp;"Arial"&amp;10_x000D__x000D_Korrigierte Abrechnung des SECO</v>
      </c>
      <c r="B56" s="2" t="s">
        <v>31</v>
      </c>
      <c r="E56" s="23" t="s">
        <v>32</v>
      </c>
    </row>
    <row r="57" spans="1:7">
      <c r="A57" s="17" t="str">
        <f>IF($A$1=3,CONCATENATE(B57,G57),IF($A$1=2,CONCATENATE(B57,F57),CONCATENATE(B57,E57)))</f>
        <v>&amp;"Arial"&amp;10&amp;BStammdaten Mitarbeiter</v>
      </c>
      <c r="B57" s="17" t="s">
        <v>19</v>
      </c>
      <c r="E57" s="23" t="s">
        <v>11</v>
      </c>
    </row>
    <row r="58" spans="1:7">
      <c r="C58" s="24" t="e">
        <f>'1045Af Demande'!#REF!</f>
        <v>#REF!</v>
      </c>
      <c r="E58" s="23" t="s">
        <v>33</v>
      </c>
    </row>
    <row r="59" spans="1:7">
      <c r="A59" s="2" t="e">
        <f>IF($A$1=3,CONCATENATE(B59,CHAR(13),CHAR(13),G58,C58,G59,C59),IF($A$1=2,CONCATENATE(B59,CHAR(13),CHAR(13),F58,C58,F59,C59),CONCATENATE(B59,CHAR(13),CHAR(13),E58,C58,E59,C59)))</f>
        <v>#REF!</v>
      </c>
      <c r="B59" s="2" t="s">
        <v>31</v>
      </c>
      <c r="C59" s="24" t="e">
        <f>'1045Af Demande'!#REF!</f>
        <v>#REF!</v>
      </c>
      <c r="E59" s="23" t="s">
        <v>34</v>
      </c>
    </row>
    <row r="60" spans="1:7">
      <c r="A60" s="17" t="e">
        <f>IF($A$1=3,CONCATENATE(B60,CHAR(13),G60,C60),IF($A$1=2,CONCATENATE(B60,CHAR(13),F60,C60),CONCATENATE(B60,CHAR(13),E60,C60)))</f>
        <v>#REF!</v>
      </c>
      <c r="B60" s="2" t="s">
        <v>31</v>
      </c>
      <c r="C60" s="24" t="e">
        <f>'1045Af Demande'!#REF!</f>
        <v>#REF!</v>
      </c>
      <c r="E60" s="23" t="s">
        <v>35</v>
      </c>
    </row>
    <row r="61" spans="1:7">
      <c r="A61" s="2" t="str">
        <f>IF($A$1=3,CONCATENATE(B61,G61),IF($A$1=2,CONCATENATE(B61,F61),CONCATENATE(B61,E61)))</f>
        <v>&amp;"Arial"&amp;10&amp;D</v>
      </c>
      <c r="B61" s="2" t="s">
        <v>31</v>
      </c>
      <c r="E61" s="22" t="s">
        <v>36</v>
      </c>
      <c r="F61" s="22"/>
      <c r="G61" s="22"/>
    </row>
    <row r="62" spans="1:7">
      <c r="A62" s="17" t="str">
        <f>IF($A$1=3,CONCATENATE(B62,CHAR(13),G62),IF($A$1=2,CONCATENATE(B62,CHAR(13),F62),CONCATENATE(B62,CHAR(13),E62)))</f>
        <v>&amp;"Arial"&amp;10_x000D_Seite &amp;P von &amp;N</v>
      </c>
      <c r="B62" s="2" t="s">
        <v>31</v>
      </c>
      <c r="E62" s="23" t="s">
        <v>37</v>
      </c>
    </row>
    <row r="63" spans="1:7">
      <c r="A63" s="17"/>
    </row>
    <row r="64" spans="1:7">
      <c r="D64" s="2" t="s">
        <v>39</v>
      </c>
    </row>
    <row r="65" spans="1:7">
      <c r="A65" s="2" t="str">
        <f>IF($A$1=3,CONCATENATE(B65,CHAR(13),CHAR(13),G65),IF($A$1=2,CONCATENATE(B65,CHAR(13),CHAR(13),F65),CONCATENATE(B65,CHAR(13),CHAR(13),E65)))</f>
        <v>&amp;"Arial"&amp;10_x000D__x000D_Korrigierte Abrechnung des SECO</v>
      </c>
      <c r="B65" s="2" t="s">
        <v>31</v>
      </c>
      <c r="E65" s="23" t="s">
        <v>32</v>
      </c>
    </row>
    <row r="66" spans="1:7">
      <c r="A66" s="2" t="str">
        <f>IF($A$1=3,CONCATENATE(B66,G66,CHAR(13),C66,G43),IF($A$1=2,CONCATENATE(B66,F66,CHAR(13),C66,F43),CONCATENATE(B66,E66,CHAR(13),C66,E43)))</f>
        <v>&amp;"Arial"&amp;10&amp;BAbrechnung über die wetterbedingten Arbeitsausfälle_x000D_&amp;B&amp;"Arial"&amp;8(Formular 716.503)</v>
      </c>
      <c r="B66" s="17" t="s">
        <v>19</v>
      </c>
      <c r="C66" s="2" t="s">
        <v>25</v>
      </c>
      <c r="E66" s="23" t="s">
        <v>26</v>
      </c>
      <c r="F66" s="18"/>
      <c r="G66" s="18"/>
    </row>
    <row r="67" spans="1:7">
      <c r="C67" s="24" t="e">
        <f>'1045Af Demande'!#REF!</f>
        <v>#REF!</v>
      </c>
      <c r="E67" s="23" t="s">
        <v>33</v>
      </c>
    </row>
    <row r="68" spans="1:7">
      <c r="A68" s="2" t="e">
        <f>IF($A$1=3,CONCATENATE(B68,CHAR(13),CHAR(13),G67,C67,G68,C68),IF($A$1=2,CONCATENATE(B68,CHAR(13),CHAR(13),F67,C67,F68,C68),CONCATENATE(B68,CHAR(13),CHAR(13),E67,C67,E68,C68)))</f>
        <v>#REF!</v>
      </c>
      <c r="B68" s="2" t="s">
        <v>31</v>
      </c>
      <c r="C68" s="24" t="e">
        <f>'1045Af Demande'!#REF!</f>
        <v>#REF!</v>
      </c>
      <c r="E68" s="23" t="s">
        <v>34</v>
      </c>
    </row>
    <row r="69" spans="1:7">
      <c r="A69" s="17" t="e">
        <f>IF($A$1=3,CONCATENATE(B69,CHAR(13),G69,C69),IF($A$1=2,CONCATENATE(B69,CHAR(13),F69,C69),CONCATENATE(B69,CHAR(13),E69,C69)))</f>
        <v>#REF!</v>
      </c>
      <c r="B69" s="2" t="s">
        <v>31</v>
      </c>
      <c r="C69" s="24" t="e">
        <f>'1045Af Demande'!#REF!</f>
        <v>#REF!</v>
      </c>
      <c r="D69" s="25"/>
      <c r="E69" s="23" t="s">
        <v>35</v>
      </c>
    </row>
    <row r="70" spans="1:7">
      <c r="A70" s="2" t="str">
        <f>IF($A$1=3,CONCATENATE(B70,G70),IF($A$1=2,CONCATENATE(B70,F70),CONCATENATE(B70,E70)))</f>
        <v>&amp;"Arial"&amp;10&amp;D</v>
      </c>
      <c r="B70" s="2" t="s">
        <v>31</v>
      </c>
      <c r="E70" s="22" t="s">
        <v>36</v>
      </c>
      <c r="F70" s="22"/>
      <c r="G70" s="22"/>
    </row>
    <row r="71" spans="1:7">
      <c r="A71" s="17" t="str">
        <f>IF($A$1=3,CONCATENATE(B71,CHAR(13),G71),IF($A$1=2,CONCATENATE(B71,CHAR(13),F71),CONCATENATE(B71,CHAR(13),E71)))</f>
        <v>&amp;"Arial"&amp;10_x000D_Seite &amp;P von &amp;N</v>
      </c>
      <c r="B71" s="2" t="s">
        <v>31</v>
      </c>
      <c r="E71" s="23" t="s">
        <v>37</v>
      </c>
    </row>
    <row r="72" spans="1:7">
      <c r="A72" s="17"/>
    </row>
    <row r="73" spans="1:7">
      <c r="A73" s="17"/>
    </row>
    <row r="74" spans="1:7">
      <c r="A74" s="17"/>
    </row>
    <row r="77" spans="1:7">
      <c r="D77" s="2" t="s">
        <v>40</v>
      </c>
    </row>
    <row r="78" spans="1:7">
      <c r="A78" s="17" t="str">
        <f t="shared" ref="A78:A100" si="0">CONCATENATE(IF($A$1=3,G78,IF($A$1=2,F78,E78)))</f>
        <v>BUR-Nr.</v>
      </c>
      <c r="E78" s="23" t="s">
        <v>41</v>
      </c>
    </row>
    <row r="79" spans="1:7">
      <c r="A79" s="17" t="str">
        <f t="shared" si="0"/>
        <v>Firmenname</v>
      </c>
      <c r="E79" s="23" t="s">
        <v>42</v>
      </c>
    </row>
    <row r="80" spans="1:7">
      <c r="A80" s="17" t="str">
        <f t="shared" si="0"/>
        <v>Strasse/Nr.</v>
      </c>
      <c r="E80" s="23" t="s">
        <v>43</v>
      </c>
    </row>
    <row r="81" spans="1:7">
      <c r="A81" s="17" t="str">
        <f t="shared" si="0"/>
        <v>PLZ</v>
      </c>
      <c r="E81" s="23" t="s">
        <v>44</v>
      </c>
    </row>
    <row r="82" spans="1:7">
      <c r="A82" s="17" t="str">
        <f t="shared" si="0"/>
        <v>Ort</v>
      </c>
      <c r="E82" s="23" t="s">
        <v>45</v>
      </c>
    </row>
    <row r="83" spans="1:7">
      <c r="A83" s="17" t="str">
        <f t="shared" si="0"/>
        <v>Sachbearbeiter</v>
      </c>
      <c r="E83" s="23" t="s">
        <v>46</v>
      </c>
    </row>
    <row r="84" spans="1:7">
      <c r="A84" s="17" t="str">
        <f t="shared" si="0"/>
        <v>Telefon</v>
      </c>
      <c r="E84" s="23" t="s">
        <v>47</v>
      </c>
    </row>
    <row r="85" spans="1:7">
      <c r="A85" s="17" t="str">
        <f t="shared" si="0"/>
        <v>Telefax</v>
      </c>
      <c r="E85" s="23" t="s">
        <v>48</v>
      </c>
    </row>
    <row r="86" spans="1:7">
      <c r="A86" s="17" t="str">
        <f t="shared" si="0"/>
        <v>e-Mail</v>
      </c>
      <c r="E86" s="23" t="s">
        <v>49</v>
      </c>
    </row>
    <row r="87" spans="1:7">
      <c r="A87" s="17" t="str">
        <f t="shared" si="0"/>
        <v>Zahlungsverbindung</v>
      </c>
      <c r="E87" s="23" t="s">
        <v>50</v>
      </c>
    </row>
    <row r="88" spans="1:7">
      <c r="A88" s="17" t="str">
        <f t="shared" si="0"/>
        <v>Betrieb/Betriebsabteilung</v>
      </c>
      <c r="E88" s="23" t="s">
        <v>51</v>
      </c>
    </row>
    <row r="89" spans="1:7">
      <c r="A89" s="17" t="str">
        <f t="shared" si="0"/>
        <v>Abrechnungsperiode</v>
      </c>
      <c r="E89" s="23" t="s">
        <v>52</v>
      </c>
    </row>
    <row r="90" spans="1:7">
      <c r="A90" s="17" t="str">
        <f t="shared" si="0"/>
        <v>Eingabefrist</v>
      </c>
      <c r="E90" s="23" t="s">
        <v>53</v>
      </c>
      <c r="G90" s="22"/>
    </row>
    <row r="91" spans="1:7">
      <c r="A91" s="17" t="str">
        <f>CONCATENATE(IF($A$1=3,G91,IF($A$1=2,F91,E91)))</f>
        <v>Eingabefrist</v>
      </c>
      <c r="E91" s="23" t="s">
        <v>53</v>
      </c>
      <c r="G91" s="22"/>
    </row>
    <row r="92" spans="1:7">
      <c r="A92" s="17" t="str">
        <f t="shared" si="0"/>
        <v>Betriebsgrösse</v>
      </c>
      <c r="E92" s="23" t="s">
        <v>54</v>
      </c>
    </row>
    <row r="93" spans="1:7">
      <c r="A93" s="17" t="str">
        <f t="shared" si="0"/>
        <v>Anzahl Arbeitstage/Jahr</v>
      </c>
      <c r="E93" s="23" t="s">
        <v>55</v>
      </c>
    </row>
    <row r="94" spans="1:7">
      <c r="A94" s="17" t="str">
        <f t="shared" si="0"/>
        <v>Jahresd. wöchentl. Normalarbeitsz.</v>
      </c>
      <c r="E94" s="23" t="s">
        <v>56</v>
      </c>
      <c r="F94" s="22"/>
      <c r="G94" s="22"/>
    </row>
    <row r="95" spans="1:7">
      <c r="A95" s="17" t="str">
        <f t="shared" si="0"/>
        <v>Max. massgeb. Verdienst</v>
      </c>
      <c r="E95" s="23" t="s">
        <v>57</v>
      </c>
    </row>
    <row r="96" spans="1:7">
      <c r="A96" s="17" t="str">
        <f t="shared" si="0"/>
        <v>Karenztage</v>
      </c>
      <c r="E96" s="23" t="s">
        <v>58</v>
      </c>
    </row>
    <row r="97" spans="1:7">
      <c r="A97" s="17" t="str">
        <f t="shared" si="0"/>
        <v>Beitragssatz AHV/IV/EO/ALV%</v>
      </c>
      <c r="E97" s="23" t="s">
        <v>59</v>
      </c>
    </row>
    <row r="98" spans="1:7">
      <c r="A98" s="17" t="str">
        <f t="shared" si="0"/>
        <v>TCRD Beilage-Nr.</v>
      </c>
      <c r="E98" s="23" t="s">
        <v>60</v>
      </c>
      <c r="F98" s="22"/>
    </row>
    <row r="99" spans="1:7">
      <c r="A99" s="17" t="str">
        <f t="shared" si="0"/>
        <v>TCRD Verfügungs-Nr.</v>
      </c>
      <c r="E99" s="23" t="s">
        <v>61</v>
      </c>
      <c r="F99" s="22"/>
    </row>
    <row r="100" spans="1:7">
      <c r="A100" s="17" t="str">
        <f t="shared" si="0"/>
        <v>TCRD Kurzzeichen Inspektor</v>
      </c>
      <c r="E100" s="22" t="s">
        <v>62</v>
      </c>
      <c r="F100" s="22"/>
      <c r="G100" s="22"/>
    </row>
    <row r="101" spans="1:7">
      <c r="A101" s="17"/>
    </row>
    <row r="102" spans="1:7">
      <c r="A102" s="17" t="str">
        <f t="shared" ref="A102:A109" si="1">CONCATENATE(IF($A$1=3,G102,IF($A$1=2,F102,E102)))</f>
        <v>Farbcode Ein-/Ausgabefelder</v>
      </c>
      <c r="E102" s="23" t="s">
        <v>63</v>
      </c>
    </row>
    <row r="103" spans="1:7">
      <c r="A103" s="17" t="str">
        <f t="shared" si="1"/>
        <v>Eingabe erforderlich</v>
      </c>
      <c r="E103" s="23" t="s">
        <v>64</v>
      </c>
    </row>
    <row r="104" spans="1:7">
      <c r="A104" s="17" t="str">
        <f t="shared" si="1"/>
        <v>Wert fehlerhaft</v>
      </c>
      <c r="E104" s="23" t="s">
        <v>65</v>
      </c>
    </row>
    <row r="105" spans="1:7">
      <c r="A105" s="17" t="str">
        <f t="shared" si="1"/>
        <v>Ausgabefeld</v>
      </c>
      <c r="E105" s="23" t="s">
        <v>66</v>
      </c>
    </row>
    <row r="106" spans="1:7">
      <c r="A106" s="17" t="str">
        <f t="shared" si="1"/>
        <v>Mehr Mitarbeiter erfasst als maximale Betriebsgrösse</v>
      </c>
      <c r="E106" s="23" t="s">
        <v>67</v>
      </c>
      <c r="F106" s="22"/>
    </row>
    <row r="107" spans="1:7">
      <c r="A107" s="17" t="str">
        <f t="shared" si="1"/>
        <v>Geben Sie eine Periode im Format MM.JJJJ ein. Beispiel: 02.2020</v>
      </c>
      <c r="E107" s="23" t="s">
        <v>244</v>
      </c>
      <c r="G107" s="22"/>
    </row>
    <row r="108" spans="1:7">
      <c r="A108" s="17" t="str">
        <f t="shared" si="1"/>
        <v>Wählen Sie die  Betriebsgrösse</v>
      </c>
      <c r="E108" s="23" t="s">
        <v>68</v>
      </c>
    </row>
    <row r="109" spans="1:7">
      <c r="A109" s="17" t="str">
        <f t="shared" si="1"/>
        <v>Dieser Wert wird automatisch bestimmt, kann aber überschrieben werden</v>
      </c>
      <c r="E109" s="23" t="s">
        <v>69</v>
      </c>
    </row>
    <row r="110" spans="1:7">
      <c r="A110" s="17"/>
    </row>
    <row r="111" spans="1:7">
      <c r="A111" s="17"/>
      <c r="D111" s="2" t="s">
        <v>70</v>
      </c>
    </row>
    <row r="112" spans="1:7">
      <c r="A112" s="17" t="str">
        <f t="shared" ref="A112:A190" si="2">CONCATENATE(IF($A$1=3,G112,IF($A$1=2,F112,E112)))</f>
        <v/>
      </c>
      <c r="E112" s="22"/>
      <c r="G112" s="22"/>
    </row>
    <row r="113" spans="1:5">
      <c r="A113" s="17" t="str">
        <f t="shared" si="2"/>
        <v>Abrechnungsperiode</v>
      </c>
      <c r="E113" s="26" t="s">
        <v>52</v>
      </c>
    </row>
    <row r="114" spans="1:5">
      <c r="A114" s="17" t="str">
        <f t="shared" si="2"/>
        <v/>
      </c>
    </row>
    <row r="115" spans="1:5">
      <c r="A115" s="17" t="str">
        <f>CONCATENATE(IF($A$1=3,G115,IF($A$1=2,F115,E115)))</f>
        <v/>
      </c>
    </row>
    <row r="116" spans="1:5">
      <c r="A116" s="17" t="str">
        <f t="shared" si="2"/>
        <v/>
      </c>
    </row>
    <row r="117" spans="1:5">
      <c r="A117" s="17" t="str">
        <f t="shared" si="2"/>
        <v/>
      </c>
    </row>
    <row r="118" spans="1:5">
      <c r="A118" s="17" t="str">
        <f t="shared" si="2"/>
        <v>Versicherten-Nr.</v>
      </c>
      <c r="E118" s="23" t="s">
        <v>71</v>
      </c>
    </row>
    <row r="119" spans="1:5">
      <c r="A119" s="17" t="str">
        <f>CONCATENATE(IF($A$1=3,G119,IF($A$1=2,F119,E119)))</f>
        <v/>
      </c>
    </row>
    <row r="120" spans="1:5">
      <c r="A120" s="17" t="str">
        <f t="shared" si="2"/>
        <v/>
      </c>
    </row>
    <row r="121" spans="1:5">
      <c r="A121" s="17" t="str">
        <f t="shared" si="2"/>
        <v/>
      </c>
    </row>
    <row r="122" spans="1:5">
      <c r="A122" s="17" t="str">
        <f t="shared" si="2"/>
        <v>Name</v>
      </c>
      <c r="E122" s="23" t="s">
        <v>72</v>
      </c>
    </row>
    <row r="123" spans="1:5">
      <c r="A123" s="17" t="str">
        <f>CONCATENATE(IF($A$1=3,G123,IF($A$1=2,F123,E123)))</f>
        <v/>
      </c>
    </row>
    <row r="124" spans="1:5">
      <c r="A124" s="17" t="str">
        <f t="shared" si="2"/>
        <v/>
      </c>
    </row>
    <row r="125" spans="1:5">
      <c r="A125" s="17" t="str">
        <f t="shared" si="2"/>
        <v/>
      </c>
    </row>
    <row r="126" spans="1:5">
      <c r="A126" s="17" t="str">
        <f t="shared" si="2"/>
        <v>Vorname</v>
      </c>
      <c r="E126" s="23" t="s">
        <v>73</v>
      </c>
    </row>
    <row r="127" spans="1:5">
      <c r="A127" s="17" t="str">
        <f>CONCATENATE(IF($A$1=3,G127,IF($A$1=2,F127,E127)))</f>
        <v/>
      </c>
    </row>
    <row r="128" spans="1:5">
      <c r="A128" s="17" t="str">
        <f t="shared" si="2"/>
        <v/>
      </c>
    </row>
    <row r="129" spans="1:7">
      <c r="A129" s="17" t="str">
        <f t="shared" si="2"/>
        <v>Geburts-</v>
      </c>
      <c r="E129" s="23" t="s">
        <v>74</v>
      </c>
    </row>
    <row r="130" spans="1:7">
      <c r="A130" s="17" t="str">
        <f t="shared" si="2"/>
        <v>datum</v>
      </c>
      <c r="E130" s="23" t="s">
        <v>75</v>
      </c>
    </row>
    <row r="131" spans="1:7">
      <c r="A131" s="17" t="str">
        <f>CONCATENATE(IF($A$1=3,G131,IF($A$1=2,F131,E131)))</f>
        <v/>
      </c>
    </row>
    <row r="132" spans="1:7">
      <c r="A132" s="17" t="str">
        <f t="shared" si="2"/>
        <v/>
      </c>
    </row>
    <row r="133" spans="1:7">
      <c r="A133" s="17" t="str">
        <f t="shared" si="2"/>
        <v>Monats-</v>
      </c>
      <c r="E133" s="23" t="s">
        <v>76</v>
      </c>
    </row>
    <row r="134" spans="1:7">
      <c r="A134" s="17" t="str">
        <f t="shared" si="2"/>
        <v>lohn</v>
      </c>
      <c r="E134" s="23" t="s">
        <v>77</v>
      </c>
    </row>
    <row r="135" spans="1:7">
      <c r="A135" s="17" t="str">
        <f>CONCATENATE(IF($A$1=3,G135,IF($A$1=2,F135,E135)))</f>
        <v/>
      </c>
    </row>
    <row r="136" spans="1:7">
      <c r="A136" s="17" t="str">
        <f t="shared" si="2"/>
        <v/>
      </c>
    </row>
    <row r="137" spans="1:7">
      <c r="A137" s="17" t="str">
        <f t="shared" si="2"/>
        <v>Stunden-</v>
      </c>
      <c r="E137" s="23" t="s">
        <v>78</v>
      </c>
    </row>
    <row r="138" spans="1:7">
      <c r="A138" s="17" t="str">
        <f t="shared" si="2"/>
        <v>lohn</v>
      </c>
      <c r="E138" s="23" t="s">
        <v>77</v>
      </c>
    </row>
    <row r="139" spans="1:7">
      <c r="A139" s="17" t="str">
        <f>CONCATENATE(IF($A$1=3,G139,IF($A$1=2,F139,E139)))</f>
        <v>Anzahl bez.</v>
      </c>
      <c r="E139" s="23" t="s">
        <v>79</v>
      </c>
    </row>
    <row r="140" spans="1:7">
      <c r="A140" s="17" t="str">
        <f>CONCATENATE(IF($A$1=3,G140,IF($A$1=2,F140,E140)))</f>
        <v xml:space="preserve">Monate </v>
      </c>
      <c r="E140" s="23" t="s">
        <v>80</v>
      </c>
    </row>
    <row r="141" spans="1:7">
      <c r="A141" s="17" t="str">
        <f>CONCATENATE(IF($A$1=3,G141,IF($A$1=2,F141,E141)))</f>
        <v>pro Jahr</v>
      </c>
      <c r="E141" s="23" t="s">
        <v>81</v>
      </c>
    </row>
    <row r="142" spans="1:7">
      <c r="A142" s="17" t="str">
        <f>CONCATENATE(IF($A$1=3,G142,IF($A$1=2,F142,E142)))</f>
        <v>(12/13)</v>
      </c>
      <c r="E142" s="23" t="s">
        <v>82</v>
      </c>
      <c r="F142" s="22"/>
      <c r="G142" s="22"/>
    </row>
    <row r="143" spans="1:7">
      <c r="A143" s="17" t="str">
        <f>CONCATENATE(IF($A$1=3,G143,IF($A$1=2,F143,E143)))</f>
        <v>Weitere</v>
      </c>
      <c r="E143" s="23" t="s">
        <v>83</v>
      </c>
    </row>
    <row r="144" spans="1:7">
      <c r="A144" s="17" t="str">
        <f t="shared" si="2"/>
        <v>Lohn-</v>
      </c>
      <c r="E144" s="23" t="s">
        <v>84</v>
      </c>
    </row>
    <row r="145" spans="1:5">
      <c r="A145" s="17" t="str">
        <f t="shared" si="2"/>
        <v>bestand-</v>
      </c>
      <c r="E145" s="23" t="s">
        <v>85</v>
      </c>
    </row>
    <row r="146" spans="1:5">
      <c r="A146" s="17" t="str">
        <f t="shared" si="2"/>
        <v>teile p. Jahr</v>
      </c>
      <c r="E146" s="23" t="s">
        <v>86</v>
      </c>
    </row>
    <row r="147" spans="1:5">
      <c r="A147" s="17" t="str">
        <f>CONCATENATE(IF($A$1=3,G147,IF($A$1=2,F147,E147)))</f>
        <v>Jahres-</v>
      </c>
      <c r="E147" s="21" t="s">
        <v>87</v>
      </c>
    </row>
    <row r="148" spans="1:5">
      <c r="A148" s="17" t="str">
        <f t="shared" si="2"/>
        <v>durchschn.</v>
      </c>
      <c r="E148" s="23" t="s">
        <v>88</v>
      </c>
    </row>
    <row r="149" spans="1:5">
      <c r="A149" s="17" t="str">
        <f t="shared" si="2"/>
        <v>wöchentl.</v>
      </c>
      <c r="E149" s="23" t="s">
        <v>89</v>
      </c>
    </row>
    <row r="150" spans="1:5">
      <c r="A150" s="17" t="str">
        <f t="shared" si="2"/>
        <v>Arbeitszeit</v>
      </c>
      <c r="E150" s="23" t="s">
        <v>90</v>
      </c>
    </row>
    <row r="151" spans="1:5">
      <c r="A151" s="17" t="str">
        <f>CONCATENATE(IF($A$1=3,G151,IF($A$1=2,F151,E151)))</f>
        <v/>
      </c>
    </row>
    <row r="152" spans="1:5">
      <c r="A152" s="17" t="str">
        <f t="shared" si="2"/>
        <v>Anzahl</v>
      </c>
      <c r="E152" s="23" t="s">
        <v>91</v>
      </c>
    </row>
    <row r="153" spans="1:5">
      <c r="A153" s="17" t="str">
        <f t="shared" si="2"/>
        <v>Ferientage</v>
      </c>
      <c r="E153" s="23" t="s">
        <v>92</v>
      </c>
    </row>
    <row r="154" spans="1:5">
      <c r="A154" s="17" t="str">
        <f t="shared" si="2"/>
        <v>pro Jahr</v>
      </c>
      <c r="E154" s="23" t="s">
        <v>81</v>
      </c>
    </row>
    <row r="155" spans="1:5">
      <c r="A155" s="17" t="str">
        <f>CONCATENATE(IF($A$1=3,G155,IF($A$1=2,F155,E155)))</f>
        <v/>
      </c>
    </row>
    <row r="156" spans="1:5">
      <c r="A156" s="17" t="str">
        <f t="shared" si="2"/>
        <v>Anzahl</v>
      </c>
      <c r="E156" s="23" t="s">
        <v>91</v>
      </c>
    </row>
    <row r="157" spans="1:5">
      <c r="A157" s="17" t="str">
        <f t="shared" si="2"/>
        <v>Feiertage</v>
      </c>
      <c r="E157" s="23" t="s">
        <v>93</v>
      </c>
    </row>
    <row r="158" spans="1:5">
      <c r="A158" s="17" t="str">
        <f t="shared" si="2"/>
        <v>pro Jahr</v>
      </c>
      <c r="E158" s="23" t="s">
        <v>81</v>
      </c>
    </row>
    <row r="159" spans="1:5">
      <c r="A159" s="17" t="str">
        <f>CONCATENATE(IF($A$1=3,G159,IF($A$1=2,F159,E159)))</f>
        <v>Anrechen-</v>
      </c>
      <c r="E159" s="23" t="s">
        <v>94</v>
      </c>
    </row>
    <row r="160" spans="1:5">
      <c r="A160" s="17" t="str">
        <f t="shared" si="2"/>
        <v>barer</v>
      </c>
      <c r="E160" s="23" t="s">
        <v>95</v>
      </c>
    </row>
    <row r="161" spans="1:7">
      <c r="A161" s="17" t="str">
        <f t="shared" si="2"/>
        <v>Stunden-</v>
      </c>
      <c r="E161" s="23" t="s">
        <v>78</v>
      </c>
    </row>
    <row r="162" spans="1:7">
      <c r="A162" s="17" t="str">
        <f t="shared" si="2"/>
        <v>Verdienst</v>
      </c>
      <c r="E162" s="23" t="s">
        <v>96</v>
      </c>
    </row>
    <row r="163" spans="1:7">
      <c r="A163" s="17" t="str">
        <f t="shared" si="2"/>
        <v>wurde gekürzt</v>
      </c>
      <c r="E163" s="23" t="s">
        <v>97</v>
      </c>
    </row>
    <row r="164" spans="1:7">
      <c r="A164" s="17"/>
    </row>
    <row r="165" spans="1:7">
      <c r="A165" s="17"/>
    </row>
    <row r="166" spans="1:7">
      <c r="A166" s="17"/>
      <c r="D166" s="2" t="s">
        <v>98</v>
      </c>
    </row>
    <row r="167" spans="1:7">
      <c r="A167" s="17" t="str">
        <f t="shared" si="2"/>
        <v/>
      </c>
      <c r="G167" s="22"/>
    </row>
    <row r="168" spans="1:7">
      <c r="A168" s="17" t="str">
        <f t="shared" si="2"/>
        <v>Abrechnungsperiode</v>
      </c>
      <c r="E168" s="23" t="s">
        <v>52</v>
      </c>
    </row>
    <row r="169" spans="1:7">
      <c r="A169" s="17"/>
    </row>
    <row r="170" spans="1:7">
      <c r="A170" s="17" t="str">
        <f t="shared" si="2"/>
        <v/>
      </c>
    </row>
    <row r="171" spans="1:7">
      <c r="A171" s="17" t="str">
        <f t="shared" si="2"/>
        <v/>
      </c>
    </row>
    <row r="172" spans="1:7">
      <c r="A172" s="17" t="str">
        <f t="shared" si="2"/>
        <v>Name,Vorname</v>
      </c>
      <c r="E172" s="23" t="s">
        <v>99</v>
      </c>
    </row>
    <row r="173" spans="1:7">
      <c r="A173" s="17" t="str">
        <f t="shared" si="2"/>
        <v>anrechen-</v>
      </c>
      <c r="E173" s="23" t="s">
        <v>100</v>
      </c>
    </row>
    <row r="174" spans="1:7">
      <c r="A174" s="17" t="str">
        <f t="shared" si="2"/>
        <v>barer Std.-</v>
      </c>
      <c r="E174" s="23" t="s">
        <v>101</v>
      </c>
    </row>
    <row r="175" spans="1:7">
      <c r="A175" s="17" t="str">
        <f t="shared" si="2"/>
        <v>Verdienst</v>
      </c>
      <c r="E175" s="23" t="s">
        <v>96</v>
      </c>
    </row>
    <row r="176" spans="1:7">
      <c r="A176" s="17" t="str">
        <f t="shared" si="2"/>
        <v>Wöchentl.</v>
      </c>
      <c r="E176" s="23" t="s">
        <v>102</v>
      </c>
      <c r="F176" s="22"/>
    </row>
    <row r="177" spans="1:5">
      <c r="A177" s="17" t="str">
        <f t="shared" si="2"/>
        <v>Arbeitszeit</v>
      </c>
      <c r="E177" s="23" t="s">
        <v>90</v>
      </c>
    </row>
    <row r="178" spans="1:5">
      <c r="A178" s="17" t="str">
        <f t="shared" si="2"/>
        <v>in der AP</v>
      </c>
      <c r="E178" s="23" t="s">
        <v>103</v>
      </c>
    </row>
    <row r="179" spans="1:5">
      <c r="A179" s="17" t="str">
        <f t="shared" si="2"/>
        <v>Sollstd. Abr.-</v>
      </c>
      <c r="E179" s="23" t="s">
        <v>104</v>
      </c>
    </row>
    <row r="180" spans="1:5">
      <c r="A180" s="17" t="str">
        <f t="shared" si="2"/>
        <v>Periode Inkl.</v>
      </c>
      <c r="E180" s="23" t="s">
        <v>105</v>
      </c>
    </row>
    <row r="181" spans="1:5">
      <c r="A181" s="17" t="str">
        <f t="shared" si="2"/>
        <v>Vorholzeit</v>
      </c>
      <c r="E181" s="23" t="s">
        <v>106</v>
      </c>
    </row>
    <row r="182" spans="1:5">
      <c r="A182" s="17" t="str">
        <f t="shared" si="2"/>
        <v/>
      </c>
    </row>
    <row r="183" spans="1:5">
      <c r="A183" s="17" t="str">
        <f t="shared" si="2"/>
        <v/>
      </c>
    </row>
    <row r="184" spans="1:5">
      <c r="A184" s="17" t="str">
        <f t="shared" si="2"/>
        <v>Istzeit</v>
      </c>
      <c r="E184" s="23" t="s">
        <v>107</v>
      </c>
    </row>
    <row r="185" spans="1:5">
      <c r="A185" s="17" t="str">
        <f t="shared" si="2"/>
        <v>Bezahlte/</v>
      </c>
      <c r="E185" s="23" t="s">
        <v>108</v>
      </c>
    </row>
    <row r="186" spans="1:5">
      <c r="A186" s="17" t="str">
        <f t="shared" si="2"/>
        <v>Unbezahlte</v>
      </c>
      <c r="E186" s="23" t="s">
        <v>109</v>
      </c>
    </row>
    <row r="187" spans="1:5">
      <c r="A187" s="17" t="str">
        <f t="shared" si="2"/>
        <v>Absenzen</v>
      </c>
      <c r="E187" s="23" t="s">
        <v>110</v>
      </c>
    </row>
    <row r="188" spans="1:5">
      <c r="A188" s="17" t="str">
        <f t="shared" si="2"/>
        <v/>
      </c>
    </row>
    <row r="189" spans="1:5">
      <c r="A189" s="17" t="str">
        <f t="shared" si="2"/>
        <v>Saldo Ende Per.</v>
      </c>
      <c r="E189" s="23" t="s">
        <v>111</v>
      </c>
    </row>
    <row r="190" spans="1:5">
      <c r="A190" s="17" t="str">
        <f t="shared" si="2"/>
        <v>vorherg.</v>
      </c>
      <c r="E190" s="23" t="s">
        <v>112</v>
      </c>
    </row>
    <row r="191" spans="1:5">
      <c r="A191" s="17" t="str">
        <f t="shared" ref="A191:A234" si="3">CONCATENATE(IF($A$1=3,G191,IF($A$1=2,F191,E191)))</f>
        <v>(nur für Gleitzeit)</v>
      </c>
      <c r="E191" s="23" t="s">
        <v>113</v>
      </c>
    </row>
    <row r="192" spans="1:5">
      <c r="A192" s="17" t="str">
        <f t="shared" si="3"/>
        <v/>
      </c>
    </row>
    <row r="193" spans="1:7">
      <c r="A193" s="17" t="str">
        <f t="shared" si="3"/>
        <v>laufend</v>
      </c>
      <c r="E193" s="23" t="s">
        <v>114</v>
      </c>
    </row>
    <row r="194" spans="1:7">
      <c r="A194" s="17" t="str">
        <f t="shared" si="3"/>
        <v/>
      </c>
    </row>
    <row r="195" spans="1:7">
      <c r="A195" s="17" t="str">
        <f t="shared" si="3"/>
        <v/>
      </c>
    </row>
    <row r="196" spans="1:7">
      <c r="A196" s="17" t="str">
        <f t="shared" si="3"/>
        <v>Diff.</v>
      </c>
      <c r="E196" s="23" t="s">
        <v>115</v>
      </c>
    </row>
    <row r="197" spans="1:7">
      <c r="A197" s="17" t="str">
        <f t="shared" si="3"/>
        <v>Ausfall-</v>
      </c>
      <c r="E197" s="23" t="s">
        <v>116</v>
      </c>
    </row>
    <row r="198" spans="1:7">
      <c r="A198" s="17" t="str">
        <f t="shared" si="3"/>
        <v>stunden</v>
      </c>
      <c r="E198" s="23" t="s">
        <v>117</v>
      </c>
    </row>
    <row r="199" spans="1:7">
      <c r="A199" s="17" t="str">
        <f t="shared" si="3"/>
        <v>total</v>
      </c>
      <c r="E199" s="23" t="s">
        <v>118</v>
      </c>
    </row>
    <row r="200" spans="1:7">
      <c r="A200" s="17" t="str">
        <f t="shared" si="3"/>
        <v>Saldo</v>
      </c>
      <c r="E200" s="23" t="s">
        <v>119</v>
      </c>
    </row>
    <row r="201" spans="1:7">
      <c r="A201" s="17" t="str">
        <f t="shared" si="3"/>
        <v>Mehrstd.</v>
      </c>
      <c r="E201" s="23" t="s">
        <v>120</v>
      </c>
    </row>
    <row r="202" spans="1:7">
      <c r="A202" s="17" t="str">
        <f t="shared" si="3"/>
        <v>Vormonate</v>
      </c>
      <c r="E202" s="23" t="s">
        <v>121</v>
      </c>
    </row>
    <row r="203" spans="1:7">
      <c r="A203" s="17" t="str">
        <f t="shared" si="3"/>
        <v>Anrechen-</v>
      </c>
      <c r="E203" s="23" t="s">
        <v>94</v>
      </c>
    </row>
    <row r="204" spans="1:7">
      <c r="A204" s="17" t="str">
        <f t="shared" si="3"/>
        <v>bare Aus-</v>
      </c>
      <c r="E204" s="23" t="s">
        <v>122</v>
      </c>
    </row>
    <row r="205" spans="1:7">
      <c r="A205" s="17" t="str">
        <f t="shared" si="3"/>
        <v>fall-Std.</v>
      </c>
      <c r="E205" s="23" t="s">
        <v>123</v>
      </c>
    </row>
    <row r="206" spans="1:7">
      <c r="A206" s="17" t="str">
        <f t="shared" si="3"/>
        <v>Verdienst-</v>
      </c>
      <c r="E206" s="23" t="s">
        <v>124</v>
      </c>
    </row>
    <row r="207" spans="1:7">
      <c r="A207" s="17" t="str">
        <f t="shared" si="3"/>
        <v>ausfall</v>
      </c>
      <c r="E207" s="23" t="s">
        <v>125</v>
      </c>
    </row>
    <row r="208" spans="1:7">
      <c r="A208" s="17" t="str">
        <f t="shared" si="3"/>
        <v>100%</v>
      </c>
      <c r="E208" s="27" t="s">
        <v>126</v>
      </c>
      <c r="F208" s="27"/>
      <c r="G208" s="27"/>
    </row>
    <row r="209" spans="1:7">
      <c r="A209" s="17" t="str">
        <f t="shared" si="3"/>
        <v>Verdienst-</v>
      </c>
      <c r="E209" s="23" t="s">
        <v>124</v>
      </c>
    </row>
    <row r="210" spans="1:7">
      <c r="A210" s="17" t="str">
        <f t="shared" si="3"/>
        <v>ausfall</v>
      </c>
      <c r="E210" s="23" t="s">
        <v>125</v>
      </c>
    </row>
    <row r="211" spans="1:7">
      <c r="A211" s="17" t="str">
        <f t="shared" si="3"/>
        <v>80%</v>
      </c>
      <c r="E211" s="27" t="s">
        <v>127</v>
      </c>
      <c r="F211" s="27"/>
      <c r="G211" s="27"/>
    </row>
    <row r="212" spans="1:7">
      <c r="A212" s="17" t="str">
        <f t="shared" si="3"/>
        <v>Verdienst</v>
      </c>
      <c r="E212" s="23" t="s">
        <v>96</v>
      </c>
    </row>
    <row r="213" spans="1:7">
      <c r="A213" s="17" t="str">
        <f t="shared" si="3"/>
        <v>Zwischen-</v>
      </c>
      <c r="E213" s="23" t="s">
        <v>128</v>
      </c>
    </row>
    <row r="214" spans="1:7">
      <c r="A214" s="17" t="str">
        <f t="shared" si="3"/>
        <v>Beschäftigung</v>
      </c>
      <c r="E214" s="23" t="s">
        <v>129</v>
      </c>
    </row>
    <row r="215" spans="1:7">
      <c r="A215" s="17" t="str">
        <f t="shared" si="3"/>
        <v>Abzug</v>
      </c>
      <c r="E215" s="23" t="s">
        <v>130</v>
      </c>
    </row>
    <row r="216" spans="1:7">
      <c r="A216" s="17" t="str">
        <f t="shared" si="3"/>
        <v>Karenztage</v>
      </c>
      <c r="E216" s="23" t="s">
        <v>58</v>
      </c>
    </row>
    <row r="217" spans="1:7">
      <c r="A217" s="17" t="str">
        <f t="shared" si="3"/>
        <v>80%</v>
      </c>
      <c r="E217" s="27" t="s">
        <v>127</v>
      </c>
      <c r="F217" s="27"/>
      <c r="G217" s="27"/>
    </row>
    <row r="218" spans="1:7">
      <c r="A218" s="17" t="str">
        <f t="shared" si="3"/>
        <v/>
      </c>
    </row>
    <row r="219" spans="1:7">
      <c r="A219" s="17" t="str">
        <f t="shared" si="3"/>
        <v>Beantragte</v>
      </c>
      <c r="E219" s="23" t="s">
        <v>131</v>
      </c>
    </row>
    <row r="220" spans="1:7">
      <c r="A220" s="17" t="str">
        <f t="shared" si="3"/>
        <v>Vergütung</v>
      </c>
      <c r="E220" s="23" t="s">
        <v>132</v>
      </c>
    </row>
    <row r="221" spans="1:7">
      <c r="A221" s="17" t="str">
        <f t="shared" si="3"/>
        <v>Seitentotal</v>
      </c>
      <c r="E221" s="23" t="s">
        <v>133</v>
      </c>
    </row>
    <row r="222" spans="1:7">
      <c r="A222" s="17" t="str">
        <f t="shared" si="3"/>
        <v>Anzahl bezugsberechtigter Mitarbeiter:</v>
      </c>
      <c r="E222" s="23" t="s">
        <v>134</v>
      </c>
    </row>
    <row r="223" spans="1:7">
      <c r="A223" s="17" t="str">
        <f t="shared" si="3"/>
        <v>Anzahl betroffener Mitarbeiter:</v>
      </c>
      <c r="E223" s="23" t="s">
        <v>135</v>
      </c>
    </row>
    <row r="224" spans="1:7">
      <c r="A224" s="17" t="str">
        <f t="shared" si="3"/>
        <v>Arbeitsausfall in Prozent:</v>
      </c>
      <c r="E224" s="23" t="s">
        <v>136</v>
      </c>
    </row>
    <row r="225" spans="1:7">
      <c r="A225" s="17" t="str">
        <f t="shared" si="3"/>
        <v/>
      </c>
    </row>
    <row r="226" spans="1:7">
      <c r="A226" s="17" t="str">
        <f t="shared" si="3"/>
        <v>Anspruch: 80%</v>
      </c>
      <c r="E226" s="23" t="s">
        <v>137</v>
      </c>
    </row>
    <row r="227" spans="1:7">
      <c r="A227" s="17" t="str">
        <f t="shared" si="3"/>
        <v>Max. VV:</v>
      </c>
      <c r="E227" s="23" t="s">
        <v>138</v>
      </c>
    </row>
    <row r="228" spans="1:7">
      <c r="A228" s="17" t="str">
        <f t="shared" si="3"/>
        <v/>
      </c>
    </row>
    <row r="229" spans="1:7">
      <c r="A229" s="17" t="str">
        <f t="shared" si="3"/>
        <v>AHV/IV/EO/ALV:</v>
      </c>
      <c r="E229" s="23" t="s">
        <v>139</v>
      </c>
    </row>
    <row r="230" spans="1:7">
      <c r="A230" s="17" t="str">
        <f t="shared" si="3"/>
        <v>Karenzzeit:</v>
      </c>
      <c r="E230" s="23" t="s">
        <v>140</v>
      </c>
    </row>
    <row r="231" spans="1:7">
      <c r="A231" s="17" t="str">
        <f t="shared" si="3"/>
        <v>Tag(e)</v>
      </c>
      <c r="E231" s="27" t="s">
        <v>141</v>
      </c>
    </row>
    <row r="232" spans="1:7">
      <c r="A232" s="17" t="str">
        <f t="shared" si="3"/>
        <v>Total:</v>
      </c>
      <c r="E232" s="23" t="s">
        <v>142</v>
      </c>
    </row>
    <row r="233" spans="1:7">
      <c r="A233" s="17" t="str">
        <f t="shared" si="3"/>
        <v/>
      </c>
    </row>
    <row r="234" spans="1:7">
      <c r="A234" s="17" t="str">
        <f t="shared" si="3"/>
        <v>Schlechtwetterentschädigung:</v>
      </c>
      <c r="E234" s="23" t="s">
        <v>143</v>
      </c>
      <c r="G234" s="22"/>
    </row>
    <row r="237" spans="1:7">
      <c r="D237" s="2" t="s">
        <v>144</v>
      </c>
    </row>
    <row r="238" spans="1:7">
      <c r="A238" s="17" t="str">
        <f t="shared" ref="A238:A293" si="4">CONCATENATE(IF($A$1=3,G238,IF($A$1=2,F238,E238)))</f>
        <v>Datum</v>
      </c>
      <c r="E238" s="23" t="s">
        <v>145</v>
      </c>
      <c r="G238" s="22"/>
    </row>
    <row r="239" spans="1:7">
      <c r="A239" s="17" t="str">
        <f t="shared" si="4"/>
        <v>Gültig ab</v>
      </c>
      <c r="E239" s="23" t="s">
        <v>146</v>
      </c>
      <c r="G239" s="22"/>
    </row>
    <row r="240" spans="1:7">
      <c r="A240" s="17"/>
    </row>
    <row r="241" spans="1:7">
      <c r="A241" s="17" t="str">
        <f t="shared" si="4"/>
        <v>Arbeitstage</v>
      </c>
      <c r="E241" s="23" t="s">
        <v>147</v>
      </c>
      <c r="G241" s="22"/>
    </row>
    <row r="242" spans="1:7">
      <c r="A242" s="17" t="str">
        <f t="shared" si="4"/>
        <v>pro jahr</v>
      </c>
      <c r="E242" s="23" t="s">
        <v>148</v>
      </c>
    </row>
    <row r="243" spans="1:7">
      <c r="A243" s="17"/>
    </row>
    <row r="244" spans="1:7">
      <c r="A244" s="17" t="str">
        <f t="shared" si="4"/>
        <v>Max. massgeb.</v>
      </c>
      <c r="E244" s="23" t="s">
        <v>149</v>
      </c>
    </row>
    <row r="245" spans="1:7">
      <c r="A245" s="17" t="str">
        <f t="shared" si="4"/>
        <v>Verdienst</v>
      </c>
      <c r="E245" s="23" t="s">
        <v>96</v>
      </c>
    </row>
    <row r="246" spans="1:7">
      <c r="A246" s="17"/>
    </row>
    <row r="247" spans="1:7">
      <c r="A247" s="17" t="str">
        <f t="shared" si="4"/>
        <v>Beitragssatz</v>
      </c>
      <c r="E247" s="23" t="s">
        <v>150</v>
      </c>
    </row>
    <row r="248" spans="1:7">
      <c r="A248" s="17"/>
    </row>
    <row r="249" spans="1:7">
      <c r="A249" s="17" t="str">
        <f t="shared" si="4"/>
        <v>Anzahl</v>
      </c>
      <c r="E249" s="23" t="s">
        <v>91</v>
      </c>
    </row>
    <row r="250" spans="1:7">
      <c r="A250" s="17" t="str">
        <f t="shared" si="4"/>
        <v>Mitarbeiter</v>
      </c>
      <c r="E250" s="23" t="s">
        <v>151</v>
      </c>
    </row>
    <row r="251" spans="1:7">
      <c r="A251" s="17" t="str">
        <f t="shared" si="4"/>
        <v>a1: bis 18 Mitarbeiter</v>
      </c>
      <c r="E251" s="23" t="s">
        <v>152</v>
      </c>
    </row>
    <row r="252" spans="1:7">
      <c r="A252" s="17" t="str">
        <f t="shared" si="4"/>
        <v>a2: bis 39 Mitarbeiter</v>
      </c>
      <c r="E252" s="23" t="s">
        <v>153</v>
      </c>
    </row>
    <row r="253" spans="1:7">
      <c r="A253" s="17" t="str">
        <f t="shared" si="4"/>
        <v>a3: bis 60 Mitarbeiter</v>
      </c>
      <c r="E253" s="23" t="s">
        <v>154</v>
      </c>
    </row>
    <row r="254" spans="1:7">
      <c r="A254" s="17" t="str">
        <f t="shared" si="4"/>
        <v>a4: bis 81 Mitarbeiter</v>
      </c>
      <c r="E254" s="23" t="s">
        <v>155</v>
      </c>
    </row>
    <row r="255" spans="1:7">
      <c r="A255" s="17" t="str">
        <f t="shared" si="4"/>
        <v>a5: bis 102 Mitarbeiter</v>
      </c>
      <c r="E255" s="23" t="s">
        <v>156</v>
      </c>
    </row>
    <row r="256" spans="1:7">
      <c r="A256" s="17" t="str">
        <f t="shared" si="4"/>
        <v>b1: bis 144 Mitarbeiter</v>
      </c>
      <c r="E256" s="23" t="s">
        <v>157</v>
      </c>
    </row>
    <row r="257" spans="1:5">
      <c r="A257" s="17" t="str">
        <f t="shared" si="4"/>
        <v>b2: bis 186 Mitarbeiter</v>
      </c>
      <c r="E257" s="23" t="s">
        <v>158</v>
      </c>
    </row>
    <row r="258" spans="1:5">
      <c r="A258" s="17" t="str">
        <f t="shared" si="4"/>
        <v>b3: bis 207 Mitarbeiter</v>
      </c>
      <c r="E258" s="23" t="s">
        <v>159</v>
      </c>
    </row>
    <row r="259" spans="1:5">
      <c r="A259" s="17" t="str">
        <f t="shared" si="4"/>
        <v>b4: bis 249 Mitarbeiter</v>
      </c>
      <c r="E259" s="23" t="s">
        <v>160</v>
      </c>
    </row>
    <row r="260" spans="1:5">
      <c r="A260" s="17" t="str">
        <f t="shared" si="4"/>
        <v>b5: bis 291 Mitarbeiter</v>
      </c>
      <c r="E260" s="23" t="s">
        <v>161</v>
      </c>
    </row>
    <row r="261" spans="1:5">
      <c r="A261" s="17" t="str">
        <f t="shared" si="4"/>
        <v>c1: bis 333 Mitarbeiter</v>
      </c>
      <c r="E261" s="23" t="s">
        <v>162</v>
      </c>
    </row>
    <row r="262" spans="1:5">
      <c r="A262" s="17" t="str">
        <f t="shared" si="4"/>
        <v>c2: bis 375 Mitarbeiter</v>
      </c>
      <c r="E262" s="23" t="s">
        <v>163</v>
      </c>
    </row>
    <row r="263" spans="1:5">
      <c r="A263" s="17" t="str">
        <f t="shared" si="4"/>
        <v>c3: bis 417 Mitarbeiter</v>
      </c>
      <c r="E263" s="23" t="s">
        <v>164</v>
      </c>
    </row>
    <row r="264" spans="1:5">
      <c r="A264" s="17" t="str">
        <f t="shared" si="4"/>
        <v>c4: bis 459 Mitarbeiter</v>
      </c>
      <c r="E264" s="23" t="s">
        <v>165</v>
      </c>
    </row>
    <row r="265" spans="1:5">
      <c r="A265" s="17" t="str">
        <f t="shared" si="4"/>
        <v>c5: bis 501 Mitarbeiter</v>
      </c>
      <c r="E265" s="23" t="s">
        <v>166</v>
      </c>
    </row>
    <row r="266" spans="1:5">
      <c r="A266" s="17" t="str">
        <f t="shared" si="4"/>
        <v>d1: bis 564 Mitarbeiter</v>
      </c>
      <c r="E266" s="23" t="s">
        <v>167</v>
      </c>
    </row>
    <row r="267" spans="1:5">
      <c r="A267" s="17" t="str">
        <f t="shared" si="4"/>
        <v>d2: bis 627 Mitarbeiter</v>
      </c>
      <c r="E267" s="23" t="s">
        <v>168</v>
      </c>
    </row>
    <row r="268" spans="1:5">
      <c r="A268" s="17" t="str">
        <f t="shared" si="4"/>
        <v>d3: bis 690 Mitarbeiter</v>
      </c>
      <c r="E268" s="23" t="s">
        <v>169</v>
      </c>
    </row>
    <row r="269" spans="1:5">
      <c r="A269" s="17" t="str">
        <f t="shared" si="4"/>
        <v>d4: bis 753 Mitarbeiter</v>
      </c>
      <c r="E269" s="23" t="s">
        <v>170</v>
      </c>
    </row>
    <row r="270" spans="1:5">
      <c r="A270" s="17" t="str">
        <f t="shared" si="4"/>
        <v>e1: bis 816 Mitarbeiter</v>
      </c>
      <c r="E270" s="23" t="s">
        <v>171</v>
      </c>
    </row>
    <row r="271" spans="1:5">
      <c r="A271" s="17" t="str">
        <f t="shared" si="4"/>
        <v>e2: bis 879 Mitarbeiter</v>
      </c>
      <c r="E271" s="23" t="s">
        <v>172</v>
      </c>
    </row>
    <row r="272" spans="1:5">
      <c r="A272" s="17" t="str">
        <f t="shared" si="4"/>
        <v>e3: bis 942 Mitarbeiter</v>
      </c>
      <c r="E272" s="23" t="s">
        <v>173</v>
      </c>
    </row>
    <row r="273" spans="1:7">
      <c r="A273" s="17" t="str">
        <f t="shared" si="4"/>
        <v>e4: bis 1005 Mitarbeiter</v>
      </c>
      <c r="E273" s="23" t="s">
        <v>174</v>
      </c>
    </row>
    <row r="274" spans="1:7">
      <c r="A274" s="17"/>
    </row>
    <row r="275" spans="1:7">
      <c r="A275" s="17"/>
    </row>
    <row r="276" spans="1:7">
      <c r="A276" s="17" t="str">
        <f t="shared" si="4"/>
        <v>Sichtbar</v>
      </c>
      <c r="E276" s="23" t="s">
        <v>175</v>
      </c>
    </row>
    <row r="277" spans="1:7">
      <c r="A277" s="17" t="str">
        <f t="shared" si="4"/>
        <v>Anfang</v>
      </c>
      <c r="E277" s="23" t="s">
        <v>176</v>
      </c>
    </row>
    <row r="278" spans="1:7">
      <c r="A278" s="17"/>
    </row>
    <row r="279" spans="1:7">
      <c r="A279" s="17" t="str">
        <f t="shared" si="4"/>
        <v>Erfasst</v>
      </c>
      <c r="E279" s="23" t="s">
        <v>177</v>
      </c>
      <c r="G279" s="22"/>
    </row>
    <row r="280" spans="1:7">
      <c r="A280" s="17"/>
    </row>
    <row r="281" spans="1:7">
      <c r="A281" s="17" t="str">
        <f t="shared" si="4"/>
        <v>Datum</v>
      </c>
      <c r="E281" s="23" t="s">
        <v>145</v>
      </c>
      <c r="G281" s="22"/>
    </row>
    <row r="282" spans="1:7">
      <c r="A282" s="17"/>
    </row>
    <row r="283" spans="1:7">
      <c r="A283" s="17" t="str">
        <f t="shared" si="4"/>
        <v>Erste Zeile:</v>
      </c>
      <c r="E283" s="23" t="s">
        <v>178</v>
      </c>
      <c r="G283" s="22"/>
    </row>
    <row r="284" spans="1:7">
      <c r="A284" s="17" t="str">
        <f t="shared" si="4"/>
        <v>Letzte Zeile:</v>
      </c>
      <c r="E284" s="23" t="s">
        <v>179</v>
      </c>
      <c r="G284" s="22"/>
    </row>
    <row r="285" spans="1:7">
      <c r="A285" s="17" t="str">
        <f t="shared" si="4"/>
        <v>Schutzwort:</v>
      </c>
      <c r="E285" s="23" t="s">
        <v>180</v>
      </c>
      <c r="G285" s="22"/>
    </row>
    <row r="286" spans="1:7">
      <c r="A286" s="17" t="str">
        <f t="shared" si="4"/>
        <v>AHV-Pflicht ab:</v>
      </c>
      <c r="E286" s="23" t="s">
        <v>181</v>
      </c>
      <c r="G286" s="22"/>
    </row>
    <row r="287" spans="1:7">
      <c r="A287" s="17" t="str">
        <f t="shared" si="4"/>
        <v>Version:</v>
      </c>
      <c r="E287" s="23" t="s">
        <v>182</v>
      </c>
    </row>
    <row r="288" spans="1:7">
      <c r="A288" s="17" t="str">
        <f t="shared" si="4"/>
        <v>TCRD (0=nein, 1=ja):</v>
      </c>
      <c r="E288" s="22" t="s">
        <v>183</v>
      </c>
      <c r="F288" s="22"/>
      <c r="G288" s="22"/>
    </row>
    <row r="289" spans="1:7">
      <c r="A289" s="17" t="str">
        <f t="shared" si="4"/>
        <v>TCRD erste Zeile:</v>
      </c>
      <c r="E289" s="22" t="s">
        <v>184</v>
      </c>
      <c r="F289" s="22"/>
      <c r="G289" s="22"/>
    </row>
    <row r="290" spans="1:7">
      <c r="A290" s="17" t="str">
        <f t="shared" si="4"/>
        <v>TCRD letzte Zeile:</v>
      </c>
      <c r="E290" s="22" t="s">
        <v>185</v>
      </c>
      <c r="F290" s="22"/>
      <c r="G290" s="22"/>
    </row>
    <row r="291" spans="1:7">
      <c r="A291" s="17"/>
    </row>
    <row r="292" spans="1:7">
      <c r="A292" s="17"/>
    </row>
    <row r="293" spans="1:7">
      <c r="A293" s="17" t="str">
        <f t="shared" si="4"/>
        <v>Karenztage</v>
      </c>
      <c r="E293" s="23" t="s">
        <v>58</v>
      </c>
    </row>
    <row r="296" spans="1:7">
      <c r="A296" s="17" t="str">
        <f t="shared" ref="A296:A302" si="5">CONCATENATE(IF($A$1=3,G296,IF($A$1=2,F296,E296)))</f>
        <v>Hilfetexte für die Abrechnung von wetterbedingten Arbeitsausfällen</v>
      </c>
      <c r="E296" s="22" t="s">
        <v>186</v>
      </c>
      <c r="G296" s="22"/>
    </row>
    <row r="297" spans="1:7">
      <c r="A297" s="17" t="str">
        <f t="shared" si="5"/>
        <v>Hilfetexttitel</v>
      </c>
      <c r="E297" s="23" t="s">
        <v>187</v>
      </c>
    </row>
    <row r="298" spans="1:7">
      <c r="A298" s="17" t="str">
        <f t="shared" si="5"/>
        <v>Hilfetext</v>
      </c>
      <c r="E298" s="23" t="s">
        <v>188</v>
      </c>
    </row>
    <row r="299" spans="1:7">
      <c r="A299" s="17" t="str">
        <f t="shared" si="5"/>
        <v>Allgemeine Erläuterungen</v>
      </c>
      <c r="E299" s="23" t="s">
        <v>189</v>
      </c>
    </row>
    <row r="300" spans="1:7">
      <c r="A300" s="17" t="str">
        <f t="shared" si="5"/>
        <v>Erläuterungen bekommen Sie, indem Sie den Cursor in die betreffende Spalte positionieren und gleichzeitig die Tasten "STRG" und "h" drücken. Auf englischen Tastaturen drücken Sie "CTRL" und "h".</v>
      </c>
      <c r="E300" s="23" t="s">
        <v>190</v>
      </c>
    </row>
    <row r="301" spans="1:7">
      <c r="A301" s="17" t="str">
        <f t="shared" si="5"/>
        <v>Kol. 1: Name/Vorname</v>
      </c>
      <c r="E301" s="23" t="s">
        <v>191</v>
      </c>
    </row>
    <row r="302" spans="1:7">
      <c r="A302" s="17" t="str">
        <f t="shared" si="5"/>
        <v>Auf der Abrechnung ist pro Abrechnungsperiode jede arbeitnehmende Person des Betriebes aufzuführen, ungeachtet, ob er wetterbedingte Arbeitsausfälle erlitten hat oder nicht. Für die Nichtbetroffenen genügen die Angaben unter Kol. 1, Kol. 4 und Kol. 6.</v>
      </c>
      <c r="E302" s="23" t="s">
        <v>192</v>
      </c>
    </row>
    <row r="303" spans="1:7">
      <c r="A303" s="17"/>
    </row>
    <row r="304" spans="1:7">
      <c r="A304" s="17" t="str">
        <f>CONCATENATE(IF($A$1=3,G304,IF($A$1=2,F304,E304)))</f>
        <v>Kol. 2: Anrechenbarer Stundenverdienst</v>
      </c>
      <c r="E304" s="23" t="s">
        <v>193</v>
      </c>
    </row>
    <row r="305" spans="1:5">
      <c r="A305" s="17" t="str">
        <f>CONCATENATE(B305,CHAR(13),B306,CHAR(13),CHAR(13),B307)</f>
        <v>Massgebend ist der vertraglich vereinbarte Lohn in der letzten Zahltagsperiode vor Beginn der Arbeitsausfälle_x000D_(max.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sind._x000D__x000D_Ermittlung des anrechenbaren Stundenverdienstes siehe Broschüre „Info-Service Schlechtwetterentschädigung“.</v>
      </c>
      <c r="B305" s="2" t="str">
        <f>CONCATENATE(IF($A$1=3,G305,IF($A$1=2,F305,E305)))</f>
        <v>Massgebend ist der vertraglich vereinbarte Lohn in der letzten Zahltagsperiode vor Beginn der Arbeitsausfälle</v>
      </c>
      <c r="D305" s="2" t="str">
        <f>CONCATENATE(G305,CHAR(13),G306,CHAR(13),CHAR(13),G307)</f>
        <v>_x000D__x000D__x000D_</v>
      </c>
      <c r="E305" s="23" t="s">
        <v>194</v>
      </c>
    </row>
    <row r="306" spans="1:5">
      <c r="B306" s="2" t="str">
        <f>CONCATENATE(IF($A$1=3,G306,IF($A$1=2,F306,E306)))</f>
        <v>(max.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v>
      </c>
      <c r="E306" s="23" t="s">
        <v>195</v>
      </c>
    </row>
    <row r="307" spans="1:5">
      <c r="B307" s="2" t="str">
        <f>CONCATENATE(IF($A$1=3,G307,IF($A$1=2,F307,E307)))</f>
        <v>Ermittlung des anrechenbaren Stundenverdienstes siehe Broschüre „Info-Service Schlechtwetterentschädigung“.</v>
      </c>
      <c r="E307" s="23" t="s">
        <v>196</v>
      </c>
    </row>
    <row r="309" spans="1:5">
      <c r="A309" s="17" t="str">
        <f>CONCATENATE(IF($A$1=3,G309,IF($A$1=2,F309,E309)))</f>
        <v>Kol. 3: Wöchentliche Arbeitszeit in der AP</v>
      </c>
      <c r="E309" s="23" t="s">
        <v>197</v>
      </c>
    </row>
    <row r="310" spans="1:5">
      <c r="A310" s="17" t="str">
        <f>CONCATENATE(IF($A$1=3,G310,IF($A$1=2,F310,E310)))</f>
        <v>Einzutragen ist die individuelle, vertraglich vereinbarte Arbeitszeit je arbeitnehmende Person, ohne allfällige Vorholzeit. Bei unterschiedlich langen Arbeitszeiten innerhalb eines Jahres ist die für die betreffende Abrechnungsperiode gültige Arbeitszeit einzutragen.</v>
      </c>
      <c r="E310" s="23" t="s">
        <v>198</v>
      </c>
    </row>
    <row r="312" spans="1:5">
      <c r="A312" s="17" t="str">
        <f>CONCATENATE(IF($A$1=3,G312,IF($A$1=2,F312,E312)))</f>
        <v>Kol. 4: Sollstunden der Abrechnungsperiode inklusive Vorholzeit</v>
      </c>
      <c r="E312" s="23" t="s">
        <v>199</v>
      </c>
    </row>
    <row r="313" spans="1:5">
      <c r="A313" s="17" t="str">
        <f>CONCATENATE(IF($A$1=3,G313,IF($A$1=2,F313,E313)))</f>
        <v>Umfasst die Zahltagsperiode eine, zwei oder vier Wochen, so beträgt die Abrechnungsperiode vier Wochen. In allen übrigen Fällen beträgt die Abrechnungsperiode einen Monat.</v>
      </c>
      <c r="E313" s="23" t="s">
        <v>200</v>
      </c>
    </row>
    <row r="315" spans="1:5">
      <c r="A315" s="17" t="str">
        <f>CONCATENATE(IF($A$1=3,G315,IF($A$1=2,F315,E315)))</f>
        <v>Kol. 5: Istzeit</v>
      </c>
      <c r="E315" s="23" t="s">
        <v>201</v>
      </c>
    </row>
    <row r="316" spans="1:5">
      <c r="A316" s="17" t="str">
        <f>CONCATENATE(IF($A$1=3,G316,IF($A$1=2,F316,E316)))</f>
        <v>Die tatsächlich gearbeiteten Stunden inkl. allfällige in dieser Abrechnungsperiode geleisteten Mehrstunden.</v>
      </c>
      <c r="E316" s="23" t="s">
        <v>202</v>
      </c>
    </row>
    <row r="318" spans="1:5">
      <c r="A318" s="17" t="str">
        <f>CONCATENATE(IF($A$1=3,G318,IF($A$1=2,F318,E318)))</f>
        <v>Kol. 6: Bezahlte/unbezahlte Absenzen</v>
      </c>
      <c r="E318" s="23" t="s">
        <v>203</v>
      </c>
    </row>
    <row r="319" spans="1:5">
      <c r="A319" s="17" t="str">
        <f>CONCATENATE(IF($A$1=3,G319,IF($A$1=2,F319,E319)))</f>
        <v>Sämtliche bezahlten und unbezahlten Absenzen (Ferien, Feiertage, freiwilliges Fernbleiben von der Arbeit, Krankheit, Unfall, Militärdienst usw.) in Stunden.</v>
      </c>
      <c r="E319" s="23" t="s">
        <v>204</v>
      </c>
    </row>
    <row r="321" spans="1:7">
      <c r="A321" s="17" t="str">
        <f>CONCATENATE(IF($A$1=3,G321,IF($A$1=2,F321,E321)))</f>
        <v>Kol. 7: Gleitzeit. Saldo Ende vorhergehende Abrechnungsperiode</v>
      </c>
      <c r="E321" s="23" t="s">
        <v>205</v>
      </c>
    </row>
    <row r="322" spans="1:7">
      <c r="A322" s="17" t="str">
        <f>CONCATENATE(IF($A$1=3,G322,IF($A$1=2,F322,E322)))</f>
        <v>Zulässiger Plus-Stundensaldo gemäss betrieblicher Gleitzeitregelung, max. 20 Arbeitsstunden; darüber liegende Stunden gelten als Mehrstunden.</v>
      </c>
      <c r="E322" s="23" t="s">
        <v>206</v>
      </c>
    </row>
    <row r="324" spans="1:7">
      <c r="A324" s="17" t="str">
        <f>CONCATENATE(IF($A$1=3,G324,IF($A$1=2,F324,E324)))</f>
        <v>Kol. 7: Gleitzeit. Saldo Ende laufende Abrechnungsperiode</v>
      </c>
      <c r="E324" s="23" t="s">
        <v>207</v>
      </c>
    </row>
    <row r="325" spans="1:7">
      <c r="A325" s="17" t="str">
        <f>CONCATENATE(IF($A$1=3,G325,IF($A$1=2,F325,E325)))</f>
        <v>Zulässiger Plus-Stundensaldo gemäss betrieblicher Gleitzeitregelung, max. 20 Arbeitsstunden; darüber liegende Stunden gelten als Mehrstunden.</v>
      </c>
      <c r="E325" s="23" t="s">
        <v>206</v>
      </c>
    </row>
    <row r="327" spans="1:7">
      <c r="A327" s="17" t="str">
        <f>CONCATENATE(IF($A$1=3,G327,IF($A$1=2,F327,E327)))</f>
        <v>Kol. 7: Gleitzeit. Differenz mit umgekehrten Vorzeichen</v>
      </c>
      <c r="E327" s="23" t="s">
        <v>208</v>
      </c>
    </row>
    <row r="328" spans="1:7">
      <c r="A328" s="17" t="str">
        <f>CONCATENATE(IF($A$1=3,G328,IF($A$1=2,F328,E328)))</f>
        <v>Berechnung: Saldo Ende der vorhergehenden Periode abzüglich Saldo Ende der laufenden Periode.</v>
      </c>
      <c r="E328" s="23" t="s">
        <v>209</v>
      </c>
    </row>
    <row r="330" spans="1:7">
      <c r="A330" s="17" t="str">
        <f>CONCATENATE(IF($A$1=3,G330,IF($A$1=2,F330,E330)))</f>
        <v>Ausfallstunden total</v>
      </c>
      <c r="E330" s="23" t="s">
        <v>210</v>
      </c>
      <c r="G330" s="22"/>
    </row>
    <row r="331" spans="1:7">
      <c r="A331" s="17" t="str">
        <f>CONCATENATE(IF($A$1=3,G331,IF($A$1=2,F331,E331)))</f>
        <v>Die tatsächlich ausgefallenen wetterbedingten Ausfallstunden der ganzen und halben Tage, für welche eine Zustimmung der kantonalen Amtsstelle vorliegt, höchstens jedoch die Anzahl Stunden, die sich aus folgender Berechnung ergeben: Kol. 4 abzüglich des Totals von Kol. 5, 6, 7 (Differenz).</v>
      </c>
      <c r="E331" s="23" t="s">
        <v>211</v>
      </c>
    </row>
    <row r="332" spans="1:7">
      <c r="G332" s="28"/>
    </row>
    <row r="333" spans="1:7">
      <c r="A333" s="17" t="str">
        <f>CONCATENATE(IF($A$1=3,G333,IF($A$1=2,F333,E333)))</f>
        <v>Kol. 8: Saldo der ausbezahlten und noch nicht ausbezahlten Mehrstunden aus den Vormonaten</v>
      </c>
      <c r="E333" s="23" t="s">
        <v>212</v>
      </c>
    </row>
    <row r="334" spans="1:7">
      <c r="A334" s="17" t="str">
        <f>CONCATENATE(IF($A$1=3,G334,IF($A$1=2,F334,E334)))</f>
        <v>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Mehrstundensaldi, die nicht vollständig durch die anrechenbaren Ausfallstunden ausgeglichen werden können, sind auf die nächste Abrechnungsperiode vorzutragen.</v>
      </c>
      <c r="E334" s="23" t="s">
        <v>213</v>
      </c>
    </row>
    <row r="336" spans="1:7">
      <c r="A336" s="17" t="str">
        <f>CONCATENATE(IF($A$1=3,G336,IF($A$1=2,F336,E336)))</f>
        <v>Kol. 9: Anrechenbare Ausfallstunden</v>
      </c>
      <c r="E336" s="23" t="s">
        <v>214</v>
      </c>
    </row>
    <row r="337" spans="1:7">
      <c r="A337" s="17" t="str">
        <f>CONCATENATE(IF($A$1=3,G337,IF($A$1=2,F337,E337)))</f>
        <v>Die anrechenbaren Ausfallstunden reduzieren sich um die Mehrstundensaldi (Kol. 8)</v>
      </c>
      <c r="E337" s="23" t="s">
        <v>215</v>
      </c>
    </row>
    <row r="338" spans="1:7">
      <c r="B338" s="2" t="str">
        <f>CONCATENATE(IF($A$1=3,G338,IF($A$1=2,F338,E338)))</f>
        <v/>
      </c>
    </row>
    <row r="339" spans="1:7">
      <c r="A339" s="17" t="str">
        <f>CONCATENATE(IF($A$1=3,G339,IF($A$1=2,F339,E339)))</f>
        <v>Kol. 10: Verdienstausfall 100 %</v>
      </c>
      <c r="E339" s="23" t="s">
        <v>216</v>
      </c>
    </row>
    <row r="340" spans="1:7">
      <c r="A340" s="17" t="str">
        <f>CONCATENATE(IF($A$1=3,G340,IF($A$1=2,F340,E340)))</f>
        <v>Multiplikation der Kol. 9 mit Kol. 2. Das Total dieser Kolonne wird um das Total des Verdienstes aus Zwischenbeschäftigung reduziert und diese Differenz mit 6,05% multipliziert, was die Vergütung der Arbeitgeberbeiträge an die AHV/IV/EO/ALV ergibt. Diese Vergütung wird zum Total der Kol. 13 hinzugezählt.</v>
      </c>
      <c r="E340" s="23" t="s">
        <v>217</v>
      </c>
    </row>
    <row r="341" spans="1:7">
      <c r="A341" s="17"/>
    </row>
    <row r="342" spans="1:7">
      <c r="A342" s="17" t="str">
        <f>CONCATENATE(IF($A$1=3,G342,IF($A$1=2,F342,E342)))</f>
        <v>Kol. 11: Verdienstausfall 80 %</v>
      </c>
      <c r="E342" s="23" t="s">
        <v>218</v>
      </c>
    </row>
    <row r="343" spans="1:7">
      <c r="A343" s="17" t="str">
        <f>CONCATENATE(IF($A$1=3,G343,IF($A$1=2,F343,E343)))</f>
        <v>Die Schlechtwetterentschädigung beträgt für jede arbeitnehmende Person 80% des Verdienstausfalles.</v>
      </c>
      <c r="E343" s="23" t="s">
        <v>219</v>
      </c>
    </row>
    <row r="345" spans="1:7">
      <c r="A345" s="17" t="str">
        <f>CONCATENATE(IF($A$1=3,G345,IF($A$1=2,F345,E345)))</f>
        <v>Verdienst Zwischenbeschäftigung</v>
      </c>
      <c r="E345" s="23" t="s">
        <v>220</v>
      </c>
    </row>
    <row r="346" spans="1:7">
      <c r="A346" s="17" t="str">
        <f>CONCATENATE(B346,CHAR(13),CHAR(13),B347,CHAR(13),CHAR(13),B348,CHAR(13),B349,CHAR(13),B350,CHAR(13),B351)</f>
        <v>Als Einkommen aus Zwischenbeschäftigung gilt jeder Verdienst aus unselbständiger oder selbständiger Tätigkeit, den ein Abeitnehmer während seines Arbeitsausfalles zusätzlich erzielt._x000D__x000D_Der Arbeitgeber der Zwischenbeschäftigung hat dem ursprünglichen Arbeitgeber monatlich das Einkommen aus Zwischenbeschäftigung mitzuteilen (Art. 41 AVIG)._x000D__x000D_Anrechenbarer Verdienstausfall 80% (Kol. 11 der Abrechnung)_x000D_'+ Verdienst aus Zwischenbeschäftigung (brutto)_x000D_-  Verdienstausfall 100% (Kol. 10 der Abrechnung)_x000D_= Kürzung von Kol. 13 der Abrechnung.</v>
      </c>
      <c r="B346" s="2" t="str">
        <f t="shared" ref="B346:B351" si="6">CONCATENATE(IF($A$1=3,G346,IF($A$1=2,F346,E346)))</f>
        <v>Als Einkommen aus Zwischenbeschäftigung gilt jeder Verdienst aus unselbständiger oder selbständiger Tätigkeit, den ein Abeitnehmer während seines Arbeitsausfalles zusätzlich erzielt.</v>
      </c>
      <c r="E346" s="22" t="s">
        <v>221</v>
      </c>
    </row>
    <row r="347" spans="1:7">
      <c r="B347" s="2" t="str">
        <f t="shared" si="6"/>
        <v>Der Arbeitgeber der Zwischenbeschäftigung hat dem ursprünglichen Arbeitgeber monatlich das Einkommen aus Zwischenbeschäftigung mitzuteilen (Art. 41 AVIG).</v>
      </c>
      <c r="E347" s="23" t="s">
        <v>222</v>
      </c>
    </row>
    <row r="348" spans="1:7">
      <c r="B348" s="2" t="str">
        <f t="shared" si="6"/>
        <v>Anrechenbarer Verdienstausfall 80% (Kol. 11 der Abrechnung)</v>
      </c>
      <c r="E348" s="23" t="s">
        <v>223</v>
      </c>
    </row>
    <row r="349" spans="1:7">
      <c r="B349" s="2" t="str">
        <f t="shared" si="6"/>
        <v>'+ Verdienst aus Zwischenbeschäftigung (brutto)</v>
      </c>
      <c r="E349" s="23" t="s">
        <v>224</v>
      </c>
    </row>
    <row r="350" spans="1:7">
      <c r="B350" s="2" t="str">
        <f t="shared" si="6"/>
        <v>-  Verdienstausfall 100% (Kol. 10 der Abrechnung)</v>
      </c>
      <c r="E350" s="29" t="s">
        <v>225</v>
      </c>
      <c r="F350" s="29"/>
      <c r="G350" s="29"/>
    </row>
    <row r="351" spans="1:7">
      <c r="B351" s="2" t="str">
        <f t="shared" si="6"/>
        <v>= Kürzung von Kol. 13 der Abrechnung.</v>
      </c>
      <c r="E351" s="29" t="s">
        <v>226</v>
      </c>
      <c r="F351" s="29"/>
      <c r="G351" s="29"/>
    </row>
    <row r="353" spans="1:5">
      <c r="A353" s="17" t="str">
        <f>CONCATENATE(IF($A$1=3,G353,IF($A$1=2,F353,E353)))</f>
        <v>Kol. 12: Abzug Karenztage 80 %</v>
      </c>
      <c r="E353" s="23" t="s">
        <v>227</v>
      </c>
    </row>
    <row r="354" spans="1:5">
      <c r="A354" s="17" t="str">
        <f>CONCATENATE(IF($A$1=3,G354,IF($A$1=2,F354,E354)))</f>
        <v>Karenzzeit zulasten des Arbeitgebers.</v>
      </c>
      <c r="E354" s="23" t="s">
        <v>228</v>
      </c>
    </row>
    <row r="356" spans="1:5">
      <c r="A356" s="17" t="str">
        <f>CONCATENATE(IF($A$1=3,G356,IF($A$1=2,F356,E356)))</f>
        <v>Kol. 13: Beantragte Vergütung</v>
      </c>
      <c r="E356" s="23" t="s">
        <v>229</v>
      </c>
    </row>
    <row r="357" spans="1:5">
      <c r="A357" s="17" t="str">
        <f>CONCATENATE(IF($A$1=3,G357,IF($A$1=2,F357,E357)))</f>
        <v>Sofern alle Voraussetzungen erfüllt sind, vergütet die Kasse den Betrag der sich aus der Subtraktion der Kol. 12 und des Abzugs aus Zwischenbeschäftigung von der Kol. 11 ergibt. Zum Total dieser Kolonne wird die Vergütung der Arbeitgeberbeiträge an AHV/IV/EO/ALV hinzugezählt.</v>
      </c>
      <c r="E357" s="23" t="s">
        <v>230</v>
      </c>
    </row>
    <row r="359" spans="1:5">
      <c r="A359" s="17"/>
    </row>
    <row r="360" spans="1:5">
      <c r="A360" s="17"/>
    </row>
    <row r="362" spans="1:5">
      <c r="A362" s="17"/>
    </row>
    <row r="363" spans="1:5">
      <c r="A363" s="17"/>
    </row>
    <row r="365" spans="1:5">
      <c r="A365" s="17"/>
    </row>
    <row r="366" spans="1:5">
      <c r="A366" s="17"/>
    </row>
  </sheetData>
  <sheetProtection algorithmName="SHA-512" hashValue="zbTLTv/8nvjcVIeqOD0g/TVsC+lRsf8o7gKw0QJTBNgQi4LHFV70ShIZ2rjEl5Ja0cutSv1cKqJRprnmIET80A==" saltValue="YIzrjV9XvCsQbG49GWQPoQ=="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ALfutur_Word_Template" ma:contentTypeID="0x0101002A64EC32AAF3FC45AAF4AFE0788CD14D012A00E74E43AE080EF6489EE4A143D8168F15" ma:contentTypeVersion="24" ma:contentTypeDescription="Neues Word Dokument erstellen" ma:contentTypeScope="" ma:versionID="5fdda4cbfc56b9d69704929499a83f0c">
  <xsd:schema xmlns:xsd="http://www.w3.org/2001/XMLSchema" xmlns:xs="http://www.w3.org/2001/XMLSchema" xmlns:p="http://schemas.microsoft.com/office/2006/metadata/properties" xmlns:ns1="http://schemas.microsoft.com/sharepoint/v3" xmlns:ns2="8fc26d16-31a9-4b07-b482-aec436312016" xmlns:ns3="d6637c99-d69e-4b94-8442-97cbc6332c3f" xmlns:ns4="http://schemas.microsoft.com/sharepoint/v3/fields" xmlns:ns5="http://schemas.microsoft.com/sharepoint/v4" targetNamespace="http://schemas.microsoft.com/office/2006/metadata/properties" ma:root="true" ma:fieldsID="c11daa912847518d45bd56196a3e8cb3" ns1:_="" ns2:_="" ns3:_="" ns4:_="" ns5:_="">
    <xsd:import namespace="http://schemas.microsoft.com/sharepoint/v3"/>
    <xsd:import namespace="8fc26d16-31a9-4b07-b482-aec436312016"/>
    <xsd:import namespace="d6637c99-d69e-4b94-8442-97cbc6332c3f"/>
    <xsd:import namespace="http://schemas.microsoft.com/sharepoint/v3/fields"/>
    <xsd:import namespace="http://schemas.microsoft.com/sharepoint/v4"/>
    <xsd:element name="properties">
      <xsd:complexType>
        <xsd:sequence>
          <xsd:element name="documentManagement">
            <xsd:complexType>
              <xsd:all>
                <xsd:element ref="ns2:Hermes-Phase" minOccurs="0"/>
                <xsd:element ref="ns2:Hermes-Module" minOccurs="0"/>
                <xsd:element ref="ns2:Hermes-Result" minOccurs="0"/>
                <xsd:element ref="ns2:Hermes-Status"/>
                <xsd:element ref="ns2:Hermes-Classification"/>
                <xsd:element ref="ns2:Hermes-Project_x0020_name"/>
                <xsd:element ref="ns2:Hermes-Project_x0020_sponsor"/>
                <xsd:element ref="ns2:Hermes-Project_x0020_manager"/>
                <xsd:element ref="ns3:A_PoC" minOccurs="0"/>
                <xsd:element ref="ns4:_Version" minOccurs="0"/>
                <xsd:element ref="ns1:_dlc_ExpireDateSaved" minOccurs="0"/>
                <xsd:element ref="ns1:_dlc_ExpireDate" minOccurs="0"/>
                <xsd:element ref="ns1:_dlc_Exempt" minOccurs="0"/>
                <xsd:element ref="ns5: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Ursprüngliches Ablaufdatum" ma:hidden="true" ma:internalName="_dlc_ExpireDateSaved" ma:readOnly="true">
      <xsd:simpleType>
        <xsd:restriction base="dms:DateTime"/>
      </xsd:simpleType>
    </xsd:element>
    <xsd:element name="_dlc_ExpireDate" ma:index="20" nillable="true" ma:displayName="Ablaufdatum" ma:description="" ma:hidden="true" ma:indexed="true" ma:internalName="_dlc_ExpireDate" ma:readOnly="true">
      <xsd:simpleType>
        <xsd:restriction base="dms:DateTime"/>
      </xsd:simpleType>
    </xsd:element>
    <xsd:element name="_dlc_Exempt" ma:index="21"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26d16-31a9-4b07-b482-aec436312016" elementFormDefault="qualified">
    <xsd:import namespace="http://schemas.microsoft.com/office/2006/documentManagement/types"/>
    <xsd:import namespace="http://schemas.microsoft.com/office/infopath/2007/PartnerControls"/>
    <xsd:element name="Hermes-Phase" ma:index="8" nillable="true" ma:displayName="Phase" ma:list="{593da28a-33b6-46bb-b153-ec14d58aa460}" ma:internalName="Hermes_x002d_Phas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Module" ma:index="9" nillable="true" ma:displayName="Modul" ma:list="{bf1c9fe1-0077-4d0c-9143-7a7b676550ef}" ma:internalName="Hermes_x002d_Modul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Result" ma:index="10" nillable="true" ma:displayName="Ergebnis" ma:list="{174c3b75-2346-41d7-8bd2-5d087d4793bc}" ma:internalName="Hermes_x002d_Result" ma:readOnly="false" ma:showField="Title">
      <xsd:simpleType>
        <xsd:restriction base="dms:Lookup"/>
      </xsd:simpleType>
    </xsd:element>
    <xsd:element name="Hermes-Status" ma:index="11" ma:displayName="Status" ma:default="In Arbeit" ma:format="Dropdown" ma:internalName="Hermes_x002d_Status">
      <xsd:simpleType>
        <xsd:restriction base="dms:Choice">
          <xsd:enumeration value="In Arbeit"/>
          <xsd:enumeration value="QS NOVO"/>
          <xsd:enumeration value="Review SECO/ALK"/>
          <xsd:enumeration value="In Abnahme"/>
          <xsd:enumeration value="Abgenommen"/>
          <xsd:enumeration value="Obsolet"/>
        </xsd:restriction>
      </xsd:simpleType>
    </xsd:element>
    <xsd:element name="Hermes-Classification" ma:index="12" ma:displayName="Klassifizierung" ma:default="Intern" ma:format="Dropdown" ma:internalName="Hermes_x002d_Classification">
      <xsd:simpleType>
        <xsd:restriction base="dms:Choice">
          <xsd:enumeration value="Nicht klassifiziert"/>
          <xsd:enumeration value="Intern"/>
          <xsd:enumeration value="Vertraulich"/>
          <xsd:enumeration value="GEHEIM"/>
        </xsd:restriction>
      </xsd:simpleType>
    </xsd:element>
    <xsd:element name="Hermes-Project_x0020_name" ma:index="13" ma:displayName="Projektname" ma:default="ASALfutur" ma:internalName="Hermes_x002d_Project_x0020_name">
      <xsd:simpleType>
        <xsd:restriction base="dms:Text"/>
      </xsd:simpleType>
    </xsd:element>
    <xsd:element name="Hermes-Project_x0020_sponsor" ma:index="14" ma:displayName="Auftraggeber" ma:default="Schärli Oliver" ma:internalName="Hermes_x002d_Project_x0020_sponsor" ma:readOnly="false">
      <xsd:simpleType>
        <xsd:restriction base="dms:Text">
          <xsd:maxLength value="255"/>
        </xsd:restriction>
      </xsd:simpleType>
    </xsd:element>
    <xsd:element name="Hermes-Project_x0020_manager" ma:index="15" ma:displayName="Projektleiter" ma:default="Volz Rainer" ma:internalName="Hermes_x002d_Project_x0020_manager">
      <xsd:simpleType>
        <xsd:restriction base="dms:Text"/>
      </xsd:simple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37c99-d69e-4b94-8442-97cbc6332c3f" elementFormDefault="qualified">
    <xsd:import namespace="http://schemas.microsoft.com/office/2006/documentManagement/types"/>
    <xsd:import namespace="http://schemas.microsoft.com/office/infopath/2007/PartnerControls"/>
    <xsd:element name="A_PoC" ma:index="16" nillable="true" ma:displayName="A_PoC" ma:internalName="A_Po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7" ma:displayName="Kommentare"/>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ermes-Project_x0020_sponsor xmlns="8fc26d16-31a9-4b07-b482-aec436312016">Schärli Oliver</Hermes-Project_x0020_sponsor>
    <_Version xmlns="http://schemas.microsoft.com/sharepoint/v3/fields" xsi:nil="true"/>
    <Hermes-Classification xmlns="8fc26d16-31a9-4b07-b482-aec436312016">Intern</Hermes-Classification>
    <Hermes-Result xmlns="8fc26d16-31a9-4b07-b482-aec436312016" xsi:nil="true"/>
    <Hermes-Status xmlns="8fc26d16-31a9-4b07-b482-aec436312016">In Arbeit</Hermes-Status>
    <IconOverlay xmlns="http://schemas.microsoft.com/sharepoint/v4" xsi:nil="true"/>
    <Hermes-Phase xmlns="8fc26d16-31a9-4b07-b482-aec436312016">
      <Value>3</Value>
    </Hermes-Phase>
    <Hermes-Module xmlns="8fc26d16-31a9-4b07-b482-aec436312016">
      <Value>8</Value>
    </Hermes-Module>
    <A_PoC xmlns="d6637c99-d69e-4b94-8442-97cbc6332c3f" xsi:nil="true"/>
    <Hermes-Project_x0020_name xmlns="8fc26d16-31a9-4b07-b482-aec436312016">ASALfutur</Hermes-Project_x0020_name>
    <Hermes-Project_x0020_manager xmlns="8fc26d16-31a9-4b07-b482-aec436312016">Volz Rainer</Hermes-Project_x0020_manager>
    <_dlc_ExpireDateSaved xmlns="http://schemas.microsoft.com/sharepoint/v3" xsi:nil="true"/>
    <_dlc_ExpireDate xmlns="http://schemas.microsoft.com/sharepoint/v3">2025-04-04T13:50:38+00:00</_dlc_ExpireDate>
  </documentManagement>
</p:properties>
</file>

<file path=customXml/itemProps1.xml><?xml version="1.0" encoding="utf-8"?>
<ds:datastoreItem xmlns:ds="http://schemas.openxmlformats.org/officeDocument/2006/customXml" ds:itemID="{6DB40571-7B18-42AD-9D5D-EAA570BBD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c26d16-31a9-4b07-b482-aec436312016"/>
    <ds:schemaRef ds:uri="d6637c99-d69e-4b94-8442-97cbc6332c3f"/>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FE02AB-EFA4-4149-987D-BF032C8D6D02}">
  <ds:schemaRefs>
    <ds:schemaRef ds:uri="http://schemas.microsoft.com/sharepoint/v3/contenttype/forms"/>
  </ds:schemaRefs>
</ds:datastoreItem>
</file>

<file path=customXml/itemProps3.xml><?xml version="1.0" encoding="utf-8"?>
<ds:datastoreItem xmlns:ds="http://schemas.openxmlformats.org/officeDocument/2006/customXml" ds:itemID="{5EF7F568-B098-4792-9AE2-D8130F116023}">
  <ds:schemaRefs>
    <ds:schemaRef ds:uri="http://schemas.microsoft.com/office/2006/metadata/properties"/>
    <ds:schemaRef ds:uri="http://schemas.microsoft.com/office/infopath/2007/PartnerControls"/>
    <ds:schemaRef ds:uri="8fc26d16-31a9-4b07-b482-aec436312016"/>
    <ds:schemaRef ds:uri="http://schemas.microsoft.com/sharepoint/v3/fields"/>
    <ds:schemaRef ds:uri="http://schemas.microsoft.com/sharepoint/v4"/>
    <ds:schemaRef ds:uri="d6637c99-d69e-4b94-8442-97cbc6332c3f"/>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16</vt:i4>
      </vt:variant>
    </vt:vector>
  </HeadingPairs>
  <TitlesOfParts>
    <vt:vector size="24" baseType="lpstr">
      <vt:lpstr>1045Xf Instructions</vt:lpstr>
      <vt:lpstr>1045Af Demande</vt:lpstr>
      <vt:lpstr>1045Bf Données de base trav.</vt:lpstr>
      <vt:lpstr>1045Df Rapport (1)</vt:lpstr>
      <vt:lpstr>1045Df Rapport (2)</vt:lpstr>
      <vt:lpstr>1045Ef Décompte</vt:lpstr>
      <vt:lpstr>Hilfsdaten</vt:lpstr>
      <vt:lpstr>Übersetzungstexte</vt:lpstr>
      <vt:lpstr>'1045Bf Données de base trav.'!Druckbereich</vt:lpstr>
      <vt:lpstr>'1045Ef Décompte'!Druckbereich</vt:lpstr>
      <vt:lpstr>'1045Xf Instructions'!Druckbereich</vt:lpstr>
      <vt:lpstr>'1045Bf Données de base trav.'!Drucktitel</vt:lpstr>
      <vt:lpstr>'1045Df Rapport (1)'!Drucktitel</vt:lpstr>
      <vt:lpstr>'1045Df Rapport (2)'!Drucktitel</vt:lpstr>
      <vt:lpstr>'1045Ef Décompte'!Drucktitel</vt:lpstr>
      <vt:lpstr>'1045Af Demande'!Print_Area</vt:lpstr>
      <vt:lpstr>'1045Bf Données de base trav.'!Print_Area</vt:lpstr>
      <vt:lpstr>'1045Df Rapport (1)'!Print_Area</vt:lpstr>
      <vt:lpstr>'1045Df Rapport (2)'!Print_Area</vt:lpstr>
      <vt:lpstr>'1045Ef Décompte'!Print_Area</vt:lpstr>
      <vt:lpstr>'1045Bf Données de base trav.'!Print_Titles</vt:lpstr>
      <vt:lpstr>'1045Df Rapport (1)'!Print_Titles</vt:lpstr>
      <vt:lpstr>'1045Df Rapport (2)'!Print_Titles</vt:lpstr>
      <vt:lpstr>'1045Ef Décompte'!Print_Titles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 Leibacher</dc:creator>
  <dc:description/>
  <cp:lastModifiedBy>Elmiger Doris SECO</cp:lastModifiedBy>
  <cp:lastPrinted>2024-02-26T15:39:40Z</cp:lastPrinted>
  <dcterms:created xsi:type="dcterms:W3CDTF">2015-06-05T18:19:34Z</dcterms:created>
  <dcterms:modified xsi:type="dcterms:W3CDTF">2024-02-27T09:02:22Z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0x0101002A64EC32AAF3FC45AAF4AFE0788CD14D012A00E74E43AE080EF6489EE4A143D8168F15</vt:lpwstr>
  </property>
  <property fmtid="{D5CDD505-2E9C-101B-9397-08002B2CF9AE}" pid="3" name="_dlc_policyId">
    <vt:lpwstr>/sites/704-ASALfutur/Freigegebene Dokumente</vt:lpwstr>
  </property>
  <property fmtid="{D5CDD505-2E9C-101B-9397-08002B2CF9AE}" pid="4" name="ItemRetentionFormula">
    <vt:lpwstr>&lt;formula id="Microsoft.Office.RecordsManagement.PolicyFeatures.Expiration.Formula.BuiltIn"&gt;&lt;number&gt;730&lt;/number&gt;&lt;property&gt;Modified&lt;/property&gt;&lt;propertyId&gt;28cf69c5-fa48-462a-b5cd-27b6f9d2bd5f&lt;/propertyId&gt;&lt;period&gt;days&lt;/period&gt;&lt;/formula&gt;</vt:lpwstr>
  </property>
  <property fmtid="{D5CDD505-2E9C-101B-9397-08002B2CF9AE}" pid="5" name="MediaServiceImageTags">
    <vt:lpwstr/>
  </property>
</Properties>
</file>