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mc:AlternateContent xmlns:mc="http://schemas.openxmlformats.org/markup-compatibility/2006">
    <mc:Choice Requires="x15">
      <x15ac:absPath xmlns:x15ac="http://schemas.microsoft.com/office/spreadsheetml/2010/11/ac" url="C:\Users\U80862315\AppData\Local\rubicon\Acta Nova Client\Data\939311113\"/>
    </mc:Choice>
  </mc:AlternateContent>
  <xr:revisionPtr revIDLastSave="0" documentId="13_ncr:1_{D0284B8F-216F-4439-8C6E-06F7A61DEBA1}" xr6:coauthVersionLast="47" xr6:coauthVersionMax="47" xr10:uidLastSave="{00000000-0000-0000-0000-000000000000}"/>
  <workbookProtection workbookAlgorithmName="SHA-512" workbookHashValue="fkWdyQhfRCYgUt+vlMhbp+IxVZe8wBs3B11H9QH4XardLWXYARwI0NnnHQHBI2oIB8xv3UqG2O6BCttmFOb9HA==" workbookSaltValue="UWDqKsKecYytnf74nAXVzQ==" workbookSpinCount="100000" lockStructure="1"/>
  <bookViews>
    <workbookView xWindow="-108" yWindow="-108" windowWidth="23256" windowHeight="12456" tabRatio="576" xr2:uid="{00000000-000D-0000-FFFF-FFFF00000000}"/>
  </bookViews>
  <sheets>
    <sheet name="1044Xi Istruzioni" sheetId="12" r:id="rId1"/>
    <sheet name="1044Ai Domanda" sheetId="3" r:id="rId2"/>
    <sheet name="1044Bi Dati di base lav." sheetId="4" r:id="rId3"/>
    <sheet name="1044Ei Conteggio" sheetId="1" r:id="rId4"/>
    <sheet name="Hilfsdaten" sheetId="5" state="hidden" r:id="rId5"/>
    <sheet name="Übersetzungstexte" sheetId="6" state="hidden" r:id="rId6"/>
  </sheets>
  <externalReferences>
    <externalReference r:id="rId7"/>
    <externalReference r:id="rId8"/>
    <externalReference r:id="rId9"/>
    <externalReference r:id="rId10"/>
  </externalReferences>
  <definedNames>
    <definedName name="_xlnm.Print_Area" localSheetId="1">'1044Ai Domanda'!$A$1:$B$41</definedName>
    <definedName name="_xlnm.Print_Area" localSheetId="2">'1044Bi Dati di base lav.'!$A$1:$L$210</definedName>
    <definedName name="_xlnm.Print_Area" localSheetId="3">'1044Ei Conteggio'!$A$1:$AA$214</definedName>
    <definedName name="_xlnm.Print_Area" localSheetId="0">'1044Xi Istruzioni'!$A$1:$D$121</definedName>
    <definedName name="_xlnm.Print_Titles" localSheetId="2">'1044Bi Dati di base lav.'!$4:$6</definedName>
    <definedName name="_xlnm.Print_Titles" localSheetId="3">'1044Ei Conteggio'!$8:$10</definedName>
    <definedName name="MAnzahl" localSheetId="0">[1]Hilfsdaten!$F$3:$F$25</definedName>
    <definedName name="MAnzahl">#REF!</definedName>
    <definedName name="Print_Area" localSheetId="1">'1044Ai Domanda'!$A$3:$B$41</definedName>
    <definedName name="Print_Area" localSheetId="2">'1044Bi Dati di base lav.'!$A$1:$H$107</definedName>
    <definedName name="Stand" localSheetId="0">'[2]Parameter &amp; Prozesse'!$A$3:$A$14</definedName>
    <definedName name="Stand">'[3]Parameter &amp; Prozesse'!$A$3:$A$14</definedName>
    <definedName name="Status_LO" localSheetId="0">'[2]Parameter &amp; Prozesse'!$A$18:$A$30</definedName>
    <definedName name="Status_LO">'[3]Parameter &amp; Prozesse'!$A$18:$A$30</definedName>
    <definedName name="t_art">[4]Parameter!$B$7:$B$9</definedName>
    <definedName name="t_JN">[4]Parameter!$B$13</definedName>
    <definedName name="t_komplexität">[4]Parameter!$B$18:$B$20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 i="3" l="1"/>
  <c r="C1" i="1" l="1"/>
  <c r="C1" i="4"/>
  <c r="A111" i="1"/>
  <c r="B111" i="1"/>
  <c r="C111" i="1"/>
  <c r="D111" i="1"/>
  <c r="E111" i="1"/>
  <c r="F111" i="1"/>
  <c r="H111" i="1"/>
  <c r="J111" i="1"/>
  <c r="A112" i="1"/>
  <c r="G112" i="1" s="1"/>
  <c r="B112" i="1"/>
  <c r="C112" i="1"/>
  <c r="D112" i="1"/>
  <c r="E112" i="1"/>
  <c r="F112" i="1"/>
  <c r="H112" i="1"/>
  <c r="J112" i="1"/>
  <c r="A113" i="1"/>
  <c r="Q113" i="1" s="1"/>
  <c r="B113" i="1"/>
  <c r="C113" i="1"/>
  <c r="D113" i="1"/>
  <c r="E113" i="1"/>
  <c r="F113" i="1"/>
  <c r="H113" i="1"/>
  <c r="J113" i="1"/>
  <c r="P113" i="1"/>
  <c r="A114" i="1"/>
  <c r="M114" i="1" s="1"/>
  <c r="B114" i="1"/>
  <c r="C114" i="1"/>
  <c r="D114" i="1"/>
  <c r="E114" i="1"/>
  <c r="F114" i="1"/>
  <c r="H114" i="1"/>
  <c r="J114" i="1"/>
  <c r="A115" i="1"/>
  <c r="L115" i="1" s="1"/>
  <c r="B115" i="1"/>
  <c r="C115" i="1"/>
  <c r="D115" i="1"/>
  <c r="E115" i="1"/>
  <c r="F115" i="1"/>
  <c r="H115" i="1"/>
  <c r="J115" i="1"/>
  <c r="P115" i="1"/>
  <c r="R115" i="1"/>
  <c r="A116" i="1"/>
  <c r="G116" i="1" s="1"/>
  <c r="B116" i="1"/>
  <c r="C116" i="1"/>
  <c r="D116" i="1"/>
  <c r="E116" i="1"/>
  <c r="F116" i="1"/>
  <c r="H116" i="1"/>
  <c r="J116" i="1"/>
  <c r="L116" i="1"/>
  <c r="A117" i="1"/>
  <c r="B117" i="1"/>
  <c r="C117" i="1"/>
  <c r="D117" i="1"/>
  <c r="E117" i="1"/>
  <c r="F117" i="1"/>
  <c r="H117" i="1"/>
  <c r="I117" i="1"/>
  <c r="J117" i="1"/>
  <c r="A118" i="1"/>
  <c r="L118" i="1" s="1"/>
  <c r="B118" i="1"/>
  <c r="C118" i="1"/>
  <c r="D118" i="1"/>
  <c r="E118" i="1"/>
  <c r="F118" i="1"/>
  <c r="G118" i="1"/>
  <c r="H118" i="1"/>
  <c r="I118" i="1"/>
  <c r="J118" i="1"/>
  <c r="K118" i="1"/>
  <c r="P118" i="1"/>
  <c r="A119" i="1"/>
  <c r="M119" i="1" s="1"/>
  <c r="B119" i="1"/>
  <c r="C119" i="1"/>
  <c r="D119" i="1"/>
  <c r="E119" i="1"/>
  <c r="F119" i="1"/>
  <c r="H119" i="1"/>
  <c r="J119" i="1"/>
  <c r="L119" i="1"/>
  <c r="N119" i="1"/>
  <c r="A120" i="1"/>
  <c r="K120" i="1" s="1"/>
  <c r="B120" i="1"/>
  <c r="C120" i="1"/>
  <c r="D120" i="1"/>
  <c r="E120" i="1"/>
  <c r="F120" i="1"/>
  <c r="H120" i="1"/>
  <c r="J120" i="1"/>
  <c r="P120" i="1"/>
  <c r="A121" i="1"/>
  <c r="K121" i="1" s="1"/>
  <c r="B121" i="1"/>
  <c r="C121" i="1"/>
  <c r="D121" i="1"/>
  <c r="E121" i="1"/>
  <c r="F121" i="1"/>
  <c r="H121" i="1"/>
  <c r="J121" i="1"/>
  <c r="A122" i="1"/>
  <c r="N122" i="1" s="1"/>
  <c r="B122" i="1"/>
  <c r="C122" i="1"/>
  <c r="D122" i="1"/>
  <c r="E122" i="1"/>
  <c r="F122" i="1"/>
  <c r="H122" i="1"/>
  <c r="J122" i="1"/>
  <c r="K122" i="1"/>
  <c r="M122" i="1"/>
  <c r="P122" i="1"/>
  <c r="Q122" i="1"/>
  <c r="A123" i="1"/>
  <c r="L123" i="1" s="1"/>
  <c r="B123" i="1"/>
  <c r="C123" i="1"/>
  <c r="D123" i="1"/>
  <c r="E123" i="1"/>
  <c r="F123" i="1"/>
  <c r="H123" i="1"/>
  <c r="J123" i="1"/>
  <c r="K123" i="1"/>
  <c r="A124" i="1"/>
  <c r="G124" i="1" s="1"/>
  <c r="B124" i="1"/>
  <c r="C124" i="1"/>
  <c r="D124" i="1"/>
  <c r="E124" i="1"/>
  <c r="F124" i="1"/>
  <c r="H124" i="1"/>
  <c r="J124" i="1"/>
  <c r="L124" i="1"/>
  <c r="P124" i="1"/>
  <c r="Q124" i="1"/>
  <c r="R124" i="1"/>
  <c r="A125" i="1"/>
  <c r="K125" i="1" s="1"/>
  <c r="B125" i="1"/>
  <c r="C125" i="1"/>
  <c r="D125" i="1"/>
  <c r="E125" i="1"/>
  <c r="F125" i="1"/>
  <c r="H125" i="1"/>
  <c r="I125" i="1"/>
  <c r="J125" i="1"/>
  <c r="N125" i="1"/>
  <c r="O125" i="1"/>
  <c r="A126" i="1"/>
  <c r="N126" i="1" s="1"/>
  <c r="B126" i="1"/>
  <c r="C126" i="1"/>
  <c r="D126" i="1"/>
  <c r="E126" i="1"/>
  <c r="F126" i="1"/>
  <c r="H126" i="1"/>
  <c r="J126" i="1"/>
  <c r="K126" i="1"/>
  <c r="L126" i="1"/>
  <c r="A127" i="1"/>
  <c r="L127" i="1" s="1"/>
  <c r="B127" i="1"/>
  <c r="C127" i="1"/>
  <c r="D127" i="1"/>
  <c r="E127" i="1"/>
  <c r="F127" i="1"/>
  <c r="H127" i="1"/>
  <c r="J127" i="1"/>
  <c r="K127" i="1"/>
  <c r="A128" i="1"/>
  <c r="G128" i="1" s="1"/>
  <c r="B128" i="1"/>
  <c r="C128" i="1"/>
  <c r="D128" i="1"/>
  <c r="E128" i="1"/>
  <c r="F128" i="1"/>
  <c r="H128" i="1"/>
  <c r="J128" i="1"/>
  <c r="L128" i="1"/>
  <c r="A129" i="1"/>
  <c r="K129" i="1" s="1"/>
  <c r="B129" i="1"/>
  <c r="C129" i="1"/>
  <c r="D129" i="1"/>
  <c r="E129" i="1"/>
  <c r="F129" i="1"/>
  <c r="H129" i="1"/>
  <c r="J129" i="1"/>
  <c r="M129" i="1"/>
  <c r="N129" i="1"/>
  <c r="O129" i="1"/>
  <c r="A130" i="1"/>
  <c r="N130" i="1" s="1"/>
  <c r="B130" i="1"/>
  <c r="C130" i="1"/>
  <c r="D130" i="1"/>
  <c r="E130" i="1"/>
  <c r="F130" i="1"/>
  <c r="H130" i="1"/>
  <c r="I130" i="1"/>
  <c r="J130" i="1"/>
  <c r="K130" i="1"/>
  <c r="M130" i="1"/>
  <c r="P130" i="1"/>
  <c r="Q130" i="1"/>
  <c r="A131" i="1"/>
  <c r="B131" i="1"/>
  <c r="C131" i="1"/>
  <c r="D131" i="1"/>
  <c r="E131" i="1"/>
  <c r="F131" i="1"/>
  <c r="H131" i="1"/>
  <c r="J131" i="1"/>
  <c r="K131" i="1"/>
  <c r="A132" i="1"/>
  <c r="G132" i="1" s="1"/>
  <c r="B132" i="1"/>
  <c r="C132" i="1"/>
  <c r="D132" i="1"/>
  <c r="E132" i="1"/>
  <c r="F132" i="1"/>
  <c r="H132" i="1"/>
  <c r="J132" i="1"/>
  <c r="A133" i="1"/>
  <c r="K133" i="1" s="1"/>
  <c r="B133" i="1"/>
  <c r="C133" i="1"/>
  <c r="D133" i="1"/>
  <c r="E133" i="1"/>
  <c r="F133" i="1"/>
  <c r="H133" i="1"/>
  <c r="J133" i="1"/>
  <c r="A134" i="1"/>
  <c r="N134" i="1" s="1"/>
  <c r="B134" i="1"/>
  <c r="C134" i="1"/>
  <c r="D134" i="1"/>
  <c r="E134" i="1"/>
  <c r="F134" i="1"/>
  <c r="H134" i="1"/>
  <c r="J134" i="1"/>
  <c r="K134" i="1"/>
  <c r="M134" i="1"/>
  <c r="P134" i="1"/>
  <c r="Q134" i="1"/>
  <c r="A135" i="1"/>
  <c r="L135" i="1" s="1"/>
  <c r="B135" i="1"/>
  <c r="C135" i="1"/>
  <c r="D135" i="1"/>
  <c r="E135" i="1"/>
  <c r="F135" i="1"/>
  <c r="H135" i="1"/>
  <c r="J135" i="1"/>
  <c r="K135" i="1"/>
  <c r="A136" i="1"/>
  <c r="G136" i="1" s="1"/>
  <c r="B136" i="1"/>
  <c r="C136" i="1"/>
  <c r="D136" i="1"/>
  <c r="E136" i="1"/>
  <c r="F136" i="1"/>
  <c r="H136" i="1"/>
  <c r="J136" i="1"/>
  <c r="N136" i="1"/>
  <c r="P136" i="1"/>
  <c r="R136" i="1"/>
  <c r="A137" i="1"/>
  <c r="K137" i="1" s="1"/>
  <c r="B137" i="1"/>
  <c r="C137" i="1"/>
  <c r="D137" i="1"/>
  <c r="E137" i="1"/>
  <c r="F137" i="1"/>
  <c r="H137" i="1"/>
  <c r="J137" i="1"/>
  <c r="A138" i="1"/>
  <c r="N138" i="1" s="1"/>
  <c r="B138" i="1"/>
  <c r="C138" i="1"/>
  <c r="D138" i="1"/>
  <c r="E138" i="1"/>
  <c r="F138" i="1"/>
  <c r="H138" i="1"/>
  <c r="J138" i="1"/>
  <c r="M138" i="1"/>
  <c r="A139" i="1"/>
  <c r="B139" i="1"/>
  <c r="C139" i="1"/>
  <c r="D139" i="1"/>
  <c r="E139" i="1"/>
  <c r="F139" i="1"/>
  <c r="H139" i="1"/>
  <c r="J139" i="1"/>
  <c r="K139" i="1"/>
  <c r="L139" i="1"/>
  <c r="A140" i="1"/>
  <c r="G140" i="1" s="1"/>
  <c r="B140" i="1"/>
  <c r="C140" i="1"/>
  <c r="D140" i="1"/>
  <c r="E140" i="1"/>
  <c r="F140" i="1"/>
  <c r="H140" i="1"/>
  <c r="J140" i="1"/>
  <c r="N140" i="1"/>
  <c r="P140" i="1"/>
  <c r="A141" i="1"/>
  <c r="K141" i="1" s="1"/>
  <c r="B141" i="1"/>
  <c r="C141" i="1"/>
  <c r="D141" i="1"/>
  <c r="E141" i="1"/>
  <c r="F141" i="1"/>
  <c r="H141" i="1"/>
  <c r="I141" i="1"/>
  <c r="J141" i="1"/>
  <c r="M141" i="1"/>
  <c r="N141" i="1"/>
  <c r="O141" i="1"/>
  <c r="R141" i="1"/>
  <c r="A142" i="1"/>
  <c r="N142" i="1" s="1"/>
  <c r="B142" i="1"/>
  <c r="C142" i="1"/>
  <c r="D142" i="1"/>
  <c r="E142" i="1"/>
  <c r="F142" i="1"/>
  <c r="H142" i="1"/>
  <c r="J142" i="1"/>
  <c r="A143" i="1"/>
  <c r="L143" i="1" s="1"/>
  <c r="B143" i="1"/>
  <c r="C143" i="1"/>
  <c r="D143" i="1"/>
  <c r="E143" i="1"/>
  <c r="F143" i="1"/>
  <c r="H143" i="1"/>
  <c r="J143" i="1"/>
  <c r="K143" i="1"/>
  <c r="A144" i="1"/>
  <c r="N144" i="1" s="1"/>
  <c r="B144" i="1"/>
  <c r="C144" i="1"/>
  <c r="D144" i="1"/>
  <c r="E144" i="1"/>
  <c r="F144" i="1"/>
  <c r="H144" i="1"/>
  <c r="J144" i="1"/>
  <c r="A145" i="1"/>
  <c r="M145" i="1" s="1"/>
  <c r="B145" i="1"/>
  <c r="C145" i="1"/>
  <c r="D145" i="1"/>
  <c r="E145" i="1"/>
  <c r="F145" i="1"/>
  <c r="H145" i="1"/>
  <c r="J145" i="1"/>
  <c r="A146" i="1"/>
  <c r="G146" i="1" s="1"/>
  <c r="B146" i="1"/>
  <c r="C146" i="1"/>
  <c r="D146" i="1"/>
  <c r="E146" i="1"/>
  <c r="F146" i="1"/>
  <c r="H146" i="1"/>
  <c r="J146" i="1"/>
  <c r="L146" i="1"/>
  <c r="N146" i="1"/>
  <c r="Q146" i="1"/>
  <c r="A147" i="1"/>
  <c r="G147" i="1" s="1"/>
  <c r="B147" i="1"/>
  <c r="C147" i="1"/>
  <c r="D147" i="1"/>
  <c r="E147" i="1"/>
  <c r="F147" i="1"/>
  <c r="H147" i="1"/>
  <c r="J147" i="1"/>
  <c r="A148" i="1"/>
  <c r="G148" i="1" s="1"/>
  <c r="B148" i="1"/>
  <c r="C148" i="1"/>
  <c r="D148" i="1"/>
  <c r="E148" i="1"/>
  <c r="F148" i="1"/>
  <c r="H148" i="1"/>
  <c r="J148" i="1"/>
  <c r="A149" i="1"/>
  <c r="M149" i="1" s="1"/>
  <c r="B149" i="1"/>
  <c r="C149" i="1"/>
  <c r="D149" i="1"/>
  <c r="E149" i="1"/>
  <c r="F149" i="1"/>
  <c r="H149" i="1"/>
  <c r="J149" i="1"/>
  <c r="O149" i="1"/>
  <c r="A150" i="1"/>
  <c r="P150" i="1" s="1"/>
  <c r="B150" i="1"/>
  <c r="C150" i="1"/>
  <c r="D150" i="1"/>
  <c r="E150" i="1"/>
  <c r="F150" i="1"/>
  <c r="H150" i="1"/>
  <c r="J150" i="1"/>
  <c r="M150" i="1"/>
  <c r="N150" i="1"/>
  <c r="A151" i="1"/>
  <c r="G151" i="1" s="1"/>
  <c r="B151" i="1"/>
  <c r="C151" i="1"/>
  <c r="D151" i="1"/>
  <c r="E151" i="1"/>
  <c r="F151" i="1"/>
  <c r="H151" i="1"/>
  <c r="J151" i="1"/>
  <c r="R151" i="1"/>
  <c r="A152" i="1"/>
  <c r="G152" i="1" s="1"/>
  <c r="B152" i="1"/>
  <c r="C152" i="1"/>
  <c r="D152" i="1"/>
  <c r="E152" i="1"/>
  <c r="F152" i="1"/>
  <c r="H152" i="1"/>
  <c r="J152" i="1"/>
  <c r="A153" i="1"/>
  <c r="M153" i="1" s="1"/>
  <c r="B153" i="1"/>
  <c r="C153" i="1"/>
  <c r="D153" i="1"/>
  <c r="E153" i="1"/>
  <c r="F153" i="1"/>
  <c r="H153" i="1"/>
  <c r="I153" i="1"/>
  <c r="J153" i="1"/>
  <c r="A154" i="1"/>
  <c r="R154" i="1" s="1"/>
  <c r="B154" i="1"/>
  <c r="C154" i="1"/>
  <c r="D154" i="1"/>
  <c r="E154" i="1"/>
  <c r="F154" i="1"/>
  <c r="H154" i="1"/>
  <c r="I154" i="1"/>
  <c r="J154" i="1"/>
  <c r="Q154" i="1"/>
  <c r="A155" i="1"/>
  <c r="G155" i="1" s="1"/>
  <c r="B155" i="1"/>
  <c r="C155" i="1"/>
  <c r="D155" i="1"/>
  <c r="E155" i="1"/>
  <c r="F155" i="1"/>
  <c r="H155" i="1"/>
  <c r="J155" i="1"/>
  <c r="M155" i="1"/>
  <c r="N155" i="1"/>
  <c r="P155" i="1"/>
  <c r="A156" i="1"/>
  <c r="G156" i="1" s="1"/>
  <c r="B156" i="1"/>
  <c r="C156" i="1"/>
  <c r="D156" i="1"/>
  <c r="E156" i="1"/>
  <c r="F156" i="1"/>
  <c r="H156" i="1"/>
  <c r="J156" i="1"/>
  <c r="P156" i="1"/>
  <c r="Q156" i="1"/>
  <c r="A157" i="1"/>
  <c r="I157" i="1" s="1"/>
  <c r="B157" i="1"/>
  <c r="C157" i="1"/>
  <c r="D157" i="1"/>
  <c r="E157" i="1"/>
  <c r="F157" i="1"/>
  <c r="H157" i="1"/>
  <c r="J157" i="1"/>
  <c r="A158" i="1"/>
  <c r="O158" i="1" s="1"/>
  <c r="B158" i="1"/>
  <c r="C158" i="1"/>
  <c r="D158" i="1"/>
  <c r="E158" i="1"/>
  <c r="F158" i="1"/>
  <c r="H158" i="1"/>
  <c r="J158" i="1"/>
  <c r="A159" i="1"/>
  <c r="G159" i="1" s="1"/>
  <c r="B159" i="1"/>
  <c r="C159" i="1"/>
  <c r="D159" i="1"/>
  <c r="E159" i="1"/>
  <c r="F159" i="1"/>
  <c r="H159" i="1"/>
  <c r="J159" i="1"/>
  <c r="K159" i="1"/>
  <c r="L159" i="1"/>
  <c r="Q159" i="1"/>
  <c r="A160" i="1"/>
  <c r="G160" i="1" s="1"/>
  <c r="B160" i="1"/>
  <c r="C160" i="1"/>
  <c r="D160" i="1"/>
  <c r="E160" i="1"/>
  <c r="F160" i="1"/>
  <c r="H160" i="1"/>
  <c r="J160" i="1"/>
  <c r="A161" i="1"/>
  <c r="Q161" i="1" s="1"/>
  <c r="B161" i="1"/>
  <c r="C161" i="1"/>
  <c r="D161" i="1"/>
  <c r="E161" i="1"/>
  <c r="F161" i="1"/>
  <c r="H161" i="1"/>
  <c r="J161" i="1"/>
  <c r="A162" i="1"/>
  <c r="B162" i="1"/>
  <c r="C162" i="1"/>
  <c r="D162" i="1"/>
  <c r="E162" i="1"/>
  <c r="F162" i="1"/>
  <c r="H162" i="1"/>
  <c r="I162" i="1"/>
  <c r="J162" i="1"/>
  <c r="O162" i="1"/>
  <c r="A163" i="1"/>
  <c r="G163" i="1" s="1"/>
  <c r="B163" i="1"/>
  <c r="C163" i="1"/>
  <c r="D163" i="1"/>
  <c r="E163" i="1"/>
  <c r="F163" i="1"/>
  <c r="H163" i="1"/>
  <c r="J163" i="1"/>
  <c r="K163" i="1"/>
  <c r="L163" i="1"/>
  <c r="A164" i="1"/>
  <c r="G164" i="1" s="1"/>
  <c r="B164" i="1"/>
  <c r="C164" i="1"/>
  <c r="D164" i="1"/>
  <c r="E164" i="1"/>
  <c r="F164" i="1"/>
  <c r="H164" i="1"/>
  <c r="J164" i="1"/>
  <c r="L164" i="1"/>
  <c r="N164" i="1"/>
  <c r="Q164" i="1"/>
  <c r="A165" i="1"/>
  <c r="Q165" i="1" s="1"/>
  <c r="B165" i="1"/>
  <c r="C165" i="1"/>
  <c r="D165" i="1"/>
  <c r="E165" i="1"/>
  <c r="F165" i="1"/>
  <c r="H165" i="1"/>
  <c r="J165" i="1"/>
  <c r="A166" i="1"/>
  <c r="I166" i="1" s="1"/>
  <c r="B166" i="1"/>
  <c r="C166" i="1"/>
  <c r="D166" i="1"/>
  <c r="E166" i="1"/>
  <c r="F166" i="1"/>
  <c r="H166" i="1"/>
  <c r="J166" i="1"/>
  <c r="A167" i="1"/>
  <c r="G167" i="1" s="1"/>
  <c r="B167" i="1"/>
  <c r="C167" i="1"/>
  <c r="D167" i="1"/>
  <c r="E167" i="1"/>
  <c r="F167" i="1"/>
  <c r="H167" i="1"/>
  <c r="J167" i="1"/>
  <c r="A168" i="1"/>
  <c r="G168" i="1" s="1"/>
  <c r="B168" i="1"/>
  <c r="C168" i="1"/>
  <c r="D168" i="1"/>
  <c r="E168" i="1"/>
  <c r="F168" i="1"/>
  <c r="H168" i="1"/>
  <c r="J168" i="1"/>
  <c r="L168" i="1"/>
  <c r="N168" i="1"/>
  <c r="A169" i="1"/>
  <c r="I169" i="1" s="1"/>
  <c r="B169" i="1"/>
  <c r="C169" i="1"/>
  <c r="D169" i="1"/>
  <c r="E169" i="1"/>
  <c r="F169" i="1"/>
  <c r="H169" i="1"/>
  <c r="J169" i="1"/>
  <c r="A170" i="1"/>
  <c r="L170" i="1" s="1"/>
  <c r="B170" i="1"/>
  <c r="C170" i="1"/>
  <c r="D170" i="1"/>
  <c r="E170" i="1"/>
  <c r="F170" i="1"/>
  <c r="H170" i="1"/>
  <c r="J170" i="1"/>
  <c r="P170" i="1"/>
  <c r="A171" i="1"/>
  <c r="G171" i="1" s="1"/>
  <c r="B171" i="1"/>
  <c r="C171" i="1"/>
  <c r="D171" i="1"/>
  <c r="E171" i="1"/>
  <c r="F171" i="1"/>
  <c r="H171" i="1"/>
  <c r="J171" i="1"/>
  <c r="A172" i="1"/>
  <c r="G172" i="1" s="1"/>
  <c r="B172" i="1"/>
  <c r="C172" i="1"/>
  <c r="D172" i="1"/>
  <c r="E172" i="1"/>
  <c r="F172" i="1"/>
  <c r="H172" i="1"/>
  <c r="J172" i="1"/>
  <c r="N172" i="1"/>
  <c r="A173" i="1"/>
  <c r="N173" i="1" s="1"/>
  <c r="B173" i="1"/>
  <c r="C173" i="1"/>
  <c r="D173" i="1"/>
  <c r="E173" i="1"/>
  <c r="F173" i="1"/>
  <c r="H173" i="1"/>
  <c r="J173" i="1"/>
  <c r="A174" i="1"/>
  <c r="I174" i="1" s="1"/>
  <c r="B174" i="1"/>
  <c r="C174" i="1"/>
  <c r="D174" i="1"/>
  <c r="E174" i="1"/>
  <c r="F174" i="1"/>
  <c r="H174" i="1"/>
  <c r="J174" i="1"/>
  <c r="A175" i="1"/>
  <c r="G175" i="1" s="1"/>
  <c r="B175" i="1"/>
  <c r="C175" i="1"/>
  <c r="D175" i="1"/>
  <c r="E175" i="1"/>
  <c r="F175" i="1"/>
  <c r="H175" i="1"/>
  <c r="J175" i="1"/>
  <c r="A176" i="1"/>
  <c r="G176" i="1" s="1"/>
  <c r="B176" i="1"/>
  <c r="C176" i="1"/>
  <c r="D176" i="1"/>
  <c r="E176" i="1"/>
  <c r="F176" i="1"/>
  <c r="H176" i="1"/>
  <c r="J176" i="1"/>
  <c r="L176" i="1"/>
  <c r="N176" i="1"/>
  <c r="Q176" i="1"/>
  <c r="R176" i="1"/>
  <c r="A177" i="1"/>
  <c r="N177" i="1" s="1"/>
  <c r="B177" i="1"/>
  <c r="C177" i="1"/>
  <c r="D177" i="1"/>
  <c r="E177" i="1"/>
  <c r="F177" i="1"/>
  <c r="H177" i="1"/>
  <c r="J177" i="1"/>
  <c r="A178" i="1"/>
  <c r="L178" i="1" s="1"/>
  <c r="B178" i="1"/>
  <c r="C178" i="1"/>
  <c r="D178" i="1"/>
  <c r="E178" i="1"/>
  <c r="F178" i="1"/>
  <c r="H178" i="1"/>
  <c r="J178" i="1"/>
  <c r="A179" i="1"/>
  <c r="G179" i="1" s="1"/>
  <c r="B179" i="1"/>
  <c r="C179" i="1"/>
  <c r="D179" i="1"/>
  <c r="E179" i="1"/>
  <c r="F179" i="1"/>
  <c r="H179" i="1"/>
  <c r="J179" i="1"/>
  <c r="N179" i="1"/>
  <c r="P179" i="1"/>
  <c r="A180" i="1"/>
  <c r="G180" i="1" s="1"/>
  <c r="B180" i="1"/>
  <c r="C180" i="1"/>
  <c r="D180" i="1"/>
  <c r="E180" i="1"/>
  <c r="F180" i="1"/>
  <c r="H180" i="1"/>
  <c r="J180" i="1"/>
  <c r="R180" i="1"/>
  <c r="A181" i="1"/>
  <c r="N181" i="1" s="1"/>
  <c r="B181" i="1"/>
  <c r="C181" i="1"/>
  <c r="D181" i="1"/>
  <c r="E181" i="1"/>
  <c r="F181" i="1"/>
  <c r="H181" i="1"/>
  <c r="I181" i="1"/>
  <c r="J181" i="1"/>
  <c r="Q181" i="1"/>
  <c r="A182" i="1"/>
  <c r="O182" i="1" s="1"/>
  <c r="B182" i="1"/>
  <c r="C182" i="1"/>
  <c r="D182" i="1"/>
  <c r="E182" i="1"/>
  <c r="F182" i="1"/>
  <c r="H182" i="1"/>
  <c r="J182" i="1"/>
  <c r="A183" i="1"/>
  <c r="G183" i="1" s="1"/>
  <c r="B183" i="1"/>
  <c r="C183" i="1"/>
  <c r="D183" i="1"/>
  <c r="E183" i="1"/>
  <c r="F183" i="1"/>
  <c r="H183" i="1"/>
  <c r="J183" i="1"/>
  <c r="P183" i="1"/>
  <c r="A184" i="1"/>
  <c r="L184" i="1" s="1"/>
  <c r="B184" i="1"/>
  <c r="C184" i="1"/>
  <c r="D184" i="1"/>
  <c r="E184" i="1"/>
  <c r="F184" i="1"/>
  <c r="H184" i="1"/>
  <c r="J184" i="1"/>
  <c r="R184" i="1"/>
  <c r="A185" i="1"/>
  <c r="P185" i="1" s="1"/>
  <c r="B185" i="1"/>
  <c r="C185" i="1"/>
  <c r="D185" i="1"/>
  <c r="E185" i="1"/>
  <c r="F185" i="1"/>
  <c r="H185" i="1"/>
  <c r="J185" i="1"/>
  <c r="L185" i="1"/>
  <c r="A186" i="1"/>
  <c r="M186" i="1" s="1"/>
  <c r="B186" i="1"/>
  <c r="C186" i="1"/>
  <c r="D186" i="1"/>
  <c r="E186" i="1"/>
  <c r="F186" i="1"/>
  <c r="G186" i="1"/>
  <c r="H186" i="1"/>
  <c r="I186" i="1"/>
  <c r="J186" i="1"/>
  <c r="K186" i="1"/>
  <c r="L186" i="1"/>
  <c r="O186" i="1"/>
  <c r="P186" i="1"/>
  <c r="Q186" i="1"/>
  <c r="R186" i="1"/>
  <c r="A187" i="1"/>
  <c r="K187" i="1" s="1"/>
  <c r="B187" i="1"/>
  <c r="C187" i="1"/>
  <c r="D187" i="1"/>
  <c r="E187" i="1"/>
  <c r="F187" i="1"/>
  <c r="H187" i="1"/>
  <c r="J187" i="1"/>
  <c r="A188" i="1"/>
  <c r="L188" i="1" s="1"/>
  <c r="B188" i="1"/>
  <c r="C188" i="1"/>
  <c r="D188" i="1"/>
  <c r="E188" i="1"/>
  <c r="F188" i="1"/>
  <c r="H188" i="1"/>
  <c r="J188" i="1"/>
  <c r="R188" i="1"/>
  <c r="A189" i="1"/>
  <c r="L189" i="1" s="1"/>
  <c r="B189" i="1"/>
  <c r="C189" i="1"/>
  <c r="D189" i="1"/>
  <c r="E189" i="1"/>
  <c r="F189" i="1"/>
  <c r="H189" i="1"/>
  <c r="J189" i="1"/>
  <c r="A190" i="1"/>
  <c r="B190" i="1"/>
  <c r="C190" i="1"/>
  <c r="D190" i="1"/>
  <c r="E190" i="1"/>
  <c r="F190" i="1"/>
  <c r="G190" i="1"/>
  <c r="H190" i="1"/>
  <c r="I190" i="1"/>
  <c r="J190" i="1"/>
  <c r="K190" i="1"/>
  <c r="L190" i="1"/>
  <c r="M190" i="1"/>
  <c r="N190" i="1"/>
  <c r="O190" i="1"/>
  <c r="P190" i="1"/>
  <c r="Q190" i="1"/>
  <c r="R190" i="1"/>
  <c r="A191" i="1"/>
  <c r="P191" i="1" s="1"/>
  <c r="B191" i="1"/>
  <c r="C191" i="1"/>
  <c r="D191" i="1"/>
  <c r="E191" i="1"/>
  <c r="F191" i="1"/>
  <c r="H191" i="1"/>
  <c r="J191" i="1"/>
  <c r="A192" i="1"/>
  <c r="L192" i="1" s="1"/>
  <c r="B192" i="1"/>
  <c r="C192" i="1"/>
  <c r="D192" i="1"/>
  <c r="E192" i="1"/>
  <c r="F192" i="1"/>
  <c r="H192" i="1"/>
  <c r="J192" i="1"/>
  <c r="A193" i="1"/>
  <c r="R193" i="1" s="1"/>
  <c r="B193" i="1"/>
  <c r="C193" i="1"/>
  <c r="D193" i="1"/>
  <c r="E193" i="1"/>
  <c r="F193" i="1"/>
  <c r="H193" i="1"/>
  <c r="J193" i="1"/>
  <c r="A194" i="1"/>
  <c r="M194" i="1" s="1"/>
  <c r="B194" i="1"/>
  <c r="C194" i="1"/>
  <c r="D194" i="1"/>
  <c r="E194" i="1"/>
  <c r="F194" i="1"/>
  <c r="H194" i="1"/>
  <c r="J194" i="1"/>
  <c r="R194" i="1"/>
  <c r="A195" i="1"/>
  <c r="B195" i="1"/>
  <c r="C195" i="1"/>
  <c r="D195" i="1"/>
  <c r="E195" i="1"/>
  <c r="F195" i="1"/>
  <c r="H195" i="1"/>
  <c r="J195" i="1"/>
  <c r="A196" i="1"/>
  <c r="O196" i="1" s="1"/>
  <c r="B196" i="1"/>
  <c r="C196" i="1"/>
  <c r="D196" i="1"/>
  <c r="E196" i="1"/>
  <c r="F196" i="1"/>
  <c r="H196" i="1"/>
  <c r="J196" i="1"/>
  <c r="A197" i="1"/>
  <c r="N197" i="1" s="1"/>
  <c r="B197" i="1"/>
  <c r="C197" i="1"/>
  <c r="D197" i="1"/>
  <c r="E197" i="1"/>
  <c r="F197" i="1"/>
  <c r="H197" i="1"/>
  <c r="J197" i="1"/>
  <c r="L197" i="1"/>
  <c r="A198" i="1"/>
  <c r="L198" i="1" s="1"/>
  <c r="B198" i="1"/>
  <c r="C198" i="1"/>
  <c r="D198" i="1"/>
  <c r="E198" i="1"/>
  <c r="F198" i="1"/>
  <c r="H198" i="1"/>
  <c r="J198" i="1"/>
  <c r="A199" i="1"/>
  <c r="K199" i="1" s="1"/>
  <c r="B199" i="1"/>
  <c r="C199" i="1"/>
  <c r="D199" i="1"/>
  <c r="E199" i="1"/>
  <c r="F199" i="1"/>
  <c r="H199" i="1"/>
  <c r="J199" i="1"/>
  <c r="L199" i="1"/>
  <c r="M199" i="1"/>
  <c r="A200" i="1"/>
  <c r="M200" i="1" s="1"/>
  <c r="B200" i="1"/>
  <c r="C200" i="1"/>
  <c r="D200" i="1"/>
  <c r="E200" i="1"/>
  <c r="F200" i="1"/>
  <c r="H200" i="1"/>
  <c r="I200" i="1"/>
  <c r="J200" i="1"/>
  <c r="K200" i="1"/>
  <c r="L200" i="1"/>
  <c r="R200" i="1"/>
  <c r="A201" i="1"/>
  <c r="B201" i="1"/>
  <c r="C201" i="1"/>
  <c r="D201" i="1"/>
  <c r="E201" i="1"/>
  <c r="F201" i="1"/>
  <c r="H201" i="1"/>
  <c r="J201" i="1"/>
  <c r="L201" i="1"/>
  <c r="Q201" i="1"/>
  <c r="A202" i="1"/>
  <c r="K202" i="1" s="1"/>
  <c r="B202" i="1"/>
  <c r="C202" i="1"/>
  <c r="D202" i="1"/>
  <c r="E202" i="1"/>
  <c r="F202" i="1"/>
  <c r="H202" i="1"/>
  <c r="J202" i="1"/>
  <c r="A203" i="1"/>
  <c r="L203" i="1" s="1"/>
  <c r="B203" i="1"/>
  <c r="C203" i="1"/>
  <c r="D203" i="1"/>
  <c r="E203" i="1"/>
  <c r="F203" i="1"/>
  <c r="H203" i="1"/>
  <c r="J203" i="1"/>
  <c r="A204" i="1"/>
  <c r="N204" i="1" s="1"/>
  <c r="B204" i="1"/>
  <c r="C204" i="1"/>
  <c r="D204" i="1"/>
  <c r="E204" i="1"/>
  <c r="F204" i="1"/>
  <c r="H204" i="1"/>
  <c r="J204" i="1"/>
  <c r="A205" i="1"/>
  <c r="B205" i="1"/>
  <c r="C205" i="1"/>
  <c r="D205" i="1"/>
  <c r="E205" i="1"/>
  <c r="F205" i="1"/>
  <c r="H205" i="1"/>
  <c r="J205" i="1"/>
  <c r="A206" i="1"/>
  <c r="G206" i="1" s="1"/>
  <c r="B206" i="1"/>
  <c r="C206" i="1"/>
  <c r="D206" i="1"/>
  <c r="E206" i="1"/>
  <c r="F206" i="1"/>
  <c r="H206" i="1"/>
  <c r="J206" i="1"/>
  <c r="A207" i="1"/>
  <c r="K207" i="1" s="1"/>
  <c r="B207" i="1"/>
  <c r="C207" i="1"/>
  <c r="D207" i="1"/>
  <c r="E207" i="1"/>
  <c r="F207" i="1"/>
  <c r="H207" i="1"/>
  <c r="J207" i="1"/>
  <c r="L207" i="1"/>
  <c r="N207" i="1"/>
  <c r="P207" i="1"/>
  <c r="R207" i="1"/>
  <c r="A208" i="1"/>
  <c r="M208" i="1" s="1"/>
  <c r="B208" i="1"/>
  <c r="C208" i="1"/>
  <c r="D208" i="1"/>
  <c r="E208" i="1"/>
  <c r="F208" i="1"/>
  <c r="G208" i="1"/>
  <c r="H208" i="1"/>
  <c r="I208" i="1"/>
  <c r="J208" i="1"/>
  <c r="K208" i="1"/>
  <c r="L208" i="1"/>
  <c r="N208" i="1"/>
  <c r="O208" i="1"/>
  <c r="P208" i="1"/>
  <c r="Q208" i="1"/>
  <c r="R208" i="1"/>
  <c r="A209" i="1"/>
  <c r="G209" i="1" s="1"/>
  <c r="B209" i="1"/>
  <c r="C209" i="1"/>
  <c r="D209" i="1"/>
  <c r="E209" i="1"/>
  <c r="F209" i="1"/>
  <c r="H209" i="1"/>
  <c r="J209" i="1"/>
  <c r="A210" i="1"/>
  <c r="R210" i="1" s="1"/>
  <c r="B210" i="1"/>
  <c r="C210" i="1"/>
  <c r="D210" i="1"/>
  <c r="E210" i="1"/>
  <c r="F210" i="1"/>
  <c r="H210" i="1"/>
  <c r="J210" i="1"/>
  <c r="A211" i="1"/>
  <c r="K211" i="1" s="1"/>
  <c r="B211" i="1"/>
  <c r="C211" i="1"/>
  <c r="D211" i="1"/>
  <c r="E211" i="1"/>
  <c r="F211" i="1"/>
  <c r="H211" i="1"/>
  <c r="J211" i="1"/>
  <c r="Q211" i="1"/>
  <c r="P154" i="1" l="1"/>
  <c r="I148" i="1"/>
  <c r="I194" i="1"/>
  <c r="I185" i="1"/>
  <c r="R173" i="1"/>
  <c r="G158" i="1"/>
  <c r="O154" i="1"/>
  <c r="G154" i="1"/>
  <c r="Q153" i="1"/>
  <c r="G153" i="1"/>
  <c r="N151" i="1"/>
  <c r="K150" i="1"/>
  <c r="Q147" i="1"/>
  <c r="O120" i="1"/>
  <c r="I116" i="1"/>
  <c r="M207" i="1"/>
  <c r="N186" i="1"/>
  <c r="Q183" i="1"/>
  <c r="I165" i="1"/>
  <c r="R164" i="1"/>
  <c r="N154" i="1"/>
  <c r="P153" i="1"/>
  <c r="M151" i="1"/>
  <c r="P147" i="1"/>
  <c r="M146" i="1"/>
  <c r="Q136" i="1"/>
  <c r="L134" i="1"/>
  <c r="N128" i="1"/>
  <c r="I126" i="1"/>
  <c r="R125" i="1"/>
  <c r="N124" i="1"/>
  <c r="L122" i="1"/>
  <c r="N120" i="1"/>
  <c r="I119" i="1"/>
  <c r="R118" i="1"/>
  <c r="K167" i="1"/>
  <c r="L160" i="1"/>
  <c r="L175" i="1"/>
  <c r="K171" i="1"/>
  <c r="I147" i="1"/>
  <c r="I121" i="1"/>
  <c r="I173" i="1"/>
  <c r="Q167" i="1"/>
  <c r="M154" i="1"/>
  <c r="O153" i="1"/>
  <c r="R116" i="1"/>
  <c r="N209" i="1"/>
  <c r="K183" i="1"/>
  <c r="N153" i="1"/>
  <c r="I151" i="1"/>
  <c r="M147" i="1"/>
  <c r="I120" i="1"/>
  <c r="R119" i="1"/>
  <c r="O118" i="1"/>
  <c r="Q116" i="1"/>
  <c r="L180" i="1"/>
  <c r="R153" i="1"/>
  <c r="R147" i="1"/>
  <c r="L138" i="1"/>
  <c r="I133" i="1"/>
  <c r="Q158" i="1"/>
  <c r="I150" i="1"/>
  <c r="N147" i="1"/>
  <c r="P158" i="1"/>
  <c r="L154" i="1"/>
  <c r="R150" i="1"/>
  <c r="N167" i="1"/>
  <c r="Q160" i="1"/>
  <c r="K154" i="1"/>
  <c r="L153" i="1"/>
  <c r="L147" i="1"/>
  <c r="I134" i="1"/>
  <c r="N133" i="1"/>
  <c r="I128" i="1"/>
  <c r="M125" i="1"/>
  <c r="I124" i="1"/>
  <c r="I122" i="1"/>
  <c r="N121" i="1"/>
  <c r="Q119" i="1"/>
  <c r="N118" i="1"/>
  <c r="O116" i="1"/>
  <c r="I113" i="1"/>
  <c r="I158" i="1"/>
  <c r="R203" i="1"/>
  <c r="P188" i="1"/>
  <c r="P167" i="1"/>
  <c r="I161" i="1"/>
  <c r="G173" i="1"/>
  <c r="Q171" i="1"/>
  <c r="Q150" i="1"/>
  <c r="G150" i="1"/>
  <c r="L149" i="1"/>
  <c r="I146" i="1"/>
  <c r="I199" i="1"/>
  <c r="P171" i="1"/>
  <c r="L167" i="1"/>
  <c r="N163" i="1"/>
  <c r="G161" i="1"/>
  <c r="N160" i="1"/>
  <c r="O150" i="1"/>
  <c r="L148" i="1"/>
  <c r="K147" i="1"/>
  <c r="I136" i="1"/>
  <c r="M133" i="1"/>
  <c r="R129" i="1"/>
  <c r="M121" i="1"/>
  <c r="P119" i="1"/>
  <c r="M118" i="1"/>
  <c r="N116" i="1"/>
  <c r="I206" i="1"/>
  <c r="I177" i="1"/>
  <c r="K175" i="1"/>
  <c r="I132" i="1"/>
  <c r="Q114" i="1"/>
  <c r="I112" i="1"/>
  <c r="M203" i="1"/>
  <c r="Q194" i="1"/>
  <c r="R192" i="1"/>
  <c r="L179" i="1"/>
  <c r="I170" i="1"/>
  <c r="N169" i="1"/>
  <c r="L140" i="1"/>
  <c r="K138" i="1"/>
  <c r="P114" i="1"/>
  <c r="G114" i="1"/>
  <c r="R114" i="1"/>
  <c r="I145" i="1"/>
  <c r="I149" i="1"/>
  <c r="I203" i="1"/>
  <c r="R202" i="1"/>
  <c r="Q200" i="1"/>
  <c r="R199" i="1"/>
  <c r="R197" i="1"/>
  <c r="O194" i="1"/>
  <c r="N183" i="1"/>
  <c r="G181" i="1"/>
  <c r="Q180" i="1"/>
  <c r="Q178" i="1"/>
  <c r="N171" i="1"/>
  <c r="R168" i="1"/>
  <c r="P159" i="1"/>
  <c r="L151" i="1"/>
  <c r="P148" i="1"/>
  <c r="P142" i="1"/>
  <c r="I140" i="1"/>
  <c r="I138" i="1"/>
  <c r="R137" i="1"/>
  <c r="Q132" i="1"/>
  <c r="N114" i="1"/>
  <c r="P112" i="1"/>
  <c r="I189" i="1"/>
  <c r="P184" i="1"/>
  <c r="K179" i="1"/>
  <c r="G165" i="1"/>
  <c r="Q112" i="1"/>
  <c r="Q206" i="1"/>
  <c r="Q202" i="1"/>
  <c r="P200" i="1"/>
  <c r="G200" i="1"/>
  <c r="Q199" i="1"/>
  <c r="N194" i="1"/>
  <c r="L183" i="1"/>
  <c r="N180" i="1"/>
  <c r="P178" i="1"/>
  <c r="Q175" i="1"/>
  <c r="L171" i="1"/>
  <c r="Q168" i="1"/>
  <c r="N159" i="1"/>
  <c r="Q152" i="1"/>
  <c r="G149" i="1"/>
  <c r="N148" i="1"/>
  <c r="P145" i="1"/>
  <c r="M142" i="1"/>
  <c r="O137" i="1"/>
  <c r="L136" i="1"/>
  <c r="P132" i="1"/>
  <c r="L130" i="1"/>
  <c r="I129" i="1"/>
  <c r="R128" i="1"/>
  <c r="Q126" i="1"/>
  <c r="L114" i="1"/>
  <c r="O112" i="1"/>
  <c r="L196" i="1"/>
  <c r="L172" i="1"/>
  <c r="I152" i="1"/>
  <c r="L144" i="1"/>
  <c r="I142" i="1"/>
  <c r="P194" i="1"/>
  <c r="P192" i="1"/>
  <c r="Q142" i="1"/>
  <c r="O114" i="1"/>
  <c r="N206" i="1"/>
  <c r="P202" i="1"/>
  <c r="O200" i="1"/>
  <c r="P199" i="1"/>
  <c r="L194" i="1"/>
  <c r="P189" i="1"/>
  <c r="P175" i="1"/>
  <c r="R172" i="1"/>
  <c r="R165" i="1"/>
  <c r="Q163" i="1"/>
  <c r="P152" i="1"/>
  <c r="Q149" i="1"/>
  <c r="O145" i="1"/>
  <c r="L142" i="1"/>
  <c r="R140" i="1"/>
  <c r="Q138" i="1"/>
  <c r="N137" i="1"/>
  <c r="R133" i="1"/>
  <c r="N132" i="1"/>
  <c r="Q128" i="1"/>
  <c r="P126" i="1"/>
  <c r="R121" i="1"/>
  <c r="Q118" i="1"/>
  <c r="Q115" i="1"/>
  <c r="K114" i="1"/>
  <c r="N112" i="1"/>
  <c r="I114" i="1"/>
  <c r="I202" i="1"/>
  <c r="I137" i="1"/>
  <c r="G194" i="1"/>
  <c r="R132" i="1"/>
  <c r="M206" i="1"/>
  <c r="L202" i="1"/>
  <c r="N200" i="1"/>
  <c r="N199" i="1"/>
  <c r="K194" i="1"/>
  <c r="R181" i="1"/>
  <c r="Q179" i="1"/>
  <c r="I178" i="1"/>
  <c r="N175" i="1"/>
  <c r="Q172" i="1"/>
  <c r="Q170" i="1"/>
  <c r="P163" i="1"/>
  <c r="R160" i="1"/>
  <c r="N152" i="1"/>
  <c r="P149" i="1"/>
  <c r="N145" i="1"/>
  <c r="K142" i="1"/>
  <c r="Q140" i="1"/>
  <c r="P138" i="1"/>
  <c r="M137" i="1"/>
  <c r="O133" i="1"/>
  <c r="L132" i="1"/>
  <c r="P128" i="1"/>
  <c r="M126" i="1"/>
  <c r="O121" i="1"/>
  <c r="L112" i="1"/>
  <c r="P211" i="1"/>
  <c r="N211" i="1"/>
  <c r="M211" i="1"/>
  <c r="I211" i="1"/>
  <c r="R211" i="1"/>
  <c r="K195" i="1"/>
  <c r="P195" i="1"/>
  <c r="R166" i="1"/>
  <c r="K166" i="1"/>
  <c r="L166" i="1"/>
  <c r="M166" i="1"/>
  <c r="N166" i="1"/>
  <c r="M157" i="1"/>
  <c r="L157" i="1"/>
  <c r="N157" i="1"/>
  <c r="O157" i="1"/>
  <c r="P157" i="1"/>
  <c r="M131" i="1"/>
  <c r="N131" i="1"/>
  <c r="P131" i="1"/>
  <c r="Q131" i="1"/>
  <c r="R131" i="1"/>
  <c r="I131" i="1"/>
  <c r="G111" i="1"/>
  <c r="K111" i="1"/>
  <c r="L111" i="1"/>
  <c r="M111" i="1"/>
  <c r="N111" i="1"/>
  <c r="O111" i="1"/>
  <c r="P111" i="1"/>
  <c r="R204" i="1"/>
  <c r="I193" i="1"/>
  <c r="I191" i="1"/>
  <c r="M187" i="1"/>
  <c r="L187" i="1"/>
  <c r="R187" i="1"/>
  <c r="R174" i="1"/>
  <c r="K174" i="1"/>
  <c r="M174" i="1"/>
  <c r="N174" i="1"/>
  <c r="R117" i="1"/>
  <c r="K117" i="1"/>
  <c r="L117" i="1"/>
  <c r="M117" i="1"/>
  <c r="N117" i="1"/>
  <c r="I111" i="1"/>
  <c r="I210" i="1"/>
  <c r="G198" i="1"/>
  <c r="O198" i="1"/>
  <c r="K198" i="1"/>
  <c r="L206" i="1"/>
  <c r="G201" i="1"/>
  <c r="N201" i="1"/>
  <c r="I198" i="1"/>
  <c r="K189" i="1"/>
  <c r="O189" i="1"/>
  <c r="I187" i="1"/>
  <c r="K185" i="1"/>
  <c r="O185" i="1"/>
  <c r="Q182" i="1"/>
  <c r="G182" i="1"/>
  <c r="O178" i="1"/>
  <c r="M177" i="1"/>
  <c r="L177" i="1"/>
  <c r="O177" i="1"/>
  <c r="P177" i="1"/>
  <c r="O170" i="1"/>
  <c r="M169" i="1"/>
  <c r="L169" i="1"/>
  <c r="O169" i="1"/>
  <c r="P169" i="1"/>
  <c r="G166" i="1"/>
  <c r="R162" i="1"/>
  <c r="K162" i="1"/>
  <c r="L162" i="1"/>
  <c r="M162" i="1"/>
  <c r="N162" i="1"/>
  <c r="G157" i="1"/>
  <c r="M139" i="1"/>
  <c r="N139" i="1"/>
  <c r="P139" i="1"/>
  <c r="Q139" i="1"/>
  <c r="R139" i="1"/>
  <c r="I139" i="1"/>
  <c r="G205" i="1"/>
  <c r="Q205" i="1"/>
  <c r="K193" i="1"/>
  <c r="O193" i="1"/>
  <c r="O210" i="1"/>
  <c r="L209" i="1"/>
  <c r="K206" i="1"/>
  <c r="P204" i="1"/>
  <c r="G204" i="1"/>
  <c r="Q203" i="1"/>
  <c r="N202" i="1"/>
  <c r="I201" i="1"/>
  <c r="R198" i="1"/>
  <c r="Q193" i="1"/>
  <c r="G193" i="1"/>
  <c r="R189" i="1"/>
  <c r="R185" i="1"/>
  <c r="P182" i="1"/>
  <c r="O181" i="1"/>
  <c r="G174" i="1"/>
  <c r="Q173" i="1"/>
  <c r="R161" i="1"/>
  <c r="M127" i="1"/>
  <c r="N127" i="1"/>
  <c r="P127" i="1"/>
  <c r="Q127" i="1"/>
  <c r="R127" i="1"/>
  <c r="I127" i="1"/>
  <c r="G117" i="1"/>
  <c r="I182" i="1"/>
  <c r="I204" i="1"/>
  <c r="I195" i="1"/>
  <c r="G210" i="1"/>
  <c r="Q204" i="1"/>
  <c r="N210" i="1"/>
  <c r="M210" i="1"/>
  <c r="I207" i="1"/>
  <c r="R206" i="1"/>
  <c r="O204" i="1"/>
  <c r="N203" i="1"/>
  <c r="M202" i="1"/>
  <c r="Q198" i="1"/>
  <c r="K197" i="1"/>
  <c r="Q197" i="1"/>
  <c r="I197" i="1"/>
  <c r="P193" i="1"/>
  <c r="Q191" i="1"/>
  <c r="Q189" i="1"/>
  <c r="G189" i="1"/>
  <c r="Q185" i="1"/>
  <c r="G185" i="1"/>
  <c r="G177" i="1"/>
  <c r="Q174" i="1"/>
  <c r="G169" i="1"/>
  <c r="Q166" i="1"/>
  <c r="M165" i="1"/>
  <c r="L165" i="1"/>
  <c r="N165" i="1"/>
  <c r="O165" i="1"/>
  <c r="P165" i="1"/>
  <c r="G162" i="1"/>
  <c r="R158" i="1"/>
  <c r="K158" i="1"/>
  <c r="L158" i="1"/>
  <c r="M158" i="1"/>
  <c r="N158" i="1"/>
  <c r="R113" i="1"/>
  <c r="Q210" i="1"/>
  <c r="R182" i="1"/>
  <c r="K182" i="1"/>
  <c r="N182" i="1"/>
  <c r="M204" i="1"/>
  <c r="P198" i="1"/>
  <c r="N193" i="1"/>
  <c r="Q187" i="1"/>
  <c r="M182" i="1"/>
  <c r="R178" i="1"/>
  <c r="K178" i="1"/>
  <c r="M178" i="1"/>
  <c r="N178" i="1"/>
  <c r="P174" i="1"/>
  <c r="R170" i="1"/>
  <c r="K170" i="1"/>
  <c r="M170" i="1"/>
  <c r="N170" i="1"/>
  <c r="P166" i="1"/>
  <c r="R157" i="1"/>
  <c r="G144" i="1"/>
  <c r="P144" i="1"/>
  <c r="Q144" i="1"/>
  <c r="I144" i="1"/>
  <c r="M135" i="1"/>
  <c r="N135" i="1"/>
  <c r="P135" i="1"/>
  <c r="Q135" i="1"/>
  <c r="R135" i="1"/>
  <c r="I135" i="1"/>
  <c r="Q117" i="1"/>
  <c r="M191" i="1"/>
  <c r="R191" i="1"/>
  <c r="L191" i="1"/>
  <c r="P210" i="1"/>
  <c r="K210" i="1"/>
  <c r="Q207" i="1"/>
  <c r="P206" i="1"/>
  <c r="N205" i="1"/>
  <c r="L204" i="1"/>
  <c r="N198" i="1"/>
  <c r="M196" i="1"/>
  <c r="I196" i="1"/>
  <c r="R196" i="1"/>
  <c r="M193" i="1"/>
  <c r="N191" i="1"/>
  <c r="N189" i="1"/>
  <c r="P187" i="1"/>
  <c r="N185" i="1"/>
  <c r="L182" i="1"/>
  <c r="M181" i="1"/>
  <c r="L181" i="1"/>
  <c r="P181" i="1"/>
  <c r="R177" i="1"/>
  <c r="O174" i="1"/>
  <c r="M173" i="1"/>
  <c r="L173" i="1"/>
  <c r="O173" i="1"/>
  <c r="P173" i="1"/>
  <c r="R169" i="1"/>
  <c r="O166" i="1"/>
  <c r="Q162" i="1"/>
  <c r="M161" i="1"/>
  <c r="L161" i="1"/>
  <c r="N161" i="1"/>
  <c r="O161" i="1"/>
  <c r="P161" i="1"/>
  <c r="Q157" i="1"/>
  <c r="M123" i="1"/>
  <c r="N123" i="1"/>
  <c r="P123" i="1"/>
  <c r="Q123" i="1"/>
  <c r="R123" i="1"/>
  <c r="I123" i="1"/>
  <c r="P117" i="1"/>
  <c r="R111" i="1"/>
  <c r="I205" i="1"/>
  <c r="L210" i="1"/>
  <c r="O206" i="1"/>
  <c r="L205" i="1"/>
  <c r="K204" i="1"/>
  <c r="K203" i="1"/>
  <c r="P203" i="1"/>
  <c r="G202" i="1"/>
  <c r="O202" i="1"/>
  <c r="M198" i="1"/>
  <c r="L195" i="1"/>
  <c r="L193" i="1"/>
  <c r="K191" i="1"/>
  <c r="M189" i="1"/>
  <c r="N187" i="1"/>
  <c r="M185" i="1"/>
  <c r="G178" i="1"/>
  <c r="Q177" i="1"/>
  <c r="L174" i="1"/>
  <c r="G170" i="1"/>
  <c r="Q169" i="1"/>
  <c r="P162" i="1"/>
  <c r="G143" i="1"/>
  <c r="M143" i="1"/>
  <c r="N143" i="1"/>
  <c r="P143" i="1"/>
  <c r="Q143" i="1"/>
  <c r="I143" i="1"/>
  <c r="R143" i="1"/>
  <c r="L131" i="1"/>
  <c r="O117" i="1"/>
  <c r="K113" i="1"/>
  <c r="L113" i="1"/>
  <c r="M113" i="1"/>
  <c r="N113" i="1"/>
  <c r="G113" i="1"/>
  <c r="O113" i="1"/>
  <c r="Q111" i="1"/>
  <c r="M183" i="1"/>
  <c r="P180" i="1"/>
  <c r="M179" i="1"/>
  <c r="P176" i="1"/>
  <c r="M175" i="1"/>
  <c r="P172" i="1"/>
  <c r="M171" i="1"/>
  <c r="P168" i="1"/>
  <c r="M167" i="1"/>
  <c r="P164" i="1"/>
  <c r="M163" i="1"/>
  <c r="P160" i="1"/>
  <c r="M159" i="1"/>
  <c r="N156" i="1"/>
  <c r="L155" i="1"/>
  <c r="L152" i="1"/>
  <c r="K151" i="1"/>
  <c r="L150" i="1"/>
  <c r="N149" i="1"/>
  <c r="K146" i="1"/>
  <c r="L145" i="1"/>
  <c r="R142" i="1"/>
  <c r="L141" i="1"/>
  <c r="R138" i="1"/>
  <c r="L137" i="1"/>
  <c r="R134" i="1"/>
  <c r="L133" i="1"/>
  <c r="R130" i="1"/>
  <c r="L129" i="1"/>
  <c r="R126" i="1"/>
  <c r="L125" i="1"/>
  <c r="R122" i="1"/>
  <c r="L121" i="1"/>
  <c r="L120" i="1"/>
  <c r="K119" i="1"/>
  <c r="P116" i="1"/>
  <c r="N115" i="1"/>
  <c r="L156" i="1"/>
  <c r="K155" i="1"/>
  <c r="R146" i="1"/>
  <c r="K115" i="1"/>
  <c r="I156" i="1"/>
  <c r="R155" i="1"/>
  <c r="I155" i="1"/>
  <c r="Q151" i="1"/>
  <c r="P146" i="1"/>
  <c r="R145" i="1"/>
  <c r="O142" i="1"/>
  <c r="G142" i="1"/>
  <c r="Q141" i="1"/>
  <c r="O138" i="1"/>
  <c r="G138" i="1"/>
  <c r="Q137" i="1"/>
  <c r="O134" i="1"/>
  <c r="G134" i="1"/>
  <c r="Q133" i="1"/>
  <c r="O130" i="1"/>
  <c r="G130" i="1"/>
  <c r="Q129" i="1"/>
  <c r="O126" i="1"/>
  <c r="G126" i="1"/>
  <c r="Q125" i="1"/>
  <c r="O122" i="1"/>
  <c r="G122" i="1"/>
  <c r="Q121" i="1"/>
  <c r="R120" i="1"/>
  <c r="I115" i="1"/>
  <c r="O199" i="1"/>
  <c r="R183" i="1"/>
  <c r="I183" i="1"/>
  <c r="I180" i="1"/>
  <c r="R179" i="1"/>
  <c r="I179" i="1"/>
  <c r="I176" i="1"/>
  <c r="R175" i="1"/>
  <c r="I175" i="1"/>
  <c r="I172" i="1"/>
  <c r="R171" i="1"/>
  <c r="I171" i="1"/>
  <c r="I168" i="1"/>
  <c r="R167" i="1"/>
  <c r="I167" i="1"/>
  <c r="I164" i="1"/>
  <c r="R163" i="1"/>
  <c r="I163" i="1"/>
  <c r="I160" i="1"/>
  <c r="R159" i="1"/>
  <c r="I159" i="1"/>
  <c r="Q155" i="1"/>
  <c r="P151" i="1"/>
  <c r="R149" i="1"/>
  <c r="Q148" i="1"/>
  <c r="O146" i="1"/>
  <c r="Q145" i="1"/>
  <c r="G145" i="1"/>
  <c r="P141" i="1"/>
  <c r="G141" i="1"/>
  <c r="P137" i="1"/>
  <c r="G137" i="1"/>
  <c r="P133" i="1"/>
  <c r="G133" i="1"/>
  <c r="P129" i="1"/>
  <c r="G129" i="1"/>
  <c r="P125" i="1"/>
  <c r="G125" i="1"/>
  <c r="P121" i="1"/>
  <c r="G121" i="1"/>
  <c r="Q120" i="1"/>
  <c r="G120" i="1"/>
  <c r="M209" i="1"/>
  <c r="M205" i="1"/>
  <c r="M201" i="1"/>
  <c r="M197" i="1"/>
  <c r="N196" i="1"/>
  <c r="N195" i="1"/>
  <c r="Q192" i="1"/>
  <c r="Q188" i="1"/>
  <c r="Q184" i="1"/>
  <c r="O211" i="1"/>
  <c r="G211" i="1"/>
  <c r="K209" i="1"/>
  <c r="O207" i="1"/>
  <c r="G207" i="1"/>
  <c r="K205" i="1"/>
  <c r="O203" i="1"/>
  <c r="G203" i="1"/>
  <c r="K201" i="1"/>
  <c r="G199" i="1"/>
  <c r="K196" i="1"/>
  <c r="N192" i="1"/>
  <c r="N188" i="1"/>
  <c r="N184" i="1"/>
  <c r="R209" i="1"/>
  <c r="R205" i="1"/>
  <c r="R201" i="1"/>
  <c r="M195" i="1"/>
  <c r="G195" i="1"/>
  <c r="O195" i="1"/>
  <c r="I209" i="1"/>
  <c r="G192" i="1"/>
  <c r="O192" i="1"/>
  <c r="K192" i="1"/>
  <c r="M192" i="1"/>
  <c r="G188" i="1"/>
  <c r="O188" i="1"/>
  <c r="K188" i="1"/>
  <c r="M188" i="1"/>
  <c r="G184" i="1"/>
  <c r="O184" i="1"/>
  <c r="K184" i="1"/>
  <c r="M184" i="1"/>
  <c r="Q209" i="1"/>
  <c r="L211" i="1"/>
  <c r="P205" i="1"/>
  <c r="P201" i="1"/>
  <c r="P197" i="1"/>
  <c r="G197" i="1"/>
  <c r="Q196" i="1"/>
  <c r="R195" i="1"/>
  <c r="I192" i="1"/>
  <c r="I188" i="1"/>
  <c r="I184" i="1"/>
  <c r="P209" i="1"/>
  <c r="O209" i="1"/>
  <c r="O205" i="1"/>
  <c r="O201" i="1"/>
  <c r="O197" i="1"/>
  <c r="P196" i="1"/>
  <c r="G196" i="1"/>
  <c r="Q195" i="1"/>
  <c r="O191" i="1"/>
  <c r="G191" i="1"/>
  <c r="O187" i="1"/>
  <c r="G187" i="1"/>
  <c r="O183" i="1"/>
  <c r="K181" i="1"/>
  <c r="M180" i="1"/>
  <c r="O179" i="1"/>
  <c r="K177" i="1"/>
  <c r="M176" i="1"/>
  <c r="O175" i="1"/>
  <c r="K173" i="1"/>
  <c r="M172" i="1"/>
  <c r="O171" i="1"/>
  <c r="K169" i="1"/>
  <c r="M168" i="1"/>
  <c r="O167" i="1"/>
  <c r="K165" i="1"/>
  <c r="M164" i="1"/>
  <c r="O163" i="1"/>
  <c r="K161" i="1"/>
  <c r="M160" i="1"/>
  <c r="O159" i="1"/>
  <c r="K157" i="1"/>
  <c r="M156" i="1"/>
  <c r="O155" i="1"/>
  <c r="K153" i="1"/>
  <c r="M152" i="1"/>
  <c r="O151" i="1"/>
  <c r="K149" i="1"/>
  <c r="M148" i="1"/>
  <c r="O147" i="1"/>
  <c r="K145" i="1"/>
  <c r="M144" i="1"/>
  <c r="O143" i="1"/>
  <c r="M140" i="1"/>
  <c r="O139" i="1"/>
  <c r="G139" i="1"/>
  <c r="M136" i="1"/>
  <c r="O135" i="1"/>
  <c r="G135" i="1"/>
  <c r="M132" i="1"/>
  <c r="O131" i="1"/>
  <c r="G131" i="1"/>
  <c r="M128" i="1"/>
  <c r="O127" i="1"/>
  <c r="G127" i="1"/>
  <c r="M124" i="1"/>
  <c r="O123" i="1"/>
  <c r="G123" i="1"/>
  <c r="M120" i="1"/>
  <c r="O119" i="1"/>
  <c r="G119" i="1"/>
  <c r="M116" i="1"/>
  <c r="O115" i="1"/>
  <c r="G115" i="1"/>
  <c r="M112" i="1"/>
  <c r="K180" i="1"/>
  <c r="K176" i="1"/>
  <c r="K172" i="1"/>
  <c r="K168" i="1"/>
  <c r="K164" i="1"/>
  <c r="K160" i="1"/>
  <c r="K156" i="1"/>
  <c r="K152" i="1"/>
  <c r="K148" i="1"/>
  <c r="K144" i="1"/>
  <c r="K140" i="1"/>
  <c r="K136" i="1"/>
  <c r="K132" i="1"/>
  <c r="K128" i="1"/>
  <c r="K124" i="1"/>
  <c r="K116" i="1"/>
  <c r="M115" i="1"/>
  <c r="K112" i="1"/>
  <c r="R156" i="1"/>
  <c r="R152" i="1"/>
  <c r="R148" i="1"/>
  <c r="R144" i="1"/>
  <c r="R112" i="1"/>
  <c r="O180" i="1"/>
  <c r="O176" i="1"/>
  <c r="O172" i="1"/>
  <c r="O168" i="1"/>
  <c r="O164" i="1"/>
  <c r="O160" i="1"/>
  <c r="O156" i="1"/>
  <c r="O152" i="1"/>
  <c r="O148" i="1"/>
  <c r="O144" i="1"/>
  <c r="O140" i="1"/>
  <c r="O136" i="1"/>
  <c r="O132" i="1"/>
  <c r="O128" i="1"/>
  <c r="O124" i="1"/>
  <c r="D25" i="3"/>
  <c r="B27" i="3"/>
  <c r="B28" i="3"/>
  <c r="B31" i="3" l="1"/>
  <c r="D8" i="3"/>
  <c r="D10" i="3"/>
  <c r="D24" i="3"/>
  <c r="C2" i="1" s="1"/>
  <c r="H24" i="1" l="1"/>
  <c r="H25"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5" i="1"/>
  <c r="H96" i="1"/>
  <c r="H97" i="1"/>
  <c r="H98" i="1"/>
  <c r="H99" i="1"/>
  <c r="H100" i="1"/>
  <c r="H101" i="1"/>
  <c r="H102" i="1"/>
  <c r="H103" i="1"/>
  <c r="H104" i="1"/>
  <c r="H105" i="1"/>
  <c r="H106" i="1"/>
  <c r="H107" i="1"/>
  <c r="H108" i="1"/>
  <c r="H109" i="1"/>
  <c r="H110" i="1"/>
  <c r="F24" i="1" l="1"/>
  <c r="F25" i="1"/>
  <c r="F26" i="1"/>
  <c r="H26" i="1" s="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B21" i="1" l="1"/>
  <c r="J13" i="1"/>
  <c r="J14" i="1"/>
  <c r="J15" i="1"/>
  <c r="J16" i="1"/>
  <c r="J17" i="1"/>
  <c r="J18" i="1"/>
  <c r="J19" i="1"/>
  <c r="J20" i="1"/>
  <c r="J21" i="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J83" i="1"/>
  <c r="J84" i="1"/>
  <c r="J85" i="1"/>
  <c r="J86" i="1"/>
  <c r="J87" i="1"/>
  <c r="J88" i="1"/>
  <c r="J89" i="1"/>
  <c r="J90" i="1"/>
  <c r="J91" i="1"/>
  <c r="J92" i="1"/>
  <c r="J93" i="1"/>
  <c r="J94" i="1"/>
  <c r="J95" i="1"/>
  <c r="J96" i="1"/>
  <c r="J97" i="1"/>
  <c r="J98" i="1"/>
  <c r="J99" i="1"/>
  <c r="J100" i="1"/>
  <c r="J101" i="1"/>
  <c r="J102" i="1"/>
  <c r="J103" i="1"/>
  <c r="J104" i="1"/>
  <c r="J105" i="1"/>
  <c r="J106" i="1"/>
  <c r="J107" i="1"/>
  <c r="J108" i="1"/>
  <c r="J109" i="1"/>
  <c r="J110" i="1"/>
  <c r="J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2" i="1"/>
  <c r="D13" i="1" l="1"/>
  <c r="F13" i="1" s="1"/>
  <c r="D14" i="1"/>
  <c r="F14" i="1" s="1"/>
  <c r="D15" i="1"/>
  <c r="F15" i="1" s="1"/>
  <c r="D16" i="1"/>
  <c r="F16" i="1" s="1"/>
  <c r="D17" i="1"/>
  <c r="F17" i="1" s="1"/>
  <c r="D18" i="1"/>
  <c r="F18" i="1" s="1"/>
  <c r="D19" i="1"/>
  <c r="F19" i="1" s="1"/>
  <c r="D20" i="1"/>
  <c r="F20" i="1" s="1"/>
  <c r="D21" i="1"/>
  <c r="F21" i="1" s="1"/>
  <c r="D22" i="1"/>
  <c r="F22" i="1" s="1"/>
  <c r="D23" i="1"/>
  <c r="F23" i="1" s="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2" i="1"/>
  <c r="F12" i="1" s="1"/>
  <c r="A12" i="1" l="1"/>
  <c r="B25" i="3" l="1"/>
  <c r="C2" i="4" l="1"/>
  <c r="A13" i="1"/>
  <c r="B13" i="1"/>
  <c r="C13" i="1"/>
  <c r="A14" i="1"/>
  <c r="B14" i="1"/>
  <c r="C14" i="1"/>
  <c r="A15" i="1"/>
  <c r="B15" i="1"/>
  <c r="C15" i="1"/>
  <c r="A16" i="1"/>
  <c r="B16" i="1"/>
  <c r="C16" i="1"/>
  <c r="A17" i="1"/>
  <c r="B17" i="1"/>
  <c r="C17" i="1"/>
  <c r="A18" i="1"/>
  <c r="B18" i="1"/>
  <c r="C18" i="1"/>
  <c r="A19" i="1"/>
  <c r="B19" i="1"/>
  <c r="C19" i="1"/>
  <c r="A20" i="1"/>
  <c r="B20" i="1"/>
  <c r="C20" i="1"/>
  <c r="A21" i="1"/>
  <c r="C21" i="1"/>
  <c r="A22" i="1"/>
  <c r="B22" i="1"/>
  <c r="C22" i="1"/>
  <c r="A23" i="1"/>
  <c r="B23" i="1"/>
  <c r="C23" i="1"/>
  <c r="A24" i="1"/>
  <c r="Q24" i="1" s="1"/>
  <c r="B24" i="1"/>
  <c r="C24" i="1"/>
  <c r="A25" i="1"/>
  <c r="Q25" i="1" s="1"/>
  <c r="B25" i="1"/>
  <c r="C25" i="1"/>
  <c r="A26" i="1"/>
  <c r="B26" i="1"/>
  <c r="C26" i="1"/>
  <c r="A27" i="1"/>
  <c r="Q27" i="1" s="1"/>
  <c r="B27" i="1"/>
  <c r="C27" i="1"/>
  <c r="A28" i="1"/>
  <c r="Q28" i="1" s="1"/>
  <c r="B28" i="1"/>
  <c r="C28" i="1"/>
  <c r="A29" i="1"/>
  <c r="Q29" i="1" s="1"/>
  <c r="B29" i="1"/>
  <c r="C29" i="1"/>
  <c r="A30" i="1"/>
  <c r="Q30" i="1" s="1"/>
  <c r="B30" i="1"/>
  <c r="C30" i="1"/>
  <c r="A31" i="1"/>
  <c r="Q31" i="1" s="1"/>
  <c r="B31" i="1"/>
  <c r="C31" i="1"/>
  <c r="A32" i="1"/>
  <c r="Q32" i="1" s="1"/>
  <c r="B32" i="1"/>
  <c r="C32" i="1"/>
  <c r="A33" i="1"/>
  <c r="Q33" i="1" s="1"/>
  <c r="B33" i="1"/>
  <c r="C33" i="1"/>
  <c r="A34" i="1"/>
  <c r="Q34" i="1" s="1"/>
  <c r="B34" i="1"/>
  <c r="C34" i="1"/>
  <c r="A35" i="1"/>
  <c r="Q35" i="1" s="1"/>
  <c r="B35" i="1"/>
  <c r="C35" i="1"/>
  <c r="A36" i="1"/>
  <c r="Q36" i="1" s="1"/>
  <c r="B36" i="1"/>
  <c r="C36" i="1"/>
  <c r="A37" i="1"/>
  <c r="Q37" i="1" s="1"/>
  <c r="B37" i="1"/>
  <c r="C37" i="1"/>
  <c r="A38" i="1"/>
  <c r="Q38" i="1" s="1"/>
  <c r="B38" i="1"/>
  <c r="C38" i="1"/>
  <c r="A39" i="1"/>
  <c r="Q39" i="1" s="1"/>
  <c r="B39" i="1"/>
  <c r="C39" i="1"/>
  <c r="A40" i="1"/>
  <c r="Q40" i="1" s="1"/>
  <c r="B40" i="1"/>
  <c r="C40" i="1"/>
  <c r="A41" i="1"/>
  <c r="Q41" i="1" s="1"/>
  <c r="B41" i="1"/>
  <c r="C41" i="1"/>
  <c r="A42" i="1"/>
  <c r="Q42" i="1" s="1"/>
  <c r="B42" i="1"/>
  <c r="C42" i="1"/>
  <c r="A43" i="1"/>
  <c r="Q43" i="1" s="1"/>
  <c r="B43" i="1"/>
  <c r="C43" i="1"/>
  <c r="A44" i="1"/>
  <c r="Q44" i="1" s="1"/>
  <c r="B44" i="1"/>
  <c r="C44" i="1"/>
  <c r="A45" i="1"/>
  <c r="Q45" i="1" s="1"/>
  <c r="B45" i="1"/>
  <c r="C45" i="1"/>
  <c r="A46" i="1"/>
  <c r="Q46" i="1" s="1"/>
  <c r="B46" i="1"/>
  <c r="C46" i="1"/>
  <c r="A47" i="1"/>
  <c r="Q47" i="1" s="1"/>
  <c r="B47" i="1"/>
  <c r="C47" i="1"/>
  <c r="A48" i="1"/>
  <c r="Q48" i="1" s="1"/>
  <c r="B48" i="1"/>
  <c r="C48" i="1"/>
  <c r="A49" i="1"/>
  <c r="Q49" i="1" s="1"/>
  <c r="B49" i="1"/>
  <c r="C49" i="1"/>
  <c r="A50" i="1"/>
  <c r="Q50" i="1" s="1"/>
  <c r="B50" i="1"/>
  <c r="C50" i="1"/>
  <c r="A51" i="1"/>
  <c r="Q51" i="1" s="1"/>
  <c r="B51" i="1"/>
  <c r="C51" i="1"/>
  <c r="A52" i="1"/>
  <c r="Q52" i="1" s="1"/>
  <c r="B52" i="1"/>
  <c r="C52" i="1"/>
  <c r="A53" i="1"/>
  <c r="Q53" i="1" s="1"/>
  <c r="B53" i="1"/>
  <c r="C53" i="1"/>
  <c r="A54" i="1"/>
  <c r="Q54" i="1" s="1"/>
  <c r="B54" i="1"/>
  <c r="C54" i="1"/>
  <c r="A55" i="1"/>
  <c r="Q55" i="1" s="1"/>
  <c r="B55" i="1"/>
  <c r="C55" i="1"/>
  <c r="A56" i="1"/>
  <c r="Q56" i="1" s="1"/>
  <c r="B56" i="1"/>
  <c r="C56" i="1"/>
  <c r="A57" i="1"/>
  <c r="Q57" i="1" s="1"/>
  <c r="B57" i="1"/>
  <c r="C57" i="1"/>
  <c r="A58" i="1"/>
  <c r="Q58" i="1" s="1"/>
  <c r="B58" i="1"/>
  <c r="C58" i="1"/>
  <c r="A59" i="1"/>
  <c r="Q59" i="1" s="1"/>
  <c r="B59" i="1"/>
  <c r="C59" i="1"/>
  <c r="A60" i="1"/>
  <c r="Q60" i="1" s="1"/>
  <c r="B60" i="1"/>
  <c r="C60" i="1"/>
  <c r="A61" i="1"/>
  <c r="Q61" i="1" s="1"/>
  <c r="B61" i="1"/>
  <c r="C61" i="1"/>
  <c r="A62" i="1"/>
  <c r="Q62" i="1" s="1"/>
  <c r="B62" i="1"/>
  <c r="C62" i="1"/>
  <c r="A63" i="1"/>
  <c r="Q63" i="1" s="1"/>
  <c r="B63" i="1"/>
  <c r="C63" i="1"/>
  <c r="A64" i="1"/>
  <c r="Q64" i="1" s="1"/>
  <c r="B64" i="1"/>
  <c r="C64" i="1"/>
  <c r="A65" i="1"/>
  <c r="Q65" i="1" s="1"/>
  <c r="B65" i="1"/>
  <c r="C65" i="1"/>
  <c r="A66" i="1"/>
  <c r="Q66" i="1" s="1"/>
  <c r="B66" i="1"/>
  <c r="C66" i="1"/>
  <c r="A67" i="1"/>
  <c r="Q67" i="1" s="1"/>
  <c r="B67" i="1"/>
  <c r="C67" i="1"/>
  <c r="A68" i="1"/>
  <c r="Q68" i="1" s="1"/>
  <c r="B68" i="1"/>
  <c r="C68" i="1"/>
  <c r="A69" i="1"/>
  <c r="Q69" i="1" s="1"/>
  <c r="B69" i="1"/>
  <c r="C69" i="1"/>
  <c r="A70" i="1"/>
  <c r="Q70" i="1" s="1"/>
  <c r="B70" i="1"/>
  <c r="C70" i="1"/>
  <c r="A71" i="1"/>
  <c r="Q71" i="1" s="1"/>
  <c r="B71" i="1"/>
  <c r="C71" i="1"/>
  <c r="A72" i="1"/>
  <c r="Q72" i="1" s="1"/>
  <c r="B72" i="1"/>
  <c r="C72" i="1"/>
  <c r="A73" i="1"/>
  <c r="Q73" i="1" s="1"/>
  <c r="B73" i="1"/>
  <c r="C73" i="1"/>
  <c r="A74" i="1"/>
  <c r="Q74" i="1" s="1"/>
  <c r="B74" i="1"/>
  <c r="C74" i="1"/>
  <c r="A75" i="1"/>
  <c r="Q75" i="1" s="1"/>
  <c r="B75" i="1"/>
  <c r="C75" i="1"/>
  <c r="A76" i="1"/>
  <c r="Q76" i="1" s="1"/>
  <c r="B76" i="1"/>
  <c r="C76" i="1"/>
  <c r="A77" i="1"/>
  <c r="Q77" i="1" s="1"/>
  <c r="B77" i="1"/>
  <c r="C77" i="1"/>
  <c r="A78" i="1"/>
  <c r="Q78" i="1" s="1"/>
  <c r="B78" i="1"/>
  <c r="C78" i="1"/>
  <c r="A79" i="1"/>
  <c r="Q79" i="1" s="1"/>
  <c r="B79" i="1"/>
  <c r="C79" i="1"/>
  <c r="A80" i="1"/>
  <c r="Q80" i="1" s="1"/>
  <c r="B80" i="1"/>
  <c r="C80" i="1"/>
  <c r="A81" i="1"/>
  <c r="Q81" i="1" s="1"/>
  <c r="B81" i="1"/>
  <c r="C81" i="1"/>
  <c r="A82" i="1"/>
  <c r="Q82" i="1" s="1"/>
  <c r="B82" i="1"/>
  <c r="C82" i="1"/>
  <c r="A83" i="1"/>
  <c r="Q83" i="1" s="1"/>
  <c r="B83" i="1"/>
  <c r="C83" i="1"/>
  <c r="A84" i="1"/>
  <c r="Q84" i="1" s="1"/>
  <c r="B84" i="1"/>
  <c r="C84" i="1"/>
  <c r="A85" i="1"/>
  <c r="Q85" i="1" s="1"/>
  <c r="B85" i="1"/>
  <c r="C85" i="1"/>
  <c r="A86" i="1"/>
  <c r="Q86" i="1" s="1"/>
  <c r="B86" i="1"/>
  <c r="C86" i="1"/>
  <c r="A87" i="1"/>
  <c r="Q87" i="1" s="1"/>
  <c r="B87" i="1"/>
  <c r="C87" i="1"/>
  <c r="A88" i="1"/>
  <c r="Q88" i="1" s="1"/>
  <c r="B88" i="1"/>
  <c r="C88" i="1"/>
  <c r="A89" i="1"/>
  <c r="Q89" i="1" s="1"/>
  <c r="B89" i="1"/>
  <c r="C89" i="1"/>
  <c r="A90" i="1"/>
  <c r="Q90" i="1" s="1"/>
  <c r="B90" i="1"/>
  <c r="C90" i="1"/>
  <c r="A91" i="1"/>
  <c r="Q91" i="1" s="1"/>
  <c r="B91" i="1"/>
  <c r="C91" i="1"/>
  <c r="A92" i="1"/>
  <c r="Q92" i="1" s="1"/>
  <c r="B92" i="1"/>
  <c r="C92" i="1"/>
  <c r="A93" i="1"/>
  <c r="Q93" i="1" s="1"/>
  <c r="B93" i="1"/>
  <c r="C93" i="1"/>
  <c r="A94" i="1"/>
  <c r="Q94" i="1" s="1"/>
  <c r="B94" i="1"/>
  <c r="C94" i="1"/>
  <c r="A95" i="1"/>
  <c r="Q95" i="1" s="1"/>
  <c r="B95" i="1"/>
  <c r="C95" i="1"/>
  <c r="A96" i="1"/>
  <c r="Q96" i="1" s="1"/>
  <c r="B96" i="1"/>
  <c r="C96" i="1"/>
  <c r="A97" i="1"/>
  <c r="Q97" i="1" s="1"/>
  <c r="B97" i="1"/>
  <c r="C97" i="1"/>
  <c r="A98" i="1"/>
  <c r="Q98" i="1" s="1"/>
  <c r="B98" i="1"/>
  <c r="C98" i="1"/>
  <c r="A99" i="1"/>
  <c r="Q99" i="1" s="1"/>
  <c r="B99" i="1"/>
  <c r="C99" i="1"/>
  <c r="A100" i="1"/>
  <c r="Q100" i="1" s="1"/>
  <c r="B100" i="1"/>
  <c r="C100" i="1"/>
  <c r="A101" i="1"/>
  <c r="Q101" i="1" s="1"/>
  <c r="B101" i="1"/>
  <c r="C101" i="1"/>
  <c r="A102" i="1"/>
  <c r="Q102" i="1" s="1"/>
  <c r="B102" i="1"/>
  <c r="C102" i="1"/>
  <c r="A103" i="1"/>
  <c r="Q103" i="1" s="1"/>
  <c r="B103" i="1"/>
  <c r="C103" i="1"/>
  <c r="A104" i="1"/>
  <c r="Q104" i="1" s="1"/>
  <c r="B104" i="1"/>
  <c r="C104" i="1"/>
  <c r="A105" i="1"/>
  <c r="Q105" i="1" s="1"/>
  <c r="B105" i="1"/>
  <c r="C105" i="1"/>
  <c r="A106" i="1"/>
  <c r="Q106" i="1" s="1"/>
  <c r="B106" i="1"/>
  <c r="C106" i="1"/>
  <c r="A107" i="1"/>
  <c r="Q107" i="1" s="1"/>
  <c r="B107" i="1"/>
  <c r="C107" i="1"/>
  <c r="A108" i="1"/>
  <c r="Q108" i="1" s="1"/>
  <c r="B108" i="1"/>
  <c r="C108" i="1"/>
  <c r="A109" i="1"/>
  <c r="Q109" i="1" s="1"/>
  <c r="B109" i="1"/>
  <c r="C109" i="1"/>
  <c r="A110" i="1"/>
  <c r="Q110" i="1" s="1"/>
  <c r="B110" i="1"/>
  <c r="C110" i="1"/>
  <c r="C12" i="1"/>
  <c r="B12" i="1"/>
  <c r="G12" i="1" l="1"/>
  <c r="H13" i="1"/>
  <c r="I13" i="1" s="1"/>
  <c r="H21" i="1"/>
  <c r="I21" i="1" s="1"/>
  <c r="H14" i="1"/>
  <c r="I14" i="1" s="1"/>
  <c r="H22" i="1"/>
  <c r="I22" i="1" s="1"/>
  <c r="H15" i="1"/>
  <c r="I15" i="1" s="1"/>
  <c r="H23" i="1"/>
  <c r="I23" i="1" s="1"/>
  <c r="H16" i="1"/>
  <c r="I16" i="1" s="1"/>
  <c r="H12" i="1"/>
  <c r="I12" i="1" s="1"/>
  <c r="H17" i="1"/>
  <c r="I17" i="1" s="1"/>
  <c r="H19" i="1"/>
  <c r="H18" i="1"/>
  <c r="I18" i="1" s="1"/>
  <c r="H20" i="1"/>
  <c r="I20" i="1" s="1"/>
  <c r="G109" i="1"/>
  <c r="P109" i="1"/>
  <c r="N109" i="1"/>
  <c r="O109" i="1"/>
  <c r="I109" i="1"/>
  <c r="G101" i="1"/>
  <c r="P101" i="1"/>
  <c r="N101" i="1"/>
  <c r="O101" i="1"/>
  <c r="I101" i="1"/>
  <c r="G93" i="1"/>
  <c r="P93" i="1"/>
  <c r="N93" i="1"/>
  <c r="O93" i="1"/>
  <c r="I93" i="1"/>
  <c r="G85" i="1"/>
  <c r="P85" i="1"/>
  <c r="N85" i="1"/>
  <c r="O85" i="1"/>
  <c r="I85" i="1"/>
  <c r="G77" i="1"/>
  <c r="P77" i="1"/>
  <c r="N77" i="1"/>
  <c r="O77" i="1"/>
  <c r="I77" i="1"/>
  <c r="G69" i="1"/>
  <c r="P69" i="1"/>
  <c r="N69" i="1"/>
  <c r="O69" i="1"/>
  <c r="I69" i="1"/>
  <c r="G61" i="1"/>
  <c r="P61" i="1"/>
  <c r="N61" i="1"/>
  <c r="O61" i="1"/>
  <c r="I61" i="1"/>
  <c r="G53" i="1"/>
  <c r="P53" i="1"/>
  <c r="N53" i="1"/>
  <c r="O53" i="1"/>
  <c r="I53" i="1"/>
  <c r="G45" i="1"/>
  <c r="P45" i="1"/>
  <c r="N45" i="1"/>
  <c r="O45" i="1"/>
  <c r="I45" i="1"/>
  <c r="G37" i="1"/>
  <c r="P37" i="1"/>
  <c r="N37" i="1"/>
  <c r="O37" i="1"/>
  <c r="I37" i="1"/>
  <c r="G29" i="1"/>
  <c r="P29" i="1"/>
  <c r="N29" i="1"/>
  <c r="O29" i="1"/>
  <c r="I29" i="1"/>
  <c r="G18" i="1"/>
  <c r="O106" i="1"/>
  <c r="I106" i="1"/>
  <c r="G106" i="1"/>
  <c r="P106" i="1"/>
  <c r="N106" i="1"/>
  <c r="I42" i="1"/>
  <c r="N42" i="1"/>
  <c r="O42" i="1"/>
  <c r="G42" i="1"/>
  <c r="P42" i="1"/>
  <c r="G103" i="1"/>
  <c r="P103" i="1"/>
  <c r="N103" i="1"/>
  <c r="O103" i="1"/>
  <c r="I103" i="1"/>
  <c r="G95" i="1"/>
  <c r="P95" i="1"/>
  <c r="N95" i="1"/>
  <c r="O95" i="1"/>
  <c r="I95" i="1"/>
  <c r="G87" i="1"/>
  <c r="I87" i="1"/>
  <c r="P87" i="1"/>
  <c r="N87" i="1"/>
  <c r="O87" i="1"/>
  <c r="I79" i="1"/>
  <c r="G79" i="1"/>
  <c r="P79" i="1"/>
  <c r="N79" i="1"/>
  <c r="O79" i="1"/>
  <c r="G71" i="1"/>
  <c r="P71" i="1"/>
  <c r="N71" i="1"/>
  <c r="O71" i="1"/>
  <c r="I71" i="1"/>
  <c r="G63" i="1"/>
  <c r="P63" i="1"/>
  <c r="N63" i="1"/>
  <c r="O63" i="1"/>
  <c r="I63" i="1"/>
  <c r="G55" i="1"/>
  <c r="P55" i="1"/>
  <c r="N55" i="1"/>
  <c r="O55" i="1"/>
  <c r="I55" i="1"/>
  <c r="I47" i="1"/>
  <c r="G47" i="1"/>
  <c r="P47" i="1"/>
  <c r="N47" i="1"/>
  <c r="O47" i="1"/>
  <c r="G39" i="1"/>
  <c r="P39" i="1"/>
  <c r="N39" i="1"/>
  <c r="O39" i="1"/>
  <c r="I39" i="1"/>
  <c r="G31" i="1"/>
  <c r="P31" i="1"/>
  <c r="N31" i="1"/>
  <c r="O31" i="1"/>
  <c r="I31" i="1"/>
  <c r="G23" i="1"/>
  <c r="G20" i="1"/>
  <c r="I98" i="1"/>
  <c r="N98" i="1"/>
  <c r="P98" i="1"/>
  <c r="O98" i="1"/>
  <c r="G98" i="1"/>
  <c r="N82" i="1"/>
  <c r="I82" i="1"/>
  <c r="P82" i="1"/>
  <c r="O82" i="1"/>
  <c r="G82" i="1"/>
  <c r="I66" i="1"/>
  <c r="G66" i="1"/>
  <c r="P66" i="1"/>
  <c r="N66" i="1"/>
  <c r="O66" i="1"/>
  <c r="I34" i="1"/>
  <c r="N34" i="1"/>
  <c r="O34" i="1"/>
  <c r="P34" i="1"/>
  <c r="G34" i="1"/>
  <c r="G15" i="1"/>
  <c r="P108" i="1"/>
  <c r="N108" i="1"/>
  <c r="O108" i="1"/>
  <c r="I108" i="1"/>
  <c r="G108" i="1"/>
  <c r="P100" i="1"/>
  <c r="N100" i="1"/>
  <c r="O100" i="1"/>
  <c r="I100" i="1"/>
  <c r="G100" i="1"/>
  <c r="P92" i="1"/>
  <c r="N92" i="1"/>
  <c r="O92" i="1"/>
  <c r="I92" i="1"/>
  <c r="G92" i="1"/>
  <c r="P84" i="1"/>
  <c r="N84" i="1"/>
  <c r="O84" i="1"/>
  <c r="I84" i="1"/>
  <c r="G84" i="1"/>
  <c r="P76" i="1"/>
  <c r="N76" i="1"/>
  <c r="O76" i="1"/>
  <c r="I76" i="1"/>
  <c r="G76" i="1"/>
  <c r="P68" i="1"/>
  <c r="N68" i="1"/>
  <c r="O68" i="1"/>
  <c r="I68" i="1"/>
  <c r="G68" i="1"/>
  <c r="P60" i="1"/>
  <c r="N60" i="1"/>
  <c r="O60" i="1"/>
  <c r="I60" i="1"/>
  <c r="G60" i="1"/>
  <c r="P52" i="1"/>
  <c r="N52" i="1"/>
  <c r="O52" i="1"/>
  <c r="I52" i="1"/>
  <c r="G52" i="1"/>
  <c r="P44" i="1"/>
  <c r="N44" i="1"/>
  <c r="O44" i="1"/>
  <c r="I44" i="1"/>
  <c r="G44" i="1"/>
  <c r="P36" i="1"/>
  <c r="N36" i="1"/>
  <c r="O36" i="1"/>
  <c r="I36" i="1"/>
  <c r="G36" i="1"/>
  <c r="P28" i="1"/>
  <c r="N28" i="1"/>
  <c r="O28" i="1"/>
  <c r="I28" i="1"/>
  <c r="G28" i="1"/>
  <c r="G17" i="1"/>
  <c r="P58" i="1"/>
  <c r="I58" i="1"/>
  <c r="N58" i="1"/>
  <c r="G58" i="1"/>
  <c r="O58" i="1"/>
  <c r="I105" i="1"/>
  <c r="G105" i="1"/>
  <c r="P105" i="1"/>
  <c r="N105" i="1"/>
  <c r="O105" i="1"/>
  <c r="I97" i="1"/>
  <c r="G97" i="1"/>
  <c r="P97" i="1"/>
  <c r="N97" i="1"/>
  <c r="O97" i="1"/>
  <c r="I89" i="1"/>
  <c r="G89" i="1"/>
  <c r="P89" i="1"/>
  <c r="N89" i="1"/>
  <c r="O89" i="1"/>
  <c r="I81" i="1"/>
  <c r="G81" i="1"/>
  <c r="P81" i="1"/>
  <c r="N81" i="1"/>
  <c r="O81" i="1"/>
  <c r="I73" i="1"/>
  <c r="G73" i="1"/>
  <c r="P73" i="1"/>
  <c r="N73" i="1"/>
  <c r="O73" i="1"/>
  <c r="I65" i="1"/>
  <c r="G65" i="1"/>
  <c r="P65" i="1"/>
  <c r="N65" i="1"/>
  <c r="O65" i="1"/>
  <c r="I57" i="1"/>
  <c r="G57" i="1"/>
  <c r="P57" i="1"/>
  <c r="N57" i="1"/>
  <c r="O57" i="1"/>
  <c r="I49" i="1"/>
  <c r="G49" i="1"/>
  <c r="P49" i="1"/>
  <c r="N49" i="1"/>
  <c r="O49" i="1"/>
  <c r="I41" i="1"/>
  <c r="G41" i="1"/>
  <c r="P41" i="1"/>
  <c r="N41" i="1"/>
  <c r="O41" i="1"/>
  <c r="I33" i="1"/>
  <c r="G33" i="1"/>
  <c r="P33" i="1"/>
  <c r="N33" i="1"/>
  <c r="O33" i="1"/>
  <c r="I25" i="1"/>
  <c r="G25" i="1"/>
  <c r="P25" i="1"/>
  <c r="N25" i="1"/>
  <c r="O25" i="1"/>
  <c r="G14" i="1"/>
  <c r="I74" i="1"/>
  <c r="P74" i="1"/>
  <c r="O74" i="1"/>
  <c r="N74" i="1"/>
  <c r="G74" i="1"/>
  <c r="G110" i="1"/>
  <c r="P110" i="1"/>
  <c r="N110" i="1"/>
  <c r="O110" i="1"/>
  <c r="I110" i="1"/>
  <c r="G102" i="1"/>
  <c r="P102" i="1"/>
  <c r="N102" i="1"/>
  <c r="O102" i="1"/>
  <c r="I102" i="1"/>
  <c r="G94" i="1"/>
  <c r="P94" i="1"/>
  <c r="N94" i="1"/>
  <c r="O94" i="1"/>
  <c r="I94" i="1"/>
  <c r="G86" i="1"/>
  <c r="P86" i="1"/>
  <c r="N86" i="1"/>
  <c r="O86" i="1"/>
  <c r="I86" i="1"/>
  <c r="G78" i="1"/>
  <c r="P78" i="1"/>
  <c r="N78" i="1"/>
  <c r="O78" i="1"/>
  <c r="I78" i="1"/>
  <c r="G70" i="1"/>
  <c r="P70" i="1"/>
  <c r="N70" i="1"/>
  <c r="O70" i="1"/>
  <c r="I70" i="1"/>
  <c r="G62" i="1"/>
  <c r="P62" i="1"/>
  <c r="N62" i="1"/>
  <c r="O62" i="1"/>
  <c r="I62" i="1"/>
  <c r="G54" i="1"/>
  <c r="P54" i="1"/>
  <c r="N54" i="1"/>
  <c r="O54" i="1"/>
  <c r="I54" i="1"/>
  <c r="G46" i="1"/>
  <c r="P46" i="1"/>
  <c r="N46" i="1"/>
  <c r="O46" i="1"/>
  <c r="I46" i="1"/>
  <c r="G38" i="1"/>
  <c r="P38" i="1"/>
  <c r="N38" i="1"/>
  <c r="O38" i="1"/>
  <c r="I38" i="1"/>
  <c r="G30" i="1"/>
  <c r="P30" i="1"/>
  <c r="N30" i="1"/>
  <c r="O30" i="1"/>
  <c r="I30" i="1"/>
  <c r="G22" i="1"/>
  <c r="I19" i="1"/>
  <c r="G19" i="1"/>
  <c r="I26" i="1"/>
  <c r="M26" i="1" s="1"/>
  <c r="G26" i="1"/>
  <c r="G107" i="1"/>
  <c r="I107" i="1"/>
  <c r="P107" i="1"/>
  <c r="N107" i="1"/>
  <c r="O107" i="1"/>
  <c r="G99" i="1"/>
  <c r="I99" i="1"/>
  <c r="P99" i="1"/>
  <c r="N99" i="1"/>
  <c r="O99" i="1"/>
  <c r="I91" i="1"/>
  <c r="G91" i="1"/>
  <c r="P91" i="1"/>
  <c r="N91" i="1"/>
  <c r="O91" i="1"/>
  <c r="I83" i="1"/>
  <c r="G83" i="1"/>
  <c r="P83" i="1"/>
  <c r="N83" i="1"/>
  <c r="O83" i="1"/>
  <c r="I75" i="1"/>
  <c r="P75" i="1"/>
  <c r="N75" i="1"/>
  <c r="O75" i="1"/>
  <c r="G75" i="1"/>
  <c r="I67" i="1"/>
  <c r="G67" i="1"/>
  <c r="P67" i="1"/>
  <c r="N67" i="1"/>
  <c r="O67" i="1"/>
  <c r="I59" i="1"/>
  <c r="G59" i="1"/>
  <c r="P59" i="1"/>
  <c r="N59" i="1"/>
  <c r="O59" i="1"/>
  <c r="G51" i="1"/>
  <c r="I51" i="1"/>
  <c r="P51" i="1"/>
  <c r="N51" i="1"/>
  <c r="O51" i="1"/>
  <c r="G43" i="1"/>
  <c r="I43" i="1"/>
  <c r="P43" i="1"/>
  <c r="N43" i="1"/>
  <c r="O43" i="1"/>
  <c r="I35" i="1"/>
  <c r="P35" i="1"/>
  <c r="N35" i="1"/>
  <c r="O35" i="1"/>
  <c r="G35" i="1"/>
  <c r="I27" i="1"/>
  <c r="G27" i="1"/>
  <c r="P27" i="1"/>
  <c r="N27" i="1"/>
  <c r="O27" i="1"/>
  <c r="G16" i="1"/>
  <c r="I90" i="1"/>
  <c r="O90" i="1"/>
  <c r="G90" i="1"/>
  <c r="N90" i="1"/>
  <c r="P90" i="1"/>
  <c r="I50" i="1"/>
  <c r="O50" i="1"/>
  <c r="P50" i="1"/>
  <c r="G50" i="1"/>
  <c r="N50" i="1"/>
  <c r="G104" i="1"/>
  <c r="P104" i="1"/>
  <c r="N104" i="1"/>
  <c r="O104" i="1"/>
  <c r="I104" i="1"/>
  <c r="G96" i="1"/>
  <c r="P96" i="1"/>
  <c r="N96" i="1"/>
  <c r="O96" i="1"/>
  <c r="I96" i="1"/>
  <c r="G88" i="1"/>
  <c r="P88" i="1"/>
  <c r="N88" i="1"/>
  <c r="O88" i="1"/>
  <c r="I88" i="1"/>
  <c r="G80" i="1"/>
  <c r="P80" i="1"/>
  <c r="N80" i="1"/>
  <c r="O80" i="1"/>
  <c r="I80" i="1"/>
  <c r="G72" i="1"/>
  <c r="P72" i="1"/>
  <c r="N72" i="1"/>
  <c r="O72" i="1"/>
  <c r="I72" i="1"/>
  <c r="G64" i="1"/>
  <c r="P64" i="1"/>
  <c r="N64" i="1"/>
  <c r="O64" i="1"/>
  <c r="I64" i="1"/>
  <c r="G56" i="1"/>
  <c r="P56" i="1"/>
  <c r="N56" i="1"/>
  <c r="O56" i="1"/>
  <c r="I56" i="1"/>
  <c r="G48" i="1"/>
  <c r="P48" i="1"/>
  <c r="N48" i="1"/>
  <c r="O48" i="1"/>
  <c r="I48" i="1"/>
  <c r="G40" i="1"/>
  <c r="P40" i="1"/>
  <c r="N40" i="1"/>
  <c r="O40" i="1"/>
  <c r="I40" i="1"/>
  <c r="G32" i="1"/>
  <c r="P32" i="1"/>
  <c r="N32" i="1"/>
  <c r="O32" i="1"/>
  <c r="I32" i="1"/>
  <c r="G24" i="1"/>
  <c r="P24" i="1"/>
  <c r="N24" i="1"/>
  <c r="O24" i="1"/>
  <c r="I24" i="1"/>
  <c r="G21" i="1"/>
  <c r="G13" i="1"/>
  <c r="L73" i="1"/>
  <c r="R73" i="1"/>
  <c r="R57" i="1"/>
  <c r="L57" i="1"/>
  <c r="R109" i="1"/>
  <c r="L109" i="1"/>
  <c r="R101" i="1"/>
  <c r="L101" i="1"/>
  <c r="R93" i="1"/>
  <c r="L93" i="1"/>
  <c r="R85" i="1"/>
  <c r="L85" i="1"/>
  <c r="R77" i="1"/>
  <c r="L77" i="1"/>
  <c r="R69" i="1"/>
  <c r="L69" i="1"/>
  <c r="R61" i="1"/>
  <c r="L61" i="1"/>
  <c r="R53" i="1"/>
  <c r="L53" i="1"/>
  <c r="R45" i="1"/>
  <c r="L45" i="1"/>
  <c r="R37" i="1"/>
  <c r="L37" i="1"/>
  <c r="R29" i="1"/>
  <c r="L29" i="1"/>
  <c r="L89" i="1"/>
  <c r="R89" i="1"/>
  <c r="L41" i="1"/>
  <c r="R41" i="1"/>
  <c r="R94" i="1"/>
  <c r="L94" i="1"/>
  <c r="R78" i="1"/>
  <c r="L78" i="1"/>
  <c r="R62" i="1"/>
  <c r="L62" i="1"/>
  <c r="R106" i="1"/>
  <c r="L106" i="1"/>
  <c r="R98" i="1"/>
  <c r="L98" i="1"/>
  <c r="L90" i="1"/>
  <c r="R90" i="1"/>
  <c r="R82" i="1"/>
  <c r="L82" i="1"/>
  <c r="R74" i="1"/>
  <c r="L74" i="1"/>
  <c r="R66" i="1"/>
  <c r="L66" i="1"/>
  <c r="R58" i="1"/>
  <c r="L58" i="1"/>
  <c r="L50" i="1"/>
  <c r="R50" i="1"/>
  <c r="R42" i="1"/>
  <c r="L42" i="1"/>
  <c r="R34" i="1"/>
  <c r="L34" i="1"/>
  <c r="L26" i="1"/>
  <c r="L97" i="1"/>
  <c r="R97" i="1"/>
  <c r="L49" i="1"/>
  <c r="R49" i="1"/>
  <c r="L33" i="1"/>
  <c r="R33" i="1"/>
  <c r="R102" i="1"/>
  <c r="L102" i="1"/>
  <c r="R86" i="1"/>
  <c r="L86" i="1"/>
  <c r="R70" i="1"/>
  <c r="L70" i="1"/>
  <c r="R103" i="1"/>
  <c r="L103" i="1"/>
  <c r="R95" i="1"/>
  <c r="L95" i="1"/>
  <c r="R87" i="1"/>
  <c r="L87" i="1"/>
  <c r="R79" i="1"/>
  <c r="L79" i="1"/>
  <c r="R71" i="1"/>
  <c r="L71" i="1"/>
  <c r="R63" i="1"/>
  <c r="L63" i="1"/>
  <c r="R55" i="1"/>
  <c r="L55" i="1"/>
  <c r="R47" i="1"/>
  <c r="L47" i="1"/>
  <c r="R39" i="1"/>
  <c r="L39" i="1"/>
  <c r="R31" i="1"/>
  <c r="L31" i="1"/>
  <c r="R81" i="1"/>
  <c r="L81" i="1"/>
  <c r="R25" i="1"/>
  <c r="L25" i="1"/>
  <c r="R110" i="1"/>
  <c r="L110" i="1"/>
  <c r="R54" i="1"/>
  <c r="L54" i="1"/>
  <c r="R108" i="1"/>
  <c r="L108" i="1"/>
  <c r="R100" i="1"/>
  <c r="L100" i="1"/>
  <c r="R92" i="1"/>
  <c r="L92" i="1"/>
  <c r="R84" i="1"/>
  <c r="L84" i="1"/>
  <c r="R76" i="1"/>
  <c r="L76" i="1"/>
  <c r="R68" i="1"/>
  <c r="L68" i="1"/>
  <c r="R60" i="1"/>
  <c r="L60" i="1"/>
  <c r="R52" i="1"/>
  <c r="L52" i="1"/>
  <c r="R44" i="1"/>
  <c r="L44" i="1"/>
  <c r="R36" i="1"/>
  <c r="L36" i="1"/>
  <c r="R28" i="1"/>
  <c r="L28" i="1"/>
  <c r="L105" i="1"/>
  <c r="R105" i="1"/>
  <c r="L65" i="1"/>
  <c r="R65" i="1"/>
  <c r="R46" i="1"/>
  <c r="L46" i="1"/>
  <c r="R38" i="1"/>
  <c r="L38" i="1"/>
  <c r="R30" i="1"/>
  <c r="L30" i="1"/>
  <c r="L107" i="1"/>
  <c r="R107" i="1"/>
  <c r="L99" i="1"/>
  <c r="R99" i="1"/>
  <c r="L91" i="1"/>
  <c r="R91" i="1"/>
  <c r="L83" i="1"/>
  <c r="R83" i="1"/>
  <c r="L75" i="1"/>
  <c r="R75" i="1"/>
  <c r="L67" i="1"/>
  <c r="R67" i="1"/>
  <c r="L59" i="1"/>
  <c r="R59" i="1"/>
  <c r="L51" i="1"/>
  <c r="R51" i="1"/>
  <c r="L43" i="1"/>
  <c r="R43" i="1"/>
  <c r="L35" i="1"/>
  <c r="R35" i="1"/>
  <c r="L27" i="1"/>
  <c r="R27" i="1"/>
  <c r="R104" i="1"/>
  <c r="L104" i="1"/>
  <c r="R96" i="1"/>
  <c r="L96" i="1"/>
  <c r="R88" i="1"/>
  <c r="L88" i="1"/>
  <c r="R80" i="1"/>
  <c r="L80" i="1"/>
  <c r="R72" i="1"/>
  <c r="L72" i="1"/>
  <c r="R64" i="1"/>
  <c r="L64" i="1"/>
  <c r="R56" i="1"/>
  <c r="L56" i="1"/>
  <c r="R48" i="1"/>
  <c r="L48" i="1"/>
  <c r="R40" i="1"/>
  <c r="L40" i="1"/>
  <c r="R32" i="1"/>
  <c r="L32" i="1"/>
  <c r="R24" i="1"/>
  <c r="L24" i="1"/>
  <c r="M109" i="1"/>
  <c r="K109" i="1"/>
  <c r="M101" i="1"/>
  <c r="K101" i="1"/>
  <c r="M93" i="1"/>
  <c r="K93" i="1"/>
  <c r="M85" i="1"/>
  <c r="K85" i="1"/>
  <c r="M77" i="1"/>
  <c r="K77" i="1"/>
  <c r="M69" i="1"/>
  <c r="K69" i="1"/>
  <c r="M61" i="1"/>
  <c r="K61" i="1"/>
  <c r="M53" i="1"/>
  <c r="K53" i="1"/>
  <c r="M45" i="1"/>
  <c r="K45" i="1"/>
  <c r="M37" i="1"/>
  <c r="K37" i="1"/>
  <c r="M29" i="1"/>
  <c r="K29" i="1"/>
  <c r="K106" i="1"/>
  <c r="M106" i="1"/>
  <c r="K98" i="1"/>
  <c r="M98" i="1"/>
  <c r="M90" i="1"/>
  <c r="K90" i="1"/>
  <c r="M82" i="1"/>
  <c r="K82" i="1"/>
  <c r="M74" i="1"/>
  <c r="K74" i="1"/>
  <c r="K66" i="1"/>
  <c r="M66" i="1"/>
  <c r="K58" i="1"/>
  <c r="M58" i="1"/>
  <c r="K50" i="1"/>
  <c r="M50" i="1"/>
  <c r="M42" i="1"/>
  <c r="K42" i="1"/>
  <c r="K34" i="1"/>
  <c r="M34" i="1"/>
  <c r="K26" i="1"/>
  <c r="K103" i="1"/>
  <c r="M103" i="1"/>
  <c r="K95" i="1"/>
  <c r="M95" i="1"/>
  <c r="K87" i="1"/>
  <c r="M87" i="1"/>
  <c r="K79" i="1"/>
  <c r="M79" i="1"/>
  <c r="K71" i="1"/>
  <c r="M71" i="1"/>
  <c r="K63" i="1"/>
  <c r="M63" i="1"/>
  <c r="K55" i="1"/>
  <c r="M55" i="1"/>
  <c r="K47" i="1"/>
  <c r="M47" i="1"/>
  <c r="K39" i="1"/>
  <c r="M39" i="1"/>
  <c r="K31" i="1"/>
  <c r="M31" i="1"/>
  <c r="K108" i="1"/>
  <c r="M108" i="1"/>
  <c r="K100" i="1"/>
  <c r="M100" i="1"/>
  <c r="K92" i="1"/>
  <c r="M92" i="1"/>
  <c r="K84" i="1"/>
  <c r="M84" i="1"/>
  <c r="K76" i="1"/>
  <c r="M76" i="1"/>
  <c r="K68" i="1"/>
  <c r="M68" i="1"/>
  <c r="K60" i="1"/>
  <c r="M60" i="1"/>
  <c r="K52" i="1"/>
  <c r="M52" i="1"/>
  <c r="K44" i="1"/>
  <c r="M44" i="1"/>
  <c r="K36" i="1"/>
  <c r="M36" i="1"/>
  <c r="K28" i="1"/>
  <c r="M28" i="1"/>
  <c r="M89" i="1"/>
  <c r="K89" i="1"/>
  <c r="M81" i="1"/>
  <c r="K81" i="1"/>
  <c r="K73" i="1"/>
  <c r="M73" i="1"/>
  <c r="M65" i="1"/>
  <c r="K65" i="1"/>
  <c r="M57" i="1"/>
  <c r="K57" i="1"/>
  <c r="K49" i="1"/>
  <c r="M49" i="1"/>
  <c r="M41" i="1"/>
  <c r="K41" i="1"/>
  <c r="M33" i="1"/>
  <c r="K33" i="1"/>
  <c r="K25" i="1"/>
  <c r="M25" i="1"/>
  <c r="K102" i="1"/>
  <c r="M102" i="1"/>
  <c r="K94" i="1"/>
  <c r="M94" i="1"/>
  <c r="K86" i="1"/>
  <c r="M86" i="1"/>
  <c r="K78" i="1"/>
  <c r="M78" i="1"/>
  <c r="K70" i="1"/>
  <c r="M70" i="1"/>
  <c r="K62" i="1"/>
  <c r="M62" i="1"/>
  <c r="K54" i="1"/>
  <c r="M54" i="1"/>
  <c r="K46" i="1"/>
  <c r="M46" i="1"/>
  <c r="K38" i="1"/>
  <c r="M38" i="1"/>
  <c r="K30" i="1"/>
  <c r="M30" i="1"/>
  <c r="K97" i="1"/>
  <c r="M97" i="1"/>
  <c r="K110" i="1"/>
  <c r="M110" i="1"/>
  <c r="K107" i="1"/>
  <c r="M107" i="1"/>
  <c r="K99" i="1"/>
  <c r="M99" i="1"/>
  <c r="K91" i="1"/>
  <c r="M91" i="1"/>
  <c r="K83" i="1"/>
  <c r="M83" i="1"/>
  <c r="K75" i="1"/>
  <c r="M75" i="1"/>
  <c r="K67" i="1"/>
  <c r="M67" i="1"/>
  <c r="K59" i="1"/>
  <c r="M59" i="1"/>
  <c r="K51" i="1"/>
  <c r="M51" i="1"/>
  <c r="K43" i="1"/>
  <c r="M43" i="1"/>
  <c r="K35" i="1"/>
  <c r="M35" i="1"/>
  <c r="K27" i="1"/>
  <c r="M27" i="1"/>
  <c r="M105" i="1"/>
  <c r="K105" i="1"/>
  <c r="K104" i="1"/>
  <c r="M104" i="1"/>
  <c r="K96" i="1"/>
  <c r="M96" i="1"/>
  <c r="K88" i="1"/>
  <c r="M88" i="1"/>
  <c r="K80" i="1"/>
  <c r="M80" i="1"/>
  <c r="K72" i="1"/>
  <c r="M72" i="1"/>
  <c r="K64" i="1"/>
  <c r="M64" i="1"/>
  <c r="K56" i="1"/>
  <c r="M56" i="1"/>
  <c r="K48" i="1"/>
  <c r="M48" i="1"/>
  <c r="K40" i="1"/>
  <c r="M40" i="1"/>
  <c r="K32" i="1"/>
  <c r="M32" i="1"/>
  <c r="K24" i="1"/>
  <c r="M24" i="1"/>
  <c r="Q26" i="1" l="1"/>
  <c r="N26" i="1"/>
  <c r="K19" i="1"/>
  <c r="L19" i="1" s="1"/>
  <c r="K14" i="1"/>
  <c r="L14" i="1" s="1"/>
  <c r="K13" i="1"/>
  <c r="L13" i="1" s="1"/>
  <c r="K12" i="1"/>
  <c r="L12" i="1" s="1"/>
  <c r="K23" i="1"/>
  <c r="L23" i="1" s="1"/>
  <c r="K15" i="1"/>
  <c r="L15" i="1" s="1"/>
  <c r="K18" i="1"/>
  <c r="L18" i="1" s="1"/>
  <c r="K20" i="1"/>
  <c r="L20" i="1" s="1"/>
  <c r="K16" i="1"/>
  <c r="L16" i="1" s="1"/>
  <c r="M12" i="1"/>
  <c r="M22" i="1"/>
  <c r="Q22" i="1" s="1"/>
  <c r="M17" i="1"/>
  <c r="Q17" i="1" s="1"/>
  <c r="M21" i="1"/>
  <c r="Q21" i="1" s="1"/>
  <c r="K22" i="1"/>
  <c r="L22" i="1" s="1"/>
  <c r="K17" i="1"/>
  <c r="L17" i="1" s="1"/>
  <c r="M23" i="1"/>
  <c r="Q23" i="1" s="1"/>
  <c r="M13" i="1"/>
  <c r="Q13" i="1" s="1"/>
  <c r="M15" i="1"/>
  <c r="Q15" i="1" s="1"/>
  <c r="K21" i="1"/>
  <c r="L21" i="1" s="1"/>
  <c r="M16" i="1"/>
  <c r="Q16" i="1" s="1"/>
  <c r="M19" i="1"/>
  <c r="Q19" i="1" s="1"/>
  <c r="M14" i="1"/>
  <c r="Q14" i="1" s="1"/>
  <c r="M20" i="1"/>
  <c r="Q20" i="1" s="1"/>
  <c r="M18" i="1"/>
  <c r="Q18" i="1" s="1"/>
  <c r="L6" i="1" l="1"/>
  <c r="L5" i="1"/>
  <c r="B29" i="3"/>
  <c r="Q12" i="1"/>
  <c r="O26" i="1"/>
  <c r="P26" i="1"/>
  <c r="R26" i="1" s="1"/>
  <c r="N12" i="1"/>
  <c r="N13" i="1"/>
  <c r="O13" i="1" s="1"/>
  <c r="N23" i="1"/>
  <c r="N20" i="1"/>
  <c r="O20" i="1" s="1"/>
  <c r="N14" i="1"/>
  <c r="O14" i="1" s="1"/>
  <c r="N15" i="1"/>
  <c r="O15" i="1" s="1"/>
  <c r="N19" i="1"/>
  <c r="O19" i="1" s="1"/>
  <c r="N21" i="1"/>
  <c r="N16" i="1"/>
  <c r="O16" i="1" s="1"/>
  <c r="N17" i="1"/>
  <c r="O17" i="1" s="1"/>
  <c r="N18" i="1"/>
  <c r="N22" i="1"/>
  <c r="O22" i="1" s="1"/>
  <c r="K8" i="1"/>
  <c r="H5" i="1" s="1"/>
  <c r="R5" i="1" l="1"/>
  <c r="P16" i="1"/>
  <c r="R16" i="1" s="1"/>
  <c r="P14" i="1"/>
  <c r="R14" i="1" s="1"/>
  <c r="P22" i="1"/>
  <c r="R22" i="1" s="1"/>
  <c r="O21" i="1"/>
  <c r="P21" i="1" s="1"/>
  <c r="R21" i="1" s="1"/>
  <c r="P20" i="1"/>
  <c r="R20" i="1" s="1"/>
  <c r="O23" i="1"/>
  <c r="P23" i="1" s="1"/>
  <c r="R23" i="1" s="1"/>
  <c r="O18" i="1"/>
  <c r="P18" i="1" s="1"/>
  <c r="R18" i="1" s="1"/>
  <c r="P19" i="1"/>
  <c r="R19" i="1" s="1"/>
  <c r="P17" i="1"/>
  <c r="R17" i="1" s="1"/>
  <c r="P15" i="1"/>
  <c r="R15" i="1" s="1"/>
  <c r="P13" i="1"/>
  <c r="R13" i="1" s="1"/>
  <c r="M8" i="1" l="1"/>
  <c r="O12" i="1" l="1"/>
  <c r="N8" i="1"/>
  <c r="O8" i="1" l="1"/>
  <c r="H6" i="1" s="1"/>
  <c r="P12" i="1"/>
  <c r="R12" i="1" l="1"/>
  <c r="R6" i="1"/>
  <c r="C5" i="1"/>
  <c r="C6" i="1"/>
  <c r="P8" i="1"/>
</calcChain>
</file>

<file path=xl/sharedStrings.xml><?xml version="1.0" encoding="utf-8"?>
<sst xmlns="http://schemas.openxmlformats.org/spreadsheetml/2006/main" count="1028" uniqueCount="466">
  <si>
    <t>Total:</t>
  </si>
  <si>
    <t>Arbeitsausfall in Prozent:</t>
  </si>
  <si>
    <t>Vorname</t>
  </si>
  <si>
    <t>Name</t>
  </si>
  <si>
    <t>Eingabe erforderlich</t>
  </si>
  <si>
    <t>Wert fehlerhaft</t>
  </si>
  <si>
    <t>Ausgabefeld</t>
  </si>
  <si>
    <t>Firmenname</t>
  </si>
  <si>
    <t>PLZ</t>
  </si>
  <si>
    <t>Sachbearbeiter</t>
  </si>
  <si>
    <t>Telefon</t>
  </si>
  <si>
    <t>Telefax</t>
  </si>
  <si>
    <t>Zahlungsverbindung</t>
  </si>
  <si>
    <t>Betrieb/Betriebsabteilung</t>
  </si>
  <si>
    <t>Abrechnungsperiode</t>
  </si>
  <si>
    <t>Eingabefrist</t>
  </si>
  <si>
    <t>Beginn Kurzarbeit</t>
  </si>
  <si>
    <t>Ende Kurzarbeit</t>
  </si>
  <si>
    <t>Anzahl Arbeitstage/Jahr</t>
  </si>
  <si>
    <t>Jahresd. wöchentl. Normalarbeitsz.</t>
  </si>
  <si>
    <t>Max. massgeb. Verdienst</t>
  </si>
  <si>
    <t>Saisonal bed. Arbeitsausfall %</t>
  </si>
  <si>
    <t>Karenztage</t>
  </si>
  <si>
    <t>Beitragssatz AHV/IV/EO/ALV%</t>
  </si>
  <si>
    <t>TCRD Beilage-Nr.</t>
  </si>
  <si>
    <t>TCRD Verfügungs-Nr.</t>
  </si>
  <si>
    <t>TCRD Kurzzeichen Inspektor</t>
  </si>
  <si>
    <t>Farbcode Ein-/Ausgabefelder</t>
  </si>
  <si>
    <t>Betrieb / Betriebsabteilung</t>
  </si>
  <si>
    <t>Beginn / Ende der Kurzarbeit</t>
  </si>
  <si>
    <t>Anzahl bez.</t>
  </si>
  <si>
    <t>Weitere</t>
  </si>
  <si>
    <t>Jahres-</t>
  </si>
  <si>
    <t>Anrechen-</t>
  </si>
  <si>
    <t>Anzahl</t>
  </si>
  <si>
    <t>Lohn-</t>
  </si>
  <si>
    <t>barer</t>
  </si>
  <si>
    <t>Monats-</t>
  </si>
  <si>
    <t>Stunden-</t>
  </si>
  <si>
    <t>pro Jahr</t>
  </si>
  <si>
    <t>wöchentliche</t>
  </si>
  <si>
    <t>Ferientage</t>
  </si>
  <si>
    <t>Feiertage</t>
  </si>
  <si>
    <t>Versicherten-Nr.</t>
  </si>
  <si>
    <t>lohn</t>
  </si>
  <si>
    <t>(12/13)</t>
  </si>
  <si>
    <t>teile p. Jahr</t>
  </si>
  <si>
    <t>Arbeitszeit</t>
  </si>
  <si>
    <t>Verdienst</t>
  </si>
  <si>
    <t>Mitarbeiter</t>
  </si>
  <si>
    <t>Name,Vorname</t>
  </si>
  <si>
    <t/>
  </si>
  <si>
    <t>Kurzarbeit</t>
  </si>
  <si>
    <t>V1.83(09.2019)</t>
  </si>
  <si>
    <t>Datum</t>
  </si>
  <si>
    <t>Arbeitstage</t>
  </si>
  <si>
    <t>Max. massgeb.</t>
  </si>
  <si>
    <t>Beitragssatz</t>
  </si>
  <si>
    <t>Sichtbar</t>
  </si>
  <si>
    <t>Erfasst</t>
  </si>
  <si>
    <t>Gültig ab</t>
  </si>
  <si>
    <t>pro jahr</t>
  </si>
  <si>
    <t>Anfang</t>
  </si>
  <si>
    <t>a1: bis 18 Mitarbeiter</t>
  </si>
  <si>
    <t>a2: bis 39 Mitarbeiter</t>
  </si>
  <si>
    <t>a3: bis 60 Mitarbeiter</t>
  </si>
  <si>
    <t>a4: bis 81 Mitarbeiter</t>
  </si>
  <si>
    <t>Erste Zeile:</t>
  </si>
  <si>
    <t>a5: bis 102 Mitarbeiter</t>
  </si>
  <si>
    <t>Letzte Zeile:</t>
  </si>
  <si>
    <t>b1: bis 144 Mitarbeiter</t>
  </si>
  <si>
    <t>b2: bis 186 Mitarbeiter</t>
  </si>
  <si>
    <t>Schutzwort:</t>
  </si>
  <si>
    <t>b3: bis 207 Mitarbeiter</t>
  </si>
  <si>
    <t>b4: bis 249 Mitarbeiter</t>
  </si>
  <si>
    <t>AHV-Pflicht ab:</t>
  </si>
  <si>
    <t>b5: bis 291 Mitarbeiter</t>
  </si>
  <si>
    <t>c1: bis 333 Mitarbeiter</t>
  </si>
  <si>
    <t>Version:</t>
  </si>
  <si>
    <t>c2: bis 375 Mitarbeiter</t>
  </si>
  <si>
    <t>c3: bis 417 Mitarbeiter</t>
  </si>
  <si>
    <t>TCRD (0=nein, 1=ja):</t>
  </si>
  <si>
    <t>c4: bis 459 Mitarbeiter</t>
  </si>
  <si>
    <t>TCRD erste Zeile:</t>
  </si>
  <si>
    <t>c5: bis 501 Mitarbeiter</t>
  </si>
  <si>
    <t>TCRD letzte Zeile:</t>
  </si>
  <si>
    <t>d1: bis 564 Mitarbeiter</t>
  </si>
  <si>
    <t>d2: bis 627 Mitarbeiter</t>
  </si>
  <si>
    <t>d3: bis 690 Mitarbeiter</t>
  </si>
  <si>
    <t>d4: bis 753 Mitarbeiter</t>
  </si>
  <si>
    <t>e1: bis 816 Mitarbeiter</t>
  </si>
  <si>
    <t>e2: bis 879 Mitarbeiter</t>
  </si>
  <si>
    <t>e3: bis 942 Mitarbeiter</t>
  </si>
  <si>
    <t>e4: bis 1005 Mitarbeiter</t>
  </si>
  <si>
    <t>In diese Kolonne nicht übersetzen</t>
  </si>
  <si>
    <t>deutsch</t>
  </si>
  <si>
    <t>Wählen Sprache / choisir langue / scegliere lingua_x000D_1 = deutsch, allemand, tedesco_x000D_2 = französisch, français, francese_x000D_3 = italienisch, italien, italiano</t>
  </si>
  <si>
    <t>Wählen Sprache / choisir langue / scegliere lingua</t>
  </si>
  <si>
    <t>Wählen Sprache</t>
  </si>
  <si>
    <t>1 = deutsch, allemand, tedesco</t>
  </si>
  <si>
    <t>2 = französisch, français, francese</t>
  </si>
  <si>
    <t>französisch</t>
  </si>
  <si>
    <t>3 = italienisch, italien, italiano</t>
  </si>
  <si>
    <t>italienisch</t>
  </si>
  <si>
    <t>Sprache / langue / lingua</t>
  </si>
  <si>
    <t>Sprache</t>
  </si>
  <si>
    <t>Blattnamen maximal 31 Zeichen</t>
  </si>
  <si>
    <t>Stammdaten Betrieb &amp; Abteilung</t>
  </si>
  <si>
    <t>Stammdaten Mitarbeiter</t>
  </si>
  <si>
    <t>Saisonale Ausfallstunden</t>
  </si>
  <si>
    <t>Abrechnung von Kurzarbeit</t>
  </si>
  <si>
    <t>Hilfsdaten</t>
  </si>
  <si>
    <t>Übersetzungstexte</t>
  </si>
  <si>
    <t>Header &amp; Footer (Left, Center, Right)</t>
  </si>
  <si>
    <t>Header &amp; Footer Blatt 1</t>
  </si>
  <si>
    <t>&amp;"Arial"&amp;8Arbeitslosenversicherung</t>
  </si>
  <si>
    <t>&amp;"Arial"&amp;8</t>
  </si>
  <si>
    <t>Arbeitslosenversicherung</t>
  </si>
  <si>
    <t>&amp;"Arial"&amp;10&amp;BStammdaten Betrieb/Betriebsabteilung</t>
  </si>
  <si>
    <t>&amp;"Arial"&amp;10&amp;B</t>
  </si>
  <si>
    <t>Stammdaten Betrieb/Betriebsabteilung</t>
  </si>
  <si>
    <t>&amp;"Arial"&amp;8_x000D_Für Fragen dieses Arbeitsblatt betreffend wenden Sie sich bitte an Ihre Arbeitslosenkasse.</t>
  </si>
  <si>
    <t>Für Fragen dieses Arbeitsblatt betreffend wenden Sie sich bitte an Ihre Arbeitslosenkasse.</t>
  </si>
  <si>
    <t>&amp;"Arial"&amp;8&amp;D V1.83(09.2019)</t>
  </si>
  <si>
    <t>&amp;"Arial"&amp;8&amp;D</t>
  </si>
  <si>
    <t>Header &amp; Footer Blatt 2</t>
  </si>
  <si>
    <t>&amp;"Arial"&amp;10&amp;BStammdaten Mitarbeiter</t>
  </si>
  <si>
    <t>&amp;"Arial"&amp;8Seite &amp;P</t>
  </si>
  <si>
    <t>Seite &amp;P</t>
  </si>
  <si>
    <t>Header &amp; Footer Blatt 3</t>
  </si>
  <si>
    <t>&amp;"Arial"&amp;10&amp;BSaisonale Ausfallstunden_x000D_&amp;B&amp;"Arial"&amp;8(Formular 716.303.1)</t>
  </si>
  <si>
    <t>&amp;B&amp;"Arial"&amp;8</t>
  </si>
  <si>
    <t>(Formular 716.303.1)</t>
  </si>
  <si>
    <t>Header &amp; Footer Blatt 4</t>
  </si>
  <si>
    <t>&amp;"Arial"&amp;10&amp;BAbrechnung von Kurzarbeit_x000D_&amp;B&amp;"Arial"&amp;8(Formular 716.303)</t>
  </si>
  <si>
    <t>(Formular 716.303)</t>
  </si>
  <si>
    <t>Header &amp; Footer TCRD Blatt 1</t>
  </si>
  <si>
    <t>&amp;"Arial"&amp;10_x000D__x000D_Korrigierte Abrechnung des SECO</t>
  </si>
  <si>
    <t>&amp;"Arial"&amp;10</t>
  </si>
  <si>
    <t>Korrigierte Abrechnung des SECO</t>
  </si>
  <si>
    <t xml:space="preserve">Beilage </t>
  </si>
  <si>
    <t>&amp;"Arial"&amp;10_x000D__x000D_Beilage 0 zu Revisionsverfügung AGK 0</t>
  </si>
  <si>
    <t xml:space="preserve"> zu Revisionsverfügung AGK </t>
  </si>
  <si>
    <t>&amp;"Arial"&amp;10_x000D_SECO/TCRD/0</t>
  </si>
  <si>
    <t>SECO/TCRD/</t>
  </si>
  <si>
    <t>&amp;"Arial"&amp;10&amp;D</t>
  </si>
  <si>
    <t>&amp;D</t>
  </si>
  <si>
    <t>&amp;"Arial"&amp;10Seite &amp;P von &amp;N</t>
  </si>
  <si>
    <t>Seite &amp;P von &amp;N</t>
  </si>
  <si>
    <t>Header &amp; Footer TCRD Blatt 2</t>
  </si>
  <si>
    <t>Header &amp; Footer TCRD Blatt 3</t>
  </si>
  <si>
    <t>Header &amp; Footer TCRD Blatt 4</t>
  </si>
  <si>
    <t>Konstanten Blatt 1</t>
  </si>
  <si>
    <t>BUR-Nr.</t>
  </si>
  <si>
    <t>Strasse/Nr.</t>
  </si>
  <si>
    <t>Ort</t>
  </si>
  <si>
    <t>e-Mail</t>
  </si>
  <si>
    <t>Betriebsgrösse</t>
  </si>
  <si>
    <t>Mehr Mitarbeiter erfasst als maximale Betriebsgrösse</t>
  </si>
  <si>
    <t>Geben Sie eine Periode im Format MM.JJJJ ein. Beispiel: 02.2009</t>
  </si>
  <si>
    <t>Geben Sie ein Datum im Format TT.MM.JJJJ ein.</t>
  </si>
  <si>
    <t>Wählen Sie die  Betriebsgrösse</t>
  </si>
  <si>
    <t>Dieser Wert wird automatisch bestimmt, kann aber überschrieben werden</t>
  </si>
  <si>
    <t>Konstanten Blatt 2</t>
  </si>
  <si>
    <t>Geburts-</t>
  </si>
  <si>
    <t>datum</t>
  </si>
  <si>
    <t xml:space="preserve">Monate </t>
  </si>
  <si>
    <t>bestand-</t>
  </si>
  <si>
    <t>durchschn.</t>
  </si>
  <si>
    <t>wöchentl.</t>
  </si>
  <si>
    <t>wurde gekürzt</t>
  </si>
  <si>
    <t>Konstanten Blatt 3</t>
  </si>
  <si>
    <t>PLZ/Ort</t>
  </si>
  <si>
    <t>Zeitgleiche Periode des Vorjahres:</t>
  </si>
  <si>
    <t>vertragliche</t>
  </si>
  <si>
    <t>Sollstd. zeitgl.</t>
  </si>
  <si>
    <t>Periode inkl.</t>
  </si>
  <si>
    <t>Vorholzeit</t>
  </si>
  <si>
    <t>Istzeit</t>
  </si>
  <si>
    <t>Bezahlte/</t>
  </si>
  <si>
    <t>Unbezahlte</t>
  </si>
  <si>
    <t>Absenzen</t>
  </si>
  <si>
    <t>Ausfallstunden</t>
  </si>
  <si>
    <t>Zeitgleiche Periode des vorletzten Jahres:</t>
  </si>
  <si>
    <t>Seitentotal</t>
  </si>
  <si>
    <t>Total Periode</t>
  </si>
  <si>
    <t>Prozentualer Ausfall in der Periode</t>
  </si>
  <si>
    <t>Durchschnittlicher Arbeitsausfall der beiden Vergleichsperioden:</t>
  </si>
  <si>
    <t>Konstanten Blatt 4</t>
  </si>
  <si>
    <t>anrechen-</t>
  </si>
  <si>
    <t>barer Std.-</t>
  </si>
  <si>
    <t>Wöchentl.</t>
  </si>
  <si>
    <t>in der AP</t>
  </si>
  <si>
    <t>Sollstd. Abr.-</t>
  </si>
  <si>
    <t>Periode Inkl.</t>
  </si>
  <si>
    <t>Saldo Ende Per.</t>
  </si>
  <si>
    <t>vorherg.</t>
  </si>
  <si>
    <t>(nur für Gleitzeit)</t>
  </si>
  <si>
    <t>laufend</t>
  </si>
  <si>
    <t>Diff.</t>
  </si>
  <si>
    <t>Ausfall-</t>
  </si>
  <si>
    <t>stunden</t>
  </si>
  <si>
    <t>total</t>
  </si>
  <si>
    <t>Saldo</t>
  </si>
  <si>
    <t>Mehrstd.</t>
  </si>
  <si>
    <t>Vormonate</t>
  </si>
  <si>
    <t>Saisonale</t>
  </si>
  <si>
    <t>bare Aus-</t>
  </si>
  <si>
    <t>fall-Std.</t>
  </si>
  <si>
    <t>Verdienst-</t>
  </si>
  <si>
    <t>ausfall</t>
  </si>
  <si>
    <t>100%</t>
  </si>
  <si>
    <t>80%</t>
  </si>
  <si>
    <t>Zwischen-</t>
  </si>
  <si>
    <t>Beschäftigung</t>
  </si>
  <si>
    <t>Abzug</t>
  </si>
  <si>
    <t>Beantragte</t>
  </si>
  <si>
    <t>Vergütung</t>
  </si>
  <si>
    <t>Anzahl bezugsberechtigter Mitarbeiter:</t>
  </si>
  <si>
    <t>Anzahl betroffener Mitarbeiter:</t>
  </si>
  <si>
    <t>Anspruch: 80%</t>
  </si>
  <si>
    <t>Max. VV:</t>
  </si>
  <si>
    <t>Ausfall</t>
  </si>
  <si>
    <t>Durchschnitt Vorjahre:</t>
  </si>
  <si>
    <t>Relativer Mehrausfall:</t>
  </si>
  <si>
    <t>AHV/IV/EO/ALV:</t>
  </si>
  <si>
    <t>Karenzzeit:</t>
  </si>
  <si>
    <t>Tag(e)</t>
  </si>
  <si>
    <t>Kurzarbeitsentschädigung:</t>
  </si>
  <si>
    <t>Mindestausfall 10%</t>
  </si>
  <si>
    <t>nicht erreicht</t>
  </si>
  <si>
    <t>Konstanten Blatt 5</t>
  </si>
  <si>
    <t>Hilfetexte Blatt 3</t>
  </si>
  <si>
    <t>Hilfetexte für Saisonale Ausfallstunden</t>
  </si>
  <si>
    <t>Hilfetexttitel</t>
  </si>
  <si>
    <t>Hilfetext</t>
  </si>
  <si>
    <t>Kol. 1: Name/Vorname</t>
  </si>
  <si>
    <t>In dieser Kolonne sind alle Arbeitnehmer des Betriebes oder der Betriebsabteilung aufzuführen.</t>
  </si>
  <si>
    <t>Kol. 2: Vertragliche wöchentliche Arbeitszeit</t>
  </si>
  <si>
    <t>Einzutragen ist die individuelle, vertraglich vereinbarte Arbeitszeit je Arbeitnehmer, ohne allfällige Vorholzeit. Bei unterschiedlich langen Arbeitszeiten innerhalb eines Jahres ist die für die betreffende Abrechnungsperiode gültige Arbeitszeit einzutragen.</t>
  </si>
  <si>
    <t>Kol. 3: Sollstunden in der zeitgleichen Periode</t>
  </si>
  <si>
    <t>Sollstunden in der zeitgleichen Periode des Vorjahres inklusive Vorholzeit.</t>
  </si>
  <si>
    <t>Kol. 4: Istzeit</t>
  </si>
  <si>
    <t>Einzutragen sind die tatsächlich gearbeiteten Stunden.</t>
  </si>
  <si>
    <t>Kol. 5: Bezahlte/unbezahlte Absenzen</t>
  </si>
  <si>
    <t>Einzutragen sind die bezahlten und unbezahlten Absenzstunden für Ferien, Feiertage, freiwilliges Fernbleiben von der Arbeit, Krankheit, Unfall, Militärdienst usw.</t>
  </si>
  <si>
    <t>Kol. 6: Ausfallstunden</t>
  </si>
  <si>
    <t>Ausgefallene Arbeitsstunden. Berechnung: Kol. 3 abzüglich Kol. 4 und 5.</t>
  </si>
  <si>
    <t>Erläuterungen zum Ausfüllen dieses Arbeitsblattes</t>
  </si>
  <si>
    <t>Erläuterungen bekommen Sie, indem Sie den Cursor in die betreffende Spalte positionieren und gleichzeitig die Tasten "STRG" und "h" drücken. Auf englischen Tastaturen drücken Sie "CTRL" und "h"._x000D__x000D_Damit die in einer Abrechnungsperiode geltend gemachten Ausfallstunden in saisonale (nicht entschädigbare) und wirtschaftlich bedingte (grundsätzlich entschädigbare) verteilt werden können, muss der durchschnittliche Arbeitsausfall in den zeitgleichen Perioden der beiden Vorjahre bekannt sein._x000D__x000D_Zeitgleiche Perioden der Vorjahre: Wird z.B. Kurzarbeit für den Monat Januar 2009 geltend gemacht, dienen die Monate Januar 2007 und Januar 2008 als Vergleichsperioden._x000D__x000D_In der geltend gemachten Abrechnungsperiode werden nur diejenigen Ausfallstunden entschädigt, welche den durchschnittlichen Ausfall der beiden Vergleichsmonate überschreiten.</t>
  </si>
  <si>
    <t>Erläuterungen bekommen Sie, indem Sie den Cursor in die betreffende Spalte positionieren und gleichzeitig die Tasten "STRG" und "h" drücken. Auf englischen Tastaturen drücken Sie "CTRL" und "h".</t>
  </si>
  <si>
    <t>Damit die in einer Abrechnungsperiode geltend gemachten Ausfallstunden in saisonale (nicht entschädigbare) und wirtschaftlich bedingte (grundsätzlich entschädigbare) verteilt werden können, muss der durchschnittliche Arbeitsausfall in den zeitgleichen Perioden der beiden Vorjahre bekannt sein.</t>
  </si>
  <si>
    <t>Zeitgleiche Perioden der Vorjahre: Wird z.B. Kurzarbeit für den Monat Januar 2009 geltend gemacht, dienen die Monate Januar 2007 und Januar 2008 als Vergleichsperioden.</t>
  </si>
  <si>
    <t>In der geltend gemachten Abrechnungsperiode werden nur diejenigen Ausfallstunden entschädigt, welche den durchschnittlichen Ausfall der beiden Vergleichsmonate überschreiten.</t>
  </si>
  <si>
    <t>Sollstunden in der zeitgleichen Periode des vorletzten Jahres inklusive Vorholzeit.</t>
  </si>
  <si>
    <t>Hilfetexte Blatt 4</t>
  </si>
  <si>
    <t>Hilfetexte für Abrechnung von Kurzarbeit</t>
  </si>
  <si>
    <t>Allgemeine Erläuterungen</t>
  </si>
  <si>
    <t>Auf der Abrechnung ist pro Abrechnungsperiode jede arbeitnehmende Person des Betriebes/der Betriebsabteilung aufzuführen, ungeachtet, ob er von Kurzarbeit betroffen ist oder nicht. Für die Nichtbetroffenen genügen die Angaben unter Kol. 1, Kol. 4 und Kol. 6.</t>
  </si>
  <si>
    <t>Kol. 2: Anrechenbarer Stundenverdienst</t>
  </si>
  <si>
    <t>Massgebend ist der vertraglich vereinbarte Lohn in der letzten Zahltagsperiode vor Beginn der Arbeitsausfälle_x000D_(max. Fr. 10’500.--). Eingeschlossen sind der Anteil des 13. Monatslohnes, die Ferien- und Feiertagsentschädigung, die vertraglich vereinbarten Zulagen, soweit sie nicht während der Kurzarbeit weiter bezahlt werden oder Entschädigungen für arbeitsbedingte Inkonvenienzen sind._x000D__x000D_Ermittlung des anrechenbaren Stundenverdienstes siehe Broschüre „Info-Service Kurzarbeitsentschädigung“.</t>
  </si>
  <si>
    <t>Massgebend ist der vertraglich vereinbarte Lohn in der letzten Zahltagsperiode vor Beginn der Arbeitsausfälle</t>
  </si>
  <si>
    <t>È determinante il salario convenuto per contratto nell'ultimo intervallo di pagamento del salario prima dell'inizio della perdita di ore di lavoro._x000D_(al massimo fr. 10 500.--). Sono comprese la parte proporzionale della 13a mensilità, l'indennità di vacanza e per i giorni festivi e le altre componenti retributive nel momento che continuano ad essere pagate anche durante il periodo di lavoro ridotto o costituiscono indennità d'inconvenienza.  _x000D__x000D_Per la determinazione del guadagno orario computabile, vedi nell'Info-Service ”Indennità per lavoro ridotto“, consultabile soltanto nel sito Internet www.area-lavoro.ch.</t>
  </si>
  <si>
    <t>(max. Fr. 10’500.--). Eingeschlossen sind der Anteil des 13. Monatslohnes, die Ferien- und Feiertagsentschädigung, die vertraglich vereinbarten Zulagen, soweit sie nicht während der Kurzarbeit weiter bezahlt werden oder Entschädigungen für arbeitsbedingte Inkonvenienzen sind.</t>
  </si>
  <si>
    <t>Ermittlung des anrechenbaren Stundenverdienstes siehe Broschüre „Info-Service Kurzarbeitsentschädigung“.</t>
  </si>
  <si>
    <t>Kol. 3: Wöchentliche Arbeitszeit in der AP</t>
  </si>
  <si>
    <t>Einzutragen ist die individuelle, vertraglich vereinbarte Arbeitszeit je arbeitnehmende Person, ohne allfällige Vorholzeit. Bei unterschiedlich langen Arbeitszeiten innerhalb eines Jahres ist die für die betreffende Abrechnungsperiode gültige Arbeitszeit einzutragen.</t>
  </si>
  <si>
    <t>Kol. 4: Sollstunden der Abrechnungsperiode inklusive Vorholzeit</t>
  </si>
  <si>
    <t>Umfasst die Zahltagsperiode eine, zwei oder vier Wochen, so beträgt die Abrechnungsperiode vier Wochen. In allen übrigen Fällen beträgt die Abrechnungsperiode einen Monat.</t>
  </si>
  <si>
    <t>Kol. 5: Istzeit</t>
  </si>
  <si>
    <t>Die tatsächlich gearbeiteten Stunden inkl. allfällige in dieser Abrechnungsperiode geleisteten Mehrstunden.</t>
  </si>
  <si>
    <t>Kol. 6: Bezahlte/unbezahlte Absenzen</t>
  </si>
  <si>
    <t>Sämtliche bezahlten und unbezahlten Absenzen (Ferien, Feiertage, freiwilliges Fernbleiben von der Arbeit, Krankheit, Unfall, Militärdienst usw.) in Stunden.</t>
  </si>
  <si>
    <t>Kol. 7: Gleitzeit. Saldo Ende vorhergehende Abrechnungsperiode</t>
  </si>
  <si>
    <t>Zulässiger Plus-Stundensaldo gemäss betrieblicher Gleitzeitregelung, max. 20 Arbeitsstunden; darüber liegende Stunden gelten als Mehrstunden.</t>
  </si>
  <si>
    <t>Kol. 7: Gleitzeit. Saldo Ende laufende Abrechnungsperiode</t>
  </si>
  <si>
    <t>Kol. 7: Gleitzeit. Differenz mit umgekehrten Vorzeichen</t>
  </si>
  <si>
    <t>Berechnung: Saldo Ende der vorhergehenden Periode abzüglich Saldo Ende der laufenden Periode.</t>
  </si>
  <si>
    <t>Kol. 8: Ausfallstunden total</t>
  </si>
  <si>
    <t>Die tatsächlich ausgefallenen, angeordneten Kurzarbeitsstunden, höchstens jedoch die Anzahl Stunden, die sich aus folgender Berechnung ergeben: Kol. 4 abzüglich des Totals von Kol. 5, 6, und 7 (Differenz).</t>
  </si>
  <si>
    <t>Kol. 9: Saldo der ausbezahlten und noch nicht ausbezahlten Mehrstunden aus den Vormonaten</t>
  </si>
  <si>
    <t>Einzutragen sind alle in den sechs Monaten vor Beginn der zweijährigen Rahmenfrist geleisteten und zeitlich nicht ausgeglichenen Mehrstunden. Nach Beginn der Rahmenfrist sind alle innerhalb der Rahmenfrist geleisteten und zeitlich nicht ausgeglichenen Mehrstunden zu erfassen, soweit sie nicht länger als zwölf Monate zurückliegen. Diese Mehrstunden reduzieren die anrechenbaren Ausfallstunden (Kol. 11), soweit sie die nicht entschädigbaren saisonalen Ausfallstunden (Kol. 10) überschreiten; d.h. Mehrstundensaldi werden zuerst durch die saisonalen Ausfallstunden ausgeglichen, bevor die anrechenbaren Ausfallstunden reduziert werden. Mehrstundensaldi, die nicht vollständig durch die saisonalen und anrechenbaren Ausfallstunden ausgeglichen werden können, sind auf die nächste Abrechnungsperiode vorzutragen.</t>
  </si>
  <si>
    <t>Kol. 10: Saisonale Ausfallstunden</t>
  </si>
  <si>
    <t>Diese Kolonne wird berechnet, wenn die kantonale Amtsstelle in ihrem Entscheid bezüglich der Saisonalität einen Vorbehalt angebracht hat, wonach die Ausfallstunden, die auf die Saisonalität zurückzuführen sind, nicht entschädigt werden können._x000D__x000D_Differenz zwischen Ausfallstunden total (Kol. 8) und anrechenbaren Ausfallstunden (Kol. 11). Es handelt sich um eine Kontrollspalte, da die Mehrstunden-Saldi (Kol. 9) die anrechenbaren Ausfallstunden (Kol. 11) nur reduzieren, soweit sie noch nicht durch die saisonalen Ausfallstunden getilgt werden konnten.</t>
  </si>
  <si>
    <t>Diese Kolonne wird berechnet, wenn die kantonale Amtsstelle in ihrem Entscheid bezüglich der Saisonalität einen Vorbehalt angebracht hat, wonach die Ausfallstunden, die auf die Saisonalität zurückzuführen sind, nicht entschädigt werden können.</t>
  </si>
  <si>
    <t>Differenz zwischen Ausfallstunden total (Kol. 8) und anrechenbaren Ausfallstunden (Kol. 11). Es handelt sich um eine Kontrollspalte, da die Mehrstunden-Saldi (Kol. 9) die anrechenbaren Ausfallstunden (Kol. 11) nur reduzieren, soweit sie noch nicht durch die saisonalen Ausfallstunden getilgt werden konnten.</t>
  </si>
  <si>
    <t>Kol. 11: Anrechenbare Ausfallstunden</t>
  </si>
  <si>
    <t>Hat die kantonale Amtsstelle in ihrem Entscheid bezüglich der Saisonalität einen Vorbehalt angebracht, ist aufgrund der ausgefallenen Arbeitsstunden in den gleichen Perioden der beiden Vorjahre ein Verteilschlüssel zu ermitteln, nach dem die Ausfallstunden in nicht entschädigbare (saisonale) und grundsätzlich entschädigbare zu verteilen sind. Berechnungsanleitung und Anwendung des Verteilschlüssels finden Sie in der Broschüre „Info-Service Kurzarbeitsentschädigung“ und auf dem Arbeitsblatt 'Saisonale Ausfallstunden'._x000D__x000D_Die anrechenbaren Ausfallstunden reduzieren sich zudem um die Mehrstundensaldi (Kol. 9), soweit diese nicht durch die saisonalen Ausfallstunden getilgt werden konnten._x000D__x000D_Hat ein Betrieb weder Mehrstunden aus Vormonaten noch saisonale Ausfallstunden aufzuweisen, entspricht die Kolonne 11 der Kolonne 8.</t>
  </si>
  <si>
    <t>Hat die kantonale Amtsstelle in ihrem Entscheid bezüglich der Saisonalität einen Vorbehalt angebracht, ist aufgrund der ausgefallenen Arbeitsstunden in den gleichen Perioden der beiden Vorjahre ein Verteilschlüssel zu ermitteln, nach dem die Ausfallstunden in nicht entschädigbare (saisonale) und grundsätzlich entschädigbare zu verteilen sind. Berechnungsanleitung und Anwendung des Verteilschlüssels finden Sie in der Broschüre „Info-Service Kurzarbeitsentschädigung“ und auf dem Arbeitsblatt 'Saisonale Ausfallstunden'.</t>
  </si>
  <si>
    <t>Die anrechenbaren Ausfallstunden reduzieren sich zudem um die Mehrstundensaldi (Kol. 9), soweit diese nicht durch die saisonalen Ausfallstunden getilgt werden konnten.</t>
  </si>
  <si>
    <t>Hat ein Betrieb weder Mehrstunden aus Vormonaten noch saisonale Ausfallstunden aufzuweisen, entspricht die Kolonne 11 der Kolonne 8.</t>
  </si>
  <si>
    <t>Kol. 12: Verdienstausfall 100 %</t>
  </si>
  <si>
    <t>Multiplikation der Kol. 11 mit Kol. 2. Das Total dieser Kolonne wird um das Total des Verdienstes aus Zwischenbeschäftigung reduziert und diese Differenz mit 6,05% multipliziert, was die Vergütung der Arbeitgeberbeiträge an die AHV/IV/EO/ALV ergibt. Diese Vergütung wird zum Total der Kol. 15 hinzugezählt.</t>
  </si>
  <si>
    <t>Kol. 13: Verdienstausfall 80 %</t>
  </si>
  <si>
    <t>Die Kurzarbeitsentschädigung beträgt für jede arbeitnehmende Person 80 % des Verdienstausfalles.</t>
  </si>
  <si>
    <t>Verdienst Zwischenbeschäftigung</t>
  </si>
  <si>
    <t>Als Einkommen aus Zwischenbeschäftigung gilt jeder Verdienst aus unselbständiger oder selbständiger Tätigkeit, den ein Kurzarbeitnehmer während seines Arbeitsausfalles zusätzlich erzielt._x000D__x000D_Der Arbeitgeber der Zwischenbeschäftigung hat dem ursprünglichen Arbeitgeber monatlich das Einkommen aus Zwischenbeschäftigung mitzuteilen (Art. 41 AVIG)._x000D__x000D_Anrechenbarer Verdienstausfall 80% (Kol. 13 der Abrechnung)_x000D_+ Verdienst aus Zwischenbeschäftigung (brutto)_x000D_-  Verdienstausfall 100% (Kol. 12 der Abrechnung)_x000D_= Kürzung von Kol. 15 der Abrechnung.</t>
  </si>
  <si>
    <t>Als Einkommen aus Zwischenbeschäftigung gilt jeder Verdienst aus unselbständiger oder selbständiger Tätigkeit, den ein Kurzarbeitnehmer während seines Arbeitsausfalles zusätzlich erzielt.</t>
  </si>
  <si>
    <t>Der Arbeitgeber der Zwischenbeschäftigung hat dem ursprünglichen Arbeitgeber monatlich das Einkommen aus Zwischenbeschäftigung mitzuteilen (Art. 41 AVIG).</t>
  </si>
  <si>
    <t>Anrechenbarer Verdienstausfall 80% (Kol. 13 der Abrechnung)</t>
  </si>
  <si>
    <t>+ Verdienst aus Zwischenbeschäftigung (brutto)</t>
  </si>
  <si>
    <t>-  Verdienstausfall 100% (Kol. 12 der Abrechnung)</t>
  </si>
  <si>
    <t>= Kürzung von Kol. 15 der Abrechnung.</t>
  </si>
  <si>
    <t>Kol. 14: Abzug Karenztage 80 %</t>
  </si>
  <si>
    <t>Karenzzeit zulasten des Arbeitgebers.</t>
  </si>
  <si>
    <t>Kol. 15: Beantragte Vergütung</t>
  </si>
  <si>
    <t>Sofern alle Voraussetzungen erfüllt sind, vergütet die Kasse den Betrag der sich aus der Subtraktion der Kol. 14 und des Abzugs aus Zwischenbeschäftigung von der Kol. 13 ergibt. Zum Total dieser Kolonne wird die Vergütung der Arbeitgeberbeiträge an AHV/IV/EO/ALV hinzugezählt.</t>
  </si>
  <si>
    <t>Art der Ansprechperson</t>
  </si>
  <si>
    <t xml:space="preserve">#Stammdaten MA / </t>
  </si>
  <si>
    <t>Veränderungen gegenüber Vormonat</t>
  </si>
  <si>
    <t>#Antrag</t>
  </si>
  <si>
    <t>*</t>
  </si>
  <si>
    <t>E-mail</t>
  </si>
  <si>
    <t>759.0987.6543.21</t>
  </si>
  <si>
    <t>Dupont</t>
  </si>
  <si>
    <t>756.0987.6543.21</t>
  </si>
  <si>
    <t>Marie</t>
  </si>
  <si>
    <t>Informazioni generali</t>
  </si>
  <si>
    <t>Campo d'entrata / di uscita del codice colore</t>
  </si>
  <si>
    <t>Entrata</t>
  </si>
  <si>
    <t>Valore non corretto</t>
  </si>
  <si>
    <t>Campo di uscita / Calcolo / Informazione</t>
  </si>
  <si>
    <t>Numero IDI</t>
  </si>
  <si>
    <t>Il numero d'identificazione della sua azienda. Potete trovarla all'indirizzo seguente: https://www.uid.admin.ch</t>
  </si>
  <si>
    <t>Numero RIS</t>
  </si>
  <si>
    <t>Nome dell'azienda</t>
  </si>
  <si>
    <t>Il nome ufficiale dell'azienda come è registrato nel registro RIS e IDI.</t>
  </si>
  <si>
    <t>Il nome del dipartimento interessato.</t>
  </si>
  <si>
    <t>L'indirizzo dell'azienda o del settore d'esercizio che fa richiesta per lavoro ridotto.</t>
  </si>
  <si>
    <t>Persona di contatto</t>
  </si>
  <si>
    <t>Coordinate di pagamento (IBAN)</t>
  </si>
  <si>
    <t>Da compilare qualora i dati del conto non corrispondono con i dati dell'azienda indicati di sopra.</t>
  </si>
  <si>
    <t>Contratto collettivo di lavoro valido</t>
  </si>
  <si>
    <t>Data dell'ultimo pagamento dei salari</t>
  </si>
  <si>
    <t>Tempo di lavoro settimanale in ore previsto nel periodo di conteggio</t>
  </si>
  <si>
    <t xml:space="preserve">Le ore di lavoro settimanali possono variare secondo le stagioni. Vogliate indicare la durata del lavoro previsto applicabile nel periodo di conteggio. </t>
  </si>
  <si>
    <t>Periodo di conteggio</t>
  </si>
  <si>
    <t xml:space="preserve">Termine di inoltro </t>
  </si>
  <si>
    <t>Luogo, data, firma</t>
  </si>
  <si>
    <t>Non dimenticate di apporre la data e la firma sulla richiesta.</t>
  </si>
  <si>
    <t>Hanno diritto all'indennità:</t>
  </si>
  <si>
    <t>Non hanno diritto all'indennità per lavoro ridotto:</t>
  </si>
  <si>
    <t>(vedere l'opuscolo "Indennità per lavoro ridotto per lavoratori a domicilio")</t>
  </si>
  <si>
    <t>I lavoratori a cui il contratto di lavoro è stato disdetto, durante il periodo di disdetta legale o contrattuale, senza che sia necessario sapere quale parte abbia messo fine al rapporto di lavoro;</t>
  </si>
  <si>
    <t>I lavoratori a cui la perdita di ore di lavoro non può essere determinata o in cui le ore di lavoro non possono essere controllate in maniera adeguata. Il rispetto di questa disposizione legale necessita un controllo del tempo di lavoro;</t>
  </si>
  <si>
    <t>Le persone che, in qualità di partner, di detentori di una quota finanziaria o che fanno parte di un organo decisionale dell'azienda, che possono determinare o influenzare in maniera significativa le decisioni del datore di lavoro, così come i loro coniugi o i loro partner registrati. Le persone che esercitano un'influenza significativa comprendono generalmente i firmatari individuali e quelli che hanno un interesse finanziario importante in un'azienda;</t>
  </si>
  <si>
    <t>I lavoratori che non accettano il lavoro ridotto (remunerazione secondo il contratto di lavoro);</t>
  </si>
  <si>
    <t>I lavoratori vincolati da un rapporto di tirocinio e quelli a loro parificabili;</t>
  </si>
  <si>
    <t>I lavoratori al servizio di un'organizzazione per lavoro temporaneo; né le aziende che forniscono il personale a prestito né quelle che lo impiegano possono rivendicare l'indennità per lavoro ridotto per questi lavoratori;</t>
  </si>
  <si>
    <t>I lavoratori la cui perdita di lavoro è imputabile a un conflitto collettivo di lavoro nell'azienda;</t>
  </si>
  <si>
    <t>I lavoratori che sono stati messi a disposizione da un'altra azienda.</t>
  </si>
  <si>
    <t>Periodo di lavoro a domicilio durante gli ultimi 12 mesi dal / al</t>
  </si>
  <si>
    <t>Periodo trascorso dall'inizio del rapporto di lavoro, ma al massimo gli ultimi 12 mesi precedenti alla richiesta.</t>
  </si>
  <si>
    <t>Numero di giorni lavorativi durante il periodo</t>
  </si>
  <si>
    <t>Quanti giorni sono stati lavorati durante il periodo interessato? Se nel periodo ci sono dei mesi senza entrate, i giorni di questi mesi non possono essere calcolati. Potete richiedere un massimo di 5 giorni a settimana.</t>
  </si>
  <si>
    <t>Tutte le assenze pagate e non pagate sono registrate qui: malattia, infortunio, servizio militare/civile, protezione civile, maternità, ecc. Vogliate documentare le assenze con un certificato medico, delle dichiarazioni di malattia/infortunio o altri mezzi di prova.</t>
  </si>
  <si>
    <t>Totale del salario lordo degli ultimi 12 mesi</t>
  </si>
  <si>
    <t>A quanto ammonta il totale dei salari lordi degli ultimi 12 mesi?</t>
  </si>
  <si>
    <t>Saldo delle remunerazioni del mese precedente</t>
  </si>
  <si>
    <t>L'indennità calcolata è approssimativa e può variare dall'importo realmente pagato.</t>
  </si>
  <si>
    <t>Domanda d'indennità per lavoro ridotto 
per lavoratori a domicilio</t>
  </si>
  <si>
    <t>Indirizzo</t>
  </si>
  <si>
    <t>Numero</t>
  </si>
  <si>
    <t>Luogo</t>
  </si>
  <si>
    <t>Cognome della persona di contatto</t>
  </si>
  <si>
    <t>Nome della persona di contatto</t>
  </si>
  <si>
    <t>Telefono</t>
  </si>
  <si>
    <t>Termine di inoltro</t>
  </si>
  <si>
    <t>Percentuale di perdita dell'azienda</t>
  </si>
  <si>
    <t>Osservazioni:</t>
  </si>
  <si>
    <t>Il datore di lavoro ha l'obbligo di fornire informazioni corrispondenti al vero (art. 88 LADI e art. 28 LPGA).</t>
  </si>
  <si>
    <t>Luogo:</t>
  </si>
  <si>
    <t>Data:</t>
  </si>
  <si>
    <t>Firma:</t>
  </si>
  <si>
    <t>Periodo di conteggio:</t>
  </si>
  <si>
    <t>Dati dei lavoratori</t>
  </si>
  <si>
    <t>Cognome</t>
  </si>
  <si>
    <t>Nome</t>
  </si>
  <si>
    <t>Data di nascita</t>
  </si>
  <si>
    <t>Dati temporali</t>
  </si>
  <si>
    <t>Periodo di lavoro a domicilio durante gli ultimi 12 mesi</t>
  </si>
  <si>
    <t>dal</t>
  </si>
  <si>
    <t>al</t>
  </si>
  <si>
    <t>Dati salariali</t>
  </si>
  <si>
    <t>Riassunto</t>
  </si>
  <si>
    <t>Numero di lavoratori colpiti:</t>
  </si>
  <si>
    <t>Numero di lavoratori aventi diritto:</t>
  </si>
  <si>
    <t>Bonifico rivendicato netto:</t>
  </si>
  <si>
    <t>Attenzione: L'importo del pagamento finale può differire dal risultato ottenuto qui. Il calcolo è effettuato a titolo indicativo e senza garanzia.</t>
  </si>
  <si>
    <t>Contributi AVS / AI / IPG / AD:</t>
  </si>
  <si>
    <t>Bonifico rivendicato lordo:</t>
  </si>
  <si>
    <t>Totale</t>
  </si>
  <si>
    <t>Numero di giorni determinanti</t>
  </si>
  <si>
    <t>Salario lordo percepito durante gli ultimi 12 mesi</t>
  </si>
  <si>
    <t>Salario medio giornaliero</t>
  </si>
  <si>
    <t>Saldo del mese precedente eccedenza / mancanza</t>
  </si>
  <si>
    <t>Aum. / Dim. nel periodo di conteggio</t>
  </si>
  <si>
    <t>Saldo a fine mese eccedenza / mancanza</t>
  </si>
  <si>
    <t>Perdita di guadagno</t>
  </si>
  <si>
    <t>Bonifico rivendicato netto</t>
  </si>
  <si>
    <t>Bonifico rivendicato lordo</t>
  </si>
  <si>
    <t>Totale eccedenza o mancanza periodo di conteggio CHF:</t>
  </si>
  <si>
    <t>Indirizzo, numero, NPA, luogo</t>
  </si>
  <si>
    <t>NPA</t>
  </si>
  <si>
    <t>1 - Persona interna</t>
  </si>
  <si>
    <t>2 - Terza persona (procura allegata)</t>
  </si>
  <si>
    <t>Trasferimento a un altro dipartimento</t>
  </si>
  <si>
    <t>Passaggio da apprendista a dipendente</t>
  </si>
  <si>
    <t>Pensionamento</t>
  </si>
  <si>
    <t>Nuovo dipendente</t>
  </si>
  <si>
    <t>Deceduto</t>
  </si>
  <si>
    <t>Nessun consenso alla riduzione dell'orario di lavoro</t>
  </si>
  <si>
    <t>Inizio del termine di disdetta</t>
  </si>
  <si>
    <t>Avviso di modifica del contratto di lavoro</t>
  </si>
  <si>
    <t>Nuovo nella posizione analoga a quella di un datore di lavoro</t>
  </si>
  <si>
    <t>Lavoro a domicilio</t>
  </si>
  <si>
    <t>Il vostro numero di registro delle imprese e degli stabilimenti, abbreviato numero RIS. Potete trovarlo nella decisione del servizio cantonale.</t>
  </si>
  <si>
    <t>Settore d’esercizio</t>
  </si>
  <si>
    <t>Su questo conto verranno versate le indennità per lavoro ridotto.</t>
  </si>
  <si>
    <t>Cognome, nome, telefono, e-mail della persona di contatto</t>
  </si>
  <si>
    <t>Cognome, nome, indirizzo, NPA e luogo (se il titolare del conto è diverso rispetto a quelli dell'azienda)</t>
  </si>
  <si>
    <t>Indicate il contratto collettivo di lavoro (CCL) valido per tutta l’azienda o il settore d’esercizio.</t>
  </si>
  <si>
    <t>Per qualsiasi domanda, vi invitiamo a volerci comunicare le coordinate esatte e complete della persona di contatto.</t>
  </si>
  <si>
    <t>Calcolato automaticamente. Dovete richiedere il lavoro ridotto al più tardi tre mesi dalla fine del periodo di conteggio, nel caso contrario il diritto si estingue.</t>
  </si>
  <si>
    <t>Numero di giorni lavorativi all'anno</t>
  </si>
  <si>
    <t xml:space="preserve">Calcolato automaticamente non appena viene inserito un periodo di conteggio.       </t>
  </si>
  <si>
    <t>Importo massimo del guadagno determinante</t>
  </si>
  <si>
    <t>Calcolato automaticamente non appena viene inserito un periodo di conteggio.</t>
  </si>
  <si>
    <t>Periodo d’attesa</t>
  </si>
  <si>
    <t>Tasso di contribuzione AVS / AI / IPG / AD in percentuale</t>
  </si>
  <si>
    <t>*
*</t>
  </si>
  <si>
    <t>I lavoratori soggetti all’obbligo di contribuzione all’AD
I lavoratori che hanno terminato la scuola dell’obbligo ma non hanno ancora raggiunto l’età minima per l’obbligo di contribuzione all’AVS.</t>
  </si>
  <si>
    <t>Il coniuge o il partner registrato del datore di lavoro occupato nell’azienda di quest’ultimo;</t>
  </si>
  <si>
    <t>I lavoratori vincolati da un rapporto di lavoro di durata determinata, che da contratto non prevede la possibilità di essere disdetto;</t>
  </si>
  <si>
    <t>Vogliate indicare tutti i lavoratori dell’azienda o del settore d’esercizio, che hanno diritto alle prestazioni, anche se non hanno ore di lavoro perse.</t>
  </si>
  <si>
    <t>Totale del salario soggetto all'AVS durante il periodo di conteggio</t>
  </si>
  <si>
    <t>Un diritto esiste solo se, durante il periodo di lavoro ridotto autorizzato, il salario effettivamente percepito è inferiore al salario mensile medio. Ogni entrata supplementare percepita durante un mese dove il lavoro ridotto è stato approvato, deve essere compensato prima che un diritto possa essere riconosciuto. Questo impedisce ai salariati di guadagnare di più della media con l'indennità per lavoro ridotto. 
Esempio: salario mensile medio = 1000,-, salario del mese precedente = 1500,-. La differenza (1500,- meno 1000,- = 500,-) deve essere ora dedotta prima che un diritto all'indennità per lavoro ridotto possa essere riconosciuto nuovamente.</t>
  </si>
  <si>
    <t>Tempo di lavoro settimanale previsto nel periodo di conteggio</t>
  </si>
  <si>
    <t>Per qualsiasi informazione che concerne l'indennità per lavoro ridotto, vi invitiamo a voler consultare l'opuscolo informativo "Indennità per lavoro ridotto per lavoratori a domicilio" su www.lavoro.swiss.</t>
  </si>
  <si>
    <t>Conferma:
Confermo di aver risposto a tutte le domande in modo completo e veritiero. Prendo atto che, in conformità agli articoli 105 e 106 LADI, delle indicazioni inveritiere o non corrette che hanno portato ad un pagamento ingiustificato delle prestazioni costituiscono un'infrazione penale.  In ogni caso, le prestazioni indebitamente riscosse devono essere restituite.</t>
  </si>
  <si>
    <t>Inoltre confermo: 
- I lavoratori sono stati informati della riduzione di lavoro e dell'obbligo di controllo. I lavoratori che non hanno accettato la riduzione del lavoro saranno remunerati in base al loro contratto di lavoro.
- I lavoratori colpiti hanno ricevuto l'indennità per lavoro ridotto anticipato e nel giorno abituale di paga per il relativo periodo. 
- Il periodo di attesa relativo al lavoro ridotto è stato preso a carico dal datore di lavoro.
- Le contribuzioni legali e contrattuali delle assicurazioni sociali saranno pagate in conformità alle ore di lavoro normali.</t>
  </si>
  <si>
    <t>Azienda / sett. d’es.:</t>
  </si>
  <si>
    <t>Totale salario soggetto all'AVS durante il periodo di conteggio</t>
  </si>
  <si>
    <t>Salario totale soggetto all'AVS nel periodo di conteggio</t>
  </si>
  <si>
    <t>Deduzione periodo d’attesa 80%</t>
  </si>
  <si>
    <t>Contributi AVS / AI / IPG / AD rivendicati</t>
  </si>
  <si>
    <t>Settore d'esercizio</t>
  </si>
  <si>
    <t>Vogliate indicare se una persona interna o un terzo autorizzato è disponibile in qualità di persona di riferimento.</t>
  </si>
  <si>
    <t>Il numero dei giorni di attesa deve essere selezionato in base all'Art. 50 OADI. I valori autorizzati sono da 1 a 3. Selezionate il valore corretto nell'elenco a discesa.</t>
  </si>
  <si>
    <t>A quanto ammonta il totale dei salari soggetti all'AVS durante il periodo di conteggio?</t>
  </si>
  <si>
    <r>
      <rPr>
        <b/>
        <sz val="12"/>
        <color theme="1"/>
        <rFont val="Arial"/>
        <family val="2"/>
      </rPr>
      <t>Se il titolare del conto è diverso rispetto a quello dell'azienda</t>
    </r>
    <r>
      <rPr>
        <sz val="12"/>
        <color theme="1"/>
        <rFont val="Arial"/>
        <family val="2"/>
      </rPr>
      <t xml:space="preserve">
Cognome, nome, indirizzo, NPA e luogo</t>
    </r>
  </si>
  <si>
    <t>Istruzioni per compilare</t>
  </si>
  <si>
    <t>Istruzioni per il registro "1044Ai Domanda"</t>
  </si>
  <si>
    <t>Istruzioni per il registro "1044Bi Dati di base lav."</t>
  </si>
  <si>
    <t>Istruzioni per il registro "1044Ei Conteggio"</t>
  </si>
  <si>
    <t>Vi invitiamo a leggere l'opuscolo "Indennità per lavoro ridotto per lavoratori a domicilio" sul sito www.lavoro.swiss nella sua totalità. Questo opuscolo vi spiega tutto quello che dovete sapere sull'indennità per lavoro ridotto. Le istruzioni qui fornite hanno unicamente come scopo di facilitare la compilazione di questo formulario.
Entro 3 mesi dalla scadenza di ogni periodo di conteggio, il datore di lavoro deve fare valere il diritto all’indennità presso la cassa da lui designata. Tale disposizione vale anche se il servizio cantonale non si è ancora pronunciato sulla domanda d’indennità o se è pendente una procedura di opposizione o di ricorso. In linea di principio, un termine di perenzione non può essere prorogato né sospeso. Il diritto all’indennità per lavoro ridotto si estingue se non è fatto valere entro 3 mesi.</t>
  </si>
  <si>
    <t>Indicate il mese per il quale desiderate conteggiare il lavoro ridotto nel formato MM.AAAA. Esempio: 09.2023</t>
  </si>
  <si>
    <t>Quando avete versato l'ultima volta il salario conformemente agli obblighi contrattuali? Esempio: 25.09.2023</t>
  </si>
  <si>
    <t>N. AVS</t>
  </si>
  <si>
    <t>Assenza 
pagate / 
non pagate</t>
  </si>
  <si>
    <t>N. AVS, cognome, nome, data di nascita</t>
  </si>
  <si>
    <t>Assenza pagate / non pagate</t>
  </si>
  <si>
    <t>Questa scheda non necessita nessun inserimento.
I diversi parametri calcolati sono elencati qui.</t>
  </si>
  <si>
    <t>Importante:
La domanda deve essere firmata a mano.</t>
  </si>
  <si>
    <t>Vogliate indicare tutti i lavoratori dell’azienda o del settore d’esercizio, 
colpiti dal lavoro ridotto e che hanno diritto alle prestazioni.</t>
  </si>
  <si>
    <t>Guadagno mensile medio computabile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</si>
</sst>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mm/yyyy"/>
    <numFmt numFmtId="165" formatCode="0.0"/>
    <numFmt numFmtId="166" formatCode="[$SFr.-807]\ #,##0.00"/>
    <numFmt numFmtId="167" formatCode="0.000%"/>
    <numFmt numFmtId="168" formatCode="[$-407]mmmm\ yy;@"/>
    <numFmt numFmtId="169" formatCode="000\.0000\.0000\.00"/>
    <numFmt numFmtId="170" formatCode="dd/mm/yyyy;@"/>
    <numFmt numFmtId="171" formatCode="\7\5\6\.0000\.0000\.00"/>
    <numFmt numFmtId="172" formatCode="000\ 000\ 00\ 00"/>
    <numFmt numFmtId="173" formatCode="0.000"/>
  </numFmts>
  <fonts count="24">
    <font>
      <sz val="11"/>
      <color theme="1"/>
      <name val="Calibri"/>
      <family val="2"/>
      <scheme val="minor"/>
    </font>
    <font>
      <sz val="11"/>
      <color theme="1"/>
      <name val="Arial"/>
      <family val="2"/>
    </font>
    <font>
      <sz val="11"/>
      <color theme="1"/>
      <name val="Calibri"/>
      <family val="2"/>
      <scheme val="minor"/>
    </font>
    <font>
      <b/>
      <sz val="11"/>
      <color theme="1"/>
      <name val="Calibri"/>
      <family val="2"/>
      <scheme val="minor"/>
    </font>
    <font>
      <b/>
      <sz val="10"/>
      <name val="Arial"/>
      <family val="2"/>
    </font>
    <font>
      <sz val="10"/>
      <name val="Arial"/>
      <family val="2"/>
    </font>
    <font>
      <b/>
      <sz val="12"/>
      <color theme="0"/>
      <name val="Arial"/>
      <family val="2"/>
    </font>
    <font>
      <sz val="10"/>
      <color theme="1"/>
      <name val="Arial"/>
      <family val="2"/>
    </font>
    <font>
      <b/>
      <sz val="10"/>
      <color theme="1"/>
      <name val="Arial"/>
      <family val="2"/>
    </font>
    <font>
      <b/>
      <sz val="10"/>
      <color theme="1" tint="4.9989318521683403E-2"/>
      <name val="Arial"/>
      <family val="2"/>
    </font>
    <font>
      <sz val="10"/>
      <color theme="1" tint="4.9989318521683403E-2"/>
      <name val="Arial"/>
      <family val="2"/>
    </font>
    <font>
      <b/>
      <sz val="10"/>
      <color rgb="FFFF0000"/>
      <name val="Arial"/>
      <family val="2"/>
    </font>
    <font>
      <sz val="10"/>
      <color theme="1"/>
      <name val="Calibri"/>
      <family val="2"/>
      <scheme val="minor"/>
    </font>
    <font>
      <sz val="10"/>
      <name val="Calibri"/>
      <family val="2"/>
      <scheme val="minor"/>
    </font>
    <font>
      <b/>
      <sz val="14"/>
      <color theme="1"/>
      <name val="Arial"/>
      <family val="2"/>
    </font>
    <font>
      <b/>
      <sz val="11"/>
      <color theme="1"/>
      <name val="Arial"/>
      <family val="2"/>
    </font>
    <font>
      <b/>
      <sz val="12"/>
      <color theme="1"/>
      <name val="Source Code Pro"/>
      <family val="3"/>
    </font>
    <font>
      <b/>
      <sz val="12"/>
      <color theme="1"/>
      <name val="Arial"/>
      <family val="2"/>
    </font>
    <font>
      <sz val="10"/>
      <color rgb="FFFF0000"/>
      <name val="Arial"/>
      <family val="2"/>
    </font>
    <font>
      <i/>
      <sz val="10"/>
      <color theme="0" tint="-0.499984740745262"/>
      <name val="Arial"/>
      <family val="2"/>
    </font>
    <font>
      <b/>
      <i/>
      <sz val="10"/>
      <color theme="0" tint="-0.499984740745262"/>
      <name val="Arial"/>
      <family val="2"/>
    </font>
    <font>
      <sz val="12"/>
      <color theme="1"/>
      <name val="Source Code Pro"/>
      <family val="3"/>
    </font>
    <font>
      <sz val="12"/>
      <color theme="1"/>
      <name val="Arial"/>
      <family val="2"/>
    </font>
    <font>
      <b/>
      <sz val="12"/>
      <name val="Arial"/>
      <family val="2"/>
    </font>
  </fonts>
  <fills count="11">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5" tint="-0.249977111117893"/>
        <bgColor indexed="64"/>
      </patternFill>
    </fill>
    <fill>
      <patternFill patternType="solid">
        <fgColor rgb="FFFFC000"/>
        <bgColor indexed="64"/>
      </patternFill>
    </fill>
    <fill>
      <patternFill patternType="solid">
        <fgColor rgb="FFCCFFCC"/>
        <bgColor indexed="64"/>
      </patternFill>
    </fill>
    <fill>
      <patternFill patternType="solid">
        <fgColor indexed="10"/>
        <bgColor indexed="64"/>
      </patternFill>
    </fill>
    <fill>
      <patternFill patternType="solid">
        <fgColor theme="0" tint="-0.249977111117893"/>
        <bgColor indexed="64"/>
      </patternFill>
    </fill>
    <fill>
      <patternFill patternType="solid">
        <fgColor theme="8"/>
        <bgColor indexed="64"/>
      </patternFill>
    </fill>
    <fill>
      <patternFill patternType="solid">
        <fgColor theme="4" tint="-0.249977111117893"/>
        <bgColor indexed="64"/>
      </patternFill>
    </fill>
  </fills>
  <borders count="91">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thin">
        <color indexed="64"/>
      </right>
      <top style="hair">
        <color indexed="64"/>
      </top>
      <bottom style="hair">
        <color indexed="64"/>
      </bottom>
      <diagonal/>
    </border>
    <border>
      <left/>
      <right/>
      <top/>
      <bottom style="hair">
        <color indexed="64"/>
      </bottom>
      <diagonal/>
    </border>
    <border>
      <left style="thin">
        <color indexed="64"/>
      </left>
      <right style="hair">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top style="hair">
        <color auto="1"/>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left/>
      <right style="medium">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medium">
        <color indexed="64"/>
      </left>
      <right style="hair">
        <color indexed="64"/>
      </right>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medium">
        <color indexed="64"/>
      </right>
      <top/>
      <bottom style="thin">
        <color indexed="64"/>
      </bottom>
      <diagonal/>
    </border>
    <border>
      <left style="hair">
        <color indexed="64"/>
      </left>
      <right/>
      <top/>
      <bottom style="thin">
        <color indexed="64"/>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hair">
        <color indexed="64"/>
      </bottom>
      <diagonal/>
    </border>
    <border>
      <left/>
      <right style="medium">
        <color indexed="64"/>
      </right>
      <top style="medium">
        <color indexed="64"/>
      </top>
      <bottom/>
      <diagonal/>
    </border>
    <border>
      <left/>
      <right/>
      <top style="thin">
        <color indexed="64"/>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hair">
        <color indexed="64"/>
      </top>
      <bottom/>
      <diagonal/>
    </border>
    <border>
      <left style="thin">
        <color indexed="64"/>
      </left>
      <right style="medium">
        <color indexed="64"/>
      </right>
      <top/>
      <bottom style="medium">
        <color indexed="64"/>
      </bottom>
      <diagonal/>
    </border>
  </borders>
  <cellStyleXfs count="3">
    <xf numFmtId="0" fontId="0" fillId="0" borderId="0"/>
    <xf numFmtId="9" fontId="2" fillId="0" borderId="0" applyFont="0" applyFill="0" applyBorder="0" applyAlignment="0" applyProtection="0"/>
    <xf numFmtId="0" fontId="2" fillId="0" borderId="0"/>
  </cellStyleXfs>
  <cellXfs count="320">
    <xf numFmtId="0" fontId="0" fillId="0" borderId="0" xfId="0"/>
    <xf numFmtId="0" fontId="5" fillId="0" borderId="0" xfId="0" applyFont="1" applyProtection="1">
      <protection hidden="1"/>
    </xf>
    <xf numFmtId="0" fontId="7" fillId="0" borderId="0" xfId="0" applyFont="1" applyProtection="1">
      <protection hidden="1"/>
    </xf>
    <xf numFmtId="4" fontId="9" fillId="0" borderId="0" xfId="0" applyNumberFormat="1" applyFont="1" applyAlignment="1" applyProtection="1">
      <alignment vertical="center"/>
      <protection hidden="1"/>
    </xf>
    <xf numFmtId="0" fontId="9" fillId="0" borderId="0" xfId="0" applyFont="1" applyAlignment="1" applyProtection="1">
      <alignment vertical="center"/>
      <protection hidden="1"/>
    </xf>
    <xf numFmtId="0" fontId="10" fillId="0" borderId="0" xfId="0" applyFont="1" applyAlignment="1" applyProtection="1">
      <alignment vertical="center"/>
      <protection hidden="1"/>
    </xf>
    <xf numFmtId="0" fontId="7" fillId="0" borderId="0" xfId="0" applyFont="1" applyAlignment="1" applyProtection="1">
      <alignment horizontal="left"/>
      <protection hidden="1"/>
    </xf>
    <xf numFmtId="0" fontId="5" fillId="0" borderId="0" xfId="0" applyFont="1" applyAlignment="1" applyProtection="1">
      <alignment vertical="center"/>
      <protection hidden="1"/>
    </xf>
    <xf numFmtId="0" fontId="7" fillId="0" borderId="0" xfId="0" applyFont="1" applyAlignment="1" applyProtection="1">
      <alignment vertical="center"/>
      <protection hidden="1"/>
    </xf>
    <xf numFmtId="0" fontId="7" fillId="0" borderId="0" xfId="0" applyFont="1" applyAlignment="1" applyProtection="1">
      <alignment horizontal="left" vertical="center"/>
      <protection hidden="1"/>
    </xf>
    <xf numFmtId="0" fontId="5" fillId="0" borderId="0" xfId="0" applyFont="1" applyAlignment="1" applyProtection="1">
      <alignment horizontal="left"/>
      <protection hidden="1"/>
    </xf>
    <xf numFmtId="2" fontId="7" fillId="0" borderId="0" xfId="0" applyNumberFormat="1" applyFont="1" applyAlignment="1" applyProtection="1">
      <alignment horizontal="right"/>
      <protection hidden="1"/>
    </xf>
    <xf numFmtId="4" fontId="5" fillId="0" borderId="0" xfId="0" applyNumberFormat="1" applyFont="1" applyAlignment="1" applyProtection="1">
      <alignment vertical="center"/>
      <protection hidden="1"/>
    </xf>
    <xf numFmtId="171" fontId="5" fillId="3" borderId="3" xfId="0" applyNumberFormat="1" applyFont="1" applyFill="1" applyBorder="1" applyAlignment="1" applyProtection="1">
      <alignment horizontal="left" vertical="center"/>
      <protection hidden="1"/>
    </xf>
    <xf numFmtId="171" fontId="5" fillId="3" borderId="8" xfId="0" applyNumberFormat="1" applyFont="1" applyFill="1" applyBorder="1" applyAlignment="1" applyProtection="1">
      <alignment horizontal="left" vertical="center"/>
      <protection hidden="1"/>
    </xf>
    <xf numFmtId="14" fontId="7" fillId="0" borderId="0" xfId="0" applyNumberFormat="1" applyFont="1" applyAlignment="1" applyProtection="1">
      <alignment vertical="center"/>
      <protection hidden="1"/>
    </xf>
    <xf numFmtId="165" fontId="7" fillId="0" borderId="0" xfId="0" applyNumberFormat="1" applyFont="1" applyAlignment="1" applyProtection="1">
      <alignment vertical="center"/>
      <protection hidden="1"/>
    </xf>
    <xf numFmtId="166" fontId="7" fillId="0" borderId="0" xfId="0" applyNumberFormat="1" applyFont="1" applyAlignment="1" applyProtection="1">
      <alignment vertical="center"/>
      <protection hidden="1"/>
    </xf>
    <xf numFmtId="10" fontId="7" fillId="0" borderId="0" xfId="0" applyNumberFormat="1" applyFont="1" applyAlignment="1" applyProtection="1">
      <alignment vertical="center"/>
      <protection hidden="1"/>
    </xf>
    <xf numFmtId="49" fontId="7" fillId="0" borderId="0" xfId="0" applyNumberFormat="1" applyFont="1" applyAlignment="1" applyProtection="1">
      <alignment vertical="center"/>
      <protection hidden="1"/>
    </xf>
    <xf numFmtId="1" fontId="7" fillId="0" borderId="0" xfId="0" applyNumberFormat="1" applyFont="1" applyAlignment="1" applyProtection="1">
      <alignment horizontal="left" vertical="center"/>
      <protection hidden="1"/>
    </xf>
    <xf numFmtId="0" fontId="8" fillId="0" borderId="0" xfId="0" applyFont="1" applyProtection="1">
      <protection hidden="1"/>
    </xf>
    <xf numFmtId="0" fontId="5" fillId="0" borderId="0" xfId="0" applyFont="1" applyAlignment="1" applyProtection="1">
      <alignment horizontal="left" vertical="center"/>
      <protection hidden="1"/>
    </xf>
    <xf numFmtId="2" fontId="7" fillId="0" borderId="0" xfId="0" applyNumberFormat="1" applyFont="1" applyAlignment="1" applyProtection="1">
      <alignment horizontal="center" vertical="center"/>
      <protection hidden="1"/>
    </xf>
    <xf numFmtId="168" fontId="5" fillId="0" borderId="0" xfId="0" applyNumberFormat="1" applyFont="1" applyAlignment="1" applyProtection="1">
      <alignment horizontal="left" vertical="center"/>
      <protection hidden="1"/>
    </xf>
    <xf numFmtId="0" fontId="3" fillId="0" borderId="0" xfId="0" applyFont="1" applyProtection="1">
      <protection hidden="1"/>
    </xf>
    <xf numFmtId="0" fontId="0" fillId="0" borderId="0" xfId="0" applyProtection="1">
      <protection hidden="1"/>
    </xf>
    <xf numFmtId="168" fontId="5" fillId="0" borderId="0" xfId="0" applyNumberFormat="1" applyFont="1" applyAlignment="1" applyProtection="1">
      <alignment horizontal="right"/>
      <protection hidden="1"/>
    </xf>
    <xf numFmtId="0" fontId="5" fillId="0" borderId="0" xfId="0" applyFont="1" applyAlignment="1" applyProtection="1">
      <alignment vertical="center" wrapText="1"/>
      <protection hidden="1"/>
    </xf>
    <xf numFmtId="165" fontId="7" fillId="0" borderId="0" xfId="0" applyNumberFormat="1" applyFont="1" applyAlignment="1" applyProtection="1">
      <alignment horizontal="right"/>
      <protection hidden="1"/>
    </xf>
    <xf numFmtId="0" fontId="7" fillId="3" borderId="23" xfId="0" applyFont="1" applyFill="1" applyBorder="1" applyAlignment="1" applyProtection="1">
      <alignment vertical="center"/>
      <protection hidden="1"/>
    </xf>
    <xf numFmtId="0" fontId="4" fillId="0" borderId="0" xfId="0" applyFont="1" applyAlignment="1" applyProtection="1">
      <alignment horizontal="center" wrapText="1"/>
      <protection hidden="1"/>
    </xf>
    <xf numFmtId="0" fontId="10" fillId="3" borderId="23" xfId="0" applyFont="1" applyFill="1" applyBorder="1" applyAlignment="1" applyProtection="1">
      <alignment horizontal="right" vertical="center"/>
      <protection hidden="1"/>
    </xf>
    <xf numFmtId="4" fontId="7" fillId="0" borderId="0" xfId="0" applyNumberFormat="1" applyFont="1" applyProtection="1">
      <protection hidden="1"/>
    </xf>
    <xf numFmtId="170" fontId="7" fillId="0" borderId="0" xfId="0" applyNumberFormat="1" applyFont="1" applyAlignment="1" applyProtection="1">
      <alignment horizontal="left"/>
      <protection hidden="1"/>
    </xf>
    <xf numFmtId="170" fontId="7" fillId="0" borderId="0" xfId="0" applyNumberFormat="1" applyFont="1" applyAlignment="1" applyProtection="1">
      <alignment horizontal="right"/>
      <protection hidden="1"/>
    </xf>
    <xf numFmtId="1" fontId="7" fillId="0" borderId="0" xfId="0" applyNumberFormat="1" applyFont="1" applyAlignment="1" applyProtection="1">
      <alignment horizontal="right"/>
      <protection hidden="1"/>
    </xf>
    <xf numFmtId="0" fontId="7" fillId="3" borderId="4" xfId="0" applyFont="1" applyFill="1" applyBorder="1" applyAlignment="1" applyProtection="1">
      <alignment vertical="center"/>
      <protection hidden="1"/>
    </xf>
    <xf numFmtId="0" fontId="7" fillId="3" borderId="29" xfId="0" applyFont="1" applyFill="1" applyBorder="1" applyAlignment="1" applyProtection="1">
      <alignment horizontal="right" vertical="center"/>
      <protection hidden="1"/>
    </xf>
    <xf numFmtId="0" fontId="7" fillId="3" borderId="29" xfId="0" applyFont="1" applyFill="1" applyBorder="1" applyAlignment="1" applyProtection="1">
      <alignment vertical="center"/>
      <protection hidden="1"/>
    </xf>
    <xf numFmtId="171" fontId="5" fillId="3" borderId="31" xfId="0" applyNumberFormat="1" applyFont="1" applyFill="1" applyBorder="1" applyAlignment="1" applyProtection="1">
      <alignment horizontal="left" vertical="center"/>
      <protection hidden="1"/>
    </xf>
    <xf numFmtId="165" fontId="4" fillId="3" borderId="35" xfId="0" applyNumberFormat="1" applyFont="1" applyFill="1" applyBorder="1" applyAlignment="1" applyProtection="1">
      <alignment vertical="center" wrapText="1"/>
      <protection hidden="1"/>
    </xf>
    <xf numFmtId="14" fontId="5" fillId="0" borderId="6" xfId="0" applyNumberFormat="1" applyFont="1" applyBorder="1" applyAlignment="1" applyProtection="1">
      <alignment horizontal="right" vertical="center"/>
      <protection locked="0"/>
    </xf>
    <xf numFmtId="4" fontId="4" fillId="3" borderId="35" xfId="0" applyNumberFormat="1" applyFont="1" applyFill="1" applyBorder="1" applyAlignment="1" applyProtection="1">
      <alignment vertical="center" wrapText="1"/>
      <protection hidden="1"/>
    </xf>
    <xf numFmtId="4" fontId="4" fillId="3" borderId="37" xfId="0" applyNumberFormat="1" applyFont="1" applyFill="1" applyBorder="1" applyAlignment="1" applyProtection="1">
      <alignment vertical="center" wrapText="1"/>
      <protection hidden="1"/>
    </xf>
    <xf numFmtId="4" fontId="7" fillId="0" borderId="0" xfId="0" applyNumberFormat="1" applyFont="1" applyAlignment="1" applyProtection="1">
      <alignment vertical="center"/>
      <protection hidden="1"/>
    </xf>
    <xf numFmtId="4" fontId="5" fillId="0" borderId="0" xfId="0" applyNumberFormat="1" applyFont="1" applyProtection="1">
      <protection hidden="1"/>
    </xf>
    <xf numFmtId="49" fontId="5" fillId="3" borderId="32" xfId="0" applyNumberFormat="1" applyFont="1" applyFill="1" applyBorder="1" applyAlignment="1" applyProtection="1">
      <alignment vertical="center"/>
      <protection hidden="1"/>
    </xf>
    <xf numFmtId="49" fontId="5" fillId="3" borderId="1" xfId="0" applyNumberFormat="1" applyFont="1" applyFill="1" applyBorder="1" applyAlignment="1" applyProtection="1">
      <alignment vertical="center"/>
      <protection hidden="1"/>
    </xf>
    <xf numFmtId="49" fontId="5" fillId="3" borderId="2" xfId="0" applyNumberFormat="1" applyFont="1" applyFill="1" applyBorder="1" applyAlignment="1" applyProtection="1">
      <alignment vertical="center"/>
      <protection hidden="1"/>
    </xf>
    <xf numFmtId="49" fontId="5" fillId="3" borderId="9" xfId="0" applyNumberFormat="1" applyFont="1" applyFill="1" applyBorder="1" applyAlignment="1" applyProtection="1">
      <alignment vertical="center"/>
      <protection hidden="1"/>
    </xf>
    <xf numFmtId="49" fontId="5" fillId="3" borderId="10" xfId="0" applyNumberFormat="1" applyFont="1" applyFill="1" applyBorder="1" applyAlignment="1" applyProtection="1">
      <alignment vertical="center"/>
      <protection hidden="1"/>
    </xf>
    <xf numFmtId="0" fontId="7" fillId="3" borderId="4" xfId="0" applyFont="1" applyFill="1" applyBorder="1" applyAlignment="1" applyProtection="1">
      <alignment horizontal="right" vertical="center"/>
      <protection hidden="1"/>
    </xf>
    <xf numFmtId="0" fontId="7" fillId="3" borderId="23" xfId="0" applyFont="1" applyFill="1" applyBorder="1" applyAlignment="1" applyProtection="1">
      <alignment horizontal="right" vertical="center"/>
      <protection hidden="1"/>
    </xf>
    <xf numFmtId="0" fontId="7" fillId="3" borderId="23" xfId="0" applyFont="1" applyFill="1" applyBorder="1" applyAlignment="1" applyProtection="1">
      <alignment horizontal="left" vertical="center"/>
      <protection hidden="1"/>
    </xf>
    <xf numFmtId="0" fontId="7" fillId="3" borderId="29" xfId="0" applyFont="1" applyFill="1" applyBorder="1" applyAlignment="1" applyProtection="1">
      <alignment horizontal="left" vertical="center"/>
      <protection hidden="1"/>
    </xf>
    <xf numFmtId="167" fontId="7" fillId="3" borderId="23" xfId="1" applyNumberFormat="1" applyFont="1" applyFill="1" applyBorder="1" applyAlignment="1" applyProtection="1">
      <alignment horizontal="left" vertical="center"/>
      <protection hidden="1"/>
    </xf>
    <xf numFmtId="2" fontId="7" fillId="3" borderId="29" xfId="0" applyNumberFormat="1" applyFont="1" applyFill="1" applyBorder="1" applyAlignment="1" applyProtection="1">
      <alignment horizontal="left" vertical="center"/>
      <protection hidden="1"/>
    </xf>
    <xf numFmtId="0" fontId="7" fillId="3" borderId="27" xfId="0" applyFont="1" applyFill="1" applyBorder="1" applyAlignment="1" applyProtection="1">
      <alignment vertical="center"/>
      <protection hidden="1"/>
    </xf>
    <xf numFmtId="0" fontId="7" fillId="3" borderId="28" xfId="0" applyFont="1" applyFill="1" applyBorder="1" applyAlignment="1" applyProtection="1">
      <alignment vertical="center"/>
      <protection hidden="1"/>
    </xf>
    <xf numFmtId="3" fontId="7" fillId="3" borderId="29" xfId="0" applyNumberFormat="1" applyFont="1" applyFill="1" applyBorder="1" applyAlignment="1" applyProtection="1">
      <alignment horizontal="left" vertical="center"/>
      <protection hidden="1"/>
    </xf>
    <xf numFmtId="0" fontId="11" fillId="3" borderId="23" xfId="0" applyFont="1" applyFill="1" applyBorder="1" applyAlignment="1" applyProtection="1">
      <alignment horizontal="left" vertical="center"/>
      <protection hidden="1"/>
    </xf>
    <xf numFmtId="0" fontId="11" fillId="3" borderId="29" xfId="0" applyFont="1" applyFill="1" applyBorder="1" applyAlignment="1" applyProtection="1">
      <alignment horizontal="left" vertical="center"/>
      <protection hidden="1"/>
    </xf>
    <xf numFmtId="170" fontId="5" fillId="2" borderId="53" xfId="0" applyNumberFormat="1" applyFont="1" applyFill="1" applyBorder="1" applyAlignment="1" applyProtection="1">
      <alignment horizontal="center" wrapText="1"/>
      <protection hidden="1"/>
    </xf>
    <xf numFmtId="170" fontId="5" fillId="2" borderId="39" xfId="0" applyNumberFormat="1" applyFont="1" applyFill="1" applyBorder="1" applyAlignment="1" applyProtection="1">
      <alignment horizontal="center" wrapText="1"/>
      <protection hidden="1"/>
    </xf>
    <xf numFmtId="4" fontId="4" fillId="3" borderId="50" xfId="0" applyNumberFormat="1" applyFont="1" applyFill="1" applyBorder="1" applyAlignment="1" applyProtection="1">
      <alignment vertical="center" wrapText="1"/>
      <protection hidden="1"/>
    </xf>
    <xf numFmtId="4" fontId="10" fillId="0" borderId="0" xfId="0" applyNumberFormat="1" applyFont="1" applyAlignment="1" applyProtection="1">
      <alignment vertical="center"/>
      <protection hidden="1"/>
    </xf>
    <xf numFmtId="9" fontId="5" fillId="3" borderId="60" xfId="0" applyNumberFormat="1" applyFont="1" applyFill="1" applyBorder="1" applyAlignment="1" applyProtection="1">
      <alignment horizontal="right" wrapText="1"/>
      <protection hidden="1"/>
    </xf>
    <xf numFmtId="9" fontId="5" fillId="3" borderId="62" xfId="0" applyNumberFormat="1" applyFont="1" applyFill="1" applyBorder="1" applyAlignment="1" applyProtection="1">
      <alignment horizontal="right" wrapText="1"/>
      <protection hidden="1"/>
    </xf>
    <xf numFmtId="171" fontId="5" fillId="0" borderId="31" xfId="0" applyNumberFormat="1" applyFont="1" applyBorder="1" applyAlignment="1" applyProtection="1">
      <alignment horizontal="left" vertical="center"/>
      <protection locked="0"/>
    </xf>
    <xf numFmtId="165" fontId="5" fillId="0" borderId="32" xfId="0" applyNumberFormat="1" applyFont="1" applyBorder="1" applyAlignment="1" applyProtection="1">
      <alignment vertical="center"/>
      <protection locked="0"/>
    </xf>
    <xf numFmtId="165" fontId="5" fillId="0" borderId="33" xfId="0" applyNumberFormat="1" applyFont="1" applyBorder="1" applyAlignment="1" applyProtection="1">
      <alignment vertical="center"/>
      <protection locked="0"/>
    </xf>
    <xf numFmtId="14" fontId="5" fillId="0" borderId="6" xfId="0" applyNumberFormat="1" applyFont="1" applyBorder="1" applyAlignment="1" applyProtection="1">
      <alignment vertical="center"/>
      <protection locked="0"/>
    </xf>
    <xf numFmtId="169" fontId="13" fillId="0" borderId="0" xfId="0" applyNumberFormat="1" applyFont="1" applyAlignment="1" applyProtection="1">
      <alignment horizontal="left"/>
      <protection hidden="1"/>
    </xf>
    <xf numFmtId="0" fontId="13" fillId="0" borderId="0" xfId="0" applyFont="1" applyProtection="1">
      <protection hidden="1"/>
    </xf>
    <xf numFmtId="0" fontId="13" fillId="0" borderId="0" xfId="0" applyFont="1" applyAlignment="1" applyProtection="1">
      <alignment horizontal="left"/>
      <protection hidden="1"/>
    </xf>
    <xf numFmtId="49" fontId="5" fillId="3" borderId="65" xfId="0" applyNumberFormat="1" applyFont="1" applyFill="1" applyBorder="1" applyAlignment="1" applyProtection="1">
      <alignment vertical="center"/>
      <protection hidden="1"/>
    </xf>
    <xf numFmtId="49" fontId="5" fillId="3" borderId="66" xfId="0" applyNumberFormat="1" applyFont="1" applyFill="1" applyBorder="1" applyAlignment="1" applyProtection="1">
      <alignment vertical="center"/>
      <protection hidden="1"/>
    </xf>
    <xf numFmtId="0" fontId="15" fillId="0" borderId="0" xfId="0" applyFont="1" applyAlignment="1" applyProtection="1">
      <alignment vertical="center" wrapText="1"/>
      <protection hidden="1"/>
    </xf>
    <xf numFmtId="0" fontId="1" fillId="0" borderId="0" xfId="0" applyFont="1" applyProtection="1">
      <protection hidden="1"/>
    </xf>
    <xf numFmtId="0" fontId="16" fillId="0" borderId="0" xfId="0" applyFont="1" applyProtection="1">
      <protection hidden="1"/>
    </xf>
    <xf numFmtId="0" fontId="15" fillId="0" borderId="0" xfId="0" applyFont="1" applyAlignment="1" applyProtection="1">
      <alignment vertical="center"/>
      <protection hidden="1"/>
    </xf>
    <xf numFmtId="0" fontId="1" fillId="0" borderId="0" xfId="0" applyFont="1" applyAlignment="1" applyProtection="1">
      <alignment vertical="center"/>
      <protection hidden="1"/>
    </xf>
    <xf numFmtId="0" fontId="7" fillId="0" borderId="0" xfId="0" applyFont="1" applyAlignment="1">
      <alignment horizontal="right" vertical="top" wrapText="1"/>
    </xf>
    <xf numFmtId="0" fontId="7" fillId="0" borderId="0" xfId="0" applyFont="1" applyAlignment="1" applyProtection="1">
      <alignment vertical="top"/>
      <protection hidden="1"/>
    </xf>
    <xf numFmtId="0" fontId="7" fillId="0" borderId="0" xfId="0" applyFont="1" applyAlignment="1" applyProtection="1">
      <alignment horizontal="right" vertical="top"/>
      <protection hidden="1"/>
    </xf>
    <xf numFmtId="0" fontId="7" fillId="0" borderId="0" xfId="0" applyFont="1" applyAlignment="1" applyProtection="1">
      <alignment horizontal="left" vertical="top"/>
      <protection hidden="1"/>
    </xf>
    <xf numFmtId="0" fontId="5" fillId="8" borderId="0" xfId="0" applyFont="1" applyFill="1" applyAlignment="1" applyProtection="1">
      <alignment vertical="top"/>
      <protection hidden="1"/>
    </xf>
    <xf numFmtId="0" fontId="5" fillId="8" borderId="0" xfId="0" applyFont="1" applyFill="1" applyAlignment="1" applyProtection="1">
      <alignment vertical="top" wrapText="1"/>
      <protection hidden="1"/>
    </xf>
    <xf numFmtId="0" fontId="7" fillId="0" borderId="0" xfId="0" applyFont="1" applyAlignment="1" applyProtection="1">
      <alignment horizontal="left" vertical="top" wrapText="1"/>
      <protection hidden="1"/>
    </xf>
    <xf numFmtId="0" fontId="7" fillId="0" borderId="0" xfId="0" applyFont="1" applyAlignment="1" applyProtection="1">
      <alignment vertical="top" wrapText="1"/>
      <protection hidden="1"/>
    </xf>
    <xf numFmtId="0" fontId="5" fillId="8" borderId="0" xfId="0" applyFont="1" applyFill="1" applyAlignment="1">
      <alignment horizontal="left" vertical="top"/>
    </xf>
    <xf numFmtId="0" fontId="7" fillId="4" borderId="0" xfId="0" applyFont="1" applyFill="1" applyAlignment="1">
      <alignment horizontal="left" vertical="top"/>
    </xf>
    <xf numFmtId="0" fontId="18" fillId="0" borderId="0" xfId="0" applyFont="1" applyAlignment="1">
      <alignment horizontal="left" vertical="top"/>
    </xf>
    <xf numFmtId="0" fontId="7" fillId="0" borderId="0" xfId="0" applyFont="1" applyAlignment="1">
      <alignment horizontal="right" vertical="top"/>
    </xf>
    <xf numFmtId="0" fontId="7" fillId="4" borderId="0" xfId="0" applyFont="1" applyFill="1" applyAlignment="1">
      <alignment horizontal="left" vertical="top" wrapText="1"/>
    </xf>
    <xf numFmtId="0" fontId="8" fillId="0" borderId="0" xfId="0" applyFont="1" applyAlignment="1">
      <alignment horizontal="right" vertical="top" wrapText="1"/>
    </xf>
    <xf numFmtId="0" fontId="7" fillId="5" borderId="0" xfId="0" applyFont="1" applyFill="1" applyAlignment="1">
      <alignment horizontal="left" vertical="top"/>
    </xf>
    <xf numFmtId="0" fontId="7" fillId="5" borderId="0" xfId="0" applyFont="1" applyFill="1" applyAlignment="1">
      <alignment horizontal="left" vertical="top" wrapText="1"/>
    </xf>
    <xf numFmtId="0" fontId="4" fillId="0" borderId="0" xfId="0" applyFont="1" applyAlignment="1" applyProtection="1">
      <alignment horizontal="right" vertical="top"/>
      <protection hidden="1"/>
    </xf>
    <xf numFmtId="0" fontId="4" fillId="0" borderId="0" xfId="0" applyFont="1" applyAlignment="1" applyProtection="1">
      <alignment horizontal="left" vertical="top"/>
      <protection hidden="1"/>
    </xf>
    <xf numFmtId="0" fontId="8" fillId="0" borderId="0" xfId="0" applyFont="1" applyAlignment="1">
      <alignment horizontal="right" vertical="top"/>
    </xf>
    <xf numFmtId="0" fontId="0" fillId="0" borderId="0" xfId="0" applyAlignment="1">
      <alignment vertical="top"/>
    </xf>
    <xf numFmtId="0" fontId="0" fillId="0" borderId="0" xfId="0" applyAlignment="1">
      <alignment horizontal="right" vertical="top"/>
    </xf>
    <xf numFmtId="0" fontId="7" fillId="5" borderId="0" xfId="0" applyFont="1" applyFill="1" applyAlignment="1">
      <alignment horizontal="left"/>
    </xf>
    <xf numFmtId="0" fontId="18" fillId="4" borderId="0" xfId="0" applyFont="1" applyFill="1" applyAlignment="1">
      <alignment horizontal="left"/>
    </xf>
    <xf numFmtId="0" fontId="18" fillId="0" borderId="0" xfId="0" applyFont="1" applyAlignment="1">
      <alignment horizontal="left"/>
    </xf>
    <xf numFmtId="0" fontId="7" fillId="9" borderId="0" xfId="0" applyFont="1" applyFill="1" applyAlignment="1">
      <alignment horizontal="left" vertical="top"/>
    </xf>
    <xf numFmtId="0" fontId="4" fillId="3" borderId="36" xfId="0" applyFont="1" applyFill="1" applyBorder="1" applyAlignment="1" applyProtection="1">
      <alignment horizontal="left" vertical="center"/>
      <protection hidden="1"/>
    </xf>
    <xf numFmtId="0" fontId="4" fillId="3" borderId="35" xfId="0" applyFont="1" applyFill="1" applyBorder="1" applyAlignment="1" applyProtection="1">
      <alignment vertical="center"/>
      <protection hidden="1"/>
    </xf>
    <xf numFmtId="0" fontId="4" fillId="3" borderId="35" xfId="0" applyFont="1" applyFill="1" applyBorder="1" applyAlignment="1" applyProtection="1">
      <alignment horizontal="left" vertical="center"/>
      <protection hidden="1"/>
    </xf>
    <xf numFmtId="170" fontId="4" fillId="3" borderId="36" xfId="0" applyNumberFormat="1" applyFont="1" applyFill="1" applyBorder="1" applyAlignment="1" applyProtection="1">
      <alignment horizontal="left" vertical="center"/>
      <protection hidden="1"/>
    </xf>
    <xf numFmtId="170" fontId="4" fillId="3" borderId="35" xfId="0" applyNumberFormat="1" applyFont="1" applyFill="1" applyBorder="1" applyAlignment="1" applyProtection="1">
      <alignment horizontal="left" vertical="center"/>
      <protection hidden="1"/>
    </xf>
    <xf numFmtId="170" fontId="4" fillId="3" borderId="37" xfId="0" applyNumberFormat="1" applyFont="1" applyFill="1" applyBorder="1" applyAlignment="1" applyProtection="1">
      <alignment horizontal="left" vertical="center"/>
      <protection hidden="1"/>
    </xf>
    <xf numFmtId="165" fontId="4" fillId="3" borderId="36" xfId="0" applyNumberFormat="1" applyFont="1" applyFill="1" applyBorder="1" applyAlignment="1" applyProtection="1">
      <alignment horizontal="left" vertical="center"/>
      <protection hidden="1"/>
    </xf>
    <xf numFmtId="165" fontId="4" fillId="3" borderId="37" xfId="0" applyNumberFormat="1" applyFont="1" applyFill="1" applyBorder="1" applyAlignment="1" applyProtection="1">
      <alignment horizontal="left" vertical="center"/>
      <protection hidden="1"/>
    </xf>
    <xf numFmtId="165" fontId="4" fillId="3" borderId="36" xfId="0" applyNumberFormat="1" applyFont="1" applyFill="1" applyBorder="1" applyAlignment="1" applyProtection="1">
      <alignment vertical="center" wrapText="1"/>
      <protection hidden="1"/>
    </xf>
    <xf numFmtId="0" fontId="7" fillId="0" borderId="0" xfId="0" applyFont="1" applyAlignment="1">
      <alignment horizontal="left"/>
    </xf>
    <xf numFmtId="14" fontId="0" fillId="0" borderId="0" xfId="0" applyNumberFormat="1" applyProtection="1">
      <protection hidden="1"/>
    </xf>
    <xf numFmtId="165" fontId="0" fillId="0" borderId="0" xfId="0" applyNumberFormat="1" applyProtection="1">
      <protection hidden="1"/>
    </xf>
    <xf numFmtId="166" fontId="0" fillId="0" borderId="0" xfId="0" applyNumberFormat="1" applyProtection="1">
      <protection hidden="1"/>
    </xf>
    <xf numFmtId="167" fontId="0" fillId="0" borderId="0" xfId="0" applyNumberFormat="1" applyProtection="1">
      <protection hidden="1"/>
    </xf>
    <xf numFmtId="2" fontId="5" fillId="0" borderId="12" xfId="0" applyNumberFormat="1" applyFont="1" applyBorder="1" applyAlignment="1" applyProtection="1">
      <alignment vertical="center"/>
      <protection locked="0"/>
    </xf>
    <xf numFmtId="2" fontId="5" fillId="0" borderId="17" xfId="0" applyNumberFormat="1" applyFont="1" applyBorder="1" applyAlignment="1" applyProtection="1">
      <alignment horizontal="right" vertical="center"/>
      <protection locked="0"/>
    </xf>
    <xf numFmtId="0" fontId="19" fillId="0" borderId="0" xfId="0" applyFont="1" applyAlignment="1" applyProtection="1">
      <alignment vertical="center"/>
      <protection hidden="1"/>
    </xf>
    <xf numFmtId="171" fontId="19" fillId="3" borderId="71" xfId="0" applyNumberFormat="1" applyFont="1" applyFill="1" applyBorder="1" applyAlignment="1" applyProtection="1">
      <alignment horizontal="left" vertical="center"/>
      <protection hidden="1"/>
    </xf>
    <xf numFmtId="49" fontId="19" fillId="3" borderId="72" xfId="0" applyNumberFormat="1" applyFont="1" applyFill="1" applyBorder="1" applyAlignment="1" applyProtection="1">
      <alignment vertical="center"/>
      <protection hidden="1"/>
    </xf>
    <xf numFmtId="49" fontId="19" fillId="3" borderId="73" xfId="0" applyNumberFormat="1" applyFont="1" applyFill="1" applyBorder="1" applyAlignment="1" applyProtection="1">
      <alignment vertical="center"/>
      <protection hidden="1"/>
    </xf>
    <xf numFmtId="165" fontId="5" fillId="0" borderId="7" xfId="0" applyNumberFormat="1" applyFont="1" applyBorder="1" applyAlignment="1" applyProtection="1">
      <alignment horizontal="right" vertical="center"/>
      <protection locked="0"/>
    </xf>
    <xf numFmtId="4" fontId="9" fillId="3" borderId="16" xfId="0" applyNumberFormat="1" applyFont="1" applyFill="1" applyBorder="1" applyAlignment="1" applyProtection="1">
      <alignment vertical="center"/>
      <protection hidden="1"/>
    </xf>
    <xf numFmtId="4" fontId="10" fillId="3" borderId="44" xfId="0" applyNumberFormat="1" applyFont="1" applyFill="1" applyBorder="1" applyAlignment="1" applyProtection="1">
      <alignment vertical="center"/>
      <protection hidden="1"/>
    </xf>
    <xf numFmtId="4" fontId="7" fillId="3" borderId="29" xfId="0" applyNumberFormat="1" applyFont="1" applyFill="1" applyBorder="1" applyAlignment="1" applyProtection="1">
      <alignment horizontal="left" vertical="center"/>
      <protection hidden="1"/>
    </xf>
    <xf numFmtId="4" fontId="10" fillId="3" borderId="23" xfId="0" applyNumberFormat="1" applyFont="1" applyFill="1" applyBorder="1" applyAlignment="1" applyProtection="1">
      <alignment horizontal="left" vertical="center"/>
      <protection hidden="1"/>
    </xf>
    <xf numFmtId="4" fontId="19" fillId="3" borderId="69" xfId="0" applyNumberFormat="1" applyFont="1" applyFill="1" applyBorder="1" applyAlignment="1" applyProtection="1">
      <alignment horizontal="right" vertical="center"/>
      <protection hidden="1"/>
    </xf>
    <xf numFmtId="4" fontId="19" fillId="3" borderId="68" xfId="0" applyNumberFormat="1" applyFont="1" applyFill="1" applyBorder="1" applyAlignment="1" applyProtection="1">
      <alignment horizontal="right" vertical="center"/>
      <protection hidden="1"/>
    </xf>
    <xf numFmtId="4" fontId="19" fillId="3" borderId="70" xfId="0" applyNumberFormat="1" applyFont="1" applyFill="1" applyBorder="1" applyAlignment="1" applyProtection="1">
      <alignment horizontal="right" vertical="center"/>
      <protection hidden="1"/>
    </xf>
    <xf numFmtId="4" fontId="19" fillId="3" borderId="74" xfId="0" applyNumberFormat="1" applyFont="1" applyFill="1" applyBorder="1" applyAlignment="1" applyProtection="1">
      <alignment horizontal="right" vertical="center"/>
      <protection hidden="1"/>
    </xf>
    <xf numFmtId="4" fontId="19" fillId="3" borderId="75" xfId="0" applyNumberFormat="1" applyFont="1" applyFill="1" applyBorder="1" applyAlignment="1" applyProtection="1">
      <alignment horizontal="right" vertical="center"/>
      <protection hidden="1"/>
    </xf>
    <xf numFmtId="4" fontId="19" fillId="3" borderId="76" xfId="0" applyNumberFormat="1" applyFont="1" applyFill="1" applyBorder="1" applyAlignment="1" applyProtection="1">
      <alignment horizontal="right" vertical="center"/>
      <protection hidden="1"/>
    </xf>
    <xf numFmtId="4" fontId="20" fillId="3" borderId="70" xfId="0" applyNumberFormat="1" applyFont="1" applyFill="1" applyBorder="1" applyAlignment="1" applyProtection="1">
      <alignment horizontal="right" vertical="center"/>
      <protection hidden="1"/>
    </xf>
    <xf numFmtId="4" fontId="5" fillId="3" borderId="17" xfId="0" applyNumberFormat="1" applyFont="1" applyFill="1" applyBorder="1" applyAlignment="1" applyProtection="1">
      <alignment horizontal="right" vertical="center"/>
      <protection hidden="1"/>
    </xf>
    <xf numFmtId="4" fontId="5" fillId="3" borderId="7" xfId="0" applyNumberFormat="1" applyFont="1" applyFill="1" applyBorder="1" applyAlignment="1" applyProtection="1">
      <alignment horizontal="right" vertical="center"/>
      <protection hidden="1"/>
    </xf>
    <xf numFmtId="4" fontId="5" fillId="3" borderId="46" xfId="0" applyNumberFormat="1" applyFont="1" applyFill="1" applyBorder="1" applyAlignment="1" applyProtection="1">
      <alignment horizontal="right" vertical="center"/>
      <protection hidden="1"/>
    </xf>
    <xf numFmtId="4" fontId="5" fillId="3" borderId="24" xfId="0" applyNumberFormat="1" applyFont="1" applyFill="1" applyBorder="1" applyAlignment="1" applyProtection="1">
      <alignment horizontal="right" vertical="center"/>
      <protection hidden="1"/>
    </xf>
    <xf numFmtId="4" fontId="5" fillId="3" borderId="14" xfId="0" applyNumberFormat="1" applyFont="1" applyFill="1" applyBorder="1" applyAlignment="1" applyProtection="1">
      <alignment horizontal="right" vertical="center"/>
      <protection hidden="1"/>
    </xf>
    <xf numFmtId="4" fontId="5" fillId="3" borderId="25" xfId="0" applyNumberFormat="1" applyFont="1" applyFill="1" applyBorder="1" applyAlignment="1" applyProtection="1">
      <alignment horizontal="right" vertical="center"/>
      <protection hidden="1"/>
    </xf>
    <xf numFmtId="4" fontId="5" fillId="3" borderId="45" xfId="0" applyNumberFormat="1" applyFont="1" applyFill="1" applyBorder="1" applyAlignment="1" applyProtection="1">
      <alignment horizontal="right" vertical="center"/>
      <protection hidden="1"/>
    </xf>
    <xf numFmtId="4" fontId="5" fillId="3" borderId="26" xfId="0" applyNumberFormat="1" applyFont="1" applyFill="1" applyBorder="1" applyAlignment="1" applyProtection="1">
      <alignment horizontal="right" vertical="center"/>
      <protection hidden="1"/>
    </xf>
    <xf numFmtId="4" fontId="5" fillId="3" borderId="42" xfId="0" applyNumberFormat="1" applyFont="1" applyFill="1" applyBorder="1" applyAlignment="1" applyProtection="1">
      <alignment horizontal="right" vertical="center"/>
      <protection hidden="1"/>
    </xf>
    <xf numFmtId="4" fontId="5" fillId="3" borderId="6" xfId="0" applyNumberFormat="1" applyFont="1" applyFill="1" applyBorder="1" applyAlignment="1" applyProtection="1">
      <alignment horizontal="right" vertical="center"/>
      <protection hidden="1"/>
    </xf>
    <xf numFmtId="4" fontId="5" fillId="3" borderId="11" xfId="0" applyNumberFormat="1" applyFont="1" applyFill="1" applyBorder="1" applyAlignment="1" applyProtection="1">
      <alignment horizontal="right" vertical="center"/>
      <protection hidden="1"/>
    </xf>
    <xf numFmtId="4" fontId="5" fillId="3" borderId="5" xfId="0" applyNumberFormat="1" applyFont="1" applyFill="1" applyBorder="1" applyAlignment="1" applyProtection="1">
      <alignment horizontal="right" vertical="center"/>
      <protection hidden="1"/>
    </xf>
    <xf numFmtId="4" fontId="4" fillId="3" borderId="26" xfId="0" applyNumberFormat="1" applyFont="1" applyFill="1" applyBorder="1" applyAlignment="1" applyProtection="1">
      <alignment horizontal="right" vertical="center"/>
      <protection hidden="1"/>
    </xf>
    <xf numFmtId="4" fontId="5" fillId="3" borderId="18" xfId="0" applyNumberFormat="1" applyFont="1" applyFill="1" applyBorder="1" applyAlignment="1" applyProtection="1">
      <alignment horizontal="right" vertical="center"/>
      <protection hidden="1"/>
    </xf>
    <xf numFmtId="4" fontId="5" fillId="3" borderId="22" xfId="0" applyNumberFormat="1" applyFont="1" applyFill="1" applyBorder="1" applyAlignment="1" applyProtection="1">
      <alignment horizontal="right" vertical="center"/>
      <protection hidden="1"/>
    </xf>
    <xf numFmtId="4" fontId="5" fillId="3" borderId="12" xfId="0" applyNumberFormat="1" applyFont="1" applyFill="1" applyBorder="1" applyAlignment="1" applyProtection="1">
      <alignment horizontal="right" vertical="center"/>
      <protection hidden="1"/>
    </xf>
    <xf numFmtId="4" fontId="5" fillId="3" borderId="19" xfId="0" applyNumberFormat="1" applyFont="1" applyFill="1" applyBorder="1" applyAlignment="1" applyProtection="1">
      <alignment horizontal="right" vertical="center"/>
      <protection hidden="1"/>
    </xf>
    <xf numFmtId="4" fontId="5" fillId="3" borderId="20" xfId="0" applyNumberFormat="1" applyFont="1" applyFill="1" applyBorder="1" applyAlignment="1" applyProtection="1">
      <alignment horizontal="right" vertical="center"/>
      <protection hidden="1"/>
    </xf>
    <xf numFmtId="4" fontId="5" fillId="3" borderId="13" xfId="0" applyNumberFormat="1" applyFont="1" applyFill="1" applyBorder="1" applyAlignment="1" applyProtection="1">
      <alignment horizontal="right" vertical="center"/>
      <protection hidden="1"/>
    </xf>
    <xf numFmtId="4" fontId="5" fillId="3" borderId="67" xfId="0" applyNumberFormat="1" applyFont="1" applyFill="1" applyBorder="1" applyAlignment="1" applyProtection="1">
      <alignment horizontal="right" vertical="center"/>
      <protection hidden="1"/>
    </xf>
    <xf numFmtId="4" fontId="5" fillId="3" borderId="43" xfId="0" applyNumberFormat="1" applyFont="1" applyFill="1" applyBorder="1" applyAlignment="1" applyProtection="1">
      <alignment horizontal="right" vertical="center"/>
      <protection hidden="1"/>
    </xf>
    <xf numFmtId="4" fontId="5" fillId="3" borderId="15" xfId="0" applyNumberFormat="1" applyFont="1" applyFill="1" applyBorder="1" applyAlignment="1" applyProtection="1">
      <alignment horizontal="right" vertical="center"/>
      <protection hidden="1"/>
    </xf>
    <xf numFmtId="4" fontId="4" fillId="3" borderId="13" xfId="0" applyNumberFormat="1" applyFont="1" applyFill="1" applyBorder="1" applyAlignment="1" applyProtection="1">
      <alignment horizontal="right" vertical="center"/>
      <protection hidden="1"/>
    </xf>
    <xf numFmtId="0" fontId="8" fillId="0" borderId="0" xfId="0" applyFont="1" applyAlignment="1" applyProtection="1">
      <alignment vertical="center"/>
      <protection hidden="1"/>
    </xf>
    <xf numFmtId="2" fontId="5" fillId="0" borderId="26" xfId="0" applyNumberFormat="1" applyFont="1" applyBorder="1" applyAlignment="1" applyProtection="1">
      <alignment vertical="center"/>
      <protection locked="0"/>
    </xf>
    <xf numFmtId="2" fontId="7" fillId="0" borderId="0" xfId="0" applyNumberFormat="1" applyFont="1" applyProtection="1">
      <protection hidden="1"/>
    </xf>
    <xf numFmtId="0" fontId="7" fillId="0" borderId="0" xfId="0" applyFont="1" applyAlignment="1">
      <alignment horizontal="left" vertical="top" wrapText="1"/>
    </xf>
    <xf numFmtId="0" fontId="7" fillId="0" borderId="0" xfId="0" applyFont="1" applyAlignment="1">
      <alignment vertical="top"/>
    </xf>
    <xf numFmtId="0" fontId="7" fillId="0" borderId="0" xfId="0" applyFont="1" applyAlignment="1">
      <alignment horizontal="left" vertical="top"/>
    </xf>
    <xf numFmtId="0" fontId="7" fillId="0" borderId="0" xfId="0" applyFont="1" applyAlignment="1">
      <alignment horizontal="center" vertical="top"/>
    </xf>
    <xf numFmtId="0" fontId="12" fillId="0" borderId="0" xfId="0" applyFont="1" applyAlignment="1">
      <alignment vertical="center"/>
    </xf>
    <xf numFmtId="0" fontId="12" fillId="0" borderId="0" xfId="0" applyFont="1"/>
    <xf numFmtId="171" fontId="19" fillId="0" borderId="3" xfId="0" applyNumberFormat="1" applyFont="1" applyBorder="1" applyAlignment="1">
      <alignment horizontal="left" vertical="center"/>
    </xf>
    <xf numFmtId="165" fontId="19" fillId="0" borderId="1" xfId="0" applyNumberFormat="1" applyFont="1" applyBorder="1" applyAlignment="1">
      <alignment vertical="center"/>
    </xf>
    <xf numFmtId="165" fontId="19" fillId="0" borderId="2" xfId="0" applyNumberFormat="1" applyFont="1" applyBorder="1" applyAlignment="1">
      <alignment vertical="center"/>
    </xf>
    <xf numFmtId="14" fontId="19" fillId="0" borderId="22" xfId="0" applyNumberFormat="1" applyFont="1" applyBorder="1" applyAlignment="1">
      <alignment vertical="center"/>
    </xf>
    <xf numFmtId="14" fontId="19" fillId="0" borderId="71" xfId="0" applyNumberFormat="1" applyFont="1" applyBorder="1" applyAlignment="1">
      <alignment horizontal="right" vertical="center"/>
    </xf>
    <xf numFmtId="14" fontId="19" fillId="0" borderId="22" xfId="0" applyNumberFormat="1" applyFont="1" applyBorder="1" applyAlignment="1">
      <alignment horizontal="right" vertical="center"/>
    </xf>
    <xf numFmtId="165" fontId="19" fillId="0" borderId="5" xfId="0" applyNumberFormat="1" applyFont="1" applyBorder="1" applyAlignment="1">
      <alignment horizontal="right" vertical="center"/>
    </xf>
    <xf numFmtId="2" fontId="19" fillId="0" borderId="70" xfId="0" applyNumberFormat="1" applyFont="1" applyBorder="1" applyAlignment="1">
      <alignment vertical="center"/>
    </xf>
    <xf numFmtId="0" fontId="7" fillId="0" borderId="0" xfId="0" applyFont="1" applyAlignment="1">
      <alignment vertical="top" wrapText="1"/>
    </xf>
    <xf numFmtId="0" fontId="8" fillId="0" borderId="0" xfId="0" applyFont="1" applyAlignment="1">
      <alignment vertical="top"/>
    </xf>
    <xf numFmtId="0" fontId="7" fillId="0" borderId="0" xfId="0" applyFont="1" applyAlignment="1">
      <alignment horizontal="right"/>
    </xf>
    <xf numFmtId="0" fontId="7" fillId="0" borderId="0" xfId="0" applyFont="1"/>
    <xf numFmtId="0" fontId="7" fillId="0" borderId="0" xfId="0" applyFont="1" applyAlignment="1">
      <alignment horizontal="center"/>
    </xf>
    <xf numFmtId="0" fontId="21" fillId="0" borderId="0" xfId="0" applyFont="1" applyAlignment="1" applyProtection="1">
      <alignment vertical="center"/>
      <protection hidden="1"/>
    </xf>
    <xf numFmtId="173" fontId="5" fillId="3" borderId="77" xfId="1" applyNumberFormat="1" applyFont="1" applyFill="1" applyBorder="1" applyAlignment="1" applyProtection="1">
      <alignment horizontal="right" vertical="center"/>
      <protection hidden="1"/>
    </xf>
    <xf numFmtId="165" fontId="5" fillId="3" borderId="29" xfId="0" applyNumberFormat="1" applyFont="1" applyFill="1" applyBorder="1" applyAlignment="1" applyProtection="1">
      <alignment horizontal="right" vertical="center"/>
      <protection hidden="1"/>
    </xf>
    <xf numFmtId="169" fontId="11" fillId="3" borderId="78" xfId="0" applyNumberFormat="1" applyFont="1" applyFill="1" applyBorder="1" applyAlignment="1" applyProtection="1">
      <alignment horizontal="right" vertical="center"/>
      <protection hidden="1"/>
    </xf>
    <xf numFmtId="0" fontId="5" fillId="3" borderId="79" xfId="0" applyFont="1" applyFill="1" applyBorder="1" applyAlignment="1" applyProtection="1">
      <alignment horizontal="right" vertical="center"/>
      <protection hidden="1"/>
    </xf>
    <xf numFmtId="2" fontId="4" fillId="3" borderId="29" xfId="0" applyNumberFormat="1" applyFont="1" applyFill="1" applyBorder="1" applyAlignment="1" applyProtection="1">
      <alignment horizontal="right" vertical="center"/>
      <protection hidden="1"/>
    </xf>
    <xf numFmtId="0" fontId="8" fillId="3" borderId="4" xfId="0" applyFont="1" applyFill="1" applyBorder="1" applyAlignment="1" applyProtection="1">
      <alignment vertical="center"/>
      <protection hidden="1"/>
    </xf>
    <xf numFmtId="0" fontId="0" fillId="0" borderId="0" xfId="0" applyAlignment="1">
      <alignment wrapText="1"/>
    </xf>
    <xf numFmtId="14" fontId="5" fillId="0" borderId="80" xfId="0" applyNumberFormat="1" applyFont="1" applyBorder="1" applyAlignment="1" applyProtection="1">
      <alignment horizontal="right" vertical="center"/>
      <protection locked="0"/>
    </xf>
    <xf numFmtId="171" fontId="5" fillId="0" borderId="80" xfId="0" applyNumberFormat="1" applyFont="1" applyBorder="1" applyAlignment="1" applyProtection="1">
      <alignment horizontal="left" vertical="center"/>
      <protection locked="0"/>
    </xf>
    <xf numFmtId="165" fontId="5" fillId="0" borderId="81" xfId="0" applyNumberFormat="1" applyFont="1" applyBorder="1" applyAlignment="1" applyProtection="1">
      <alignment vertical="center"/>
      <protection locked="0"/>
    </xf>
    <xf numFmtId="165" fontId="5" fillId="0" borderId="82" xfId="0" applyNumberFormat="1" applyFont="1" applyBorder="1" applyAlignment="1" applyProtection="1">
      <alignment vertical="center"/>
      <protection locked="0"/>
    </xf>
    <xf numFmtId="14" fontId="5" fillId="0" borderId="83" xfId="0" applyNumberFormat="1" applyFont="1" applyBorder="1" applyAlignment="1" applyProtection="1">
      <alignment vertical="center"/>
      <protection locked="0"/>
    </xf>
    <xf numFmtId="14" fontId="5" fillId="0" borderId="83" xfId="0" applyNumberFormat="1" applyFont="1" applyBorder="1" applyAlignment="1" applyProtection="1">
      <alignment horizontal="right" vertical="center"/>
      <protection locked="0"/>
    </xf>
    <xf numFmtId="165" fontId="5" fillId="0" borderId="84" xfId="0" applyNumberFormat="1" applyFont="1" applyBorder="1" applyAlignment="1" applyProtection="1">
      <alignment horizontal="right" vertical="center"/>
      <protection locked="0"/>
    </xf>
    <xf numFmtId="14" fontId="5" fillId="0" borderId="31" xfId="0" applyNumberFormat="1" applyFont="1" applyBorder="1" applyAlignment="1" applyProtection="1">
      <alignment horizontal="right" vertical="center"/>
      <protection locked="0"/>
    </xf>
    <xf numFmtId="171" fontId="5" fillId="0" borderId="3" xfId="0" applyNumberFormat="1" applyFont="1" applyBorder="1" applyAlignment="1" applyProtection="1">
      <alignment horizontal="left" vertical="center"/>
      <protection locked="0"/>
    </xf>
    <xf numFmtId="165" fontId="5" fillId="0" borderId="1" xfId="0" applyNumberFormat="1" applyFont="1" applyBorder="1" applyAlignment="1" applyProtection="1">
      <alignment vertical="center"/>
      <protection locked="0"/>
    </xf>
    <xf numFmtId="165" fontId="5" fillId="0" borderId="2" xfId="0" applyNumberFormat="1" applyFont="1" applyBorder="1" applyAlignment="1" applyProtection="1">
      <alignment vertical="center"/>
      <protection locked="0"/>
    </xf>
    <xf numFmtId="14" fontId="5" fillId="0" borderId="22" xfId="0" applyNumberFormat="1" applyFont="1" applyBorder="1" applyAlignment="1" applyProtection="1">
      <alignment vertical="center"/>
      <protection locked="0"/>
    </xf>
    <xf numFmtId="14" fontId="5" fillId="0" borderId="3" xfId="0" applyNumberFormat="1" applyFont="1" applyBorder="1" applyAlignment="1" applyProtection="1">
      <alignment horizontal="right" vertical="center"/>
      <protection locked="0"/>
    </xf>
    <xf numFmtId="14" fontId="5" fillId="0" borderId="22" xfId="0" applyNumberFormat="1" applyFont="1" applyBorder="1" applyAlignment="1" applyProtection="1">
      <alignment horizontal="right" vertical="center"/>
      <protection locked="0"/>
    </xf>
    <xf numFmtId="165" fontId="5" fillId="0" borderId="5" xfId="0" applyNumberFormat="1" applyFont="1" applyBorder="1" applyAlignment="1" applyProtection="1">
      <alignment horizontal="right" vertical="center"/>
      <protection locked="0"/>
    </xf>
    <xf numFmtId="165" fontId="5" fillId="0" borderId="12" xfId="0" applyNumberFormat="1" applyFont="1" applyBorder="1" applyAlignment="1" applyProtection="1">
      <alignment horizontal="right" vertical="center"/>
      <protection locked="0"/>
    </xf>
    <xf numFmtId="2" fontId="5" fillId="0" borderId="18" xfId="0" applyNumberFormat="1" applyFont="1" applyBorder="1" applyAlignment="1" applyProtection="1">
      <alignment horizontal="right" vertical="center"/>
      <protection locked="0"/>
    </xf>
    <xf numFmtId="2" fontId="5" fillId="0" borderId="88" xfId="0" applyNumberFormat="1" applyFont="1" applyBorder="1" applyAlignment="1" applyProtection="1">
      <alignment vertical="center"/>
      <protection locked="0"/>
    </xf>
    <xf numFmtId="0" fontId="7" fillId="0" borderId="68" xfId="0" applyFont="1" applyBorder="1" applyAlignment="1" applyProtection="1">
      <alignment horizontal="left" vertical="center"/>
      <protection hidden="1"/>
    </xf>
    <xf numFmtId="165" fontId="5" fillId="3" borderId="85" xfId="0" applyNumberFormat="1" applyFont="1" applyFill="1" applyBorder="1" applyAlignment="1" applyProtection="1">
      <alignment vertical="center"/>
      <protection hidden="1"/>
    </xf>
    <xf numFmtId="165" fontId="5" fillId="0" borderId="13" xfId="0" applyNumberFormat="1" applyFont="1" applyBorder="1" applyAlignment="1" applyProtection="1">
      <alignment horizontal="right" vertical="center"/>
      <protection locked="0"/>
    </xf>
    <xf numFmtId="165" fontId="5" fillId="0" borderId="26" xfId="0" applyNumberFormat="1" applyFont="1" applyBorder="1" applyAlignment="1" applyProtection="1">
      <alignment horizontal="right" vertical="center"/>
      <protection locked="0"/>
    </xf>
    <xf numFmtId="165" fontId="19" fillId="0" borderId="70" xfId="0" applyNumberFormat="1" applyFont="1" applyBorder="1" applyAlignment="1">
      <alignment horizontal="right" vertical="center"/>
    </xf>
    <xf numFmtId="2" fontId="5" fillId="0" borderId="19" xfId="0" applyNumberFormat="1" applyFont="1" applyBorder="1" applyAlignment="1" applyProtection="1">
      <alignment horizontal="right" vertical="center"/>
      <protection locked="0"/>
    </xf>
    <xf numFmtId="2" fontId="19" fillId="0" borderId="89" xfId="0" applyNumberFormat="1" applyFont="1" applyBorder="1" applyAlignment="1">
      <alignment horizontal="right" vertical="center"/>
    </xf>
    <xf numFmtId="2" fontId="5" fillId="0" borderId="13" xfId="0" applyNumberFormat="1" applyFont="1" applyBorder="1" applyAlignment="1" applyProtection="1">
      <alignment vertical="center"/>
      <protection locked="0"/>
    </xf>
    <xf numFmtId="2" fontId="5" fillId="3" borderId="34" xfId="0" applyNumberFormat="1" applyFont="1" applyFill="1" applyBorder="1" applyAlignment="1" applyProtection="1">
      <alignment vertical="center"/>
      <protection hidden="1"/>
    </xf>
    <xf numFmtId="0" fontId="22" fillId="0" borderId="68" xfId="0" applyFont="1" applyBorder="1" applyAlignment="1" applyProtection="1">
      <alignment vertical="center"/>
      <protection hidden="1"/>
    </xf>
    <xf numFmtId="0" fontId="22" fillId="0" borderId="0" xfId="0" applyFont="1" applyAlignment="1" applyProtection="1">
      <alignment horizontal="center" vertical="center"/>
      <protection hidden="1"/>
    </xf>
    <xf numFmtId="0" fontId="22" fillId="0" borderId="68" xfId="0" applyFont="1" applyBorder="1" applyAlignment="1" applyProtection="1">
      <alignment vertical="center" wrapText="1"/>
      <protection hidden="1"/>
    </xf>
    <xf numFmtId="0" fontId="22" fillId="0" borderId="0" xfId="0" applyFont="1" applyAlignment="1" applyProtection="1">
      <alignment vertical="center"/>
      <protection hidden="1"/>
    </xf>
    <xf numFmtId="0" fontId="23" fillId="0" borderId="68" xfId="0" applyFont="1" applyBorder="1" applyAlignment="1" applyProtection="1">
      <alignment vertical="center"/>
      <protection hidden="1"/>
    </xf>
    <xf numFmtId="1" fontId="17" fillId="0" borderId="68" xfId="0" applyNumberFormat="1" applyFont="1" applyBorder="1" applyAlignment="1" applyProtection="1">
      <alignment horizontal="left" vertical="center"/>
      <protection locked="0"/>
    </xf>
    <xf numFmtId="1" fontId="23" fillId="0" borderId="68" xfId="0" applyNumberFormat="1" applyFont="1" applyBorder="1" applyAlignment="1" applyProtection="1">
      <alignment horizontal="left" vertical="center"/>
      <protection locked="0"/>
    </xf>
    <xf numFmtId="49" fontId="23" fillId="0" borderId="68" xfId="0" applyNumberFormat="1" applyFont="1" applyBorder="1" applyAlignment="1" applyProtection="1">
      <alignment horizontal="left" vertical="center"/>
      <protection locked="0"/>
    </xf>
    <xf numFmtId="49" fontId="17" fillId="0" borderId="68" xfId="0" applyNumberFormat="1" applyFont="1" applyBorder="1" applyAlignment="1" applyProtection="1">
      <alignment horizontal="left" vertical="center"/>
      <protection locked="0"/>
    </xf>
    <xf numFmtId="0" fontId="17" fillId="0" borderId="68" xfId="0" applyFont="1" applyBorder="1" applyAlignment="1" applyProtection="1">
      <alignment horizontal="left" vertical="center"/>
      <protection locked="0"/>
    </xf>
    <xf numFmtId="0" fontId="17" fillId="0" borderId="0" xfId="0" applyFont="1" applyAlignment="1" applyProtection="1">
      <alignment horizontal="center" vertical="center"/>
      <protection hidden="1"/>
    </xf>
    <xf numFmtId="172" fontId="17" fillId="0" borderId="68" xfId="0" applyNumberFormat="1" applyFont="1" applyBorder="1" applyAlignment="1" applyProtection="1">
      <alignment horizontal="left" vertical="center"/>
      <protection locked="0"/>
    </xf>
    <xf numFmtId="0" fontId="17" fillId="0" borderId="68" xfId="0" applyFont="1" applyBorder="1" applyAlignment="1" applyProtection="1">
      <alignment horizontal="left" vertical="center" wrapText="1"/>
      <protection locked="0"/>
    </xf>
    <xf numFmtId="0" fontId="17" fillId="0" borderId="0" xfId="0" applyFont="1" applyAlignment="1" applyProtection="1">
      <alignment vertical="center"/>
      <protection hidden="1"/>
    </xf>
    <xf numFmtId="170" fontId="23" fillId="0" borderId="68" xfId="0" applyNumberFormat="1" applyFont="1" applyBorder="1" applyAlignment="1" applyProtection="1">
      <alignment horizontal="left" vertical="center"/>
      <protection locked="0"/>
    </xf>
    <xf numFmtId="2" fontId="17" fillId="0" borderId="68" xfId="0" applyNumberFormat="1" applyFont="1" applyBorder="1" applyAlignment="1" applyProtection="1">
      <alignment horizontal="left" vertical="center"/>
      <protection locked="0"/>
    </xf>
    <xf numFmtId="164" fontId="23" fillId="0" borderId="68" xfId="0" applyNumberFormat="1" applyFont="1" applyBorder="1" applyAlignment="1" applyProtection="1">
      <alignment horizontal="left" vertical="center"/>
      <protection locked="0"/>
    </xf>
    <xf numFmtId="14" fontId="23" fillId="3" borderId="68" xfId="0" applyNumberFormat="1" applyFont="1" applyFill="1" applyBorder="1" applyAlignment="1" applyProtection="1">
      <alignment horizontal="left" vertical="center"/>
      <protection hidden="1"/>
    </xf>
    <xf numFmtId="1" fontId="17" fillId="3" borderId="68" xfId="0" applyNumberFormat="1" applyFont="1" applyFill="1" applyBorder="1" applyAlignment="1">
      <alignment horizontal="left" vertical="center"/>
    </xf>
    <xf numFmtId="4" fontId="17" fillId="3" borderId="68" xfId="0" applyNumberFormat="1" applyFont="1" applyFill="1" applyBorder="1" applyAlignment="1">
      <alignment horizontal="left" vertical="center"/>
    </xf>
    <xf numFmtId="10" fontId="23" fillId="3" borderId="68" xfId="1" applyNumberFormat="1" applyFont="1" applyFill="1" applyBorder="1" applyAlignment="1" applyProtection="1">
      <alignment horizontal="left" vertical="center"/>
      <protection hidden="1"/>
    </xf>
    <xf numFmtId="1" fontId="17" fillId="0" borderId="68" xfId="0" applyNumberFormat="1" applyFont="1" applyBorder="1" applyAlignment="1" applyProtection="1">
      <alignment horizontal="left" vertical="center"/>
      <protection locked="0" hidden="1"/>
    </xf>
    <xf numFmtId="167" fontId="17" fillId="3" borderId="68" xfId="1" applyNumberFormat="1" applyFont="1" applyFill="1" applyBorder="1" applyAlignment="1" applyProtection="1">
      <alignment horizontal="left" vertical="center"/>
    </xf>
    <xf numFmtId="0" fontId="17" fillId="0" borderId="68" xfId="0" applyFont="1" applyBorder="1" applyAlignment="1" applyProtection="1">
      <alignment vertical="center"/>
      <protection locked="0"/>
    </xf>
    <xf numFmtId="14" fontId="17" fillId="0" borderId="68" xfId="0" applyNumberFormat="1" applyFont="1" applyBorder="1" applyAlignment="1" applyProtection="1">
      <alignment horizontal="left" vertical="top"/>
      <protection locked="0"/>
    </xf>
    <xf numFmtId="49" fontId="23" fillId="0" borderId="68" xfId="0" applyNumberFormat="1" applyFont="1" applyBorder="1" applyAlignment="1" applyProtection="1">
      <alignment horizontal="left" vertical="center"/>
      <protection hidden="1"/>
    </xf>
    <xf numFmtId="0" fontId="4" fillId="0" borderId="68" xfId="0" applyFont="1" applyBorder="1" applyAlignment="1" applyProtection="1">
      <alignment horizontal="center" vertical="center"/>
      <protection hidden="1"/>
    </xf>
    <xf numFmtId="0" fontId="7" fillId="6" borderId="68" xfId="0" applyFont="1" applyFill="1" applyBorder="1" applyAlignment="1" applyProtection="1">
      <alignment horizontal="center" vertical="center"/>
      <protection hidden="1"/>
    </xf>
    <xf numFmtId="0" fontId="7" fillId="7" borderId="68" xfId="0" applyFont="1" applyFill="1" applyBorder="1" applyAlignment="1" applyProtection="1">
      <alignment horizontal="center" vertical="center"/>
      <protection hidden="1"/>
    </xf>
    <xf numFmtId="0" fontId="7" fillId="3" borderId="68" xfId="0" applyFont="1" applyFill="1" applyBorder="1" applyAlignment="1" applyProtection="1">
      <alignment horizontal="center" vertical="center"/>
      <protection hidden="1"/>
    </xf>
    <xf numFmtId="0" fontId="7" fillId="0" borderId="0" xfId="0" applyFont="1" applyAlignment="1">
      <alignment horizontal="center" vertical="top" wrapText="1"/>
    </xf>
    <xf numFmtId="0" fontId="7" fillId="0" borderId="0" xfId="0" applyFont="1" applyAlignment="1">
      <alignment horizontal="left" vertical="top" wrapText="1"/>
    </xf>
    <xf numFmtId="0" fontId="8" fillId="0" borderId="0" xfId="0" applyFont="1" applyAlignment="1">
      <alignment horizontal="left" vertical="top"/>
    </xf>
    <xf numFmtId="0" fontId="6" fillId="10" borderId="0" xfId="0" applyFont="1" applyFill="1" applyAlignment="1">
      <alignment horizontal="left"/>
    </xf>
    <xf numFmtId="0" fontId="8" fillId="0" borderId="0" xfId="0" applyFont="1" applyAlignment="1">
      <alignment horizontal="center" vertical="top" wrapText="1"/>
    </xf>
    <xf numFmtId="0" fontId="8" fillId="0" borderId="0" xfId="0" applyFont="1" applyAlignment="1">
      <alignment horizontal="center" vertical="top"/>
    </xf>
    <xf numFmtId="0" fontId="7" fillId="0" borderId="0" xfId="0" applyFont="1" applyAlignment="1">
      <alignment vertical="top" wrapText="1"/>
    </xf>
    <xf numFmtId="0" fontId="7" fillId="0" borderId="0" xfId="0" applyFont="1" applyAlignment="1">
      <alignment vertical="top"/>
    </xf>
    <xf numFmtId="0" fontId="8" fillId="0" borderId="0" xfId="0" applyFont="1" applyAlignment="1">
      <alignment vertical="top"/>
    </xf>
    <xf numFmtId="0" fontId="8" fillId="0" borderId="0" xfId="0" applyFont="1" applyAlignment="1">
      <alignment horizontal="left" vertical="top" wrapText="1"/>
    </xf>
    <xf numFmtId="0" fontId="8" fillId="0" borderId="0" xfId="0" applyFont="1" applyAlignment="1">
      <alignment vertical="top" wrapText="1"/>
    </xf>
    <xf numFmtId="0" fontId="7" fillId="0" borderId="0" xfId="0" quotePrefix="1" applyFont="1" applyAlignment="1">
      <alignment vertical="top" wrapText="1"/>
    </xf>
    <xf numFmtId="0" fontId="6" fillId="5" borderId="0" xfId="0" applyFont="1" applyFill="1" applyAlignment="1" applyProtection="1">
      <alignment vertical="top"/>
      <protection hidden="1"/>
    </xf>
    <xf numFmtId="0" fontId="11" fillId="0" borderId="0" xfId="0" applyFont="1" applyAlignment="1">
      <alignment horizontal="center" vertical="top" wrapText="1"/>
    </xf>
    <xf numFmtId="0" fontId="11" fillId="0" borderId="0" xfId="0" applyFont="1" applyAlignment="1">
      <alignment horizontal="center" vertical="top"/>
    </xf>
    <xf numFmtId="0" fontId="7" fillId="0" borderId="0" xfId="0" applyFont="1" applyAlignment="1">
      <alignment horizontal="left" vertical="top"/>
    </xf>
    <xf numFmtId="0" fontId="7" fillId="0" borderId="0" xfId="0" applyFont="1" applyAlignment="1">
      <alignment horizontal="left"/>
    </xf>
    <xf numFmtId="0" fontId="4" fillId="0" borderId="0" xfId="0" applyFont="1" applyAlignment="1">
      <alignment horizontal="left" vertical="top"/>
    </xf>
    <xf numFmtId="0" fontId="7" fillId="0" borderId="0" xfId="0" applyFont="1" applyAlignment="1">
      <alignment horizontal="center" vertical="top"/>
    </xf>
    <xf numFmtId="0" fontId="14" fillId="0" borderId="0" xfId="0" applyFont="1" applyAlignment="1" applyProtection="1">
      <alignment horizontal="center" vertical="center"/>
      <protection hidden="1"/>
    </xf>
    <xf numFmtId="0" fontId="17" fillId="8" borderId="0" xfId="0" applyFont="1" applyFill="1" applyAlignment="1" applyProtection="1">
      <alignment horizontal="left" vertical="top"/>
      <protection hidden="1"/>
    </xf>
    <xf numFmtId="0" fontId="6" fillId="4" borderId="0" xfId="0" applyFont="1" applyFill="1" applyAlignment="1" applyProtection="1">
      <alignment vertical="top"/>
      <protection hidden="1"/>
    </xf>
    <xf numFmtId="0" fontId="22" fillId="0" borderId="86" xfId="0" applyFont="1" applyBorder="1" applyAlignment="1" applyProtection="1">
      <alignment horizontal="left" vertical="top"/>
      <protection hidden="1"/>
    </xf>
    <xf numFmtId="0" fontId="22" fillId="0" borderId="87" xfId="0" applyFont="1" applyBorder="1" applyAlignment="1" applyProtection="1">
      <alignment horizontal="left" vertical="top"/>
      <protection hidden="1"/>
    </xf>
    <xf numFmtId="0" fontId="7" fillId="0" borderId="0" xfId="0" applyFont="1" applyAlignment="1" applyProtection="1">
      <alignment horizontal="left" wrapText="1"/>
      <protection hidden="1"/>
    </xf>
    <xf numFmtId="0" fontId="8" fillId="0" borderId="0" xfId="0" applyFont="1" applyAlignment="1" applyProtection="1">
      <alignment horizontal="left" wrapText="1"/>
      <protection hidden="1"/>
    </xf>
    <xf numFmtId="0" fontId="14" fillId="0" borderId="0" xfId="0" applyFont="1" applyAlignment="1" applyProtection="1">
      <alignment horizontal="center" vertical="center" wrapText="1"/>
      <protection hidden="1"/>
    </xf>
    <xf numFmtId="0" fontId="8" fillId="0" borderId="0" xfId="0" applyFont="1" applyAlignment="1" applyProtection="1">
      <alignment horizontal="left"/>
      <protection hidden="1"/>
    </xf>
    <xf numFmtId="168" fontId="5" fillId="3" borderId="21" xfId="0" applyNumberFormat="1" applyFont="1" applyFill="1" applyBorder="1" applyAlignment="1" applyProtection="1">
      <alignment horizontal="left" vertical="center"/>
      <protection hidden="1"/>
    </xf>
    <xf numFmtId="168" fontId="5" fillId="3" borderId="30" xfId="0" applyNumberFormat="1" applyFont="1" applyFill="1" applyBorder="1" applyAlignment="1" applyProtection="1">
      <alignment horizontal="left" vertical="center"/>
      <protection hidden="1"/>
    </xf>
    <xf numFmtId="168" fontId="5" fillId="3" borderId="84" xfId="0" applyNumberFormat="1" applyFont="1" applyFill="1" applyBorder="1" applyAlignment="1" applyProtection="1">
      <alignment horizontal="left" vertical="center"/>
      <protection hidden="1"/>
    </xf>
    <xf numFmtId="168" fontId="5" fillId="3" borderId="90" xfId="0" applyNumberFormat="1" applyFont="1" applyFill="1" applyBorder="1" applyAlignment="1" applyProtection="1">
      <alignment horizontal="left" vertical="center"/>
      <protection hidden="1"/>
    </xf>
    <xf numFmtId="0" fontId="5" fillId="2" borderId="56" xfId="0" applyFont="1" applyFill="1" applyBorder="1" applyAlignment="1" applyProtection="1">
      <alignment horizontal="left"/>
      <protection hidden="1"/>
    </xf>
    <xf numFmtId="0" fontId="5" fillId="2" borderId="53" xfId="0" applyFont="1" applyFill="1" applyBorder="1" applyAlignment="1" applyProtection="1">
      <alignment horizontal="left"/>
      <protection hidden="1"/>
    </xf>
    <xf numFmtId="0" fontId="5" fillId="2" borderId="57" xfId="0" applyFont="1" applyFill="1" applyBorder="1" applyProtection="1">
      <protection hidden="1"/>
    </xf>
    <xf numFmtId="0" fontId="5" fillId="2" borderId="38" xfId="0" applyFont="1" applyFill="1" applyBorder="1" applyProtection="1">
      <protection hidden="1"/>
    </xf>
    <xf numFmtId="0" fontId="5" fillId="2" borderId="58" xfId="0" applyFont="1" applyFill="1" applyBorder="1" applyAlignment="1" applyProtection="1">
      <alignment horizontal="right" wrapText="1"/>
      <protection hidden="1"/>
    </xf>
    <xf numFmtId="0" fontId="5" fillId="2" borderId="59" xfId="0" applyFont="1" applyFill="1" applyBorder="1" applyAlignment="1" applyProtection="1">
      <alignment horizontal="right"/>
      <protection hidden="1"/>
    </xf>
    <xf numFmtId="0" fontId="5" fillId="3" borderId="47" xfId="0" applyFont="1" applyFill="1" applyBorder="1" applyAlignment="1" applyProtection="1">
      <alignment horizontal="right" wrapText="1"/>
      <protection hidden="1"/>
    </xf>
    <xf numFmtId="0" fontId="5" fillId="3" borderId="51" xfId="0" applyFont="1" applyFill="1" applyBorder="1" applyAlignment="1" applyProtection="1">
      <alignment horizontal="right" wrapText="1"/>
      <protection hidden="1"/>
    </xf>
    <xf numFmtId="0" fontId="5" fillId="3" borderId="48" xfId="0" applyFont="1" applyFill="1" applyBorder="1" applyAlignment="1" applyProtection="1">
      <alignment horizontal="right" wrapText="1"/>
      <protection hidden="1"/>
    </xf>
    <xf numFmtId="170" fontId="5" fillId="3" borderId="49" xfId="0" applyNumberFormat="1" applyFont="1" applyFill="1" applyBorder="1" applyAlignment="1" applyProtection="1">
      <alignment horizontal="center" wrapText="1"/>
      <protection hidden="1"/>
    </xf>
    <xf numFmtId="170" fontId="5" fillId="3" borderId="54" xfId="0" applyNumberFormat="1" applyFont="1" applyFill="1" applyBorder="1" applyAlignment="1" applyProtection="1">
      <alignment horizontal="center" wrapText="1"/>
      <protection hidden="1"/>
    </xf>
    <xf numFmtId="1" fontId="5" fillId="2" borderId="63" xfId="0" applyNumberFormat="1" applyFont="1" applyFill="1" applyBorder="1" applyAlignment="1" applyProtection="1">
      <alignment horizontal="right" wrapText="1"/>
      <protection hidden="1"/>
    </xf>
    <xf numFmtId="1" fontId="5" fillId="2" borderId="61" xfId="0" applyNumberFormat="1" applyFont="1" applyFill="1" applyBorder="1" applyAlignment="1" applyProtection="1">
      <alignment horizontal="right" wrapText="1"/>
      <protection hidden="1"/>
    </xf>
    <xf numFmtId="1" fontId="5" fillId="2" borderId="64" xfId="0" applyNumberFormat="1" applyFont="1" applyFill="1" applyBorder="1" applyAlignment="1" applyProtection="1">
      <alignment horizontal="right" wrapText="1"/>
      <protection hidden="1"/>
    </xf>
    <xf numFmtId="1" fontId="5" fillId="2" borderId="40" xfId="0" applyNumberFormat="1" applyFont="1" applyFill="1" applyBorder="1" applyAlignment="1" applyProtection="1">
      <alignment horizontal="right" wrapText="1"/>
      <protection hidden="1"/>
    </xf>
    <xf numFmtId="0" fontId="7" fillId="3" borderId="49" xfId="0" applyFont="1" applyFill="1" applyBorder="1" applyAlignment="1" applyProtection="1">
      <alignment horizontal="right" wrapText="1"/>
      <protection hidden="1"/>
    </xf>
    <xf numFmtId="0" fontId="7" fillId="3" borderId="55" xfId="0" applyFont="1" applyFill="1" applyBorder="1" applyAlignment="1" applyProtection="1">
      <alignment horizontal="right" wrapText="1"/>
      <protection hidden="1"/>
    </xf>
    <xf numFmtId="0" fontId="5" fillId="3" borderId="64" xfId="0" applyFont="1" applyFill="1" applyBorder="1" applyAlignment="1" applyProtection="1">
      <alignment horizontal="right" wrapText="1"/>
      <protection hidden="1"/>
    </xf>
    <xf numFmtId="0" fontId="5" fillId="3" borderId="40" xfId="0" applyFont="1" applyFill="1" applyBorder="1" applyAlignment="1" applyProtection="1">
      <alignment horizontal="right" wrapText="1"/>
      <protection hidden="1"/>
    </xf>
    <xf numFmtId="0" fontId="5" fillId="2" borderId="58" xfId="0" applyFont="1" applyFill="1" applyBorder="1" applyProtection="1">
      <protection hidden="1"/>
    </xf>
    <xf numFmtId="0" fontId="5" fillId="2" borderId="59" xfId="0" applyFont="1" applyFill="1" applyBorder="1" applyProtection="1">
      <protection hidden="1"/>
    </xf>
    <xf numFmtId="4" fontId="5" fillId="3" borderId="50" xfId="0" applyNumberFormat="1" applyFont="1" applyFill="1" applyBorder="1" applyAlignment="1" applyProtection="1">
      <alignment horizontal="center" vertical="center" wrapText="1"/>
      <protection hidden="1"/>
    </xf>
    <xf numFmtId="0" fontId="5" fillId="3" borderId="52" xfId="0" applyFont="1" applyFill="1" applyBorder="1" applyAlignment="1" applyProtection="1">
      <alignment horizontal="right" wrapText="1"/>
      <protection hidden="1"/>
    </xf>
    <xf numFmtId="0" fontId="5" fillId="3" borderId="41" xfId="0" applyFont="1" applyFill="1" applyBorder="1" applyAlignment="1" applyProtection="1">
      <alignment horizontal="right" wrapText="1"/>
      <protection hidden="1"/>
    </xf>
    <xf numFmtId="0" fontId="7" fillId="3" borderId="63" xfId="0" applyFont="1" applyFill="1" applyBorder="1" applyAlignment="1" applyProtection="1">
      <alignment horizontal="right" wrapText="1"/>
      <protection hidden="1"/>
    </xf>
    <xf numFmtId="0" fontId="7" fillId="3" borderId="61" xfId="0" applyFont="1" applyFill="1" applyBorder="1" applyAlignment="1" applyProtection="1">
      <alignment horizontal="right" wrapText="1"/>
      <protection hidden="1"/>
    </xf>
    <xf numFmtId="0" fontId="5" fillId="2" borderId="64" xfId="0" applyFont="1" applyFill="1" applyBorder="1" applyAlignment="1" applyProtection="1">
      <alignment horizontal="right" wrapText="1"/>
      <protection hidden="1"/>
    </xf>
    <xf numFmtId="0" fontId="5" fillId="2" borderId="40" xfId="0" applyFont="1" applyFill="1" applyBorder="1" applyAlignment="1" applyProtection="1">
      <alignment horizontal="right" wrapText="1"/>
      <protection hidden="1"/>
    </xf>
    <xf numFmtId="0" fontId="5" fillId="3" borderId="63" xfId="0" applyFont="1" applyFill="1" applyBorder="1" applyAlignment="1" applyProtection="1">
      <alignment horizontal="right" wrapText="1"/>
      <protection hidden="1"/>
    </xf>
    <xf numFmtId="0" fontId="5" fillId="3" borderId="61" xfId="0" applyFont="1" applyFill="1" applyBorder="1" applyAlignment="1" applyProtection="1">
      <alignment horizontal="right" wrapText="1"/>
      <protection hidden="1"/>
    </xf>
    <xf numFmtId="0" fontId="5" fillId="3" borderId="34" xfId="0" applyFont="1" applyFill="1" applyBorder="1" applyAlignment="1" applyProtection="1">
      <alignment horizontal="right" wrapText="1"/>
      <protection hidden="1"/>
    </xf>
    <xf numFmtId="0" fontId="5" fillId="3" borderId="69" xfId="0" applyFont="1" applyFill="1" applyBorder="1" applyAlignment="1" applyProtection="1">
      <alignment horizontal="right" wrapText="1"/>
      <protection hidden="1"/>
    </xf>
    <xf numFmtId="0" fontId="5" fillId="3" borderId="21" xfId="0" applyFont="1" applyFill="1" applyBorder="1" applyAlignment="1" applyProtection="1">
      <alignment horizontal="right" wrapText="1"/>
      <protection hidden="1"/>
    </xf>
    <xf numFmtId="0" fontId="5" fillId="3" borderId="68" xfId="0" applyFont="1" applyFill="1" applyBorder="1" applyAlignment="1" applyProtection="1">
      <alignment horizontal="right" wrapText="1"/>
      <protection hidden="1"/>
    </xf>
    <xf numFmtId="0" fontId="5" fillId="3" borderId="30" xfId="0" applyFont="1" applyFill="1" applyBorder="1" applyAlignment="1" applyProtection="1">
      <alignment horizontal="right" wrapText="1"/>
      <protection hidden="1"/>
    </xf>
    <xf numFmtId="0" fontId="5" fillId="3" borderId="70" xfId="0" applyFont="1" applyFill="1" applyBorder="1" applyAlignment="1" applyProtection="1">
      <alignment horizontal="right" wrapText="1"/>
      <protection hidden="1"/>
    </xf>
    <xf numFmtId="0" fontId="5" fillId="3" borderId="49" xfId="0" applyFont="1" applyFill="1" applyBorder="1" applyAlignment="1" applyProtection="1">
      <alignment horizontal="center" wrapText="1"/>
      <protection hidden="1"/>
    </xf>
    <xf numFmtId="0" fontId="5" fillId="3" borderId="50" xfId="0" applyFont="1" applyFill="1" applyBorder="1" applyAlignment="1" applyProtection="1">
      <alignment horizontal="center" wrapText="1"/>
      <protection hidden="1"/>
    </xf>
  </cellXfs>
  <cellStyles count="3">
    <cellStyle name="Prozent" xfId="1" builtinId="5"/>
    <cellStyle name="Standard" xfId="0" builtinId="0"/>
    <cellStyle name="Standard 8" xfId="2" xr:uid="{00000000-0005-0000-0000-000003000000}"/>
  </cellStyles>
  <dxfs count="36">
    <dxf>
      <fill>
        <patternFill>
          <bgColor rgb="FFCCFFCC"/>
        </patternFill>
      </fill>
    </dxf>
    <dxf>
      <fill>
        <patternFill>
          <bgColor rgb="FFCCFFCC"/>
        </patternFill>
      </fill>
    </dxf>
    <dxf>
      <numFmt numFmtId="171" formatCode="\7\5\6\.0000\.0000\.00"/>
    </dxf>
    <dxf>
      <numFmt numFmtId="169" formatCode="000\.0000\.0000\.00"/>
    </dxf>
    <dxf>
      <fill>
        <patternFill>
          <bgColor rgb="FFCCFFCC"/>
        </patternFill>
      </fill>
    </dxf>
    <dxf>
      <fill>
        <patternFill>
          <bgColor rgb="FFCCFFCC"/>
        </patternFill>
      </fill>
    </dxf>
    <dxf>
      <numFmt numFmtId="171" formatCode="\7\5\6\.0000\.0000\.00"/>
    </dxf>
    <dxf>
      <numFmt numFmtId="169" formatCode="000\.0000\.0000\.00"/>
    </dxf>
    <dxf>
      <fill>
        <patternFill>
          <bgColor rgb="FFCCFFCC"/>
        </patternFill>
      </fill>
    </dxf>
    <dxf>
      <numFmt numFmtId="171" formatCode="\7\5\6\.0000\.0000\.00"/>
    </dxf>
    <dxf>
      <numFmt numFmtId="169" formatCode="000\.0000\.0000\.00"/>
    </dxf>
    <dxf>
      <fill>
        <patternFill>
          <bgColor rgb="FFCCFFCC"/>
        </patternFill>
      </fill>
    </dxf>
    <dxf>
      <numFmt numFmtId="171" formatCode="\7\5\6\.0000\.0000\.00"/>
    </dxf>
    <dxf>
      <numFmt numFmtId="169" formatCode="000\.0000\.0000\.00"/>
    </dxf>
    <dxf>
      <fill>
        <patternFill>
          <bgColor rgb="FFCCFFCC"/>
        </patternFill>
      </fill>
    </dxf>
    <dxf>
      <numFmt numFmtId="171" formatCode="\7\5\6\.0000\.0000\.00"/>
    </dxf>
    <dxf>
      <numFmt numFmtId="169" formatCode="000\.0000\.0000\.00"/>
    </dxf>
    <dxf>
      <fill>
        <patternFill>
          <bgColor rgb="FFFF0000"/>
        </patternFill>
      </fill>
    </dxf>
    <dxf>
      <fill>
        <patternFill>
          <bgColor rgb="FFCCFFCC"/>
        </patternFill>
      </fill>
    </dxf>
    <dxf>
      <fill>
        <patternFill>
          <bgColor rgb="FFCCFFCC"/>
        </patternFill>
      </fill>
    </dxf>
    <dxf>
      <numFmt numFmtId="171" formatCode="\7\5\6\.0000\.0000\.00"/>
    </dxf>
    <dxf>
      <numFmt numFmtId="169" formatCode="000\.0000\.0000\.00"/>
    </dxf>
    <dxf>
      <fill>
        <patternFill>
          <bgColor rgb="FFFF0000"/>
        </patternFill>
      </fill>
    </dxf>
    <dxf>
      <fill>
        <patternFill>
          <bgColor rgb="FFCCFFCC"/>
        </patternFill>
      </fill>
    </dxf>
    <dxf>
      <fill>
        <patternFill>
          <bgColor rgb="FFCCFFCC"/>
        </patternFill>
      </fill>
    </dxf>
    <dxf>
      <numFmt numFmtId="174" formatCode=";;;"/>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CCFFCC"/>
        </patternFill>
      </fill>
    </dxf>
    <dxf>
      <fill>
        <patternFill>
          <bgColor rgb="FFFF0000"/>
        </patternFill>
      </fill>
    </dxf>
    <dxf>
      <fill>
        <patternFill>
          <bgColor rgb="FFCCFFCC"/>
        </patternFill>
      </fill>
    </dxf>
    <dxf>
      <fill>
        <patternFill>
          <bgColor rgb="FFCCFFCC"/>
        </patternFill>
      </fill>
    </dxf>
    <dxf>
      <fill>
        <patternFill>
          <bgColor rgb="FFCCFFCC"/>
        </patternFill>
      </fill>
    </dxf>
    <dxf>
      <fill>
        <patternFill>
          <bgColor indexed="10"/>
        </patternFill>
      </fill>
    </dxf>
  </dxfs>
  <tableStyles count="0" defaultTableStyle="TableStyleMedium2" defaultPivotStyle="PivotStyleLight16"/>
  <colors>
    <mruColors>
      <color rgb="FFCCFFCC"/>
      <color rgb="FFFFFF99"/>
      <color rgb="FF99FFCC"/>
      <color rgb="FFFFCCFF"/>
      <color rgb="FFFFCCCC"/>
      <color rgb="FFCCFF99"/>
      <color rgb="FF00FF00"/>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351176</xdr:colOff>
      <xdr:row>0</xdr:row>
      <xdr:rowOff>846000</xdr:rowOff>
    </xdr:to>
    <xdr:pic>
      <xdr:nvPicPr>
        <xdr:cNvPr id="3" name="Grafik 2">
          <a:extLst>
            <a:ext uri="{FF2B5EF4-FFF2-40B4-BE49-F238E27FC236}">
              <a16:creationId xmlns:a16="http://schemas.microsoft.com/office/drawing/2014/main" id="{7A4BA53F-5673-42CC-87B4-FEBF8EC5824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53200" cy="84600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892800</xdr:colOff>
      <xdr:row>2</xdr:row>
      <xdr:rowOff>439853</xdr:rowOff>
    </xdr:to>
    <xdr:pic>
      <xdr:nvPicPr>
        <xdr:cNvPr id="3" name="Grafik 2">
          <a:extLst>
            <a:ext uri="{FF2B5EF4-FFF2-40B4-BE49-F238E27FC236}">
              <a16:creationId xmlns:a16="http://schemas.microsoft.com/office/drawing/2014/main" id="{CF450032-630F-4CE6-8588-39065E89F2D7}"/>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92800" cy="906018"/>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1015200</xdr:colOff>
      <xdr:row>2</xdr:row>
      <xdr:rowOff>592870</xdr:rowOff>
    </xdr:to>
    <xdr:pic>
      <xdr:nvPicPr>
        <xdr:cNvPr id="4" name="Grafik 3">
          <a:extLst>
            <a:ext uri="{FF2B5EF4-FFF2-40B4-BE49-F238E27FC236}">
              <a16:creationId xmlns:a16="http://schemas.microsoft.com/office/drawing/2014/main" id="{00909F3C-D45A-4167-8D7F-EEDC61027C42}"/>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15200" cy="1023176"/>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1018800</xdr:colOff>
      <xdr:row>2</xdr:row>
      <xdr:rowOff>588494</xdr:rowOff>
    </xdr:to>
    <xdr:pic>
      <xdr:nvPicPr>
        <xdr:cNvPr id="5" name="Grafik 4">
          <a:extLst>
            <a:ext uri="{FF2B5EF4-FFF2-40B4-BE49-F238E27FC236}">
              <a16:creationId xmlns:a16="http://schemas.microsoft.com/office/drawing/2014/main" id="{CC0AA0E3-15D4-407D-B1EF-35638E9A456A}"/>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18800" cy="10188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Freelance\think%20beyonde\Excels\KAE\KAE-716.303_Origina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ocalhost\C$\_________ASAL_SP\ASALfutur_Planung_Detailspezifikation_2020_07_und_0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thinkbeyondgmbh-my.sharepoint.com/_________ASAL_SP/ASALfutur_Planung_Detailspezifikation_2020_07_und_0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datavardians.sharepoint.com/sites/I_2019_SECO-ASALfutur/Shared%20Documents/General/Work%20Track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daten Betrieb &amp; Abteilung"/>
      <sheetName val="Stammdaten Mitarbeiter"/>
      <sheetName val="Saisonale Ausfallstunden"/>
      <sheetName val="Abrechnung von Kurzarbeit"/>
      <sheetName val="Hilfsdaten"/>
      <sheetName val="Übersetzungstexte"/>
    </sheetNames>
    <sheetDataSet>
      <sheetData sheetId="0"/>
      <sheetData sheetId="1"/>
      <sheetData sheetId="2"/>
      <sheetData sheetId="3"/>
      <sheetData sheetId="4">
        <row r="3">
          <cell r="F3" t="str">
            <v>a1: bis 18 Mitarbeiter</v>
          </cell>
        </row>
        <row r="4">
          <cell r="F4" t="str">
            <v>a2: bis 39 Mitarbeiter</v>
          </cell>
        </row>
        <row r="5">
          <cell r="F5" t="str">
            <v>a3: bis 60 Mitarbeiter</v>
          </cell>
        </row>
        <row r="6">
          <cell r="F6" t="str">
            <v>a4: bis 81 Mitarbeiter</v>
          </cell>
        </row>
        <row r="7">
          <cell r="F7" t="str">
            <v>a5: bis 102 Mitarbeiter</v>
          </cell>
        </row>
        <row r="8">
          <cell r="F8" t="str">
            <v>b1: bis 144 Mitarbeiter</v>
          </cell>
        </row>
        <row r="9">
          <cell r="F9" t="str">
            <v>b2: bis 186 Mitarbeiter</v>
          </cell>
        </row>
        <row r="10">
          <cell r="F10" t="str">
            <v>b3: bis 207 Mitarbeiter</v>
          </cell>
        </row>
        <row r="11">
          <cell r="F11" t="str">
            <v>b4: bis 249 Mitarbeiter</v>
          </cell>
        </row>
        <row r="12">
          <cell r="F12" t="str">
            <v>b5: bis 291 Mitarbeiter</v>
          </cell>
        </row>
        <row r="13">
          <cell r="F13" t="str">
            <v>c1: bis 333 Mitarbeiter</v>
          </cell>
        </row>
        <row r="14">
          <cell r="F14" t="str">
            <v>c2: bis 375 Mitarbeiter</v>
          </cell>
        </row>
        <row r="15">
          <cell r="F15" t="str">
            <v>c3: bis 417 Mitarbeiter</v>
          </cell>
        </row>
        <row r="16">
          <cell r="F16" t="str">
            <v>c4: bis 459 Mitarbeiter</v>
          </cell>
        </row>
        <row r="17">
          <cell r="F17" t="str">
            <v>c5: bis 501 Mitarbeiter</v>
          </cell>
        </row>
        <row r="18">
          <cell r="F18" t="str">
            <v>d1: bis 564 Mitarbeiter</v>
          </cell>
        </row>
        <row r="19">
          <cell r="F19" t="str">
            <v>d2: bis 627 Mitarbeiter</v>
          </cell>
        </row>
        <row r="20">
          <cell r="F20" t="str">
            <v>d3: bis 690 Mitarbeiter</v>
          </cell>
        </row>
        <row r="21">
          <cell r="F21" t="str">
            <v>d4: bis 753 Mitarbeiter</v>
          </cell>
        </row>
        <row r="22">
          <cell r="F22" t="str">
            <v>e1: bis 816 Mitarbeiter</v>
          </cell>
        </row>
        <row r="23">
          <cell r="F23" t="str">
            <v>e2: bis 879 Mitarbeiter</v>
          </cell>
        </row>
        <row r="24">
          <cell r="F24" t="str">
            <v>e3: bis 942 Mitarbeiter</v>
          </cell>
        </row>
        <row r="25">
          <cell r="F25" t="str">
            <v>e4: bis 1005 Mitarbeiter</v>
          </cell>
        </row>
      </sheetData>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nahme 2020-07 und 08"/>
      <sheetName val="Graphics"/>
      <sheetName val="RICEFW SST"/>
      <sheetName val="RICEFW ZE"/>
      <sheetName val="Parameter &amp; Prozesse"/>
    </sheetNames>
    <sheetDataSet>
      <sheetData sheetId="0"/>
      <sheetData sheetId="1" refreshError="1"/>
      <sheetData sheetId="2" refreshError="1"/>
      <sheetData sheetId="3" refreshError="1"/>
      <sheetData sheetId="4">
        <row r="3">
          <cell r="A3">
            <v>0</v>
          </cell>
        </row>
        <row r="4">
          <cell r="A4">
            <v>0.1</v>
          </cell>
        </row>
        <row r="5">
          <cell r="A5">
            <v>0.15</v>
          </cell>
        </row>
        <row r="6">
          <cell r="A6">
            <v>0.4</v>
          </cell>
        </row>
        <row r="7">
          <cell r="A7">
            <v>0.45</v>
          </cell>
        </row>
        <row r="8">
          <cell r="A8">
            <v>0.6</v>
          </cell>
        </row>
        <row r="9">
          <cell r="A9">
            <v>0.65</v>
          </cell>
        </row>
        <row r="10">
          <cell r="A10">
            <v>0.9</v>
          </cell>
        </row>
        <row r="11">
          <cell r="A11">
            <v>0.95</v>
          </cell>
        </row>
        <row r="12">
          <cell r="A12" t="str">
            <v>95% QSN</v>
          </cell>
        </row>
        <row r="13">
          <cell r="A13" t="str">
            <v>100% QSS</v>
          </cell>
        </row>
        <row r="14">
          <cell r="A14" t="str">
            <v>100% ABN</v>
          </cell>
        </row>
        <row r="18">
          <cell r="A18" t="str">
            <v>Offen</v>
          </cell>
        </row>
        <row r="19">
          <cell r="A19" t="str">
            <v>In Arbeit</v>
          </cell>
        </row>
        <row r="20">
          <cell r="A20" t="str">
            <v>EG erreicht</v>
          </cell>
        </row>
        <row r="21">
          <cell r="A21" t="str">
            <v>In QS NOVO</v>
          </cell>
        </row>
        <row r="22">
          <cell r="A22" t="str">
            <v>Geliefert</v>
          </cell>
        </row>
        <row r="23">
          <cell r="A23" t="str">
            <v>In Einarbeitung</v>
          </cell>
        </row>
        <row r="24">
          <cell r="A24" t="str">
            <v>In Abstimmung</v>
          </cell>
        </row>
        <row r="25">
          <cell r="A25" t="str">
            <v>Abgestimmt</v>
          </cell>
        </row>
        <row r="26">
          <cell r="A26" t="str">
            <v>In Abnahme</v>
          </cell>
        </row>
        <row r="27">
          <cell r="A27" t="str">
            <v>Abgenommen</v>
          </cell>
        </row>
        <row r="28">
          <cell r="A28" t="str">
            <v>Obsolet</v>
          </cell>
        </row>
        <row r="29">
          <cell r="A29" t="str">
            <v>Teillieferung</v>
          </cell>
        </row>
        <row r="30">
          <cell r="A30" t="str">
            <v>Verschoben</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nahme 2020-07 und 08"/>
      <sheetName val="Graphics"/>
      <sheetName val="RICEFW SST"/>
      <sheetName val="RICEFW ZE"/>
      <sheetName val="Parameter &amp; Prozesse"/>
    </sheetNames>
    <sheetDataSet>
      <sheetData sheetId="0"/>
      <sheetData sheetId="1" refreshError="1"/>
      <sheetData sheetId="2" refreshError="1"/>
      <sheetData sheetId="3" refreshError="1"/>
      <sheetData sheetId="4">
        <row r="3">
          <cell r="A3">
            <v>0</v>
          </cell>
        </row>
        <row r="4">
          <cell r="A4">
            <v>0.1</v>
          </cell>
        </row>
        <row r="5">
          <cell r="A5">
            <v>0.15</v>
          </cell>
        </row>
        <row r="6">
          <cell r="A6">
            <v>0.4</v>
          </cell>
        </row>
        <row r="7">
          <cell r="A7">
            <v>0.45</v>
          </cell>
        </row>
        <row r="8">
          <cell r="A8">
            <v>0.6</v>
          </cell>
        </row>
        <row r="9">
          <cell r="A9">
            <v>0.65</v>
          </cell>
        </row>
        <row r="10">
          <cell r="A10">
            <v>0.9</v>
          </cell>
        </row>
        <row r="11">
          <cell r="A11">
            <v>0.95</v>
          </cell>
        </row>
        <row r="12">
          <cell r="A12" t="str">
            <v>95% QSN</v>
          </cell>
        </row>
        <row r="13">
          <cell r="A13" t="str">
            <v>100% QSS</v>
          </cell>
        </row>
        <row r="14">
          <cell r="A14" t="str">
            <v>100% ABN</v>
          </cell>
        </row>
        <row r="18">
          <cell r="A18" t="str">
            <v>Offen</v>
          </cell>
        </row>
        <row r="19">
          <cell r="A19" t="str">
            <v>In Arbeit</v>
          </cell>
        </row>
        <row r="20">
          <cell r="A20" t="str">
            <v>EG erreicht</v>
          </cell>
        </row>
        <row r="21">
          <cell r="A21" t="str">
            <v>In QS NOVO</v>
          </cell>
        </row>
        <row r="22">
          <cell r="A22" t="str">
            <v>Geliefert</v>
          </cell>
        </row>
        <row r="23">
          <cell r="A23" t="str">
            <v>In Einarbeitung</v>
          </cell>
        </row>
        <row r="24">
          <cell r="A24" t="str">
            <v>In Abstimmung</v>
          </cell>
        </row>
        <row r="25">
          <cell r="A25" t="str">
            <v>Abgestimmt</v>
          </cell>
        </row>
        <row r="26">
          <cell r="A26" t="str">
            <v>In Abnahme</v>
          </cell>
        </row>
        <row r="27">
          <cell r="A27" t="str">
            <v>Abgenommen</v>
          </cell>
        </row>
        <row r="28">
          <cell r="A28" t="str">
            <v>Obsolet</v>
          </cell>
        </row>
        <row r="29">
          <cell r="A29" t="str">
            <v>Teillieferung</v>
          </cell>
        </row>
        <row r="30">
          <cell r="A30" t="str">
            <v>Verschoben</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Documentation Tracker"/>
      <sheetName val="Software Tracker"/>
      <sheetName val="WP IT"/>
      <sheetName val="Removed from Object List"/>
      <sheetName val="JIRA Tracker"/>
      <sheetName val="Sheet1"/>
      <sheetName val="Historical"/>
      <sheetName val="Paramet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22"/>
  <sheetViews>
    <sheetView showGridLines="0" tabSelected="1" zoomScale="85" zoomScaleNormal="85" zoomScaleSheetLayoutView="85" zoomScalePageLayoutView="85" workbookViewId="0">
      <selection activeCell="D6" sqref="D6:D9"/>
    </sheetView>
  </sheetViews>
  <sheetFormatPr baseColWidth="10" defaultColWidth="0" defaultRowHeight="14.4" zeroHeight="1"/>
  <cols>
    <col min="1" max="1" width="4.6640625" style="102" customWidth="1"/>
    <col min="2" max="2" width="2.6640625" style="103" customWidth="1"/>
    <col min="3" max="3" width="11.5546875" style="102" customWidth="1"/>
    <col min="4" max="4" width="90.6640625" style="102" customWidth="1"/>
    <col min="5" max="5" width="5.6640625" style="102" customWidth="1"/>
    <col min="6" max="16384" width="11.5546875" style="102" hidden="1"/>
  </cols>
  <sheetData>
    <row r="1" spans="1:15" s="2" customFormat="1" ht="109.95" customHeight="1">
      <c r="A1" s="269" t="s">
        <v>451</v>
      </c>
      <c r="B1" s="269"/>
      <c r="C1" s="269"/>
      <c r="D1" s="269"/>
      <c r="E1" s="28"/>
      <c r="F1" s="28"/>
      <c r="G1" s="28"/>
      <c r="H1" s="8"/>
      <c r="I1" s="4"/>
      <c r="J1" s="4"/>
      <c r="L1" s="8"/>
      <c r="M1" s="5"/>
      <c r="O1" s="3"/>
    </row>
    <row r="2" spans="1:15" s="84" customFormat="1" ht="16.95" customHeight="1">
      <c r="A2" s="87"/>
      <c r="B2" s="270" t="s">
        <v>317</v>
      </c>
      <c r="C2" s="270"/>
      <c r="D2" s="270"/>
      <c r="E2" s="86"/>
    </row>
    <row r="3" spans="1:15" s="84" customFormat="1" ht="16.95" customHeight="1">
      <c r="A3" s="87"/>
      <c r="B3" s="85"/>
      <c r="E3" s="86"/>
    </row>
    <row r="4" spans="1:15" s="90" customFormat="1" ht="109.8" customHeight="1">
      <c r="A4" s="88"/>
      <c r="B4" s="251" t="s">
        <v>455</v>
      </c>
      <c r="C4" s="251"/>
      <c r="D4" s="251"/>
      <c r="E4" s="89"/>
    </row>
    <row r="5" spans="1:15" s="84" customFormat="1" ht="16.95" customHeight="1">
      <c r="A5" s="87"/>
      <c r="B5" s="85"/>
      <c r="E5" s="86"/>
    </row>
    <row r="6" spans="1:15" s="84" customFormat="1" ht="16.95" customHeight="1">
      <c r="A6" s="87"/>
      <c r="B6" s="85"/>
      <c r="D6" s="246" t="s">
        <v>318</v>
      </c>
    </row>
    <row r="7" spans="1:15" s="84" customFormat="1" ht="16.95" customHeight="1">
      <c r="A7" s="87"/>
      <c r="B7" s="85"/>
      <c r="D7" s="247" t="s">
        <v>319</v>
      </c>
    </row>
    <row r="8" spans="1:15" s="84" customFormat="1" ht="16.95" customHeight="1">
      <c r="A8" s="87"/>
      <c r="B8" s="85"/>
      <c r="D8" s="248" t="s">
        <v>320</v>
      </c>
    </row>
    <row r="9" spans="1:15" s="168" customFormat="1" ht="16.95" customHeight="1">
      <c r="A9" s="91"/>
      <c r="B9" s="83"/>
      <c r="D9" s="249" t="s">
        <v>321</v>
      </c>
    </row>
    <row r="10" spans="1:15" s="168" customFormat="1" ht="16.95" customHeight="1">
      <c r="A10" s="91"/>
      <c r="B10" s="83"/>
    </row>
    <row r="11" spans="1:15" s="168" customFormat="1" ht="14.4" customHeight="1">
      <c r="B11" s="83"/>
    </row>
    <row r="12" spans="1:15" s="168" customFormat="1" ht="16.2" customHeight="1">
      <c r="A12" s="92"/>
      <c r="B12" s="271" t="s">
        <v>452</v>
      </c>
      <c r="C12" s="271"/>
      <c r="D12" s="271"/>
    </row>
    <row r="13" spans="1:15" s="168" customFormat="1" ht="13.2">
      <c r="A13" s="92"/>
      <c r="B13" s="268"/>
      <c r="C13" s="268"/>
      <c r="D13" s="268"/>
    </row>
    <row r="14" spans="1:15" s="106" customFormat="1" ht="26.25" customHeight="1">
      <c r="A14" s="105"/>
      <c r="B14" s="263" t="s">
        <v>463</v>
      </c>
      <c r="C14" s="264"/>
      <c r="D14" s="264"/>
    </row>
    <row r="15" spans="1:15" s="168" customFormat="1" ht="13.35" customHeight="1">
      <c r="A15" s="92"/>
      <c r="B15" s="94"/>
      <c r="C15" s="167"/>
      <c r="D15" s="167"/>
    </row>
    <row r="16" spans="1:15" s="168" customFormat="1" ht="13.35" customHeight="1">
      <c r="A16" s="92"/>
      <c r="B16" s="252" t="s">
        <v>322</v>
      </c>
      <c r="C16" s="252"/>
      <c r="D16" s="252"/>
    </row>
    <row r="17" spans="1:4" s="168" customFormat="1" ht="13.35" customHeight="1">
      <c r="A17" s="92"/>
      <c r="B17" s="265" t="s">
        <v>323</v>
      </c>
      <c r="C17" s="265"/>
      <c r="D17" s="265"/>
    </row>
    <row r="18" spans="1:4" s="168" customFormat="1" ht="12.75" customHeight="1">
      <c r="A18" s="92"/>
      <c r="B18" s="182"/>
      <c r="C18" s="183"/>
      <c r="D18" s="183"/>
    </row>
    <row r="19" spans="1:4" s="168" customFormat="1" ht="13.35" customHeight="1">
      <c r="A19" s="92"/>
      <c r="B19" s="252" t="s">
        <v>324</v>
      </c>
      <c r="C19" s="252"/>
      <c r="D19" s="252"/>
    </row>
    <row r="20" spans="1:4" s="168" customFormat="1" ht="26.25" customHeight="1">
      <c r="A20" s="92"/>
      <c r="B20" s="251" t="s">
        <v>416</v>
      </c>
      <c r="C20" s="251"/>
      <c r="D20" s="251"/>
    </row>
    <row r="21" spans="1:4" s="168" customFormat="1" ht="13.35" customHeight="1">
      <c r="A21" s="92"/>
      <c r="B21" s="268"/>
      <c r="C21" s="268"/>
      <c r="D21" s="268"/>
    </row>
    <row r="22" spans="1:4" s="168" customFormat="1" ht="13.35" customHeight="1">
      <c r="A22" s="92"/>
      <c r="B22" s="252" t="s">
        <v>325</v>
      </c>
      <c r="C22" s="252"/>
      <c r="D22" s="252"/>
    </row>
    <row r="23" spans="1:4" s="168" customFormat="1" ht="13.35" customHeight="1">
      <c r="A23" s="92"/>
      <c r="B23" s="265" t="s">
        <v>326</v>
      </c>
      <c r="C23" s="265"/>
      <c r="D23" s="265"/>
    </row>
    <row r="24" spans="1:4" s="168" customFormat="1" ht="13.35" customHeight="1">
      <c r="A24" s="92"/>
      <c r="B24" s="94"/>
      <c r="C24" s="169"/>
      <c r="D24" s="169"/>
    </row>
    <row r="25" spans="1:4" s="168" customFormat="1" ht="13.35" customHeight="1">
      <c r="A25" s="92"/>
      <c r="B25" s="252" t="s">
        <v>446</v>
      </c>
      <c r="C25" s="252"/>
      <c r="D25" s="252"/>
    </row>
    <row r="26" spans="1:4" s="168" customFormat="1" ht="13.35" customHeight="1">
      <c r="A26" s="92"/>
      <c r="B26" s="265" t="s">
        <v>327</v>
      </c>
      <c r="C26" s="265"/>
      <c r="D26" s="265"/>
    </row>
    <row r="27" spans="1:4" s="168" customFormat="1" ht="13.35" customHeight="1">
      <c r="A27" s="92"/>
      <c r="B27" s="94"/>
      <c r="C27" s="169"/>
      <c r="D27" s="169"/>
    </row>
    <row r="28" spans="1:4" s="168" customFormat="1" ht="13.35" customHeight="1">
      <c r="A28" s="92"/>
      <c r="B28" s="252" t="s">
        <v>402</v>
      </c>
      <c r="C28" s="252"/>
      <c r="D28" s="252"/>
    </row>
    <row r="29" spans="1:4" s="168" customFormat="1" ht="13.35" customHeight="1">
      <c r="A29" s="92"/>
      <c r="B29" s="265" t="s">
        <v>328</v>
      </c>
      <c r="C29" s="265"/>
      <c r="D29" s="265"/>
    </row>
    <row r="30" spans="1:4" s="168" customFormat="1" ht="13.35" customHeight="1">
      <c r="A30" s="92"/>
      <c r="B30" s="182"/>
      <c r="C30" s="184"/>
      <c r="D30" s="184"/>
    </row>
    <row r="31" spans="1:4" s="168" customFormat="1" ht="13.35" customHeight="1">
      <c r="A31" s="92"/>
      <c r="B31" s="267" t="s">
        <v>329</v>
      </c>
      <c r="C31" s="267"/>
      <c r="D31" s="267"/>
    </row>
    <row r="32" spans="1:4" s="168" customFormat="1" ht="13.35" customHeight="1">
      <c r="A32" s="92"/>
      <c r="B32" s="256" t="s">
        <v>447</v>
      </c>
      <c r="C32" s="256"/>
      <c r="D32" s="256"/>
    </row>
    <row r="33" spans="1:4" s="168" customFormat="1" ht="13.35" customHeight="1">
      <c r="A33" s="92"/>
      <c r="B33" s="268"/>
      <c r="C33" s="268"/>
      <c r="D33" s="268"/>
    </row>
    <row r="34" spans="1:4" s="168" customFormat="1" ht="13.35" customHeight="1">
      <c r="A34" s="92"/>
      <c r="B34" s="252" t="s">
        <v>419</v>
      </c>
      <c r="C34" s="252"/>
      <c r="D34" s="252"/>
    </row>
    <row r="35" spans="1:4" s="168" customFormat="1" ht="13.2" customHeight="1">
      <c r="A35" s="92"/>
      <c r="B35" s="251" t="s">
        <v>422</v>
      </c>
      <c r="C35" s="251"/>
      <c r="D35" s="251"/>
    </row>
    <row r="36" spans="1:4" s="168" customFormat="1" ht="12.75" customHeight="1">
      <c r="A36" s="92"/>
      <c r="B36" s="94"/>
      <c r="C36" s="169"/>
      <c r="D36" s="169"/>
    </row>
    <row r="37" spans="1:4" s="168" customFormat="1" ht="13.35" customHeight="1">
      <c r="A37" s="92"/>
      <c r="B37" s="252" t="s">
        <v>330</v>
      </c>
      <c r="C37" s="252"/>
      <c r="D37" s="252"/>
    </row>
    <row r="38" spans="1:4" s="168" customFormat="1" ht="13.35" customHeight="1">
      <c r="A38" s="92"/>
      <c r="B38" s="257" t="s">
        <v>418</v>
      </c>
      <c r="C38" s="257"/>
      <c r="D38" s="257"/>
    </row>
    <row r="39" spans="1:4" s="168" customFormat="1" ht="12.75" customHeight="1">
      <c r="A39" s="92"/>
      <c r="B39" s="167"/>
      <c r="C39" s="167"/>
      <c r="D39" s="167"/>
    </row>
    <row r="40" spans="1:4" s="168" customFormat="1" ht="13.35" customHeight="1">
      <c r="A40" s="92"/>
      <c r="B40" s="181" t="s">
        <v>420</v>
      </c>
      <c r="C40" s="167"/>
      <c r="D40" s="167"/>
    </row>
    <row r="41" spans="1:4" s="168" customFormat="1" ht="13.35" customHeight="1">
      <c r="A41" s="92"/>
      <c r="B41" s="167" t="s">
        <v>331</v>
      </c>
      <c r="C41" s="167"/>
      <c r="D41" s="167"/>
    </row>
    <row r="42" spans="1:4" s="168" customFormat="1" ht="13.35" customHeight="1">
      <c r="A42" s="92"/>
      <c r="B42" s="257"/>
      <c r="C42" s="257"/>
      <c r="D42" s="257"/>
    </row>
    <row r="43" spans="1:4" s="168" customFormat="1" ht="13.35" customHeight="1">
      <c r="A43" s="92"/>
      <c r="B43" s="252" t="s">
        <v>332</v>
      </c>
      <c r="C43" s="252"/>
      <c r="D43" s="252"/>
    </row>
    <row r="44" spans="1:4" s="168" customFormat="1" ht="13.95" customHeight="1">
      <c r="A44" s="92"/>
      <c r="B44" s="256" t="s">
        <v>421</v>
      </c>
      <c r="C44" s="256"/>
      <c r="D44" s="256"/>
    </row>
    <row r="45" spans="1:4" s="168" customFormat="1" ht="13.35" customHeight="1">
      <c r="A45" s="92"/>
      <c r="B45" s="265"/>
      <c r="C45" s="265"/>
      <c r="D45" s="265"/>
    </row>
    <row r="46" spans="1:4" s="168" customFormat="1" ht="13.35" customHeight="1">
      <c r="A46" s="92"/>
      <c r="B46" s="252" t="s">
        <v>333</v>
      </c>
      <c r="C46" s="252"/>
      <c r="D46" s="252"/>
    </row>
    <row r="47" spans="1:4" s="168" customFormat="1" ht="13.35" customHeight="1">
      <c r="A47" s="92"/>
      <c r="B47" s="256" t="s">
        <v>457</v>
      </c>
      <c r="C47" s="256"/>
      <c r="D47" s="256"/>
    </row>
    <row r="48" spans="1:4" s="168" customFormat="1" ht="12.75" customHeight="1">
      <c r="A48" s="92"/>
      <c r="B48" s="266"/>
      <c r="C48" s="266"/>
      <c r="D48" s="266"/>
    </row>
    <row r="49" spans="1:4" s="168" customFormat="1" ht="13.35" customHeight="1">
      <c r="A49" s="92"/>
      <c r="B49" s="252" t="s">
        <v>334</v>
      </c>
      <c r="C49" s="252"/>
      <c r="D49" s="252"/>
    </row>
    <row r="50" spans="1:4" s="166" customFormat="1" ht="28.2" customHeight="1">
      <c r="A50" s="95"/>
      <c r="B50" s="256" t="s">
        <v>335</v>
      </c>
      <c r="C50" s="256"/>
      <c r="D50" s="256"/>
    </row>
    <row r="51" spans="1:4" s="168" customFormat="1" ht="13.35" customHeight="1">
      <c r="A51" s="92"/>
      <c r="B51" s="265"/>
      <c r="C51" s="265"/>
      <c r="D51" s="265"/>
    </row>
    <row r="52" spans="1:4" s="168" customFormat="1" ht="13.35" customHeight="1">
      <c r="A52" s="92"/>
      <c r="B52" s="252" t="s">
        <v>336</v>
      </c>
      <c r="C52" s="252"/>
      <c r="D52" s="252"/>
    </row>
    <row r="53" spans="1:4" s="168" customFormat="1" ht="13.35" customHeight="1">
      <c r="A53" s="92"/>
      <c r="B53" s="265" t="s">
        <v>456</v>
      </c>
      <c r="C53" s="265"/>
      <c r="D53" s="265"/>
    </row>
    <row r="54" spans="1:4" s="168" customFormat="1" ht="13.35" customHeight="1">
      <c r="A54" s="92"/>
      <c r="B54" s="265"/>
      <c r="C54" s="265"/>
      <c r="D54" s="265"/>
    </row>
    <row r="55" spans="1:4" s="168" customFormat="1" ht="13.35" customHeight="1">
      <c r="A55" s="92"/>
      <c r="B55" s="252" t="s">
        <v>337</v>
      </c>
      <c r="C55" s="252"/>
      <c r="D55" s="252"/>
    </row>
    <row r="56" spans="1:4" s="168" customFormat="1" ht="26.25" customHeight="1">
      <c r="A56" s="92"/>
      <c r="B56" s="256" t="s">
        <v>423</v>
      </c>
      <c r="C56" s="256"/>
      <c r="D56" s="256"/>
    </row>
    <row r="57" spans="1:4" s="168" customFormat="1" ht="13.35" customHeight="1">
      <c r="A57" s="92"/>
      <c r="B57" s="94"/>
    </row>
    <row r="58" spans="1:4" s="168" customFormat="1" ht="13.35" customHeight="1">
      <c r="A58" s="92"/>
      <c r="B58" s="252" t="s">
        <v>424</v>
      </c>
      <c r="C58" s="252"/>
      <c r="D58" s="252"/>
    </row>
    <row r="59" spans="1:4" s="168" customFormat="1" ht="13.35" customHeight="1">
      <c r="A59" s="92"/>
      <c r="B59" s="256" t="s">
        <v>425</v>
      </c>
      <c r="C59" s="256"/>
      <c r="D59" s="256"/>
    </row>
    <row r="60" spans="1:4" s="168" customFormat="1" ht="13.35" customHeight="1">
      <c r="A60" s="92"/>
      <c r="B60" s="265"/>
      <c r="C60" s="265"/>
      <c r="D60" s="265"/>
    </row>
    <row r="61" spans="1:4" s="168" customFormat="1" ht="13.35" customHeight="1">
      <c r="A61" s="92"/>
      <c r="B61" s="259" t="s">
        <v>426</v>
      </c>
      <c r="C61" s="259"/>
      <c r="D61" s="259"/>
    </row>
    <row r="62" spans="1:4" s="168" customFormat="1" ht="13.35" customHeight="1">
      <c r="A62" s="92"/>
      <c r="B62" s="256" t="s">
        <v>427</v>
      </c>
      <c r="C62" s="256"/>
      <c r="D62" s="256"/>
    </row>
    <row r="63" spans="1:4" s="168" customFormat="1" ht="13.35" customHeight="1">
      <c r="A63" s="92"/>
      <c r="B63" s="96"/>
      <c r="C63" s="166"/>
      <c r="D63" s="166"/>
    </row>
    <row r="64" spans="1:4" s="168" customFormat="1" ht="13.35" customHeight="1">
      <c r="A64" s="92"/>
      <c r="B64" s="252" t="s">
        <v>428</v>
      </c>
      <c r="C64" s="252"/>
      <c r="D64" s="252"/>
    </row>
    <row r="65" spans="1:4" s="166" customFormat="1" ht="27" customHeight="1">
      <c r="A65" s="95"/>
      <c r="B65" s="256" t="s">
        <v>448</v>
      </c>
      <c r="C65" s="256"/>
      <c r="D65" s="256"/>
    </row>
    <row r="66" spans="1:4" s="168" customFormat="1" ht="13.35" customHeight="1">
      <c r="A66" s="92"/>
      <c r="B66" s="96"/>
      <c r="C66" s="166"/>
      <c r="D66" s="166"/>
    </row>
    <row r="67" spans="1:4" s="168" customFormat="1" ht="13.35" customHeight="1">
      <c r="A67" s="92"/>
      <c r="B67" s="252" t="s">
        <v>429</v>
      </c>
      <c r="C67" s="252"/>
      <c r="D67" s="252"/>
    </row>
    <row r="68" spans="1:4" s="168" customFormat="1" ht="13.35" customHeight="1">
      <c r="A68" s="92"/>
      <c r="B68" s="256" t="s">
        <v>427</v>
      </c>
      <c r="C68" s="256"/>
      <c r="D68" s="256"/>
    </row>
    <row r="69" spans="1:4" s="168" customFormat="1" ht="13.35" customHeight="1">
      <c r="A69" s="92"/>
      <c r="B69" s="83"/>
      <c r="C69" s="180"/>
      <c r="D69" s="180"/>
    </row>
    <row r="70" spans="1:4" s="168" customFormat="1" ht="13.35" customHeight="1">
      <c r="A70" s="92"/>
      <c r="B70" s="260" t="s">
        <v>338</v>
      </c>
      <c r="C70" s="260"/>
      <c r="D70" s="260"/>
    </row>
    <row r="71" spans="1:4" s="168" customFormat="1" ht="13.35" customHeight="1">
      <c r="A71" s="92"/>
      <c r="B71" s="256" t="s">
        <v>339</v>
      </c>
      <c r="C71" s="256"/>
      <c r="D71" s="256"/>
    </row>
    <row r="72" spans="1:4" s="168" customFormat="1" ht="13.35" customHeight="1">
      <c r="A72" s="92"/>
      <c r="B72" s="94"/>
    </row>
    <row r="73" spans="1:4" s="168" customFormat="1" ht="13.35" customHeight="1">
      <c r="B73" s="94"/>
    </row>
    <row r="74" spans="1:4" s="168" customFormat="1" ht="15.6">
      <c r="A74" s="97"/>
      <c r="B74" s="262" t="s">
        <v>453</v>
      </c>
      <c r="C74" s="262"/>
      <c r="D74" s="262"/>
    </row>
    <row r="75" spans="1:4" s="168" customFormat="1" ht="13.35" customHeight="1">
      <c r="A75" s="97"/>
      <c r="B75" s="94"/>
    </row>
    <row r="76" spans="1:4" s="93" customFormat="1" ht="26.85" customHeight="1">
      <c r="A76" s="97"/>
      <c r="B76" s="263" t="s">
        <v>464</v>
      </c>
      <c r="C76" s="264"/>
      <c r="D76" s="264"/>
    </row>
    <row r="77" spans="1:4" s="117" customFormat="1" ht="13.35" customHeight="1">
      <c r="A77" s="104"/>
      <c r="B77" s="263"/>
      <c r="C77" s="263"/>
      <c r="D77" s="263"/>
    </row>
    <row r="78" spans="1:4" s="168" customFormat="1" ht="13.35" customHeight="1">
      <c r="A78" s="97"/>
      <c r="B78" s="259" t="s">
        <v>340</v>
      </c>
      <c r="C78" s="259"/>
      <c r="D78" s="259"/>
    </row>
    <row r="79" spans="1:4" s="168" customFormat="1" ht="38.25" customHeight="1">
      <c r="A79" s="97"/>
      <c r="B79" s="83" t="s">
        <v>430</v>
      </c>
      <c r="C79" s="256" t="s">
        <v>431</v>
      </c>
      <c r="D79" s="256"/>
    </row>
    <row r="80" spans="1:4" s="168" customFormat="1" ht="12.75" customHeight="1">
      <c r="A80" s="97"/>
      <c r="B80" s="83"/>
      <c r="C80" s="166"/>
      <c r="D80" s="166"/>
    </row>
    <row r="81" spans="1:4 16383:16383" s="168" customFormat="1" ht="13.35" customHeight="1">
      <c r="A81" s="97"/>
      <c r="B81" s="260" t="s">
        <v>341</v>
      </c>
      <c r="C81" s="260"/>
      <c r="D81" s="260"/>
      <c r="XFC81" s="168">
        <v>0</v>
      </c>
    </row>
    <row r="82" spans="1:4 16383:16383" s="168" customFormat="1" ht="13.35" customHeight="1">
      <c r="A82" s="97"/>
      <c r="B82" s="256" t="s">
        <v>342</v>
      </c>
      <c r="C82" s="256"/>
      <c r="D82" s="256"/>
    </row>
    <row r="83" spans="1:4 16383:16383" s="168" customFormat="1" ht="25.5" customHeight="1">
      <c r="A83" s="97"/>
      <c r="B83" s="94" t="s">
        <v>311</v>
      </c>
      <c r="C83" s="261" t="s">
        <v>343</v>
      </c>
      <c r="D83" s="256"/>
    </row>
    <row r="84" spans="1:4 16383:16383" s="168" customFormat="1" ht="26.25" customHeight="1">
      <c r="A84" s="97"/>
      <c r="B84" s="94" t="s">
        <v>311</v>
      </c>
      <c r="C84" s="256" t="s">
        <v>344</v>
      </c>
      <c r="D84" s="256"/>
    </row>
    <row r="85" spans="1:4 16383:16383" s="168" customFormat="1" ht="14.25" customHeight="1">
      <c r="A85" s="97"/>
      <c r="B85" s="94" t="s">
        <v>311</v>
      </c>
      <c r="C85" s="256" t="s">
        <v>432</v>
      </c>
      <c r="D85" s="256"/>
    </row>
    <row r="86" spans="1:4 16383:16383" s="166" customFormat="1" ht="51.75" customHeight="1">
      <c r="A86" s="98"/>
      <c r="B86" s="83" t="s">
        <v>311</v>
      </c>
      <c r="C86" s="256" t="s">
        <v>345</v>
      </c>
      <c r="D86" s="256"/>
    </row>
    <row r="87" spans="1:4 16383:16383" s="168" customFormat="1" ht="13.35" customHeight="1">
      <c r="A87" s="97"/>
      <c r="B87" s="94" t="s">
        <v>311</v>
      </c>
      <c r="C87" s="257" t="s">
        <v>346</v>
      </c>
      <c r="D87" s="257"/>
    </row>
    <row r="88" spans="1:4 16383:16383" s="168" customFormat="1" ht="13.35" customHeight="1">
      <c r="A88" s="97"/>
      <c r="B88" s="94" t="s">
        <v>311</v>
      </c>
      <c r="C88" s="257" t="s">
        <v>433</v>
      </c>
      <c r="D88" s="257"/>
    </row>
    <row r="89" spans="1:4 16383:16383" s="168" customFormat="1" ht="13.35" customHeight="1">
      <c r="A89" s="97"/>
      <c r="B89" s="94" t="s">
        <v>311</v>
      </c>
      <c r="C89" s="257" t="s">
        <v>347</v>
      </c>
      <c r="D89" s="257"/>
    </row>
    <row r="90" spans="1:4 16383:16383" s="166" customFormat="1" ht="26.25" customHeight="1">
      <c r="A90" s="98"/>
      <c r="B90" s="83" t="s">
        <v>311</v>
      </c>
      <c r="C90" s="256" t="s">
        <v>348</v>
      </c>
      <c r="D90" s="256"/>
    </row>
    <row r="91" spans="1:4 16383:16383" s="168" customFormat="1" ht="13.35" customHeight="1">
      <c r="A91" s="97"/>
      <c r="B91" s="94" t="s">
        <v>311</v>
      </c>
      <c r="C91" s="257" t="s">
        <v>349</v>
      </c>
      <c r="D91" s="257"/>
    </row>
    <row r="92" spans="1:4 16383:16383" s="168" customFormat="1" ht="13.35" customHeight="1">
      <c r="A92" s="97"/>
      <c r="B92" s="94" t="s">
        <v>311</v>
      </c>
      <c r="C92" s="257" t="s">
        <v>350</v>
      </c>
      <c r="D92" s="257"/>
    </row>
    <row r="93" spans="1:4 16383:16383" s="168" customFormat="1" ht="13.35" customHeight="1">
      <c r="A93" s="97"/>
      <c r="B93" s="94"/>
      <c r="C93" s="166"/>
      <c r="D93" s="166"/>
    </row>
    <row r="94" spans="1:4 16383:16383" s="168" customFormat="1" ht="13.35" customHeight="1">
      <c r="A94" s="97"/>
      <c r="B94" s="258" t="s">
        <v>460</v>
      </c>
      <c r="C94" s="258"/>
      <c r="D94" s="258"/>
    </row>
    <row r="95" spans="1:4 16383:16383" s="168" customFormat="1" ht="26.25" customHeight="1">
      <c r="A95" s="97"/>
      <c r="B95" s="251" t="s">
        <v>434</v>
      </c>
      <c r="C95" s="251"/>
      <c r="D95" s="251"/>
    </row>
    <row r="96" spans="1:4 16383:16383" s="168" customFormat="1" ht="13.35" customHeight="1">
      <c r="A96" s="97"/>
      <c r="B96" s="94"/>
      <c r="C96" s="167"/>
      <c r="D96" s="167"/>
    </row>
    <row r="97" spans="1:4" s="168" customFormat="1" ht="13.35" customHeight="1">
      <c r="A97" s="97"/>
      <c r="B97" s="252" t="s">
        <v>351</v>
      </c>
      <c r="C97" s="252"/>
      <c r="D97" s="252"/>
    </row>
    <row r="98" spans="1:4" s="168" customFormat="1" ht="13.35" customHeight="1">
      <c r="A98" s="97"/>
      <c r="B98" s="251" t="s">
        <v>352</v>
      </c>
      <c r="C98" s="251"/>
      <c r="D98" s="251"/>
    </row>
    <row r="99" spans="1:4" s="168" customFormat="1" ht="13.35" customHeight="1">
      <c r="A99" s="97"/>
      <c r="B99" s="94"/>
      <c r="C99" s="167"/>
      <c r="D99" s="167"/>
    </row>
    <row r="100" spans="1:4" s="168" customFormat="1" ht="13.35" customHeight="1">
      <c r="A100" s="97"/>
      <c r="B100" s="252" t="s">
        <v>353</v>
      </c>
      <c r="C100" s="252"/>
      <c r="D100" s="252"/>
    </row>
    <row r="101" spans="1:4" s="168" customFormat="1" ht="26.25" customHeight="1">
      <c r="A101" s="97"/>
      <c r="B101" s="251" t="s">
        <v>354</v>
      </c>
      <c r="C101" s="251"/>
      <c r="D101" s="251"/>
    </row>
    <row r="102" spans="1:4" s="168" customFormat="1" ht="13.35" customHeight="1">
      <c r="A102" s="97"/>
      <c r="B102" s="94"/>
      <c r="C102" s="167"/>
      <c r="D102" s="167"/>
    </row>
    <row r="103" spans="1:4" s="168" customFormat="1" ht="13.35" customHeight="1">
      <c r="A103" s="97"/>
      <c r="B103" s="252" t="s">
        <v>461</v>
      </c>
      <c r="C103" s="252"/>
      <c r="D103" s="252"/>
    </row>
    <row r="104" spans="1:4" s="168" customFormat="1" ht="26.25" customHeight="1">
      <c r="A104" s="97"/>
      <c r="B104" s="251" t="s">
        <v>355</v>
      </c>
      <c r="C104" s="251"/>
      <c r="D104" s="251"/>
    </row>
    <row r="105" spans="1:4" s="168" customFormat="1" ht="13.35" customHeight="1">
      <c r="A105" s="97"/>
      <c r="B105" s="94"/>
      <c r="C105" s="167"/>
      <c r="D105" s="167"/>
    </row>
    <row r="106" spans="1:4" s="168" customFormat="1" ht="13.35" customHeight="1">
      <c r="A106" s="97"/>
      <c r="B106" s="252" t="s">
        <v>356</v>
      </c>
      <c r="C106" s="252"/>
      <c r="D106" s="252"/>
    </row>
    <row r="107" spans="1:4" s="168" customFormat="1" ht="13.35" customHeight="1">
      <c r="A107" s="97"/>
      <c r="B107" s="251" t="s">
        <v>357</v>
      </c>
      <c r="C107" s="251"/>
      <c r="D107" s="251"/>
    </row>
    <row r="108" spans="1:4" s="168" customFormat="1" ht="13.35" customHeight="1">
      <c r="A108" s="97"/>
      <c r="B108" s="94"/>
      <c r="C108" s="167"/>
      <c r="D108" s="167"/>
    </row>
    <row r="109" spans="1:4" s="168" customFormat="1" ht="13.35" customHeight="1">
      <c r="A109" s="97"/>
      <c r="B109" s="252" t="s">
        <v>435</v>
      </c>
      <c r="C109" s="252"/>
      <c r="D109" s="252"/>
    </row>
    <row r="110" spans="1:4" s="168" customFormat="1" ht="13.35" customHeight="1">
      <c r="A110" s="97"/>
      <c r="B110" s="251" t="s">
        <v>449</v>
      </c>
      <c r="C110" s="251"/>
      <c r="D110" s="251"/>
    </row>
    <row r="111" spans="1:4" s="168" customFormat="1" ht="13.35" customHeight="1">
      <c r="A111" s="97"/>
      <c r="B111" s="94"/>
      <c r="C111" s="167"/>
      <c r="D111" s="167"/>
    </row>
    <row r="112" spans="1:4" s="168" customFormat="1" ht="13.35" customHeight="1">
      <c r="A112" s="97"/>
      <c r="B112" s="252" t="s">
        <v>358</v>
      </c>
      <c r="C112" s="252"/>
      <c r="D112" s="252"/>
    </row>
    <row r="113" spans="1:4" s="168" customFormat="1" ht="77.25" customHeight="1">
      <c r="A113" s="97"/>
      <c r="B113" s="251" t="s">
        <v>436</v>
      </c>
      <c r="C113" s="251"/>
      <c r="D113" s="251"/>
    </row>
    <row r="114" spans="1:4" s="168" customFormat="1" ht="13.35" customHeight="1">
      <c r="A114" s="97"/>
      <c r="B114" s="94"/>
      <c r="C114" s="167"/>
      <c r="D114" s="167"/>
    </row>
    <row r="115" spans="1:4" s="168" customFormat="1" ht="13.35" customHeight="1">
      <c r="B115" s="94"/>
    </row>
    <row r="116" spans="1:4" s="168" customFormat="1" ht="15.6">
      <c r="A116" s="107"/>
      <c r="B116" s="253" t="s">
        <v>454</v>
      </c>
      <c r="C116" s="253"/>
      <c r="D116" s="253"/>
    </row>
    <row r="117" spans="1:4" s="168" customFormat="1" ht="13.35" customHeight="1">
      <c r="A117" s="107"/>
      <c r="B117" s="99"/>
      <c r="C117" s="100"/>
      <c r="D117" s="100"/>
    </row>
    <row r="118" spans="1:4" s="168" customFormat="1" ht="26.25" customHeight="1">
      <c r="A118" s="107"/>
      <c r="B118" s="254" t="s">
        <v>462</v>
      </c>
      <c r="C118" s="255"/>
      <c r="D118" s="255"/>
    </row>
    <row r="119" spans="1:4" s="168" customFormat="1" ht="13.35" customHeight="1">
      <c r="A119" s="107"/>
      <c r="B119" s="101"/>
      <c r="C119" s="100"/>
    </row>
    <row r="120" spans="1:4" s="168" customFormat="1" ht="13.35" customHeight="1">
      <c r="A120" s="107"/>
      <c r="B120" s="250" t="s">
        <v>359</v>
      </c>
      <c r="C120" s="250"/>
      <c r="D120" s="250"/>
    </row>
    <row r="121" spans="1:4" s="168" customFormat="1" ht="13.35" customHeight="1">
      <c r="A121" s="107"/>
      <c r="B121" s="99"/>
      <c r="C121" s="100"/>
      <c r="D121" s="100"/>
    </row>
    <row r="122" spans="1:4"/>
  </sheetData>
  <sheetProtection algorithmName="SHA-512" hashValue="S3NTWbken4i9G8kCkIFKGLQpfw0Sr5Je4Qj+JO8i8JkdfSmBviSJ8UxsY6sHBASoYUlyMdS4kEHIhL/s6HJH8w==" saltValue="aF09ClbjATpLIjG3e3pXYQ==" spinCount="100000" sheet="1" selectLockedCells="1" selectUnlockedCells="1"/>
  <mergeCells count="84">
    <mergeCell ref="B22:D22"/>
    <mergeCell ref="A1:D1"/>
    <mergeCell ref="B2:D2"/>
    <mergeCell ref="B4:D4"/>
    <mergeCell ref="B12:D12"/>
    <mergeCell ref="B13:D13"/>
    <mergeCell ref="B14:D14"/>
    <mergeCell ref="B16:D16"/>
    <mergeCell ref="B17:D17"/>
    <mergeCell ref="B19:D19"/>
    <mergeCell ref="B20:D20"/>
    <mergeCell ref="B21:D21"/>
    <mergeCell ref="B38:D38"/>
    <mergeCell ref="B23:D23"/>
    <mergeCell ref="B28:D28"/>
    <mergeCell ref="B29:D29"/>
    <mergeCell ref="B31:D31"/>
    <mergeCell ref="B32:D32"/>
    <mergeCell ref="B33:D33"/>
    <mergeCell ref="B34:D34"/>
    <mergeCell ref="B35:D35"/>
    <mergeCell ref="B37:D37"/>
    <mergeCell ref="B25:D25"/>
    <mergeCell ref="B26:D26"/>
    <mergeCell ref="B53:D53"/>
    <mergeCell ref="B42:D42"/>
    <mergeCell ref="B43:D43"/>
    <mergeCell ref="B44:D44"/>
    <mergeCell ref="B45:D45"/>
    <mergeCell ref="B46:D46"/>
    <mergeCell ref="B47:D47"/>
    <mergeCell ref="B48:D48"/>
    <mergeCell ref="B49:D49"/>
    <mergeCell ref="B50:D50"/>
    <mergeCell ref="B51:D51"/>
    <mergeCell ref="B52:D52"/>
    <mergeCell ref="B68:D68"/>
    <mergeCell ref="B54:D54"/>
    <mergeCell ref="B55:D55"/>
    <mergeCell ref="B56:D56"/>
    <mergeCell ref="B58:D58"/>
    <mergeCell ref="B59:D59"/>
    <mergeCell ref="B60:D60"/>
    <mergeCell ref="B61:D61"/>
    <mergeCell ref="B62:D62"/>
    <mergeCell ref="B64:D64"/>
    <mergeCell ref="B65:D65"/>
    <mergeCell ref="B67:D67"/>
    <mergeCell ref="B70:D70"/>
    <mergeCell ref="B71:D71"/>
    <mergeCell ref="B74:D74"/>
    <mergeCell ref="B76:D76"/>
    <mergeCell ref="B77:D77"/>
    <mergeCell ref="B78:D78"/>
    <mergeCell ref="C79:D79"/>
    <mergeCell ref="B81:D81"/>
    <mergeCell ref="B82:D82"/>
    <mergeCell ref="C83:D83"/>
    <mergeCell ref="C84:D84"/>
    <mergeCell ref="B100:D100"/>
    <mergeCell ref="C86:D86"/>
    <mergeCell ref="C87:D87"/>
    <mergeCell ref="C88:D88"/>
    <mergeCell ref="C89:D89"/>
    <mergeCell ref="C90:D90"/>
    <mergeCell ref="C91:D91"/>
    <mergeCell ref="C92:D92"/>
    <mergeCell ref="B94:D94"/>
    <mergeCell ref="B95:D95"/>
    <mergeCell ref="B97:D97"/>
    <mergeCell ref="B98:D98"/>
    <mergeCell ref="C85:D85"/>
    <mergeCell ref="B120:D120"/>
    <mergeCell ref="B101:D101"/>
    <mergeCell ref="B103:D103"/>
    <mergeCell ref="B104:D104"/>
    <mergeCell ref="B106:D106"/>
    <mergeCell ref="B107:D107"/>
    <mergeCell ref="B109:D109"/>
    <mergeCell ref="B110:D110"/>
    <mergeCell ref="B112:D112"/>
    <mergeCell ref="B113:D113"/>
    <mergeCell ref="B116:D116"/>
    <mergeCell ref="B118:D118"/>
  </mergeCells>
  <pageMargins left="0.70866141732283472" right="0.70866141732283472" top="0.78740157480314965" bottom="0.78740157480314965" header="0.31496062992125984" footer="0.31496062992125984"/>
  <pageSetup paperSize="9" scale="80" fitToHeight="0" orientation="portrait" horizontalDpi="1200" verticalDpi="1200" r:id="rId1"/>
  <headerFooter>
    <oddFooter>&amp;L&amp;F / &amp;A&amp;RPagina &amp;P / &amp;N</oddFooter>
  </headerFooter>
  <rowBreaks count="2" manualBreakCount="2">
    <brk id="48" max="3" man="1"/>
    <brk id="102" max="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tabColor theme="5" tint="-0.249977111117893"/>
    <pageSetUpPr fitToPage="1"/>
  </sheetPr>
  <dimension ref="A1:XFC1445"/>
  <sheetViews>
    <sheetView showGridLines="0" defaultGridColor="0" colorId="9" zoomScale="85" zoomScaleNormal="85" zoomScaleSheetLayoutView="85" zoomScalePageLayoutView="85" workbookViewId="0">
      <selection activeCell="B4" sqref="B4"/>
    </sheetView>
  </sheetViews>
  <sheetFormatPr baseColWidth="10" defaultColWidth="9.109375" defaultRowHeight="0" customHeight="1" zeroHeight="1"/>
  <cols>
    <col min="1" max="1" width="60.6640625" style="2" customWidth="1"/>
    <col min="2" max="2" width="56.6640625" style="21" customWidth="1"/>
    <col min="3" max="3" width="1" style="2" customWidth="1"/>
    <col min="4" max="4" width="19.44140625" style="2" hidden="1" customWidth="1"/>
    <col min="5" max="5" width="9.109375" style="2" hidden="1" customWidth="1"/>
    <col min="6" max="6" width="11.33203125" style="2" hidden="1" customWidth="1"/>
    <col min="7" max="7" width="10.6640625" style="2" hidden="1" customWidth="1"/>
    <col min="8" max="8" width="13.5546875" style="2" hidden="1" customWidth="1"/>
    <col min="9" max="9" width="11.33203125" style="2" hidden="1" customWidth="1"/>
    <col min="10" max="12" width="11.5546875" style="2" hidden="1" customWidth="1"/>
    <col min="13" max="16383" width="9.109375" style="2" hidden="1" customWidth="1"/>
    <col min="16384" max="16384" width="0" style="2" hidden="1" customWidth="1"/>
  </cols>
  <sheetData>
    <row r="1" spans="1:15" s="8" customFormat="1" ht="18" customHeight="1">
      <c r="A1" s="276" t="s">
        <v>360</v>
      </c>
      <c r="B1" s="276"/>
      <c r="C1" s="22"/>
      <c r="D1" s="34"/>
      <c r="E1" s="27"/>
      <c r="F1" s="27"/>
      <c r="G1" s="27"/>
      <c r="I1" s="22"/>
      <c r="J1" s="22"/>
      <c r="L1" s="22"/>
      <c r="O1" s="23"/>
    </row>
    <row r="2" spans="1:15" s="8" customFormat="1" ht="18" customHeight="1">
      <c r="A2" s="276"/>
      <c r="B2" s="276"/>
      <c r="C2" s="24"/>
      <c r="D2" s="34"/>
      <c r="E2" s="27"/>
      <c r="F2" s="27"/>
      <c r="G2" s="27"/>
      <c r="J2" s="4"/>
      <c r="O2" s="3"/>
    </row>
    <row r="3" spans="1:15" ht="48" customHeight="1">
      <c r="A3" s="276"/>
      <c r="B3" s="276"/>
      <c r="D3" s="34"/>
      <c r="E3" s="28"/>
      <c r="F3" s="28"/>
      <c r="G3" s="28"/>
      <c r="H3" s="8"/>
      <c r="I3" s="4"/>
      <c r="J3" s="4"/>
      <c r="L3" s="8"/>
      <c r="M3" s="5"/>
      <c r="O3" s="3"/>
    </row>
    <row r="4" spans="1:15" s="8" customFormat="1" ht="18" customHeight="1">
      <c r="A4" s="220" t="s">
        <v>322</v>
      </c>
      <c r="B4" s="225"/>
      <c r="D4" s="9"/>
      <c r="F4" s="15"/>
      <c r="G4" s="16"/>
      <c r="H4" s="17"/>
      <c r="I4" s="18"/>
    </row>
    <row r="5" spans="1:15" s="8" customFormat="1" ht="18" customHeight="1">
      <c r="A5" s="220" t="s">
        <v>324</v>
      </c>
      <c r="B5" s="226"/>
    </row>
    <row r="6" spans="1:15" s="8" customFormat="1" ht="18" customHeight="1">
      <c r="A6" s="220" t="s">
        <v>325</v>
      </c>
      <c r="B6" s="227"/>
      <c r="D6" s="211" t="str">
        <f>CONCATENATE(TEXT(B6,"#"),"  ",B7)</f>
        <v xml:space="preserve">  Lavoro a domicilio</v>
      </c>
      <c r="F6" s="9"/>
      <c r="G6" s="9"/>
      <c r="H6" s="9"/>
      <c r="I6" s="9"/>
    </row>
    <row r="7" spans="1:15" s="8" customFormat="1" ht="18" customHeight="1">
      <c r="A7" s="220" t="s">
        <v>417</v>
      </c>
      <c r="B7" s="245" t="s">
        <v>415</v>
      </c>
      <c r="D7" s="9"/>
      <c r="F7" s="9"/>
      <c r="G7" s="9"/>
      <c r="H7" s="9"/>
      <c r="I7" s="9"/>
    </row>
    <row r="8" spans="1:15" s="8" customFormat="1" ht="18" customHeight="1">
      <c r="A8" s="220" t="s">
        <v>361</v>
      </c>
      <c r="B8" s="228"/>
      <c r="D8" s="9" t="str">
        <f>CONCATENATE(B8," ")</f>
        <v xml:space="preserve"> </v>
      </c>
      <c r="F8" s="9"/>
      <c r="G8" s="9"/>
      <c r="H8" s="9"/>
      <c r="I8" s="9"/>
    </row>
    <row r="9" spans="1:15" s="8" customFormat="1" ht="18" customHeight="1">
      <c r="A9" s="220" t="s">
        <v>362</v>
      </c>
      <c r="B9" s="229"/>
      <c r="D9" s="9"/>
      <c r="F9" s="9"/>
      <c r="G9" s="9"/>
      <c r="H9" s="9"/>
      <c r="I9" s="9"/>
    </row>
    <row r="10" spans="1:15" s="8" customFormat="1" ht="18" customHeight="1">
      <c r="A10" s="220" t="s">
        <v>403</v>
      </c>
      <c r="B10" s="225"/>
      <c r="D10" s="9" t="str">
        <f>CONCATENATE(B10," ",B11)</f>
        <v xml:space="preserve"> </v>
      </c>
      <c r="F10" s="15"/>
      <c r="G10" s="16"/>
      <c r="H10" s="17"/>
      <c r="I10" s="18"/>
    </row>
    <row r="11" spans="1:15" s="8" customFormat="1" ht="18" customHeight="1">
      <c r="A11" s="220" t="s">
        <v>363</v>
      </c>
      <c r="B11" s="228"/>
      <c r="D11" s="9"/>
      <c r="E11" s="19"/>
      <c r="F11" s="15"/>
      <c r="G11" s="16"/>
      <c r="H11" s="17"/>
      <c r="I11" s="18"/>
    </row>
    <row r="12" spans="1:15" s="8" customFormat="1" ht="9.6" customHeight="1">
      <c r="A12" s="221"/>
      <c r="B12" s="230"/>
      <c r="D12" s="9"/>
      <c r="F12" s="15"/>
      <c r="G12" s="16"/>
      <c r="H12" s="17"/>
      <c r="I12" s="18"/>
    </row>
    <row r="13" spans="1:15" s="8" customFormat="1" ht="18" customHeight="1">
      <c r="A13" s="220" t="s">
        <v>329</v>
      </c>
      <c r="B13" s="229"/>
      <c r="F13" s="15"/>
      <c r="G13" s="16"/>
      <c r="H13" s="17"/>
      <c r="I13" s="18"/>
    </row>
    <row r="14" spans="1:15" s="8" customFormat="1" ht="18" customHeight="1">
      <c r="A14" s="220" t="s">
        <v>364</v>
      </c>
      <c r="B14" s="229"/>
      <c r="F14" s="15"/>
      <c r="G14" s="16"/>
      <c r="H14" s="17"/>
      <c r="I14" s="18"/>
    </row>
    <row r="15" spans="1:15" s="8" customFormat="1" ht="18" customHeight="1">
      <c r="A15" s="220" t="s">
        <v>365</v>
      </c>
      <c r="B15" s="229"/>
      <c r="D15" s="9"/>
      <c r="F15" s="15"/>
      <c r="G15" s="16"/>
      <c r="H15" s="17"/>
      <c r="I15" s="18"/>
    </row>
    <row r="16" spans="1:15" s="8" customFormat="1" ht="18" customHeight="1">
      <c r="A16" s="220" t="s">
        <v>366</v>
      </c>
      <c r="B16" s="231"/>
      <c r="D16" s="9"/>
      <c r="F16" s="15"/>
      <c r="G16" s="16"/>
      <c r="H16" s="17"/>
      <c r="I16" s="18"/>
    </row>
    <row r="17" spans="1:11" s="8" customFormat="1" ht="18" customHeight="1">
      <c r="A17" s="220" t="s">
        <v>312</v>
      </c>
      <c r="B17" s="229"/>
      <c r="D17" s="9"/>
      <c r="F17" s="15"/>
      <c r="G17" s="16"/>
      <c r="H17" s="17"/>
      <c r="I17" s="18"/>
    </row>
    <row r="18" spans="1:11" s="8" customFormat="1" ht="18" customHeight="1">
      <c r="A18" s="220" t="s">
        <v>330</v>
      </c>
      <c r="B18" s="229"/>
      <c r="D18" s="9"/>
      <c r="F18" s="15"/>
      <c r="G18" s="16"/>
      <c r="H18" s="17"/>
      <c r="I18" s="18"/>
    </row>
    <row r="19" spans="1:11" s="8" customFormat="1" ht="54" customHeight="1">
      <c r="A19" s="222" t="s">
        <v>450</v>
      </c>
      <c r="B19" s="232"/>
      <c r="D19" s="9"/>
      <c r="F19" s="15"/>
      <c r="G19" s="16"/>
      <c r="H19" s="17"/>
      <c r="I19" s="18"/>
    </row>
    <row r="20" spans="1:11" s="8" customFormat="1" ht="9.6" customHeight="1">
      <c r="A20" s="223"/>
      <c r="B20" s="233"/>
      <c r="D20" s="9"/>
      <c r="F20" s="15"/>
      <c r="G20" s="16"/>
      <c r="H20" s="17"/>
      <c r="I20" s="18"/>
    </row>
    <row r="21" spans="1:11" s="8" customFormat="1" ht="18" customHeight="1">
      <c r="A21" s="220" t="s">
        <v>332</v>
      </c>
      <c r="B21" s="228"/>
      <c r="D21" s="9"/>
      <c r="E21" s="19"/>
      <c r="F21" s="15"/>
      <c r="G21" s="16"/>
      <c r="H21" s="17"/>
      <c r="I21" s="18"/>
    </row>
    <row r="22" spans="1:11" s="8" customFormat="1" ht="18" customHeight="1">
      <c r="A22" s="220" t="s">
        <v>333</v>
      </c>
      <c r="B22" s="234"/>
      <c r="F22" s="9"/>
      <c r="H22" s="15"/>
      <c r="I22" s="16"/>
      <c r="J22" s="17"/>
      <c r="K22" s="18"/>
    </row>
    <row r="23" spans="1:11" s="8" customFormat="1" ht="34.5" customHeight="1">
      <c r="A23" s="222" t="s">
        <v>437</v>
      </c>
      <c r="B23" s="235"/>
      <c r="G23" s="15"/>
      <c r="H23" s="15"/>
      <c r="I23" s="16"/>
      <c r="J23" s="17"/>
      <c r="K23" s="18"/>
    </row>
    <row r="24" spans="1:11" s="8" customFormat="1" ht="18" customHeight="1">
      <c r="A24" s="220" t="s">
        <v>336</v>
      </c>
      <c r="B24" s="236"/>
      <c r="D24" s="9" t="str">
        <f>IF(B24="","",CONCATENATE(TEXT(MONTH(B24),"00"),".",YEAR(B24)))</f>
        <v/>
      </c>
      <c r="E24" s="20"/>
    </row>
    <row r="25" spans="1:11" s="8" customFormat="1" ht="18" customHeight="1">
      <c r="A25" s="224" t="s">
        <v>367</v>
      </c>
      <c r="B25" s="237" t="str">
        <f>IF(D25="","",IF(D25+4&gt;12,DATE(YEAR(B24)+1,D25-8,1)-1,DATE(YEAR(B24),D25+4,1)-1))</f>
        <v/>
      </c>
      <c r="D25" s="9" t="str">
        <f>IF(B24="","",MONTH(B24))</f>
        <v/>
      </c>
      <c r="G25" s="15"/>
      <c r="H25" s="15"/>
      <c r="I25" s="16"/>
      <c r="J25" s="17"/>
      <c r="K25" s="18"/>
    </row>
    <row r="26" spans="1:11" s="8" customFormat="1" ht="9.6" customHeight="1">
      <c r="A26" s="223"/>
      <c r="B26" s="163"/>
      <c r="D26" s="9"/>
    </row>
    <row r="27" spans="1:11" s="8" customFormat="1" ht="18" customHeight="1">
      <c r="A27" s="220" t="s">
        <v>424</v>
      </c>
      <c r="B27" s="238" t="str">
        <f>IF(NOT($B$24=""),VLOOKUP($B$24,Hilfsdaten!$A$3:'Hilfsdaten'!$D$40,2,TRUE),"")</f>
        <v/>
      </c>
    </row>
    <row r="28" spans="1:11" s="8" customFormat="1" ht="18" customHeight="1">
      <c r="A28" s="220" t="s">
        <v>426</v>
      </c>
      <c r="B28" s="239" t="str">
        <f>IF(NOT($B$24=""),VLOOKUP($B$24,Hilfsdaten!$A$3:'Hilfsdaten'!$D$40,3,TRUE),"")</f>
        <v/>
      </c>
      <c r="F28" s="9"/>
    </row>
    <row r="29" spans="1:11" s="8" customFormat="1" ht="18" customHeight="1">
      <c r="A29" s="220" t="s">
        <v>368</v>
      </c>
      <c r="B29" s="240">
        <f>IFERROR(SUM('1044Ei Conteggio'!M12:M111)/SUM('1044Ei Conteggio'!H12:H111),0)</f>
        <v>0</v>
      </c>
      <c r="F29" s="9"/>
    </row>
    <row r="30" spans="1:11" s="8" customFormat="1" ht="18" customHeight="1">
      <c r="A30" s="220" t="s">
        <v>428</v>
      </c>
      <c r="B30" s="241"/>
      <c r="F30" s="9"/>
    </row>
    <row r="31" spans="1:11" s="8" customFormat="1" ht="18" customHeight="1">
      <c r="A31" s="220" t="s">
        <v>429</v>
      </c>
      <c r="B31" s="242" t="str">
        <f>IF(NOT(B24=""),VLOOKUP(B$24,Hilfsdaten!$A$3:'Hilfsdaten'!$D$40,4,TRUE),"")</f>
        <v/>
      </c>
      <c r="F31" s="9"/>
    </row>
    <row r="32" spans="1:11" s="8" customFormat="1" ht="9.6" customHeight="1">
      <c r="B32" s="163"/>
      <c r="D32" s="9"/>
    </row>
    <row r="33" spans="1:3" s="8" customFormat="1" ht="16.95" customHeight="1">
      <c r="A33" s="78" t="s">
        <v>369</v>
      </c>
      <c r="B33" s="185"/>
    </row>
    <row r="34" spans="1:3" ht="26.85" customHeight="1">
      <c r="A34" s="274" t="s">
        <v>438</v>
      </c>
      <c r="B34" s="274"/>
    </row>
    <row r="35" spans="1:3" s="79" customFormat="1" ht="18.75" customHeight="1">
      <c r="A35" s="274" t="s">
        <v>370</v>
      </c>
      <c r="B35" s="274"/>
    </row>
    <row r="36" spans="1:3" s="79" customFormat="1" ht="54.75" customHeight="1">
      <c r="A36" s="275" t="s">
        <v>439</v>
      </c>
      <c r="B36" s="277"/>
    </row>
    <row r="37" spans="1:3" s="79" customFormat="1" ht="80.25" customHeight="1">
      <c r="A37" s="274" t="s">
        <v>440</v>
      </c>
      <c r="B37" s="275"/>
    </row>
    <row r="38" spans="1:3" s="79" customFormat="1" ht="9.6" customHeight="1">
      <c r="A38" s="21"/>
      <c r="B38" s="80"/>
    </row>
    <row r="39" spans="1:3" s="79" customFormat="1" ht="18" customHeight="1">
      <c r="A39" s="220" t="s">
        <v>371</v>
      </c>
      <c r="B39" s="243"/>
    </row>
    <row r="40" spans="1:3" ht="18" customHeight="1">
      <c r="A40" s="220" t="s">
        <v>372</v>
      </c>
      <c r="B40" s="244"/>
    </row>
    <row r="41" spans="1:3" s="82" customFormat="1" ht="79.2" customHeight="1">
      <c r="A41" s="272" t="s">
        <v>373</v>
      </c>
      <c r="B41" s="273"/>
      <c r="C41" s="81"/>
    </row>
    <row r="42" spans="1:3" ht="3.75" customHeight="1"/>
    <row r="43" spans="1:3" ht="13.2" hidden="1"/>
    <row r="44" spans="1:3" ht="13.2" hidden="1"/>
    <row r="45" spans="1:3" ht="13.2" hidden="1"/>
    <row r="46" spans="1:3" ht="13.2" hidden="1"/>
    <row r="47" spans="1:3" ht="13.2" hidden="1"/>
    <row r="48" spans="1:3" ht="13.2" hidden="1"/>
    <row r="49" ht="13.2" hidden="1"/>
    <row r="50" ht="13.2" hidden="1"/>
    <row r="51" ht="13.2" hidden="1"/>
    <row r="52" ht="13.2" hidden="1"/>
    <row r="53" ht="13.2" hidden="1"/>
    <row r="54" ht="13.2" hidden="1"/>
    <row r="55" ht="13.2" hidden="1"/>
    <row r="56" ht="13.2" hidden="1"/>
    <row r="57" ht="13.2" hidden="1"/>
    <row r="58" ht="13.2" hidden="1"/>
    <row r="59" ht="13.2" hidden="1"/>
    <row r="60" ht="13.2" hidden="1"/>
    <row r="61" ht="13.2" hidden="1"/>
    <row r="62" ht="13.2" hidden="1"/>
    <row r="63" ht="13.2" hidden="1"/>
    <row r="64" ht="13.2" hidden="1"/>
    <row r="65" ht="13.2" hidden="1"/>
    <row r="66" ht="13.2" hidden="1"/>
    <row r="67" ht="13.2" hidden="1"/>
    <row r="68" ht="13.2" hidden="1"/>
    <row r="69" ht="13.2" hidden="1"/>
    <row r="70" ht="13.2" hidden="1"/>
    <row r="71" ht="13.2" hidden="1"/>
    <row r="72" ht="13.2" hidden="1"/>
    <row r="73" ht="13.2" hidden="1"/>
    <row r="74" ht="13.2" hidden="1"/>
    <row r="75" ht="13.2" hidden="1"/>
    <row r="76" ht="13.2" hidden="1"/>
    <row r="77" ht="13.2" hidden="1"/>
    <row r="78" ht="13.2" hidden="1"/>
    <row r="79" ht="13.2" hidden="1"/>
    <row r="80" ht="13.2" hidden="1"/>
    <row r="81" ht="13.2" hidden="1"/>
    <row r="82" ht="13.2" hidden="1"/>
    <row r="83" ht="13.2" hidden="1"/>
    <row r="84" ht="13.2" hidden="1"/>
    <row r="85" ht="13.2" hidden="1"/>
    <row r="86" ht="13.2" hidden="1"/>
    <row r="87" ht="13.2" hidden="1"/>
    <row r="88" ht="13.2" hidden="1"/>
    <row r="89" ht="13.2" hidden="1"/>
    <row r="90" ht="13.2" hidden="1"/>
    <row r="91" ht="13.2" hidden="1"/>
    <row r="92" ht="13.2" hidden="1"/>
    <row r="93" ht="13.2" hidden="1"/>
    <row r="94" ht="13.2" hidden="1"/>
    <row r="95" ht="13.2" hidden="1"/>
    <row r="96" ht="13.2" hidden="1"/>
    <row r="97" ht="13.2" hidden="1"/>
    <row r="98" ht="13.2" hidden="1"/>
    <row r="99" ht="13.2" hidden="1"/>
    <row r="100" ht="13.2" hidden="1"/>
    <row r="101" ht="13.2" hidden="1"/>
    <row r="102" ht="13.2" hidden="1"/>
    <row r="103" ht="13.2" hidden="1"/>
    <row r="104" ht="13.2" hidden="1"/>
    <row r="105" ht="13.2" hidden="1"/>
    <row r="106" ht="13.2" hidden="1"/>
    <row r="107" ht="13.2" hidden="1"/>
    <row r="108" ht="13.2" hidden="1"/>
    <row r="109" ht="13.2" hidden="1"/>
    <row r="110" ht="13.2" hidden="1"/>
    <row r="111" ht="13.2" hidden="1"/>
    <row r="112" ht="13.2" hidden="1"/>
    <row r="113" ht="13.2" hidden="1"/>
    <row r="114" ht="13.2" hidden="1"/>
    <row r="115" ht="13.2" hidden="1"/>
    <row r="116" ht="13.2" hidden="1"/>
    <row r="117" ht="13.2" hidden="1"/>
    <row r="118" ht="13.2" hidden="1"/>
    <row r="119" ht="13.2" hidden="1"/>
    <row r="120" ht="13.2" hidden="1"/>
    <row r="121" ht="13.2" hidden="1"/>
    <row r="122" ht="13.2" hidden="1"/>
    <row r="123" ht="13.2" hidden="1"/>
    <row r="124" ht="13.2" hidden="1"/>
    <row r="125" ht="13.2" hidden="1"/>
    <row r="126" ht="13.2" hidden="1"/>
    <row r="127" ht="13.2" hidden="1"/>
    <row r="128" ht="13.2" hidden="1"/>
    <row r="129" ht="13.2" hidden="1"/>
    <row r="130" ht="13.2" hidden="1"/>
    <row r="131" ht="13.2" hidden="1"/>
    <row r="132" ht="13.2" hidden="1"/>
    <row r="133" ht="13.2" hidden="1"/>
    <row r="134" ht="13.2" hidden="1"/>
    <row r="135" ht="13.2" hidden="1"/>
    <row r="136" ht="13.2" hidden="1"/>
    <row r="137" ht="13.2" hidden="1"/>
    <row r="138" ht="13.2" hidden="1"/>
    <row r="139" ht="13.2" hidden="1"/>
    <row r="140" ht="13.2" hidden="1"/>
    <row r="141" ht="13.2" hidden="1"/>
    <row r="142" ht="13.2" hidden="1"/>
    <row r="143" ht="13.2" hidden="1"/>
    <row r="144" ht="13.2" hidden="1"/>
    <row r="145" ht="13.2" hidden="1"/>
    <row r="146" ht="13.2" hidden="1"/>
    <row r="147" ht="13.2" hidden="1"/>
    <row r="148" ht="13.2" hidden="1"/>
    <row r="149" ht="13.2" hidden="1"/>
    <row r="150" ht="13.2" hidden="1"/>
    <row r="151" ht="13.2" hidden="1"/>
    <row r="152" ht="13.2" hidden="1"/>
    <row r="153" ht="13.2" hidden="1"/>
    <row r="154" ht="13.2" hidden="1"/>
    <row r="155" ht="13.2" hidden="1"/>
    <row r="156" ht="13.2" hidden="1"/>
    <row r="157" ht="13.2" hidden="1"/>
    <row r="158" ht="13.2" hidden="1"/>
    <row r="159" ht="13.2" hidden="1"/>
    <row r="160" ht="13.2" hidden="1"/>
    <row r="161" ht="13.2" hidden="1"/>
    <row r="162" ht="13.2" hidden="1"/>
    <row r="163" ht="13.2" hidden="1"/>
    <row r="164" ht="13.2" hidden="1"/>
    <row r="165" ht="13.2" hidden="1"/>
    <row r="166" ht="13.2" hidden="1"/>
    <row r="167" ht="13.2" hidden="1"/>
    <row r="168" ht="13.2" hidden="1"/>
    <row r="169" ht="13.2" hidden="1"/>
    <row r="170" ht="13.2" hidden="1"/>
    <row r="171" ht="13.2" hidden="1"/>
    <row r="172" ht="13.2" hidden="1"/>
    <row r="173" ht="13.2" hidden="1"/>
    <row r="174" ht="13.2" hidden="1"/>
    <row r="175" ht="13.2" hidden="1"/>
    <row r="176" ht="13.2" hidden="1"/>
    <row r="177" ht="13.2" hidden="1"/>
    <row r="178" ht="13.2" hidden="1"/>
    <row r="179" ht="13.2" hidden="1"/>
    <row r="180" ht="13.2" hidden="1"/>
    <row r="181" ht="13.2" hidden="1"/>
    <row r="182" ht="13.2" hidden="1"/>
    <row r="183" ht="13.2" hidden="1"/>
    <row r="184" ht="13.2" hidden="1"/>
    <row r="185" ht="13.2" hidden="1"/>
    <row r="186" ht="13.2" hidden="1"/>
    <row r="187" ht="13.2" hidden="1"/>
    <row r="188" ht="13.2" hidden="1"/>
    <row r="189" ht="13.2" hidden="1"/>
    <row r="190" ht="13.2" hidden="1"/>
    <row r="191" ht="13.2" hidden="1"/>
    <row r="192" ht="13.2" hidden="1"/>
    <row r="193" ht="13.2" hidden="1"/>
    <row r="194" ht="13.2" hidden="1"/>
    <row r="195" ht="13.2" hidden="1"/>
    <row r="196" ht="13.2" hidden="1"/>
    <row r="197" ht="13.2" hidden="1"/>
    <row r="198" ht="13.2" hidden="1"/>
    <row r="199" ht="13.2" hidden="1"/>
    <row r="200" ht="13.2" hidden="1"/>
    <row r="201" ht="13.2" hidden="1"/>
    <row r="202" ht="13.2" hidden="1"/>
    <row r="203" ht="13.2" hidden="1"/>
    <row r="204" ht="13.2" hidden="1"/>
    <row r="205" ht="13.2" hidden="1"/>
    <row r="206" ht="13.2" hidden="1"/>
    <row r="207" ht="13.2" hidden="1"/>
    <row r="208" ht="13.2" hidden="1"/>
    <row r="209" ht="13.2" hidden="1"/>
    <row r="210" ht="13.2" hidden="1"/>
    <row r="211" ht="13.2" hidden="1"/>
    <row r="212" ht="13.2" hidden="1"/>
    <row r="213" ht="13.2" hidden="1"/>
    <row r="214" ht="13.2" hidden="1"/>
    <row r="215" ht="13.2" hidden="1"/>
    <row r="216" ht="13.2" hidden="1"/>
    <row r="217" ht="13.2" hidden="1"/>
    <row r="218" ht="13.2" hidden="1"/>
    <row r="219" ht="13.2" hidden="1"/>
    <row r="220" ht="13.2" hidden="1"/>
    <row r="221" ht="13.2" hidden="1"/>
    <row r="222" ht="13.2" hidden="1"/>
    <row r="223" ht="13.2" hidden="1"/>
    <row r="224" ht="13.2" hidden="1"/>
    <row r="225" ht="13.2" hidden="1"/>
    <row r="226" ht="13.2" hidden="1"/>
    <row r="227" ht="13.2" hidden="1"/>
    <row r="228" ht="13.2" hidden="1"/>
    <row r="229" ht="13.2" hidden="1"/>
    <row r="230" ht="13.2" hidden="1"/>
    <row r="231" ht="13.2" hidden="1"/>
    <row r="232" ht="13.2" hidden="1"/>
    <row r="233" ht="13.2" hidden="1"/>
    <row r="234" ht="13.2" hidden="1"/>
    <row r="235" ht="13.2" hidden="1"/>
    <row r="236" ht="13.2" hidden="1"/>
    <row r="237" ht="13.2" hidden="1"/>
    <row r="238" ht="13.2" hidden="1"/>
    <row r="239" ht="13.2" hidden="1"/>
    <row r="240" ht="13.2" hidden="1"/>
    <row r="241" ht="13.2" hidden="1"/>
    <row r="242" ht="13.2" hidden="1"/>
    <row r="243" ht="13.2" hidden="1"/>
    <row r="244" ht="13.2" hidden="1"/>
    <row r="245" ht="13.2" hidden="1"/>
    <row r="246" ht="13.2" hidden="1"/>
    <row r="247" ht="13.2" hidden="1"/>
    <row r="248" ht="13.2" hidden="1"/>
    <row r="249" ht="13.2" hidden="1"/>
    <row r="250" ht="13.2" hidden="1"/>
    <row r="251" ht="13.2" hidden="1"/>
    <row r="252" ht="13.2" hidden="1"/>
    <row r="253" ht="13.2" hidden="1"/>
    <row r="254" ht="13.2" hidden="1"/>
    <row r="255" ht="13.2" hidden="1"/>
    <row r="256" ht="13.2" hidden="1"/>
    <row r="257" ht="13.2" hidden="1"/>
    <row r="258" ht="13.2" hidden="1"/>
    <row r="259" ht="13.2" hidden="1"/>
    <row r="260" ht="13.2" hidden="1"/>
    <row r="261" ht="13.2" hidden="1"/>
    <row r="262" ht="13.2" hidden="1"/>
    <row r="263" ht="13.2" hidden="1"/>
    <row r="264" ht="13.2" hidden="1"/>
    <row r="265" ht="13.2" hidden="1"/>
    <row r="266" ht="13.2" hidden="1"/>
    <row r="267" ht="13.2" hidden="1"/>
    <row r="268" ht="13.2" hidden="1"/>
    <row r="269" ht="13.2" hidden="1"/>
    <row r="270" ht="13.2" hidden="1"/>
    <row r="271" ht="13.2" hidden="1"/>
    <row r="272" ht="13.2" hidden="1"/>
    <row r="273" ht="13.2" hidden="1"/>
    <row r="274" ht="13.2" hidden="1"/>
    <row r="275" ht="13.2" hidden="1"/>
    <row r="276" ht="13.2" hidden="1"/>
    <row r="277" ht="13.2" hidden="1"/>
    <row r="278" ht="13.2" hidden="1"/>
    <row r="279" ht="13.2" hidden="1"/>
    <row r="280" ht="13.2" hidden="1"/>
    <row r="281" ht="13.2" hidden="1"/>
    <row r="282" ht="13.2" hidden="1"/>
    <row r="283" ht="13.2" hidden="1"/>
    <row r="284" ht="13.2" hidden="1"/>
    <row r="285" ht="13.2" hidden="1"/>
    <row r="286" ht="13.2" hidden="1"/>
    <row r="287" ht="13.2" hidden="1"/>
    <row r="288" ht="13.2" hidden="1"/>
    <row r="289" ht="13.2" hidden="1"/>
    <row r="290" ht="13.2" hidden="1"/>
    <row r="291" ht="13.2" hidden="1"/>
    <row r="292" ht="13.2" hidden="1"/>
    <row r="293" ht="13.2" hidden="1"/>
    <row r="294" ht="13.2" hidden="1"/>
    <row r="295" ht="13.2" hidden="1"/>
    <row r="296" ht="13.2" hidden="1"/>
    <row r="297" ht="13.2" hidden="1"/>
    <row r="298" ht="13.2" hidden="1"/>
    <row r="299" ht="13.2" hidden="1"/>
    <row r="300" ht="13.2" hidden="1"/>
    <row r="301" ht="13.2" hidden="1"/>
    <row r="302" ht="13.2" hidden="1"/>
    <row r="303" ht="13.2" hidden="1"/>
    <row r="304" ht="13.2" hidden="1"/>
    <row r="305" ht="13.2" hidden="1"/>
    <row r="306" ht="13.2" hidden="1"/>
    <row r="307" ht="13.2" hidden="1"/>
    <row r="308" ht="13.2" hidden="1"/>
    <row r="309" ht="13.2" hidden="1"/>
    <row r="310" ht="13.2" hidden="1"/>
    <row r="311" ht="13.2" hidden="1"/>
    <row r="312" ht="13.2" hidden="1"/>
    <row r="313" ht="13.2" hidden="1"/>
    <row r="314" ht="13.2" hidden="1"/>
    <row r="315" ht="13.2" hidden="1"/>
    <row r="316" ht="13.2" hidden="1"/>
    <row r="317" ht="13.2" hidden="1"/>
    <row r="318" ht="13.2" hidden="1"/>
    <row r="319" ht="13.2" hidden="1"/>
    <row r="320" ht="13.2" hidden="1"/>
    <row r="321" ht="13.2" hidden="1"/>
    <row r="322" ht="13.2" hidden="1"/>
    <row r="323" ht="13.2" hidden="1"/>
    <row r="324" ht="13.2" hidden="1"/>
    <row r="325" ht="13.2" hidden="1"/>
    <row r="326" ht="13.2" hidden="1"/>
    <row r="327" ht="13.2" hidden="1"/>
    <row r="328" ht="13.2" hidden="1"/>
    <row r="329" ht="13.2" hidden="1"/>
    <row r="330" ht="13.2" hidden="1"/>
    <row r="331" ht="13.2" hidden="1"/>
    <row r="332" ht="13.2" hidden="1"/>
    <row r="333" ht="13.2" hidden="1"/>
    <row r="334" ht="13.2" hidden="1"/>
    <row r="335" ht="13.2" hidden="1"/>
    <row r="336" ht="13.2" hidden="1"/>
    <row r="337" ht="13.2" hidden="1"/>
    <row r="338" ht="13.2" hidden="1"/>
    <row r="339" ht="13.2" hidden="1"/>
    <row r="340" ht="13.2" hidden="1"/>
    <row r="341" ht="13.2" hidden="1"/>
    <row r="342" ht="13.2" hidden="1"/>
    <row r="343" ht="13.2" hidden="1"/>
    <row r="344" ht="13.2" hidden="1"/>
    <row r="345" ht="13.2" hidden="1"/>
    <row r="346" ht="13.2" hidden="1"/>
    <row r="347" ht="13.2" hidden="1"/>
    <row r="348" ht="13.2" hidden="1"/>
    <row r="349" ht="13.2" hidden="1"/>
    <row r="350" ht="13.2" hidden="1"/>
    <row r="351" ht="13.2" hidden="1"/>
    <row r="352" ht="13.2" hidden="1"/>
    <row r="353" ht="13.2" hidden="1"/>
    <row r="354" ht="13.2" hidden="1"/>
    <row r="355" ht="13.2" hidden="1"/>
    <row r="356" ht="13.2" hidden="1"/>
    <row r="357" ht="13.2" hidden="1"/>
    <row r="358" ht="13.2" hidden="1"/>
    <row r="359" ht="13.2" hidden="1"/>
    <row r="360" ht="13.2" hidden="1"/>
    <row r="361" ht="13.2" hidden="1"/>
    <row r="362" ht="13.2" hidden="1"/>
    <row r="363" ht="13.2" hidden="1"/>
    <row r="364" ht="13.2" hidden="1"/>
    <row r="365" ht="13.2" hidden="1"/>
    <row r="366" ht="13.2" hidden="1"/>
    <row r="367" ht="13.2" hidden="1"/>
    <row r="368" ht="13.2" hidden="1"/>
    <row r="369" ht="13.2" hidden="1"/>
    <row r="370" ht="13.2" hidden="1"/>
    <row r="371" ht="13.2" hidden="1"/>
    <row r="372" ht="13.2" hidden="1"/>
    <row r="373" ht="13.2" hidden="1"/>
    <row r="374" ht="13.2" hidden="1"/>
    <row r="375" ht="13.2" hidden="1"/>
    <row r="376" ht="13.2" hidden="1"/>
    <row r="377" ht="13.2" hidden="1"/>
    <row r="378" ht="13.2" hidden="1"/>
    <row r="379" ht="13.2" hidden="1"/>
    <row r="380" ht="13.2" hidden="1"/>
    <row r="381" ht="13.2" hidden="1"/>
    <row r="382" ht="13.2" hidden="1"/>
    <row r="383" ht="13.2" hidden="1"/>
    <row r="384" ht="13.2" hidden="1"/>
    <row r="385" ht="13.2" hidden="1"/>
    <row r="386" ht="13.2" hidden="1"/>
    <row r="387" ht="13.2" hidden="1"/>
    <row r="388" ht="13.2" hidden="1"/>
    <row r="389" ht="13.2" hidden="1"/>
    <row r="390" ht="13.2" hidden="1"/>
    <row r="391" ht="13.2" hidden="1"/>
    <row r="392" ht="13.2" hidden="1"/>
    <row r="393" ht="13.2" hidden="1"/>
    <row r="394" ht="13.2" hidden="1"/>
    <row r="395" ht="13.2" hidden="1"/>
    <row r="396" ht="13.2" hidden="1"/>
    <row r="397" ht="13.2" hidden="1"/>
    <row r="398" ht="13.2" hidden="1"/>
    <row r="399" ht="13.2" hidden="1"/>
    <row r="400" ht="13.2" hidden="1"/>
    <row r="401" ht="13.2" hidden="1"/>
    <row r="402" ht="13.2" hidden="1"/>
    <row r="403" ht="13.2" hidden="1"/>
    <row r="404" ht="13.2" hidden="1"/>
    <row r="405" ht="13.2" hidden="1"/>
    <row r="406" ht="13.2" hidden="1"/>
    <row r="407" ht="13.2" hidden="1"/>
    <row r="408" ht="13.2" hidden="1"/>
    <row r="409" ht="13.2" hidden="1"/>
    <row r="410" ht="13.2" hidden="1"/>
    <row r="411" ht="13.2" hidden="1"/>
    <row r="412" ht="13.2" hidden="1"/>
    <row r="413" ht="13.2" hidden="1"/>
    <row r="414" ht="13.2" hidden="1"/>
    <row r="415" ht="13.2" hidden="1"/>
    <row r="416" ht="13.2" hidden="1"/>
    <row r="417" ht="13.2" hidden="1"/>
    <row r="418" ht="13.2" hidden="1"/>
    <row r="419" ht="13.2" hidden="1"/>
    <row r="420" ht="13.2" hidden="1"/>
    <row r="421" ht="13.2" hidden="1"/>
    <row r="422" ht="13.2" hidden="1"/>
    <row r="423" ht="13.2" hidden="1"/>
    <row r="424" ht="13.2" hidden="1"/>
    <row r="425" ht="13.2" hidden="1"/>
    <row r="426" ht="13.2" hidden="1"/>
    <row r="427" ht="13.2" hidden="1"/>
    <row r="428" ht="13.2" hidden="1"/>
    <row r="429" ht="13.2" hidden="1"/>
    <row r="430" ht="13.2" hidden="1"/>
    <row r="431" ht="13.2" hidden="1"/>
    <row r="432" ht="13.2" hidden="1"/>
    <row r="433" ht="13.2" hidden="1"/>
    <row r="434" ht="13.2" hidden="1"/>
    <row r="435" ht="13.2" hidden="1"/>
    <row r="436" ht="13.2" hidden="1"/>
    <row r="437" ht="13.2" hidden="1"/>
    <row r="438" ht="13.2" hidden="1"/>
    <row r="439" ht="13.2" hidden="1"/>
    <row r="440" ht="13.2" hidden="1"/>
    <row r="441" ht="13.2" hidden="1"/>
    <row r="442" ht="13.2" hidden="1"/>
    <row r="443" ht="13.2" hidden="1"/>
    <row r="444" ht="13.2" hidden="1"/>
    <row r="445" ht="13.2" hidden="1"/>
    <row r="446" ht="13.2" hidden="1"/>
    <row r="447" ht="13.2" hidden="1"/>
    <row r="448" ht="13.2" hidden="1"/>
    <row r="449" ht="13.2" hidden="1"/>
    <row r="450" ht="13.2" hidden="1"/>
    <row r="451" ht="13.2" hidden="1"/>
    <row r="452" ht="13.2" hidden="1"/>
    <row r="453" ht="13.2" hidden="1"/>
    <row r="454" ht="13.2" hidden="1"/>
    <row r="455" ht="13.2" hidden="1"/>
    <row r="456" ht="13.2" hidden="1"/>
    <row r="457" ht="13.2" hidden="1"/>
    <row r="458" ht="13.2" hidden="1"/>
    <row r="459" ht="13.2" hidden="1"/>
    <row r="460" ht="13.2" hidden="1"/>
    <row r="461" ht="13.2" hidden="1"/>
    <row r="462" ht="13.2" hidden="1"/>
    <row r="463" ht="13.2" hidden="1"/>
    <row r="464" ht="13.2" hidden="1"/>
    <row r="465" ht="13.2" hidden="1"/>
    <row r="466" ht="13.2" hidden="1"/>
    <row r="467" ht="13.2" hidden="1"/>
    <row r="468" ht="13.2" hidden="1"/>
    <row r="469" ht="13.2" hidden="1"/>
    <row r="470" ht="13.2" hidden="1"/>
    <row r="471" ht="13.2" hidden="1"/>
    <row r="472" ht="13.2" hidden="1"/>
    <row r="473" ht="13.2" hidden="1"/>
    <row r="474" ht="13.2" hidden="1"/>
    <row r="475" ht="13.2" hidden="1"/>
    <row r="476" ht="13.2" hidden="1"/>
    <row r="477" ht="13.2" hidden="1"/>
    <row r="478" ht="13.2" hidden="1"/>
    <row r="479" ht="13.2" hidden="1"/>
    <row r="480" ht="13.2" hidden="1"/>
    <row r="481" ht="13.2" hidden="1"/>
    <row r="482" ht="13.2" hidden="1"/>
    <row r="483" ht="13.2" hidden="1"/>
    <row r="484" ht="13.2" hidden="1"/>
    <row r="485" ht="13.2" hidden="1"/>
    <row r="486" ht="13.2" hidden="1"/>
    <row r="487" ht="13.2" hidden="1"/>
    <row r="488" ht="13.2" hidden="1"/>
    <row r="489" ht="13.2" hidden="1"/>
    <row r="490" ht="13.2" hidden="1"/>
    <row r="491" ht="13.2" hidden="1"/>
    <row r="492" ht="13.2" hidden="1"/>
    <row r="493" ht="13.2" hidden="1"/>
    <row r="494" ht="13.2" hidden="1"/>
    <row r="495" ht="13.2" hidden="1"/>
    <row r="496" ht="13.2" hidden="1"/>
    <row r="497" ht="13.2" hidden="1"/>
    <row r="498" ht="13.2" hidden="1"/>
    <row r="499" ht="13.2" hidden="1"/>
    <row r="500" ht="13.2" hidden="1"/>
    <row r="501" ht="13.2" hidden="1"/>
    <row r="502" ht="13.2" hidden="1"/>
    <row r="503" ht="13.2" hidden="1"/>
    <row r="504" ht="13.2" hidden="1"/>
    <row r="505" ht="13.2" hidden="1"/>
    <row r="506" ht="13.2" hidden="1"/>
    <row r="507" ht="13.2" hidden="1"/>
    <row r="508" ht="13.2" hidden="1"/>
    <row r="509" ht="13.2" hidden="1"/>
    <row r="510" ht="13.2" hidden="1"/>
    <row r="511" ht="13.2" hidden="1"/>
    <row r="512" ht="13.2" hidden="1"/>
    <row r="513" ht="13.2" hidden="1"/>
    <row r="514" ht="13.2" hidden="1"/>
    <row r="515" ht="13.2" hidden="1"/>
    <row r="516" ht="13.2" hidden="1"/>
    <row r="517" ht="13.2" hidden="1"/>
    <row r="518" ht="13.2" hidden="1"/>
    <row r="519" ht="13.2" hidden="1"/>
    <row r="520" ht="13.2" hidden="1"/>
    <row r="521" ht="13.2" hidden="1"/>
    <row r="522" ht="13.2" hidden="1"/>
    <row r="523" ht="13.2" hidden="1"/>
    <row r="524" ht="13.2" hidden="1"/>
    <row r="525" ht="13.2" hidden="1"/>
    <row r="526" ht="13.2" hidden="1"/>
    <row r="527" ht="13.2" hidden="1"/>
    <row r="528" ht="13.2" hidden="1"/>
    <row r="529" ht="13.2" hidden="1"/>
    <row r="530" ht="13.2" hidden="1"/>
    <row r="531" ht="13.2" hidden="1"/>
    <row r="532" ht="13.2" hidden="1"/>
    <row r="533" ht="13.2" hidden="1"/>
    <row r="534" ht="13.2" hidden="1"/>
    <row r="535" ht="13.2" hidden="1"/>
    <row r="536" ht="13.2" hidden="1"/>
    <row r="537" ht="13.2" hidden="1"/>
    <row r="538" ht="13.2" hidden="1"/>
    <row r="539" ht="13.2" hidden="1"/>
    <row r="540" ht="13.2" hidden="1"/>
    <row r="541" ht="13.2" hidden="1"/>
    <row r="542" ht="13.2" hidden="1"/>
    <row r="543" ht="13.2" hidden="1"/>
    <row r="544" ht="13.2" hidden="1"/>
    <row r="545" ht="13.2" hidden="1"/>
    <row r="546" ht="13.2" hidden="1"/>
    <row r="547" ht="13.2" hidden="1"/>
    <row r="548" ht="13.2" hidden="1"/>
    <row r="549" ht="13.2" hidden="1"/>
    <row r="550" ht="13.2" hidden="1"/>
    <row r="551" ht="13.2" hidden="1"/>
    <row r="552" ht="13.2" hidden="1"/>
    <row r="553" ht="13.2" hidden="1"/>
    <row r="554" ht="13.2" hidden="1"/>
    <row r="555" ht="13.2" hidden="1"/>
    <row r="556" ht="13.2" hidden="1"/>
    <row r="557" ht="13.2" hidden="1"/>
    <row r="558" ht="13.2" hidden="1"/>
    <row r="559" ht="13.2" hidden="1"/>
    <row r="560" ht="13.2" hidden="1"/>
    <row r="561" ht="13.2" hidden="1"/>
    <row r="562" ht="13.2" hidden="1"/>
    <row r="563" ht="13.2" hidden="1"/>
    <row r="564" ht="13.2" hidden="1"/>
    <row r="565" ht="13.2" hidden="1"/>
    <row r="566" ht="13.2" hidden="1"/>
    <row r="567" ht="13.2" hidden="1"/>
    <row r="568" ht="13.2" hidden="1"/>
    <row r="569" ht="13.2" hidden="1"/>
    <row r="570" ht="13.2" hidden="1"/>
    <row r="571" ht="13.2" hidden="1"/>
    <row r="572" ht="13.2" hidden="1"/>
    <row r="573" ht="13.2" hidden="1"/>
    <row r="574" ht="13.2" hidden="1"/>
    <row r="575" ht="13.2" hidden="1"/>
    <row r="576" ht="13.2" hidden="1"/>
    <row r="577" ht="13.2" hidden="1"/>
    <row r="578" ht="13.2" hidden="1"/>
    <row r="579" ht="13.2" hidden="1"/>
    <row r="580" ht="13.2" hidden="1"/>
    <row r="581" ht="13.2" hidden="1"/>
    <row r="582" ht="13.2" hidden="1"/>
    <row r="583" ht="13.2" hidden="1"/>
    <row r="584" ht="13.2" hidden="1"/>
    <row r="585" ht="13.2" hidden="1"/>
    <row r="586" ht="13.2" hidden="1"/>
    <row r="587" ht="13.2" hidden="1"/>
    <row r="588" ht="13.2" hidden="1"/>
    <row r="589" ht="13.2" hidden="1"/>
    <row r="590" ht="13.2" hidden="1"/>
    <row r="591" ht="13.2" hidden="1"/>
    <row r="592" ht="13.2" hidden="1"/>
    <row r="593" ht="13.2" hidden="1"/>
    <row r="594" ht="13.2" hidden="1"/>
    <row r="595" ht="13.2" hidden="1"/>
    <row r="596" ht="13.2" hidden="1"/>
    <row r="597" ht="13.2" hidden="1"/>
    <row r="598" ht="13.2" hidden="1"/>
    <row r="599" ht="13.2" hidden="1"/>
    <row r="600" ht="13.2" hidden="1"/>
    <row r="601" ht="13.2" hidden="1"/>
    <row r="602" ht="13.2" hidden="1"/>
    <row r="603" ht="13.2" hidden="1"/>
    <row r="604" ht="13.2" hidden="1"/>
    <row r="605" ht="13.2" hidden="1"/>
    <row r="606" ht="13.2" hidden="1"/>
    <row r="607" ht="13.2" hidden="1"/>
    <row r="608" ht="13.2" hidden="1"/>
    <row r="609" ht="13.2" hidden="1"/>
    <row r="610" ht="13.2" hidden="1"/>
    <row r="611" ht="13.2" hidden="1"/>
    <row r="612" ht="13.2" hidden="1"/>
    <row r="613" ht="13.2" hidden="1"/>
    <row r="614" ht="13.2" hidden="1"/>
    <row r="615" ht="13.2" hidden="1"/>
    <row r="616" ht="13.2" hidden="1"/>
    <row r="617" ht="13.2" hidden="1"/>
    <row r="618" ht="13.2" hidden="1"/>
    <row r="619" ht="13.2" hidden="1"/>
    <row r="620" ht="13.2" hidden="1"/>
    <row r="621" ht="13.2" hidden="1"/>
    <row r="622" ht="13.2" hidden="1"/>
    <row r="623" ht="13.2" hidden="1"/>
    <row r="624" ht="13.2" hidden="1"/>
    <row r="625" ht="13.2" hidden="1"/>
    <row r="626" ht="13.2" hidden="1"/>
    <row r="627" ht="13.2" hidden="1"/>
    <row r="628" ht="13.2" hidden="1"/>
    <row r="629" ht="13.2" hidden="1"/>
    <row r="630" ht="13.2" hidden="1"/>
    <row r="631" ht="13.2" hidden="1"/>
    <row r="632" ht="13.2" hidden="1"/>
    <row r="633" ht="13.2" hidden="1"/>
    <row r="634" ht="13.2" hidden="1"/>
    <row r="635" ht="13.2" hidden="1"/>
    <row r="636" ht="13.2" hidden="1"/>
    <row r="637" ht="13.2" hidden="1"/>
    <row r="638" ht="13.2" hidden="1"/>
    <row r="639" ht="13.2" hidden="1"/>
    <row r="640" ht="13.2" hidden="1"/>
    <row r="641" ht="13.2" hidden="1"/>
    <row r="642" ht="13.2" hidden="1"/>
    <row r="643" ht="13.2" hidden="1"/>
    <row r="644" ht="13.2" hidden="1"/>
    <row r="645" ht="13.2" hidden="1"/>
    <row r="646" ht="13.2" hidden="1"/>
    <row r="647" ht="13.2" hidden="1"/>
    <row r="648" ht="13.2" hidden="1"/>
    <row r="649" ht="13.2" hidden="1"/>
    <row r="650" ht="13.2" hidden="1"/>
    <row r="651" ht="13.2" hidden="1"/>
    <row r="652" ht="13.2" hidden="1"/>
    <row r="653" ht="13.2" hidden="1"/>
    <row r="654" ht="13.2" hidden="1"/>
    <row r="655" ht="13.2" hidden="1"/>
    <row r="656" ht="13.2" hidden="1"/>
    <row r="657" ht="13.2" hidden="1"/>
    <row r="658" ht="13.2" hidden="1"/>
    <row r="659" ht="13.2" hidden="1"/>
    <row r="660" ht="13.2" hidden="1"/>
    <row r="661" ht="13.2" hidden="1"/>
    <row r="662" ht="13.2" hidden="1"/>
    <row r="663" ht="13.2" hidden="1"/>
    <row r="664" ht="13.2" hidden="1"/>
    <row r="665" ht="13.2" hidden="1"/>
    <row r="666" ht="13.2" hidden="1"/>
    <row r="667" ht="13.2" hidden="1"/>
    <row r="668" ht="13.2" hidden="1"/>
    <row r="669" ht="13.2" hidden="1"/>
    <row r="670" ht="13.2" hidden="1"/>
    <row r="671" ht="13.2" hidden="1"/>
    <row r="672" ht="13.2" hidden="1"/>
    <row r="673" ht="13.2" hidden="1"/>
    <row r="674" ht="13.2" hidden="1"/>
    <row r="675" ht="13.2" hidden="1"/>
    <row r="676" ht="13.2" hidden="1"/>
    <row r="677" ht="13.2" hidden="1"/>
    <row r="678" ht="13.2" hidden="1"/>
    <row r="679" ht="13.2" hidden="1"/>
    <row r="680" ht="13.2" hidden="1"/>
    <row r="681" ht="13.2" hidden="1"/>
    <row r="682" ht="13.2" hidden="1"/>
    <row r="683" ht="13.2" hidden="1"/>
    <row r="684" ht="13.2" hidden="1"/>
    <row r="685" ht="13.2" hidden="1"/>
    <row r="686" ht="13.2" hidden="1"/>
    <row r="687" ht="13.2" hidden="1"/>
    <row r="688" ht="13.2" hidden="1"/>
    <row r="689" ht="13.2" hidden="1"/>
    <row r="690" ht="13.2" hidden="1"/>
    <row r="691" ht="13.2" hidden="1"/>
    <row r="692" ht="13.2" hidden="1"/>
    <row r="693" ht="13.2" hidden="1"/>
    <row r="694" ht="13.2" hidden="1"/>
    <row r="695" ht="13.2" hidden="1"/>
    <row r="696" ht="13.2" hidden="1"/>
    <row r="697" ht="13.2" hidden="1"/>
    <row r="698" ht="13.2" hidden="1"/>
    <row r="699" ht="13.2" hidden="1"/>
    <row r="700" ht="13.2" hidden="1"/>
    <row r="701" ht="13.2" hidden="1"/>
    <row r="702" ht="13.2" hidden="1"/>
    <row r="703" ht="13.2" hidden="1"/>
    <row r="704" ht="13.2" hidden="1"/>
    <row r="705" ht="13.2" hidden="1"/>
    <row r="706" ht="13.2" hidden="1"/>
    <row r="707" ht="13.2" hidden="1"/>
    <row r="708" ht="13.2" hidden="1"/>
    <row r="709" ht="13.2" hidden="1"/>
    <row r="710" ht="13.2" hidden="1"/>
    <row r="711" ht="13.2" hidden="1"/>
    <row r="712" ht="13.2" hidden="1"/>
    <row r="713" ht="13.2" hidden="1"/>
    <row r="714" ht="13.2" hidden="1"/>
    <row r="715" ht="13.2" hidden="1"/>
    <row r="716" ht="13.2" hidden="1"/>
    <row r="717" ht="13.2" hidden="1"/>
    <row r="718" ht="13.2" hidden="1"/>
    <row r="719" ht="13.2" hidden="1"/>
    <row r="720" ht="13.2" hidden="1"/>
    <row r="721" ht="13.2" hidden="1"/>
    <row r="722" ht="13.2" hidden="1"/>
    <row r="723" ht="13.2" hidden="1"/>
    <row r="724" ht="13.2" hidden="1"/>
    <row r="725" ht="13.2" hidden="1"/>
    <row r="726" ht="13.2" hidden="1"/>
    <row r="727" ht="13.2" hidden="1"/>
    <row r="728" ht="13.2" hidden="1"/>
    <row r="729" ht="13.2" hidden="1"/>
    <row r="730" ht="13.2" hidden="1"/>
    <row r="731" ht="13.2" hidden="1"/>
    <row r="732" ht="13.2" hidden="1"/>
    <row r="733" ht="13.2" hidden="1"/>
    <row r="734" ht="13.2" hidden="1"/>
    <row r="735" ht="13.2" hidden="1"/>
    <row r="736" ht="13.2" hidden="1"/>
    <row r="737" ht="13.2" hidden="1"/>
    <row r="738" ht="13.2" hidden="1"/>
    <row r="739" ht="13.2" hidden="1"/>
    <row r="740" ht="13.2" hidden="1"/>
    <row r="741" ht="13.2" hidden="1"/>
    <row r="742" ht="13.2" hidden="1"/>
    <row r="743" ht="13.2" hidden="1"/>
    <row r="744" ht="13.2" hidden="1"/>
    <row r="745" ht="13.2" hidden="1"/>
    <row r="746" ht="13.2" hidden="1"/>
    <row r="747" ht="13.2" hidden="1"/>
    <row r="748" ht="13.2" hidden="1"/>
    <row r="749" ht="13.2" hidden="1"/>
    <row r="750" ht="13.2" hidden="1"/>
    <row r="751" ht="13.2" hidden="1"/>
    <row r="752" ht="13.2" hidden="1"/>
    <row r="753" ht="13.2" hidden="1"/>
    <row r="754" ht="13.2" hidden="1"/>
    <row r="755" ht="13.2" hidden="1"/>
    <row r="756" ht="13.2" hidden="1"/>
    <row r="757" ht="13.2" hidden="1"/>
    <row r="758" ht="13.2" hidden="1"/>
    <row r="759" ht="13.2" hidden="1"/>
    <row r="760" ht="13.2" hidden="1"/>
    <row r="761" ht="13.2" hidden="1"/>
    <row r="762" ht="13.2" hidden="1"/>
    <row r="763" ht="13.2" hidden="1"/>
    <row r="764" ht="13.2" hidden="1"/>
    <row r="765" ht="13.2" hidden="1"/>
    <row r="766" ht="13.2" hidden="1"/>
    <row r="767" ht="13.2" hidden="1"/>
    <row r="768" ht="13.2" hidden="1"/>
    <row r="769" ht="13.2" hidden="1"/>
    <row r="770" ht="13.2" hidden="1"/>
    <row r="771" ht="13.2" hidden="1"/>
    <row r="772" ht="13.2" hidden="1"/>
    <row r="773" ht="13.2" hidden="1"/>
    <row r="774" ht="13.2" hidden="1"/>
    <row r="775" ht="13.2" hidden="1"/>
    <row r="776" ht="13.2" hidden="1"/>
    <row r="777" ht="13.2" hidden="1"/>
    <row r="778" ht="13.2" hidden="1"/>
    <row r="779" ht="13.2" hidden="1"/>
    <row r="780" ht="13.2" hidden="1"/>
    <row r="781" ht="13.2" hidden="1"/>
    <row r="782" ht="13.2" hidden="1"/>
    <row r="783" ht="13.2" hidden="1"/>
    <row r="784" ht="13.2" hidden="1"/>
    <row r="785" ht="13.2" hidden="1"/>
    <row r="786" ht="13.2" hidden="1"/>
    <row r="787" ht="13.2" hidden="1"/>
    <row r="788" ht="13.2" hidden="1"/>
    <row r="789" ht="13.2" hidden="1"/>
    <row r="790" ht="13.2" hidden="1"/>
    <row r="791" ht="13.2" hidden="1"/>
    <row r="792" ht="13.2" hidden="1"/>
    <row r="793" ht="13.2" hidden="1"/>
    <row r="794" ht="13.2" hidden="1"/>
    <row r="795" ht="13.2" hidden="1"/>
    <row r="796" ht="13.2" hidden="1"/>
    <row r="797" ht="13.2" hidden="1"/>
    <row r="798" ht="13.2" hidden="1"/>
    <row r="799" ht="13.2" hidden="1"/>
    <row r="800" ht="13.2" hidden="1"/>
    <row r="801" ht="13.2" hidden="1"/>
    <row r="802" ht="13.2" hidden="1"/>
    <row r="803" ht="13.2" hidden="1"/>
    <row r="804" ht="13.2" hidden="1"/>
    <row r="805" ht="13.2" hidden="1"/>
    <row r="806" ht="13.2" hidden="1"/>
    <row r="807" ht="13.2" hidden="1"/>
    <row r="808" ht="13.2" hidden="1"/>
    <row r="809" ht="13.2" hidden="1"/>
    <row r="810" ht="13.2" hidden="1"/>
    <row r="811" ht="13.2" hidden="1"/>
    <row r="812" ht="13.2" hidden="1"/>
    <row r="813" ht="13.2" hidden="1"/>
    <row r="814" ht="13.2" hidden="1"/>
    <row r="815" ht="13.2" hidden="1"/>
    <row r="816" ht="13.2" hidden="1"/>
    <row r="817" ht="13.2" hidden="1"/>
    <row r="818" ht="13.2" hidden="1"/>
    <row r="819" ht="13.2" hidden="1"/>
    <row r="820" ht="13.2" hidden="1"/>
    <row r="821" ht="13.2" hidden="1"/>
    <row r="822" ht="13.2" hidden="1"/>
    <row r="823" ht="13.2" hidden="1"/>
    <row r="824" ht="13.2" hidden="1"/>
    <row r="825" ht="13.2" hidden="1"/>
    <row r="826" ht="13.2" hidden="1"/>
    <row r="827" ht="13.2" hidden="1"/>
    <row r="828" ht="13.2" hidden="1"/>
    <row r="829" ht="13.2" hidden="1"/>
    <row r="830" ht="13.2" hidden="1"/>
    <row r="831" ht="13.2" hidden="1"/>
    <row r="832" ht="13.2" hidden="1"/>
    <row r="833" ht="13.2" hidden="1"/>
    <row r="834" ht="13.2" hidden="1"/>
    <row r="835" ht="13.2" hidden="1"/>
    <row r="836" ht="13.2" hidden="1"/>
    <row r="837" ht="13.2" hidden="1"/>
    <row r="838" ht="13.2" hidden="1"/>
    <row r="839" ht="13.2" hidden="1"/>
    <row r="840" ht="13.2" hidden="1"/>
    <row r="841" ht="13.2" hidden="1"/>
    <row r="842" ht="13.2" hidden="1"/>
    <row r="843" ht="13.2" hidden="1"/>
    <row r="844" ht="13.2" hidden="1"/>
    <row r="845" ht="13.2" hidden="1"/>
    <row r="846" ht="13.2" hidden="1"/>
    <row r="847" ht="13.2" hidden="1"/>
    <row r="848" ht="13.2" hidden="1"/>
    <row r="849" ht="13.2" hidden="1"/>
    <row r="850" ht="13.2" hidden="1"/>
    <row r="851" ht="13.2" hidden="1"/>
    <row r="852" ht="13.2" hidden="1"/>
    <row r="853" ht="13.2" hidden="1"/>
    <row r="854" ht="13.2" hidden="1"/>
    <row r="855" ht="13.2" hidden="1"/>
    <row r="856" ht="13.2" hidden="1"/>
    <row r="857" ht="13.2" hidden="1"/>
    <row r="858" ht="13.2" hidden="1"/>
    <row r="859" ht="13.2" hidden="1"/>
    <row r="860" ht="13.2" hidden="1"/>
    <row r="861" ht="13.2" hidden="1"/>
    <row r="862" ht="13.2" hidden="1"/>
    <row r="863" ht="13.2" hidden="1"/>
    <row r="864" ht="13.2" hidden="1"/>
    <row r="865" ht="13.2" hidden="1"/>
    <row r="866" ht="13.2" hidden="1"/>
    <row r="867" ht="13.2" hidden="1"/>
    <row r="868" ht="13.2" hidden="1"/>
    <row r="869" ht="13.2" hidden="1"/>
    <row r="870" ht="13.2" hidden="1"/>
    <row r="871" ht="13.2" hidden="1"/>
    <row r="872" ht="13.2" hidden="1"/>
    <row r="873" ht="13.2" hidden="1"/>
    <row r="874" ht="13.2" hidden="1"/>
    <row r="875" ht="13.2" hidden="1"/>
    <row r="876" ht="13.2" hidden="1"/>
    <row r="877" ht="13.2" hidden="1"/>
    <row r="878" ht="13.2" hidden="1"/>
    <row r="879" ht="13.2" hidden="1"/>
    <row r="880" ht="13.2" hidden="1"/>
    <row r="881" ht="13.2" hidden="1"/>
    <row r="882" ht="13.2" hidden="1"/>
    <row r="883" ht="13.2" hidden="1"/>
    <row r="884" ht="13.2" hidden="1"/>
    <row r="885" ht="13.2" hidden="1"/>
    <row r="886" ht="13.2" hidden="1"/>
    <row r="887" ht="13.2" hidden="1"/>
    <row r="888" ht="13.2" hidden="1"/>
    <row r="889" ht="13.2" hidden="1"/>
    <row r="890" ht="13.2" hidden="1"/>
    <row r="891" ht="13.2" hidden="1"/>
    <row r="892" ht="13.2" hidden="1"/>
    <row r="893" ht="13.2" hidden="1"/>
    <row r="894" ht="13.2" hidden="1"/>
    <row r="895" ht="13.2" hidden="1"/>
    <row r="896" ht="13.2" hidden="1"/>
    <row r="897" ht="13.2" hidden="1"/>
    <row r="898" ht="13.2" hidden="1"/>
    <row r="899" ht="13.2" hidden="1"/>
    <row r="900" ht="13.2" hidden="1"/>
    <row r="901" ht="13.2" hidden="1"/>
    <row r="902" ht="13.2" hidden="1"/>
    <row r="903" ht="13.2" hidden="1"/>
    <row r="904" ht="13.2" hidden="1"/>
    <row r="905" ht="13.2" hidden="1"/>
    <row r="906" ht="13.2" hidden="1"/>
    <row r="907" ht="13.2" hidden="1"/>
    <row r="908" ht="13.2" hidden="1"/>
    <row r="909" ht="13.2" hidden="1"/>
    <row r="910" ht="13.2" hidden="1"/>
    <row r="911" ht="13.2" hidden="1"/>
    <row r="912" ht="13.2" hidden="1"/>
    <row r="913" ht="13.2" hidden="1"/>
    <row r="914" ht="13.2" hidden="1"/>
    <row r="915" ht="13.2" hidden="1"/>
    <row r="916" ht="13.2" hidden="1"/>
    <row r="917" ht="13.2" hidden="1"/>
    <row r="918" ht="13.2" hidden="1"/>
    <row r="919" ht="13.2" hidden="1"/>
    <row r="920" ht="13.2" hidden="1"/>
    <row r="921" ht="13.2" hidden="1"/>
    <row r="922" ht="13.2" hidden="1"/>
    <row r="923" ht="13.2" hidden="1"/>
    <row r="924" ht="13.2" hidden="1"/>
    <row r="925" ht="13.2" hidden="1"/>
    <row r="926" ht="13.2" hidden="1"/>
    <row r="927" ht="13.2" hidden="1"/>
    <row r="928" ht="13.2" hidden="1"/>
    <row r="929" ht="13.2" hidden="1"/>
    <row r="930" ht="13.2" hidden="1"/>
    <row r="931" ht="13.2" hidden="1"/>
    <row r="932" ht="13.2" hidden="1"/>
    <row r="933" ht="13.2" hidden="1"/>
    <row r="934" ht="13.2" hidden="1"/>
    <row r="935" ht="13.2" hidden="1"/>
    <row r="936" ht="13.2" hidden="1"/>
    <row r="937" ht="13.2" hidden="1"/>
    <row r="938" ht="13.2" hidden="1"/>
    <row r="939" ht="13.2" hidden="1"/>
    <row r="940" ht="13.2" hidden="1"/>
    <row r="941" ht="13.2" hidden="1"/>
    <row r="942" ht="13.2" hidden="1"/>
    <row r="943" ht="13.2" hidden="1"/>
    <row r="944" ht="13.2" hidden="1"/>
    <row r="945" ht="13.2" hidden="1"/>
    <row r="946" ht="13.2" hidden="1"/>
    <row r="947" ht="13.2" hidden="1"/>
    <row r="948" ht="13.2" hidden="1"/>
    <row r="949" ht="13.2" hidden="1"/>
    <row r="950" ht="13.2" hidden="1"/>
    <row r="951" ht="13.2" hidden="1"/>
    <row r="952" ht="13.2" hidden="1"/>
    <row r="953" ht="13.2" hidden="1"/>
    <row r="954" ht="13.2" hidden="1"/>
    <row r="955" ht="13.2" hidden="1"/>
    <row r="956" ht="13.2" hidden="1"/>
    <row r="957" ht="13.2" hidden="1"/>
    <row r="958" ht="13.2" hidden="1"/>
    <row r="959" ht="13.2" hidden="1"/>
    <row r="960" ht="13.2" hidden="1"/>
    <row r="961" ht="13.2" hidden="1"/>
    <row r="962" ht="13.2" hidden="1"/>
    <row r="963" ht="13.2" hidden="1"/>
    <row r="964" ht="13.2" hidden="1"/>
    <row r="965" ht="13.2" hidden="1"/>
    <row r="966" ht="13.2" hidden="1"/>
    <row r="967" ht="13.2" hidden="1"/>
    <row r="968" ht="13.2" hidden="1"/>
    <row r="969" ht="13.2" hidden="1"/>
    <row r="970" ht="13.2" hidden="1"/>
    <row r="971" ht="13.2" hidden="1"/>
    <row r="972" ht="13.2" hidden="1"/>
    <row r="973" ht="13.2" hidden="1"/>
    <row r="974" ht="13.2" hidden="1"/>
    <row r="975" ht="13.2" hidden="1"/>
    <row r="976" ht="13.2" hidden="1"/>
    <row r="977" ht="13.2" hidden="1"/>
    <row r="978" ht="13.2" hidden="1"/>
    <row r="979" ht="13.2" hidden="1"/>
    <row r="980" ht="13.2" hidden="1"/>
    <row r="981" ht="13.2" hidden="1"/>
    <row r="982" ht="13.2" hidden="1"/>
    <row r="983" ht="13.2" hidden="1"/>
    <row r="984" ht="13.2" hidden="1"/>
    <row r="985" ht="13.2" hidden="1"/>
    <row r="986" ht="13.2" hidden="1"/>
    <row r="987" ht="13.2" hidden="1"/>
    <row r="988" ht="13.2" hidden="1"/>
    <row r="989" ht="13.2" hidden="1"/>
    <row r="990" ht="13.2" hidden="1"/>
    <row r="991" ht="13.2" hidden="1"/>
    <row r="992" ht="13.2" hidden="1"/>
    <row r="993" ht="13.2" hidden="1"/>
    <row r="994" ht="13.2" hidden="1"/>
    <row r="995" ht="13.2" hidden="1"/>
    <row r="996" ht="13.2" hidden="1"/>
    <row r="997" ht="13.2" hidden="1"/>
    <row r="998" ht="13.2" hidden="1"/>
    <row r="999" ht="13.2" hidden="1"/>
    <row r="1000" ht="13.2" hidden="1"/>
    <row r="1001" ht="13.2" hidden="1"/>
    <row r="1002" ht="13.2" hidden="1"/>
    <row r="1003" ht="13.2" hidden="1"/>
    <row r="1004" ht="13.2" hidden="1"/>
    <row r="1005" ht="13.2" hidden="1"/>
    <row r="1006" ht="13.2" hidden="1"/>
    <row r="1007" ht="13.2" hidden="1"/>
    <row r="1008" ht="13.2" hidden="1"/>
    <row r="1009" ht="13.2" hidden="1"/>
    <row r="1010" ht="13.2" hidden="1"/>
    <row r="1011" ht="13.2" hidden="1"/>
    <row r="1012" ht="13.2" hidden="1"/>
    <row r="1013" ht="13.2" hidden="1"/>
    <row r="1014" ht="13.2" hidden="1"/>
    <row r="1015" ht="13.2" hidden="1"/>
    <row r="1016" ht="13.2" hidden="1"/>
    <row r="1017" ht="13.2" hidden="1"/>
    <row r="1018" ht="13.2" hidden="1"/>
    <row r="1019" ht="13.2" hidden="1"/>
    <row r="1020" ht="13.2" hidden="1"/>
    <row r="1021" ht="13.2" hidden="1"/>
    <row r="1022" ht="13.2" hidden="1"/>
    <row r="1023" ht="13.2" hidden="1"/>
    <row r="1024" ht="13.2" hidden="1"/>
    <row r="1025" ht="13.2" hidden="1"/>
    <row r="1026" ht="13.2" hidden="1"/>
    <row r="1027" ht="13.2" hidden="1"/>
    <row r="1028" ht="13.2" hidden="1"/>
    <row r="1029" ht="13.2" hidden="1"/>
    <row r="1030" ht="13.2" hidden="1"/>
    <row r="1031" ht="13.2" hidden="1"/>
    <row r="1032" ht="13.2" hidden="1"/>
    <row r="1033" ht="13.2" hidden="1"/>
    <row r="1034" ht="13.2" hidden="1"/>
    <row r="1035" ht="13.2" hidden="1"/>
    <row r="1036" ht="13.2" hidden="1"/>
    <row r="1037" ht="13.2" hidden="1"/>
    <row r="1038" ht="13.2" hidden="1"/>
    <row r="1039" ht="13.2" hidden="1"/>
    <row r="1040" ht="13.2" hidden="1"/>
    <row r="1041" ht="13.2" hidden="1"/>
    <row r="1042" ht="13.2" hidden="1"/>
    <row r="1043" ht="13.2" hidden="1"/>
    <row r="1044" ht="13.2" hidden="1"/>
    <row r="1045" ht="13.2" hidden="1"/>
    <row r="1046" ht="13.2" hidden="1"/>
    <row r="1047" ht="13.2" hidden="1"/>
    <row r="1048" ht="13.2" hidden="1"/>
    <row r="1049" ht="13.2" hidden="1"/>
    <row r="1050" ht="13.2" hidden="1"/>
    <row r="1051" ht="13.2" hidden="1"/>
    <row r="1052" ht="13.2" hidden="1"/>
    <row r="1053" ht="13.2" hidden="1"/>
    <row r="1054" ht="13.2" hidden="1"/>
    <row r="1055" ht="13.2" hidden="1"/>
    <row r="1056" ht="13.2" hidden="1"/>
    <row r="1057" ht="13.2" hidden="1"/>
    <row r="1058" ht="13.2" hidden="1"/>
    <row r="1059" ht="13.2" hidden="1"/>
    <row r="1060" ht="13.2" hidden="1"/>
    <row r="1061" ht="13.2" hidden="1"/>
    <row r="1062" ht="13.2" hidden="1"/>
    <row r="1063" ht="13.2" hidden="1"/>
    <row r="1064" ht="13.2" hidden="1"/>
    <row r="1065" ht="13.2" hidden="1"/>
    <row r="1066" ht="13.2" hidden="1"/>
    <row r="1067" ht="13.2" hidden="1"/>
    <row r="1068" ht="13.2" hidden="1"/>
    <row r="1069" ht="13.2" hidden="1"/>
    <row r="1070" ht="13.2" hidden="1"/>
    <row r="1071" ht="13.2" hidden="1"/>
    <row r="1072" ht="13.2" hidden="1"/>
    <row r="1073" ht="13.2" hidden="1"/>
    <row r="1074" ht="13.2" hidden="1"/>
    <row r="1075" ht="13.2" hidden="1"/>
    <row r="1076" ht="13.2" hidden="1"/>
    <row r="1077" ht="13.2" hidden="1"/>
    <row r="1078" ht="13.2" hidden="1"/>
    <row r="1079" ht="13.2" hidden="1"/>
    <row r="1080" ht="13.2" hidden="1"/>
    <row r="1081" ht="13.2" hidden="1"/>
    <row r="1082" ht="13.2" hidden="1"/>
    <row r="1083" ht="13.2" hidden="1"/>
    <row r="1084" ht="13.2" hidden="1"/>
    <row r="1085" ht="13.2" hidden="1"/>
    <row r="1086" ht="13.2" hidden="1"/>
    <row r="1087" ht="13.2" hidden="1"/>
    <row r="1088" ht="13.2" hidden="1"/>
    <row r="1089" ht="13.2" hidden="1"/>
    <row r="1090" ht="13.2" hidden="1"/>
    <row r="1091" ht="13.2" hidden="1"/>
    <row r="1092" ht="13.2" hidden="1"/>
    <row r="1093" ht="13.2" hidden="1"/>
    <row r="1094" ht="13.2" hidden="1"/>
    <row r="1095" ht="13.2" hidden="1"/>
    <row r="1096" ht="13.2" hidden="1"/>
    <row r="1097" ht="13.2" hidden="1"/>
    <row r="1098" ht="13.2" hidden="1"/>
    <row r="1099" ht="13.2" hidden="1"/>
    <row r="1100" ht="13.2" hidden="1"/>
    <row r="1101" ht="13.2" hidden="1"/>
    <row r="1102" ht="13.2" hidden="1"/>
    <row r="1103" ht="13.2" hidden="1"/>
    <row r="1104" ht="13.2" hidden="1"/>
    <row r="1105" ht="13.2" hidden="1"/>
    <row r="1106" ht="13.2" hidden="1"/>
    <row r="1107" ht="13.2" hidden="1"/>
    <row r="1108" ht="13.2" hidden="1"/>
    <row r="1109" ht="13.2" hidden="1"/>
    <row r="1110" ht="13.2" hidden="1"/>
    <row r="1111" ht="13.2" hidden="1"/>
    <row r="1112" ht="13.2" hidden="1"/>
    <row r="1113" ht="13.2" hidden="1"/>
    <row r="1114" ht="13.2" hidden="1"/>
    <row r="1115" ht="13.2" hidden="1"/>
    <row r="1116" ht="13.2" hidden="1"/>
    <row r="1117" ht="13.2" hidden="1"/>
    <row r="1118" ht="13.2" hidden="1"/>
    <row r="1119" ht="13.2" hidden="1"/>
    <row r="1120" ht="13.2" hidden="1"/>
    <row r="1121" ht="13.2" hidden="1"/>
    <row r="1122" ht="13.2" hidden="1"/>
    <row r="1123" ht="13.2" hidden="1"/>
    <row r="1124" ht="13.2" hidden="1"/>
    <row r="1125" ht="13.2" hidden="1"/>
    <row r="1126" ht="13.2" hidden="1"/>
    <row r="1127" ht="13.2" hidden="1"/>
    <row r="1128" ht="13.2" hidden="1"/>
    <row r="1129" ht="13.2" hidden="1"/>
    <row r="1130" ht="13.2" hidden="1"/>
    <row r="1131" ht="13.2" hidden="1"/>
    <row r="1132" ht="13.2" hidden="1"/>
    <row r="1133" ht="13.2" hidden="1"/>
    <row r="1134" ht="13.2" hidden="1"/>
    <row r="1135" ht="13.2" hidden="1"/>
    <row r="1136" ht="13.2" hidden="1"/>
    <row r="1137" ht="13.2" hidden="1"/>
    <row r="1138" ht="13.2" hidden="1"/>
    <row r="1139" ht="13.2" hidden="1"/>
    <row r="1140" ht="13.2" hidden="1"/>
    <row r="1141" ht="13.2" hidden="1"/>
    <row r="1142" ht="13.2" hidden="1"/>
    <row r="1143" ht="13.2" hidden="1"/>
    <row r="1144" ht="13.2" hidden="1"/>
    <row r="1145" ht="13.2" hidden="1"/>
    <row r="1146" ht="13.2" hidden="1"/>
    <row r="1147" ht="13.2" hidden="1"/>
    <row r="1148" ht="13.2" hidden="1"/>
    <row r="1149" ht="13.2" hidden="1"/>
    <row r="1150" ht="13.2" hidden="1"/>
    <row r="1151" ht="13.2" hidden="1"/>
    <row r="1152" ht="13.2" hidden="1"/>
    <row r="1153" ht="13.2" hidden="1"/>
    <row r="1154" ht="13.2" hidden="1"/>
    <row r="1155" ht="13.2" hidden="1"/>
    <row r="1156" ht="13.2" hidden="1"/>
    <row r="1157" ht="13.2" hidden="1"/>
    <row r="1158" ht="13.2" hidden="1"/>
    <row r="1159" ht="13.2" hidden="1"/>
    <row r="1160" ht="13.2" hidden="1"/>
    <row r="1161" ht="13.2" hidden="1"/>
    <row r="1162" ht="13.2" hidden="1"/>
    <row r="1163" ht="13.2" hidden="1"/>
    <row r="1164" ht="13.2" hidden="1"/>
    <row r="1165" ht="13.2" hidden="1"/>
    <row r="1166" ht="13.2" hidden="1"/>
    <row r="1167" ht="13.2" hidden="1"/>
    <row r="1168" ht="13.2" hidden="1"/>
    <row r="1169" ht="13.2" hidden="1"/>
    <row r="1170" ht="13.2" hidden="1"/>
    <row r="1171" ht="13.2" hidden="1"/>
    <row r="1172" ht="13.2" hidden="1"/>
    <row r="1173" ht="13.2" hidden="1"/>
    <row r="1174" ht="13.2" hidden="1"/>
    <row r="1175" ht="13.2" hidden="1"/>
    <row r="1176" ht="13.2" hidden="1"/>
    <row r="1177" ht="13.2" hidden="1"/>
    <row r="1178" ht="13.2" hidden="1"/>
    <row r="1179" ht="13.2" hidden="1"/>
    <row r="1180" ht="13.2" hidden="1"/>
    <row r="1181" ht="13.2" hidden="1"/>
    <row r="1182" ht="13.2" hidden="1"/>
    <row r="1183" ht="13.2" hidden="1"/>
    <row r="1184" ht="13.2" hidden="1"/>
    <row r="1185" ht="13.2" hidden="1"/>
    <row r="1186" ht="13.2" hidden="1"/>
    <row r="1187" ht="13.2" hidden="1"/>
    <row r="1188" ht="13.2" hidden="1"/>
    <row r="1189" ht="13.2" hidden="1"/>
    <row r="1190" ht="13.2" hidden="1"/>
    <row r="1191" ht="13.2" hidden="1"/>
    <row r="1192" ht="13.2" hidden="1"/>
    <row r="1193" ht="13.2" hidden="1"/>
    <row r="1194" ht="13.2" hidden="1"/>
    <row r="1195" ht="13.2" hidden="1"/>
    <row r="1196" ht="13.2" hidden="1"/>
    <row r="1197" ht="13.2" hidden="1"/>
    <row r="1198" ht="13.2" hidden="1"/>
    <row r="1199" ht="13.2" hidden="1"/>
    <row r="1200" ht="13.2" hidden="1"/>
    <row r="1201" ht="13.2" hidden="1"/>
    <row r="1202" ht="13.2" hidden="1"/>
    <row r="1203" ht="13.2" hidden="1"/>
    <row r="1204" ht="13.2" hidden="1"/>
    <row r="1205" ht="13.2" hidden="1"/>
    <row r="1206" ht="13.2" hidden="1"/>
    <row r="1207" ht="13.2" hidden="1"/>
    <row r="1208" ht="13.2" hidden="1"/>
    <row r="1209" ht="13.2" hidden="1"/>
    <row r="1210" ht="13.2" hidden="1"/>
    <row r="1211" ht="13.2" hidden="1"/>
    <row r="1212" ht="13.2" hidden="1"/>
    <row r="1213" ht="13.2" hidden="1"/>
    <row r="1214" ht="13.2" hidden="1"/>
    <row r="1215" ht="13.2" hidden="1"/>
    <row r="1216" ht="13.2" hidden="1"/>
    <row r="1217" ht="13.2" hidden="1"/>
    <row r="1218" ht="13.2" hidden="1"/>
    <row r="1219" ht="13.2" hidden="1"/>
    <row r="1220" ht="13.2" hidden="1"/>
    <row r="1221" ht="13.2" hidden="1"/>
    <row r="1222" ht="13.2" hidden="1"/>
    <row r="1223" ht="13.2" hidden="1"/>
    <row r="1224" ht="13.2" hidden="1"/>
    <row r="1225" ht="13.2" hidden="1"/>
    <row r="1226" ht="13.2" hidden="1"/>
    <row r="1227" ht="13.2" hidden="1"/>
    <row r="1228" ht="13.2" hidden="1"/>
    <row r="1229" ht="13.2" hidden="1"/>
    <row r="1230" ht="13.2" hidden="1"/>
    <row r="1231" ht="13.2" hidden="1"/>
    <row r="1232" ht="13.2" hidden="1"/>
    <row r="1233" ht="13.2" hidden="1"/>
    <row r="1234" ht="13.2" hidden="1"/>
    <row r="1235" ht="13.2" hidden="1"/>
    <row r="1236" ht="13.2" hidden="1"/>
    <row r="1237" ht="13.2" hidden="1"/>
    <row r="1238" ht="13.2" hidden="1"/>
    <row r="1239" ht="13.2" hidden="1"/>
    <row r="1240" ht="13.2" hidden="1"/>
    <row r="1241" ht="13.2" hidden="1"/>
    <row r="1242" ht="13.2" hidden="1"/>
    <row r="1243" ht="13.2" hidden="1"/>
    <row r="1244" ht="13.2" hidden="1"/>
    <row r="1245" ht="13.2" hidden="1"/>
    <row r="1246" ht="13.2" hidden="1"/>
    <row r="1247" ht="13.2" hidden="1"/>
    <row r="1248" ht="13.2" hidden="1"/>
    <row r="1249" ht="13.2" hidden="1"/>
    <row r="1250" ht="13.2" hidden="1"/>
    <row r="1251" ht="13.2" hidden="1"/>
    <row r="1252" ht="13.2" hidden="1"/>
    <row r="1253" ht="13.2" hidden="1"/>
    <row r="1254" ht="13.2" hidden="1"/>
    <row r="1255" ht="13.2" hidden="1"/>
    <row r="1256" ht="13.2" hidden="1"/>
    <row r="1257" ht="13.2" hidden="1"/>
    <row r="1258" ht="13.2" hidden="1"/>
    <row r="1259" ht="13.2" hidden="1"/>
    <row r="1260" ht="13.2" hidden="1"/>
    <row r="1261" ht="13.2" hidden="1"/>
    <row r="1262" ht="13.2" hidden="1"/>
    <row r="1263" ht="13.2" hidden="1"/>
    <row r="1264" ht="13.2" hidden="1"/>
    <row r="1265" ht="13.2" hidden="1"/>
    <row r="1266" ht="13.2" hidden="1"/>
    <row r="1267" ht="13.2" hidden="1"/>
    <row r="1268" ht="13.2" hidden="1"/>
    <row r="1269" ht="13.2" hidden="1"/>
    <row r="1270" ht="13.2" hidden="1"/>
    <row r="1271" ht="13.2" hidden="1"/>
    <row r="1272" ht="13.2" hidden="1"/>
    <row r="1273" ht="13.2" hidden="1"/>
    <row r="1274" ht="13.2" hidden="1"/>
    <row r="1275" ht="13.2" hidden="1"/>
    <row r="1276" ht="13.2" hidden="1"/>
    <row r="1277" ht="13.2" hidden="1"/>
    <row r="1278" ht="13.2" hidden="1"/>
    <row r="1279" ht="13.2" hidden="1"/>
    <row r="1280" ht="13.2" hidden="1"/>
    <row r="1281" ht="13.2" hidden="1"/>
    <row r="1282" ht="13.2" hidden="1"/>
    <row r="1283" ht="13.2" hidden="1"/>
    <row r="1284" ht="13.2" hidden="1"/>
    <row r="1285" ht="13.2" hidden="1"/>
    <row r="1286" ht="13.2" hidden="1"/>
    <row r="1287" ht="13.2" hidden="1"/>
    <row r="1288" ht="13.2" hidden="1"/>
    <row r="1289" ht="13.2" hidden="1"/>
    <row r="1290" ht="13.2" hidden="1"/>
    <row r="1291" ht="13.2" hidden="1"/>
    <row r="1292" ht="13.2" hidden="1"/>
    <row r="1293" ht="13.2" hidden="1"/>
    <row r="1294" ht="13.2" hidden="1"/>
    <row r="1295" ht="13.2" hidden="1"/>
    <row r="1296" ht="13.2" hidden="1"/>
    <row r="1297" ht="13.2" hidden="1"/>
    <row r="1298" ht="13.2" hidden="1"/>
    <row r="1299" ht="13.2" hidden="1"/>
    <row r="1300" ht="13.2" hidden="1"/>
    <row r="1301" ht="13.2" hidden="1"/>
    <row r="1302" ht="13.2" hidden="1"/>
    <row r="1303" ht="13.2" hidden="1"/>
    <row r="1304" ht="13.2" hidden="1"/>
    <row r="1305" ht="13.2" hidden="1"/>
    <row r="1306" ht="13.2" hidden="1"/>
    <row r="1307" ht="13.2" hidden="1"/>
    <row r="1308" ht="13.2" hidden="1"/>
    <row r="1309" ht="13.2" hidden="1"/>
    <row r="1310" ht="13.2" hidden="1"/>
    <row r="1311" ht="13.2" hidden="1"/>
    <row r="1312" ht="13.2" hidden="1"/>
    <row r="1313" ht="13.2" hidden="1"/>
    <row r="1314" ht="13.2" hidden="1"/>
    <row r="1315" ht="13.2" hidden="1"/>
    <row r="1316" ht="13.2" hidden="1"/>
    <row r="1317" ht="13.2" hidden="1"/>
    <row r="1318" ht="13.2" hidden="1"/>
    <row r="1319" ht="13.2" hidden="1"/>
    <row r="1320" ht="13.2" hidden="1"/>
    <row r="1321" ht="13.2" hidden="1"/>
    <row r="1322" ht="13.2" hidden="1"/>
    <row r="1323" ht="13.2" hidden="1"/>
    <row r="1324" ht="13.2" hidden="1"/>
    <row r="1325" ht="13.2" hidden="1"/>
    <row r="1326" ht="13.2" hidden="1"/>
    <row r="1327" ht="13.2" hidden="1"/>
    <row r="1328" ht="13.2" hidden="1"/>
    <row r="1329" ht="13.2" hidden="1"/>
    <row r="1330" ht="13.2" hidden="1"/>
    <row r="1331" ht="13.2" hidden="1"/>
    <row r="1332" ht="13.2" hidden="1"/>
    <row r="1333" ht="13.2" hidden="1"/>
    <row r="1334" ht="13.2" hidden="1"/>
    <row r="1335" ht="13.2" hidden="1"/>
    <row r="1336" ht="13.2" hidden="1"/>
    <row r="1337" ht="13.2" hidden="1"/>
    <row r="1338" ht="13.2" hidden="1"/>
    <row r="1339" ht="13.2" hidden="1"/>
    <row r="1340" ht="13.2" hidden="1"/>
    <row r="1341" ht="13.2" hidden="1"/>
    <row r="1342" ht="13.2" hidden="1"/>
    <row r="1343" ht="13.2" hidden="1"/>
    <row r="1344" ht="13.2" hidden="1"/>
    <row r="1345" ht="13.2" hidden="1"/>
    <row r="1346" ht="13.2" hidden="1"/>
    <row r="1347" ht="13.2" hidden="1"/>
    <row r="1348" ht="13.2" hidden="1"/>
    <row r="1349" ht="13.2" hidden="1"/>
    <row r="1350" ht="13.2" hidden="1"/>
    <row r="1351" ht="13.2" hidden="1"/>
    <row r="1352" ht="13.2" hidden="1"/>
    <row r="1353" ht="13.2" hidden="1"/>
    <row r="1354" ht="13.2" hidden="1"/>
    <row r="1355" ht="13.2" hidden="1"/>
    <row r="1356" ht="13.2" hidden="1"/>
    <row r="1357" ht="13.2" hidden="1"/>
    <row r="1358" ht="13.2" hidden="1"/>
    <row r="1359" ht="13.2" hidden="1"/>
    <row r="1360" ht="13.2" hidden="1"/>
    <row r="1361" ht="13.2" hidden="1"/>
    <row r="1362" ht="13.2" hidden="1"/>
    <row r="1363" ht="13.2" hidden="1"/>
    <row r="1364" ht="13.2" hidden="1"/>
    <row r="1365" ht="13.2" hidden="1"/>
    <row r="1366" ht="13.2" hidden="1"/>
    <row r="1367" ht="13.2" hidden="1"/>
    <row r="1368" ht="13.2" hidden="1"/>
    <row r="1369" ht="13.2" hidden="1"/>
    <row r="1370" ht="13.2" hidden="1"/>
    <row r="1371" ht="13.2" hidden="1"/>
    <row r="1372" ht="13.2" hidden="1"/>
    <row r="1373" ht="13.2" hidden="1"/>
    <row r="1374" ht="13.2" hidden="1"/>
    <row r="1375" ht="13.2" hidden="1"/>
    <row r="1376" ht="13.2" hidden="1"/>
    <row r="1377" ht="13.2" hidden="1"/>
    <row r="1378" ht="13.2" hidden="1"/>
    <row r="1379" ht="13.2" hidden="1"/>
    <row r="1380" ht="13.2" hidden="1"/>
    <row r="1381" ht="13.2" hidden="1"/>
    <row r="1382" ht="13.2" hidden="1"/>
    <row r="1383" ht="13.2" hidden="1"/>
    <row r="1384" ht="13.2" hidden="1"/>
    <row r="1385" ht="13.2" hidden="1"/>
    <row r="1386" ht="13.2" hidden="1"/>
    <row r="1387" ht="13.2" hidden="1"/>
    <row r="1388" ht="13.2" hidden="1"/>
    <row r="1389" ht="13.2" hidden="1"/>
    <row r="1390" ht="13.2" hidden="1"/>
    <row r="1391" ht="13.2" hidden="1"/>
    <row r="1392" ht="13.2" hidden="1"/>
    <row r="1393" ht="13.2" hidden="1"/>
    <row r="1394" ht="13.2" hidden="1"/>
    <row r="1395" ht="13.2" hidden="1"/>
    <row r="1396" ht="13.2" hidden="1"/>
    <row r="1397" ht="13.2" hidden="1"/>
    <row r="1398" ht="13.2" hidden="1"/>
    <row r="1399" ht="13.2" hidden="1"/>
    <row r="1400" ht="13.2" hidden="1"/>
    <row r="1401" ht="13.2" hidden="1"/>
    <row r="1402" ht="13.2" hidden="1"/>
    <row r="1403" ht="13.2" hidden="1"/>
    <row r="1404" ht="13.2" hidden="1"/>
    <row r="1405" ht="13.2" hidden="1"/>
    <row r="1406" ht="13.2" hidden="1"/>
    <row r="1407" ht="13.2" hidden="1"/>
    <row r="1408" ht="13.2" hidden="1"/>
    <row r="1409" ht="13.2" hidden="1"/>
    <row r="1410" ht="13.2" hidden="1"/>
    <row r="1411" ht="13.2" hidden="1"/>
    <row r="1412" ht="13.2" hidden="1"/>
    <row r="1413" ht="13.2" hidden="1"/>
    <row r="1414" ht="13.2" hidden="1"/>
    <row r="1415" ht="13.2" hidden="1"/>
    <row r="1416" ht="13.2" hidden="1"/>
    <row r="1417" ht="13.2" hidden="1"/>
    <row r="1418" ht="13.2" hidden="1"/>
    <row r="1419" ht="13.2" hidden="1"/>
    <row r="1420" ht="13.2" hidden="1"/>
    <row r="1421" ht="13.2" hidden="1"/>
    <row r="1422" ht="13.2" hidden="1"/>
    <row r="1423" ht="13.2" hidden="1"/>
    <row r="1424" ht="13.2" hidden="1"/>
    <row r="1425" ht="13.2" hidden="1"/>
    <row r="1426" ht="13.2" hidden="1"/>
    <row r="1427" ht="13.2" hidden="1"/>
    <row r="1428" ht="13.2" hidden="1"/>
    <row r="1429" ht="13.2" hidden="1"/>
    <row r="1430" ht="13.2" hidden="1"/>
    <row r="1431" ht="13.2" hidden="1"/>
    <row r="1432" ht="13.2" hidden="1"/>
    <row r="1433" ht="13.2" hidden="1"/>
    <row r="1434" ht="13.2" hidden="1"/>
    <row r="1435" ht="13.2" hidden="1"/>
    <row r="1436" ht="13.2" hidden="1"/>
    <row r="1437" ht="13.2" hidden="1"/>
    <row r="1438" ht="13.2" hidden="1"/>
    <row r="1439" ht="13.2" hidden="1"/>
    <row r="1440" ht="13.2" hidden="1"/>
    <row r="1441" ht="13.2" hidden="1"/>
    <row r="1442" ht="13.2" hidden="1"/>
    <row r="1443" ht="13.2" hidden="1"/>
    <row r="1444" ht="14.4" hidden="1" customHeight="1"/>
    <row r="1445" ht="14.4" hidden="1" customHeight="1"/>
  </sheetData>
  <sheetProtection algorithmName="SHA-512" hashValue="q6zQsWUbYyq102XHo9voHiL9XOcVi31BxmpqWt4/n694yI5A8yZOCgX0aulRB/7wqcuuj60gU53mFr7KBw5hXA==" saltValue="8gnMxP6qmSlDjB/Sqb0F4Q==" spinCount="100000" sheet="1" selectLockedCells="1"/>
  <mergeCells count="6">
    <mergeCell ref="A41:B41"/>
    <mergeCell ref="A37:B37"/>
    <mergeCell ref="A1:B3"/>
    <mergeCell ref="A35:B35"/>
    <mergeCell ref="A36:B36"/>
    <mergeCell ref="A34:B34"/>
  </mergeCells>
  <conditionalFormatting sqref="B5">
    <cfRule type="cellIs" dxfId="35" priority="13" operator="notBetween">
      <formula>10000000</formula>
      <formula>999999999</formula>
    </cfRule>
  </conditionalFormatting>
  <conditionalFormatting sqref="B13:B18">
    <cfRule type="expression" dxfId="34" priority="12">
      <formula>OR(B13="")</formula>
    </cfRule>
  </conditionalFormatting>
  <conditionalFormatting sqref="B6 B8:B11">
    <cfRule type="expression" dxfId="33" priority="9" stopIfTrue="1">
      <formula>B6=""</formula>
    </cfRule>
  </conditionalFormatting>
  <conditionalFormatting sqref="B5">
    <cfRule type="expression" dxfId="32" priority="10" stopIfTrue="1">
      <formula>B5=""</formula>
    </cfRule>
  </conditionalFormatting>
  <conditionalFormatting sqref="B10">
    <cfRule type="cellIs" dxfId="31" priority="11" operator="notBetween">
      <formula>1000</formula>
      <formula>9658</formula>
    </cfRule>
  </conditionalFormatting>
  <conditionalFormatting sqref="B4">
    <cfRule type="expression" dxfId="30" priority="8" stopIfTrue="1">
      <formula>B4=""</formula>
    </cfRule>
  </conditionalFormatting>
  <conditionalFormatting sqref="B39:B40">
    <cfRule type="cellIs" dxfId="29" priority="7" operator="equal">
      <formula>""</formula>
    </cfRule>
  </conditionalFormatting>
  <conditionalFormatting sqref="B21:B24">
    <cfRule type="expression" dxfId="28" priority="6">
      <formula>B21=""</formula>
    </cfRule>
  </conditionalFormatting>
  <conditionalFormatting sqref="B30">
    <cfRule type="expression" dxfId="27" priority="5">
      <formula>B30=""</formula>
    </cfRule>
  </conditionalFormatting>
  <conditionalFormatting sqref="B19">
    <cfRule type="expression" dxfId="26" priority="3">
      <formula>OR(B19="")</formula>
    </cfRule>
  </conditionalFormatting>
  <conditionalFormatting sqref="B29">
    <cfRule type="cellIs" dxfId="25" priority="2" operator="equal">
      <formula>0</formula>
    </cfRule>
  </conditionalFormatting>
  <conditionalFormatting sqref="B7">
    <cfRule type="expression" dxfId="24" priority="1" stopIfTrue="1">
      <formula>B7=""</formula>
    </cfRule>
  </conditionalFormatting>
  <dataValidations xWindow="550" yWindow="812" count="5">
    <dataValidation allowBlank="1" showInputMessage="1" showErrorMessage="1" prompt="Inserite il numero RIS di 8 o 9 cifre (RIS = Registro delle imprese e degli stabilimenti)" sqref="B5" xr:uid="{00000000-0002-0000-0100-000000000000}"/>
    <dataValidation allowBlank="1" showInputMessage="1" showErrorMessage="1" prompt="Inserire l'IDI di 9 cifre nel seguente formato: CHE-xxx.xxx.xxx" sqref="B4" xr:uid="{00000000-0002-0000-0100-000001000000}"/>
    <dataValidation allowBlank="1" showInputMessage="1" showErrorMessage="1" prompt="Inserire una data nel formato GG.MM.AAAA." sqref="B22" xr:uid="{00000000-0002-0000-0100-000002000000}"/>
    <dataValidation allowBlank="1" showInputMessage="1" showErrorMessage="1" prompt="Orario di lavoro settimanale normale nel periodo indicato di seguito in ore e minuti industriali." sqref="B23" xr:uid="{00000000-0002-0000-0100-000003000000}"/>
    <dataValidation allowBlank="1" showInputMessage="1" showErrorMessage="1" prompt="Inserire un periodo nel formato MM.AAAA. Esempio: 02.2009" sqref="B24" xr:uid="{00000000-0002-0000-0100-000004000000}"/>
  </dataValidations>
  <pageMargins left="0.70866141732283472" right="0.70866141732283472" top="0.78740157480314965" bottom="0.78740157480314965" header="0.31496062992125984" footer="0.31496062992125984"/>
  <pageSetup paperSize="9" scale="74" orientation="portrait" r:id="rId1"/>
  <headerFooter>
    <oddFooter>&amp;L&amp;F / &amp;A / 01.2024&amp;RPagina &amp;P / &amp;N</oddFooter>
  </headerFooter>
  <drawing r:id="rId2"/>
  <extLst>
    <ext xmlns:x14="http://schemas.microsoft.com/office/spreadsheetml/2009/9/main" uri="{CCE6A557-97BC-4b89-ADB6-D9C93CAAB3DF}">
      <x14:dataValidations xmlns:xm="http://schemas.microsoft.com/office/excel/2006/main" xWindow="550" yWindow="812" count="2">
        <x14:dataValidation type="list" allowBlank="1" showInputMessage="1" showErrorMessage="1" error="Seuls les chiffres 0, 1, 2 ou 3 sont autorisés" prompt="Il valore deve essere selezionato in base a &quot;Indennità per lavoro ridotto per lavoratori a domicilio&quot;." xr:uid="{00000000-0002-0000-0100-000005000000}">
          <x14:formula1>
            <xm:f>Hilfsdaten!$F$21:$F$23</xm:f>
          </x14:formula1>
          <xm:sqref>B30</xm:sqref>
        </x14:dataValidation>
        <x14:dataValidation type="list" allowBlank="1" showInputMessage="1" showErrorMessage="1" error="Veuillez choisir un élément de la liste" xr:uid="{00000000-0002-0000-0100-000006000000}">
          <x14:formula1>
            <xm:f>Hilfsdaten!$F$3:$F$4</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tabColor rgb="FFFFC000"/>
    <pageSetUpPr fitToPage="1"/>
  </sheetPr>
  <dimension ref="A1:R208"/>
  <sheetViews>
    <sheetView showGridLines="0" zoomScale="85" zoomScaleNormal="85" zoomScaleSheetLayoutView="85" zoomScalePageLayoutView="85" workbookViewId="0">
      <pane ySplit="7" topLeftCell="A8" activePane="bottomLeft" state="frozen"/>
      <selection pane="bottomLeft" activeCell="A8" sqref="A8"/>
    </sheetView>
  </sheetViews>
  <sheetFormatPr baseColWidth="10" defaultColWidth="0" defaultRowHeight="13.8" zeroHeight="1"/>
  <cols>
    <col min="1" max="1" width="16.6640625" style="73" customWidth="1"/>
    <col min="2" max="3" width="20.6640625" style="74" customWidth="1"/>
    <col min="4" max="4" width="11.6640625" style="75" customWidth="1"/>
    <col min="5" max="6" width="11.6640625" style="35" customWidth="1"/>
    <col min="7" max="8" width="11.6640625" style="36" customWidth="1"/>
    <col min="9" max="9" width="11.6640625" style="11" customWidth="1"/>
    <col min="10" max="10" width="11.6640625" style="165" customWidth="1"/>
    <col min="11" max="11" width="15.6640625" style="165" customWidth="1"/>
    <col min="12" max="12" width="5.6640625" style="171" customWidth="1"/>
    <col min="13" max="14" width="10.88671875" style="171" hidden="1" customWidth="1"/>
    <col min="15" max="15" width="25.109375" style="2" hidden="1" customWidth="1"/>
    <col min="16" max="16" width="21.44140625" style="1" hidden="1" customWidth="1"/>
    <col min="17" max="17" width="21.44140625" style="2" hidden="1" customWidth="1"/>
    <col min="18" max="16384" width="10.88671875" style="2" hidden="1"/>
  </cols>
  <sheetData>
    <row r="1" spans="1:18" s="8" customFormat="1" ht="16.95" customHeight="1">
      <c r="B1" s="219" t="s">
        <v>441</v>
      </c>
      <c r="C1" s="278" t="str">
        <f>'1044Ai Domanda'!$D$6</f>
        <v xml:space="preserve">  Lavoro a domicilio</v>
      </c>
      <c r="D1" s="279"/>
      <c r="F1" s="22"/>
      <c r="G1" s="22"/>
      <c r="I1" s="22"/>
      <c r="L1" s="23"/>
    </row>
    <row r="2" spans="1:18" s="8" customFormat="1" ht="16.95" customHeight="1" thickBot="1">
      <c r="B2" s="212" t="s">
        <v>374</v>
      </c>
      <c r="C2" s="280" t="str">
        <f>'1044Ai Domanda'!D24</f>
        <v/>
      </c>
      <c r="D2" s="281"/>
      <c r="G2" s="4"/>
      <c r="L2" s="3"/>
    </row>
    <row r="3" spans="1:18" ht="51" customHeight="1" thickBot="1">
      <c r="A3" s="2"/>
      <c r="B3" s="2"/>
      <c r="C3" s="2"/>
      <c r="D3" s="34"/>
      <c r="E3" s="8"/>
      <c r="F3" s="4"/>
      <c r="G3" s="4"/>
      <c r="H3" s="2"/>
      <c r="I3" s="8"/>
      <c r="J3" s="5"/>
      <c r="K3" s="2"/>
      <c r="L3" s="3"/>
      <c r="M3" s="2"/>
      <c r="N3" s="2"/>
      <c r="P3" s="2"/>
    </row>
    <row r="4" spans="1:18" s="8" customFormat="1" ht="16.95" customHeight="1" thickBot="1">
      <c r="A4" s="108" t="s">
        <v>375</v>
      </c>
      <c r="B4" s="109"/>
      <c r="C4" s="109"/>
      <c r="D4" s="110"/>
      <c r="E4" s="111" t="s">
        <v>379</v>
      </c>
      <c r="F4" s="112"/>
      <c r="G4" s="112"/>
      <c r="H4" s="113"/>
      <c r="I4" s="114" t="s">
        <v>383</v>
      </c>
      <c r="J4" s="115"/>
      <c r="K4" s="288" t="s">
        <v>358</v>
      </c>
      <c r="L4" s="170"/>
      <c r="M4" s="170"/>
      <c r="N4" s="170"/>
      <c r="P4" s="7"/>
    </row>
    <row r="5" spans="1:18" ht="54" customHeight="1">
      <c r="A5" s="282" t="s">
        <v>458</v>
      </c>
      <c r="B5" s="284" t="s">
        <v>376</v>
      </c>
      <c r="C5" s="284" t="s">
        <v>377</v>
      </c>
      <c r="D5" s="286" t="s">
        <v>378</v>
      </c>
      <c r="E5" s="291" t="s">
        <v>380</v>
      </c>
      <c r="F5" s="292"/>
      <c r="G5" s="293" t="s">
        <v>353</v>
      </c>
      <c r="H5" s="295" t="s">
        <v>459</v>
      </c>
      <c r="I5" s="297" t="s">
        <v>356</v>
      </c>
      <c r="J5" s="299" t="s">
        <v>442</v>
      </c>
      <c r="K5" s="289"/>
    </row>
    <row r="6" spans="1:18" s="6" customFormat="1" ht="43.2" customHeight="1">
      <c r="A6" s="283"/>
      <c r="B6" s="285"/>
      <c r="C6" s="285"/>
      <c r="D6" s="287"/>
      <c r="E6" s="63" t="s">
        <v>381</v>
      </c>
      <c r="F6" s="64" t="s">
        <v>382</v>
      </c>
      <c r="G6" s="294"/>
      <c r="H6" s="296"/>
      <c r="I6" s="298"/>
      <c r="J6" s="300"/>
      <c r="K6" s="290"/>
      <c r="P6" s="10"/>
    </row>
    <row r="7" spans="1:18" s="124" customFormat="1" ht="16.95" customHeight="1">
      <c r="A7" s="172" t="s">
        <v>313</v>
      </c>
      <c r="B7" s="173" t="s">
        <v>314</v>
      </c>
      <c r="C7" s="174" t="s">
        <v>316</v>
      </c>
      <c r="D7" s="175">
        <v>31079</v>
      </c>
      <c r="E7" s="176">
        <v>44927</v>
      </c>
      <c r="F7" s="177">
        <v>45153</v>
      </c>
      <c r="G7" s="178">
        <v>122</v>
      </c>
      <c r="H7" s="215">
        <v>0</v>
      </c>
      <c r="I7" s="217">
        <v>12863</v>
      </c>
      <c r="J7" s="179">
        <v>1000</v>
      </c>
      <c r="K7" s="179">
        <v>0</v>
      </c>
    </row>
    <row r="8" spans="1:18" s="8" customFormat="1" ht="16.95" customHeight="1">
      <c r="A8" s="69"/>
      <c r="B8" s="70"/>
      <c r="C8" s="71"/>
      <c r="D8" s="72"/>
      <c r="E8" s="200"/>
      <c r="F8" s="42"/>
      <c r="G8" s="128"/>
      <c r="H8" s="214"/>
      <c r="I8" s="123"/>
      <c r="J8" s="164"/>
      <c r="K8" s="122"/>
      <c r="P8" s="7"/>
      <c r="R8" s="15"/>
    </row>
    <row r="9" spans="1:18" s="8" customFormat="1" ht="16.95" customHeight="1">
      <c r="A9" s="201"/>
      <c r="B9" s="202"/>
      <c r="C9" s="203"/>
      <c r="D9" s="204"/>
      <c r="E9" s="205"/>
      <c r="F9" s="206"/>
      <c r="G9" s="207"/>
      <c r="H9" s="208"/>
      <c r="I9" s="209"/>
      <c r="J9" s="164"/>
      <c r="K9" s="122"/>
      <c r="P9" s="7"/>
    </row>
    <row r="10" spans="1:18" s="8" customFormat="1" ht="16.95" customHeight="1">
      <c r="A10" s="201"/>
      <c r="B10" s="202"/>
      <c r="C10" s="203"/>
      <c r="D10" s="204"/>
      <c r="E10" s="205"/>
      <c r="F10" s="206"/>
      <c r="G10" s="207"/>
      <c r="H10" s="208"/>
      <c r="I10" s="209"/>
      <c r="J10" s="164"/>
      <c r="K10" s="122"/>
      <c r="P10" s="7"/>
    </row>
    <row r="11" spans="1:18" s="8" customFormat="1" ht="16.95" customHeight="1">
      <c r="A11" s="201"/>
      <c r="B11" s="202"/>
      <c r="C11" s="203"/>
      <c r="D11" s="204"/>
      <c r="E11" s="205"/>
      <c r="F11" s="206"/>
      <c r="G11" s="207"/>
      <c r="H11" s="208"/>
      <c r="I11" s="209"/>
      <c r="J11" s="164"/>
      <c r="K11" s="122"/>
      <c r="P11" s="7"/>
    </row>
    <row r="12" spans="1:18" s="8" customFormat="1" ht="16.95" customHeight="1">
      <c r="A12" s="201"/>
      <c r="B12" s="202"/>
      <c r="C12" s="203"/>
      <c r="D12" s="204"/>
      <c r="E12" s="205"/>
      <c r="F12" s="206"/>
      <c r="G12" s="207"/>
      <c r="H12" s="208"/>
      <c r="I12" s="209"/>
      <c r="J12" s="164"/>
      <c r="K12" s="122"/>
      <c r="P12" s="7"/>
    </row>
    <row r="13" spans="1:18" s="8" customFormat="1" ht="16.95" customHeight="1">
      <c r="A13" s="201"/>
      <c r="B13" s="202"/>
      <c r="C13" s="203"/>
      <c r="D13" s="204"/>
      <c r="E13" s="205"/>
      <c r="F13" s="206"/>
      <c r="G13" s="207"/>
      <c r="H13" s="208"/>
      <c r="I13" s="209"/>
      <c r="J13" s="164"/>
      <c r="K13" s="122"/>
      <c r="P13" s="7"/>
    </row>
    <row r="14" spans="1:18" s="8" customFormat="1" ht="16.95" customHeight="1">
      <c r="A14" s="201"/>
      <c r="B14" s="202"/>
      <c r="C14" s="203"/>
      <c r="D14" s="204"/>
      <c r="E14" s="205"/>
      <c r="F14" s="206"/>
      <c r="G14" s="207"/>
      <c r="H14" s="208"/>
      <c r="I14" s="209"/>
      <c r="J14" s="164"/>
      <c r="K14" s="122"/>
      <c r="P14" s="7"/>
    </row>
    <row r="15" spans="1:18" s="8" customFormat="1" ht="16.95" customHeight="1">
      <c r="A15" s="201"/>
      <c r="B15" s="202"/>
      <c r="C15" s="203"/>
      <c r="D15" s="204"/>
      <c r="E15" s="205"/>
      <c r="F15" s="206"/>
      <c r="G15" s="207"/>
      <c r="H15" s="208"/>
      <c r="I15" s="209"/>
      <c r="J15" s="164"/>
      <c r="K15" s="122"/>
      <c r="P15" s="7"/>
    </row>
    <row r="16" spans="1:18" s="8" customFormat="1" ht="16.95" customHeight="1">
      <c r="A16" s="201"/>
      <c r="B16" s="202"/>
      <c r="C16" s="203"/>
      <c r="D16" s="204"/>
      <c r="E16" s="205"/>
      <c r="F16" s="206"/>
      <c r="G16" s="207"/>
      <c r="H16" s="208"/>
      <c r="I16" s="209"/>
      <c r="J16" s="164"/>
      <c r="K16" s="122"/>
      <c r="P16" s="7"/>
    </row>
    <row r="17" spans="1:16" s="8" customFormat="1" ht="16.95" customHeight="1">
      <c r="A17" s="201"/>
      <c r="B17" s="202"/>
      <c r="C17" s="203"/>
      <c r="D17" s="204"/>
      <c r="E17" s="205"/>
      <c r="F17" s="206"/>
      <c r="G17" s="207"/>
      <c r="H17" s="208"/>
      <c r="I17" s="209"/>
      <c r="J17" s="164"/>
      <c r="K17" s="122"/>
      <c r="P17" s="7"/>
    </row>
    <row r="18" spans="1:16" s="8" customFormat="1" ht="16.95" customHeight="1">
      <c r="A18" s="201"/>
      <c r="B18" s="202"/>
      <c r="C18" s="203"/>
      <c r="D18" s="204"/>
      <c r="E18" s="205"/>
      <c r="F18" s="206"/>
      <c r="G18" s="207"/>
      <c r="H18" s="208"/>
      <c r="I18" s="209"/>
      <c r="J18" s="164"/>
      <c r="K18" s="122"/>
      <c r="P18" s="7"/>
    </row>
    <row r="19" spans="1:16" s="8" customFormat="1" ht="16.95" customHeight="1">
      <c r="A19" s="201"/>
      <c r="B19" s="202"/>
      <c r="C19" s="203"/>
      <c r="D19" s="204"/>
      <c r="E19" s="205"/>
      <c r="F19" s="206"/>
      <c r="G19" s="207"/>
      <c r="H19" s="208"/>
      <c r="I19" s="209"/>
      <c r="J19" s="164"/>
      <c r="K19" s="122"/>
      <c r="P19" s="7"/>
    </row>
    <row r="20" spans="1:16" s="8" customFormat="1" ht="16.95" customHeight="1">
      <c r="A20" s="201"/>
      <c r="B20" s="202"/>
      <c r="C20" s="203"/>
      <c r="D20" s="204"/>
      <c r="E20" s="205"/>
      <c r="F20" s="206"/>
      <c r="G20" s="207"/>
      <c r="H20" s="208"/>
      <c r="I20" s="209"/>
      <c r="J20" s="164"/>
      <c r="K20" s="122"/>
      <c r="P20" s="7"/>
    </row>
    <row r="21" spans="1:16" s="8" customFormat="1" ht="16.95" customHeight="1">
      <c r="A21" s="201"/>
      <c r="B21" s="202"/>
      <c r="C21" s="203"/>
      <c r="D21" s="204"/>
      <c r="E21" s="205"/>
      <c r="F21" s="206"/>
      <c r="G21" s="207"/>
      <c r="H21" s="208"/>
      <c r="I21" s="209"/>
      <c r="J21" s="164"/>
      <c r="K21" s="122"/>
      <c r="P21" s="7"/>
    </row>
    <row r="22" spans="1:16" s="8" customFormat="1" ht="16.95" customHeight="1">
      <c r="A22" s="201"/>
      <c r="B22" s="202"/>
      <c r="C22" s="203"/>
      <c r="D22" s="204"/>
      <c r="E22" s="205"/>
      <c r="F22" s="206"/>
      <c r="G22" s="207"/>
      <c r="H22" s="208"/>
      <c r="I22" s="209"/>
      <c r="J22" s="164"/>
      <c r="K22" s="122"/>
      <c r="P22" s="7"/>
    </row>
    <row r="23" spans="1:16" s="8" customFormat="1" ht="16.95" customHeight="1">
      <c r="A23" s="201"/>
      <c r="B23" s="202"/>
      <c r="C23" s="203"/>
      <c r="D23" s="204"/>
      <c r="E23" s="205"/>
      <c r="F23" s="206"/>
      <c r="G23" s="207"/>
      <c r="H23" s="208"/>
      <c r="I23" s="209"/>
      <c r="J23" s="164"/>
      <c r="K23" s="122"/>
      <c r="P23" s="7"/>
    </row>
    <row r="24" spans="1:16" s="8" customFormat="1" ht="16.95" customHeight="1">
      <c r="A24" s="201"/>
      <c r="B24" s="202"/>
      <c r="C24" s="203"/>
      <c r="D24" s="204"/>
      <c r="E24" s="205"/>
      <c r="F24" s="206"/>
      <c r="G24" s="207"/>
      <c r="H24" s="208"/>
      <c r="I24" s="209"/>
      <c r="J24" s="164"/>
      <c r="K24" s="122"/>
      <c r="P24" s="7"/>
    </row>
    <row r="25" spans="1:16" s="8" customFormat="1" ht="16.95" customHeight="1">
      <c r="A25" s="201"/>
      <c r="B25" s="202"/>
      <c r="C25" s="203"/>
      <c r="D25" s="204"/>
      <c r="E25" s="205"/>
      <c r="F25" s="206"/>
      <c r="G25" s="207"/>
      <c r="H25" s="208"/>
      <c r="I25" s="209"/>
      <c r="J25" s="164"/>
      <c r="K25" s="122"/>
      <c r="P25" s="7"/>
    </row>
    <row r="26" spans="1:16" s="8" customFormat="1" ht="16.95" customHeight="1">
      <c r="A26" s="201"/>
      <c r="B26" s="202"/>
      <c r="C26" s="203"/>
      <c r="D26" s="204"/>
      <c r="E26" s="205"/>
      <c r="F26" s="206"/>
      <c r="G26" s="207"/>
      <c r="H26" s="208"/>
      <c r="I26" s="209"/>
      <c r="J26" s="164"/>
      <c r="K26" s="122"/>
      <c r="P26" s="7"/>
    </row>
    <row r="27" spans="1:16" s="8" customFormat="1" ht="16.95" customHeight="1">
      <c r="A27" s="201"/>
      <c r="B27" s="202"/>
      <c r="C27" s="203"/>
      <c r="D27" s="204"/>
      <c r="E27" s="205"/>
      <c r="F27" s="206"/>
      <c r="G27" s="207"/>
      <c r="H27" s="208"/>
      <c r="I27" s="209"/>
      <c r="J27" s="164"/>
      <c r="K27" s="122"/>
      <c r="P27" s="7"/>
    </row>
    <row r="28" spans="1:16" s="8" customFormat="1" ht="16.95" customHeight="1">
      <c r="A28" s="201"/>
      <c r="B28" s="202"/>
      <c r="C28" s="203"/>
      <c r="D28" s="204"/>
      <c r="E28" s="205"/>
      <c r="F28" s="206"/>
      <c r="G28" s="207"/>
      <c r="H28" s="208"/>
      <c r="I28" s="209"/>
      <c r="J28" s="164"/>
      <c r="K28" s="122"/>
      <c r="P28" s="7"/>
    </row>
    <row r="29" spans="1:16" s="8" customFormat="1" ht="16.95" customHeight="1">
      <c r="A29" s="201"/>
      <c r="B29" s="202"/>
      <c r="C29" s="203"/>
      <c r="D29" s="204"/>
      <c r="E29" s="205"/>
      <c r="F29" s="206"/>
      <c r="G29" s="207"/>
      <c r="H29" s="208"/>
      <c r="I29" s="209"/>
      <c r="J29" s="164"/>
      <c r="K29" s="122"/>
      <c r="P29" s="7"/>
    </row>
    <row r="30" spans="1:16" s="8" customFormat="1" ht="16.95" customHeight="1">
      <c r="A30" s="201"/>
      <c r="B30" s="202"/>
      <c r="C30" s="203"/>
      <c r="D30" s="204"/>
      <c r="E30" s="205"/>
      <c r="F30" s="206"/>
      <c r="G30" s="207"/>
      <c r="H30" s="208"/>
      <c r="I30" s="209"/>
      <c r="J30" s="164"/>
      <c r="K30" s="122"/>
      <c r="P30" s="7"/>
    </row>
    <row r="31" spans="1:16" s="8" customFormat="1" ht="16.95" customHeight="1">
      <c r="A31" s="201"/>
      <c r="B31" s="202"/>
      <c r="C31" s="203"/>
      <c r="D31" s="204"/>
      <c r="E31" s="205"/>
      <c r="F31" s="206"/>
      <c r="G31" s="207"/>
      <c r="H31" s="208"/>
      <c r="I31" s="209"/>
      <c r="J31" s="164"/>
      <c r="K31" s="122"/>
      <c r="P31" s="7"/>
    </row>
    <row r="32" spans="1:16" s="8" customFormat="1" ht="16.95" customHeight="1">
      <c r="A32" s="201"/>
      <c r="B32" s="202"/>
      <c r="C32" s="203"/>
      <c r="D32" s="204"/>
      <c r="E32" s="205"/>
      <c r="F32" s="206"/>
      <c r="G32" s="207"/>
      <c r="H32" s="208"/>
      <c r="I32" s="209"/>
      <c r="J32" s="164"/>
      <c r="K32" s="122"/>
      <c r="P32" s="7"/>
    </row>
    <row r="33" spans="1:16" s="8" customFormat="1" ht="16.95" customHeight="1">
      <c r="A33" s="201"/>
      <c r="B33" s="202"/>
      <c r="C33" s="203"/>
      <c r="D33" s="204"/>
      <c r="E33" s="205"/>
      <c r="F33" s="206"/>
      <c r="G33" s="207"/>
      <c r="H33" s="208"/>
      <c r="I33" s="209"/>
      <c r="J33" s="164"/>
      <c r="K33" s="122"/>
      <c r="P33" s="7"/>
    </row>
    <row r="34" spans="1:16" s="8" customFormat="1" ht="16.95" customHeight="1">
      <c r="A34" s="201"/>
      <c r="B34" s="202"/>
      <c r="C34" s="203"/>
      <c r="D34" s="204"/>
      <c r="E34" s="205"/>
      <c r="F34" s="206"/>
      <c r="G34" s="207"/>
      <c r="H34" s="208"/>
      <c r="I34" s="209"/>
      <c r="J34" s="164"/>
      <c r="K34" s="122"/>
      <c r="P34" s="7"/>
    </row>
    <row r="35" spans="1:16" s="8" customFormat="1" ht="16.95" customHeight="1">
      <c r="A35" s="201"/>
      <c r="B35" s="202"/>
      <c r="C35" s="203"/>
      <c r="D35" s="204"/>
      <c r="E35" s="205"/>
      <c r="F35" s="206"/>
      <c r="G35" s="207"/>
      <c r="H35" s="208"/>
      <c r="I35" s="209"/>
      <c r="J35" s="164"/>
      <c r="K35" s="122"/>
      <c r="P35" s="7"/>
    </row>
    <row r="36" spans="1:16" s="8" customFormat="1" ht="16.95" customHeight="1">
      <c r="A36" s="201"/>
      <c r="B36" s="202"/>
      <c r="C36" s="203"/>
      <c r="D36" s="204"/>
      <c r="E36" s="205"/>
      <c r="F36" s="206"/>
      <c r="G36" s="207"/>
      <c r="H36" s="208"/>
      <c r="I36" s="209"/>
      <c r="J36" s="164"/>
      <c r="K36" s="122"/>
      <c r="P36" s="7"/>
    </row>
    <row r="37" spans="1:16" s="8" customFormat="1" ht="16.95" customHeight="1">
      <c r="A37" s="201"/>
      <c r="B37" s="202"/>
      <c r="C37" s="203"/>
      <c r="D37" s="204"/>
      <c r="E37" s="205"/>
      <c r="F37" s="206"/>
      <c r="G37" s="207"/>
      <c r="H37" s="208"/>
      <c r="I37" s="209"/>
      <c r="J37" s="164"/>
      <c r="K37" s="122"/>
      <c r="P37" s="7"/>
    </row>
    <row r="38" spans="1:16" s="8" customFormat="1" ht="16.95" customHeight="1">
      <c r="A38" s="201"/>
      <c r="B38" s="202"/>
      <c r="C38" s="203"/>
      <c r="D38" s="204"/>
      <c r="E38" s="205"/>
      <c r="F38" s="206"/>
      <c r="G38" s="207"/>
      <c r="H38" s="208"/>
      <c r="I38" s="209"/>
      <c r="J38" s="164"/>
      <c r="K38" s="122"/>
      <c r="P38" s="7"/>
    </row>
    <row r="39" spans="1:16" s="8" customFormat="1" ht="16.95" customHeight="1">
      <c r="A39" s="201"/>
      <c r="B39" s="202"/>
      <c r="C39" s="203"/>
      <c r="D39" s="204"/>
      <c r="E39" s="205"/>
      <c r="F39" s="206"/>
      <c r="G39" s="207"/>
      <c r="H39" s="208"/>
      <c r="I39" s="209"/>
      <c r="J39" s="164"/>
      <c r="K39" s="122"/>
      <c r="P39" s="7"/>
    </row>
    <row r="40" spans="1:16" s="8" customFormat="1" ht="16.95" customHeight="1">
      <c r="A40" s="201"/>
      <c r="B40" s="202"/>
      <c r="C40" s="203"/>
      <c r="D40" s="204"/>
      <c r="E40" s="205"/>
      <c r="F40" s="206"/>
      <c r="G40" s="207"/>
      <c r="H40" s="208"/>
      <c r="I40" s="209"/>
      <c r="J40" s="164"/>
      <c r="K40" s="122"/>
      <c r="P40" s="7"/>
    </row>
    <row r="41" spans="1:16" s="8" customFormat="1" ht="16.95" customHeight="1">
      <c r="A41" s="201"/>
      <c r="B41" s="202"/>
      <c r="C41" s="203"/>
      <c r="D41" s="204"/>
      <c r="E41" s="205"/>
      <c r="F41" s="206"/>
      <c r="G41" s="207"/>
      <c r="H41" s="208"/>
      <c r="I41" s="209"/>
      <c r="J41" s="164"/>
      <c r="K41" s="122"/>
      <c r="P41" s="7"/>
    </row>
    <row r="42" spans="1:16" s="8" customFormat="1" ht="16.95" customHeight="1">
      <c r="A42" s="201"/>
      <c r="B42" s="202"/>
      <c r="C42" s="203"/>
      <c r="D42" s="204"/>
      <c r="E42" s="205"/>
      <c r="F42" s="206"/>
      <c r="G42" s="207"/>
      <c r="H42" s="208"/>
      <c r="I42" s="209"/>
      <c r="J42" s="164"/>
      <c r="K42" s="122"/>
      <c r="P42" s="7"/>
    </row>
    <row r="43" spans="1:16" s="8" customFormat="1" ht="16.95" customHeight="1">
      <c r="A43" s="201"/>
      <c r="B43" s="202"/>
      <c r="C43" s="203"/>
      <c r="D43" s="204"/>
      <c r="E43" s="205"/>
      <c r="F43" s="206"/>
      <c r="G43" s="207"/>
      <c r="H43" s="208"/>
      <c r="I43" s="209"/>
      <c r="J43" s="164"/>
      <c r="K43" s="122"/>
      <c r="P43" s="7"/>
    </row>
    <row r="44" spans="1:16" s="8" customFormat="1" ht="16.95" customHeight="1">
      <c r="A44" s="201"/>
      <c r="B44" s="202"/>
      <c r="C44" s="203"/>
      <c r="D44" s="204"/>
      <c r="E44" s="205"/>
      <c r="F44" s="206"/>
      <c r="G44" s="207"/>
      <c r="H44" s="208"/>
      <c r="I44" s="209"/>
      <c r="J44" s="164"/>
      <c r="K44" s="122"/>
      <c r="P44" s="7"/>
    </row>
    <row r="45" spans="1:16" s="8" customFormat="1" ht="16.95" customHeight="1">
      <c r="A45" s="201"/>
      <c r="B45" s="202"/>
      <c r="C45" s="203"/>
      <c r="D45" s="204"/>
      <c r="E45" s="205"/>
      <c r="F45" s="206"/>
      <c r="G45" s="207"/>
      <c r="H45" s="208"/>
      <c r="I45" s="209"/>
      <c r="J45" s="164"/>
      <c r="K45" s="122"/>
      <c r="P45" s="7"/>
    </row>
    <row r="46" spans="1:16" s="8" customFormat="1" ht="16.95" customHeight="1">
      <c r="A46" s="201"/>
      <c r="B46" s="202"/>
      <c r="C46" s="203"/>
      <c r="D46" s="204"/>
      <c r="E46" s="205"/>
      <c r="F46" s="206"/>
      <c r="G46" s="207"/>
      <c r="H46" s="208"/>
      <c r="I46" s="209"/>
      <c r="J46" s="164"/>
      <c r="K46" s="122"/>
      <c r="P46" s="7"/>
    </row>
    <row r="47" spans="1:16" s="8" customFormat="1" ht="16.95" customHeight="1">
      <c r="A47" s="201"/>
      <c r="B47" s="202"/>
      <c r="C47" s="203"/>
      <c r="D47" s="204"/>
      <c r="E47" s="205"/>
      <c r="F47" s="206"/>
      <c r="G47" s="207"/>
      <c r="H47" s="208"/>
      <c r="I47" s="209"/>
      <c r="J47" s="164"/>
      <c r="K47" s="122"/>
      <c r="P47" s="7"/>
    </row>
    <row r="48" spans="1:16" s="8" customFormat="1" ht="16.95" customHeight="1">
      <c r="A48" s="201"/>
      <c r="B48" s="202"/>
      <c r="C48" s="203"/>
      <c r="D48" s="204"/>
      <c r="E48" s="205"/>
      <c r="F48" s="206"/>
      <c r="G48" s="207"/>
      <c r="H48" s="208"/>
      <c r="I48" s="209"/>
      <c r="J48" s="164"/>
      <c r="K48" s="122"/>
      <c r="P48" s="7"/>
    </row>
    <row r="49" spans="1:16" s="8" customFormat="1" ht="16.95" customHeight="1">
      <c r="A49" s="201"/>
      <c r="B49" s="202"/>
      <c r="C49" s="203"/>
      <c r="D49" s="204"/>
      <c r="E49" s="205"/>
      <c r="F49" s="206"/>
      <c r="G49" s="207"/>
      <c r="H49" s="208"/>
      <c r="I49" s="209"/>
      <c r="J49" s="164"/>
      <c r="K49" s="122"/>
      <c r="P49" s="7"/>
    </row>
    <row r="50" spans="1:16" s="8" customFormat="1" ht="16.95" customHeight="1">
      <c r="A50" s="201"/>
      <c r="B50" s="202"/>
      <c r="C50" s="203"/>
      <c r="D50" s="204"/>
      <c r="E50" s="205"/>
      <c r="F50" s="206"/>
      <c r="G50" s="207"/>
      <c r="H50" s="208"/>
      <c r="I50" s="209"/>
      <c r="J50" s="164"/>
      <c r="K50" s="122"/>
      <c r="P50" s="7"/>
    </row>
    <row r="51" spans="1:16" s="8" customFormat="1" ht="16.95" customHeight="1">
      <c r="A51" s="201"/>
      <c r="B51" s="202"/>
      <c r="C51" s="203"/>
      <c r="D51" s="204"/>
      <c r="E51" s="205"/>
      <c r="F51" s="206"/>
      <c r="G51" s="207"/>
      <c r="H51" s="208"/>
      <c r="I51" s="209"/>
      <c r="J51" s="164"/>
      <c r="K51" s="122"/>
      <c r="P51" s="7"/>
    </row>
    <row r="52" spans="1:16" s="8" customFormat="1" ht="16.95" customHeight="1">
      <c r="A52" s="201"/>
      <c r="B52" s="202"/>
      <c r="C52" s="203"/>
      <c r="D52" s="204"/>
      <c r="E52" s="205"/>
      <c r="F52" s="206"/>
      <c r="G52" s="207"/>
      <c r="H52" s="208"/>
      <c r="I52" s="209"/>
      <c r="J52" s="164"/>
      <c r="K52" s="122"/>
      <c r="P52" s="7"/>
    </row>
    <row r="53" spans="1:16" s="8" customFormat="1" ht="16.95" customHeight="1">
      <c r="A53" s="201"/>
      <c r="B53" s="202"/>
      <c r="C53" s="203"/>
      <c r="D53" s="204"/>
      <c r="E53" s="205"/>
      <c r="F53" s="206"/>
      <c r="G53" s="207"/>
      <c r="H53" s="208"/>
      <c r="I53" s="209"/>
      <c r="J53" s="164"/>
      <c r="K53" s="122"/>
      <c r="P53" s="7"/>
    </row>
    <row r="54" spans="1:16" s="8" customFormat="1" ht="16.95" customHeight="1">
      <c r="A54" s="201"/>
      <c r="B54" s="202"/>
      <c r="C54" s="203"/>
      <c r="D54" s="204"/>
      <c r="E54" s="205"/>
      <c r="F54" s="206"/>
      <c r="G54" s="207"/>
      <c r="H54" s="208"/>
      <c r="I54" s="209"/>
      <c r="J54" s="164"/>
      <c r="K54" s="122"/>
      <c r="P54" s="7"/>
    </row>
    <row r="55" spans="1:16" s="8" customFormat="1" ht="16.95" customHeight="1">
      <c r="A55" s="201"/>
      <c r="B55" s="202"/>
      <c r="C55" s="203"/>
      <c r="D55" s="204"/>
      <c r="E55" s="205"/>
      <c r="F55" s="206"/>
      <c r="G55" s="207"/>
      <c r="H55" s="208"/>
      <c r="I55" s="209"/>
      <c r="J55" s="164"/>
      <c r="K55" s="122"/>
      <c r="P55" s="7"/>
    </row>
    <row r="56" spans="1:16" s="8" customFormat="1" ht="16.95" customHeight="1">
      <c r="A56" s="201"/>
      <c r="B56" s="202"/>
      <c r="C56" s="203"/>
      <c r="D56" s="204"/>
      <c r="E56" s="205"/>
      <c r="F56" s="206"/>
      <c r="G56" s="207"/>
      <c r="H56" s="208"/>
      <c r="I56" s="209"/>
      <c r="J56" s="164"/>
      <c r="K56" s="122"/>
      <c r="P56" s="7"/>
    </row>
    <row r="57" spans="1:16" s="8" customFormat="1" ht="16.95" customHeight="1">
      <c r="A57" s="201"/>
      <c r="B57" s="202"/>
      <c r="C57" s="203"/>
      <c r="D57" s="204"/>
      <c r="E57" s="205"/>
      <c r="F57" s="206"/>
      <c r="G57" s="207"/>
      <c r="H57" s="208"/>
      <c r="I57" s="209"/>
      <c r="J57" s="164"/>
      <c r="K57" s="122"/>
      <c r="P57" s="7"/>
    </row>
    <row r="58" spans="1:16" s="8" customFormat="1" ht="16.95" customHeight="1">
      <c r="A58" s="201"/>
      <c r="B58" s="202"/>
      <c r="C58" s="203"/>
      <c r="D58" s="204"/>
      <c r="E58" s="205"/>
      <c r="F58" s="206"/>
      <c r="G58" s="207"/>
      <c r="H58" s="208"/>
      <c r="I58" s="209"/>
      <c r="J58" s="164"/>
      <c r="K58" s="122"/>
      <c r="P58" s="7"/>
    </row>
    <row r="59" spans="1:16" s="8" customFormat="1" ht="16.95" customHeight="1">
      <c r="A59" s="201"/>
      <c r="B59" s="202"/>
      <c r="C59" s="203"/>
      <c r="D59" s="204"/>
      <c r="E59" s="205"/>
      <c r="F59" s="206"/>
      <c r="G59" s="207"/>
      <c r="H59" s="208"/>
      <c r="I59" s="209"/>
      <c r="J59" s="164"/>
      <c r="K59" s="122"/>
      <c r="P59" s="7"/>
    </row>
    <row r="60" spans="1:16" s="8" customFormat="1" ht="16.95" customHeight="1">
      <c r="A60" s="201"/>
      <c r="B60" s="202"/>
      <c r="C60" s="203"/>
      <c r="D60" s="204"/>
      <c r="E60" s="205"/>
      <c r="F60" s="206"/>
      <c r="G60" s="207"/>
      <c r="H60" s="208"/>
      <c r="I60" s="209"/>
      <c r="J60" s="164"/>
      <c r="K60" s="122"/>
      <c r="P60" s="7"/>
    </row>
    <row r="61" spans="1:16" s="8" customFormat="1" ht="16.95" customHeight="1">
      <c r="A61" s="201"/>
      <c r="B61" s="202"/>
      <c r="C61" s="203"/>
      <c r="D61" s="204"/>
      <c r="E61" s="205"/>
      <c r="F61" s="206"/>
      <c r="G61" s="207"/>
      <c r="H61" s="208"/>
      <c r="I61" s="209"/>
      <c r="J61" s="164"/>
      <c r="K61" s="122"/>
      <c r="P61" s="7"/>
    </row>
    <row r="62" spans="1:16" s="8" customFormat="1" ht="16.95" customHeight="1">
      <c r="A62" s="201"/>
      <c r="B62" s="202"/>
      <c r="C62" s="203"/>
      <c r="D62" s="204"/>
      <c r="E62" s="205"/>
      <c r="F62" s="206"/>
      <c r="G62" s="207"/>
      <c r="H62" s="208"/>
      <c r="I62" s="209"/>
      <c r="J62" s="164"/>
      <c r="K62" s="122"/>
      <c r="P62" s="7"/>
    </row>
    <row r="63" spans="1:16" s="8" customFormat="1" ht="16.95" customHeight="1">
      <c r="A63" s="201"/>
      <c r="B63" s="202"/>
      <c r="C63" s="203"/>
      <c r="D63" s="204"/>
      <c r="E63" s="205"/>
      <c r="F63" s="206"/>
      <c r="G63" s="207"/>
      <c r="H63" s="208"/>
      <c r="I63" s="209"/>
      <c r="J63" s="164"/>
      <c r="K63" s="122"/>
      <c r="P63" s="7"/>
    </row>
    <row r="64" spans="1:16" s="8" customFormat="1" ht="16.95" customHeight="1">
      <c r="A64" s="201"/>
      <c r="B64" s="202"/>
      <c r="C64" s="203"/>
      <c r="D64" s="204"/>
      <c r="E64" s="205"/>
      <c r="F64" s="206"/>
      <c r="G64" s="207"/>
      <c r="H64" s="208"/>
      <c r="I64" s="209"/>
      <c r="J64" s="164"/>
      <c r="K64" s="122"/>
      <c r="P64" s="7"/>
    </row>
    <row r="65" spans="1:16" s="8" customFormat="1" ht="16.95" customHeight="1">
      <c r="A65" s="201"/>
      <c r="B65" s="202"/>
      <c r="C65" s="203"/>
      <c r="D65" s="204"/>
      <c r="E65" s="205"/>
      <c r="F65" s="206"/>
      <c r="G65" s="207"/>
      <c r="H65" s="208"/>
      <c r="I65" s="209"/>
      <c r="J65" s="164"/>
      <c r="K65" s="122"/>
      <c r="P65" s="7"/>
    </row>
    <row r="66" spans="1:16" s="8" customFormat="1" ht="16.95" customHeight="1">
      <c r="A66" s="201"/>
      <c r="B66" s="202"/>
      <c r="C66" s="203"/>
      <c r="D66" s="204"/>
      <c r="E66" s="205"/>
      <c r="F66" s="206"/>
      <c r="G66" s="207"/>
      <c r="H66" s="208"/>
      <c r="I66" s="209"/>
      <c r="J66" s="164"/>
      <c r="K66" s="122"/>
      <c r="P66" s="7"/>
    </row>
    <row r="67" spans="1:16" s="8" customFormat="1" ht="16.95" customHeight="1">
      <c r="A67" s="201"/>
      <c r="B67" s="202"/>
      <c r="C67" s="203"/>
      <c r="D67" s="204"/>
      <c r="E67" s="205"/>
      <c r="F67" s="206"/>
      <c r="G67" s="207"/>
      <c r="H67" s="208"/>
      <c r="I67" s="209"/>
      <c r="J67" s="164"/>
      <c r="K67" s="122"/>
      <c r="P67" s="7"/>
    </row>
    <row r="68" spans="1:16" s="8" customFormat="1" ht="16.95" customHeight="1">
      <c r="A68" s="201"/>
      <c r="B68" s="202"/>
      <c r="C68" s="203"/>
      <c r="D68" s="204"/>
      <c r="E68" s="205"/>
      <c r="F68" s="206"/>
      <c r="G68" s="207"/>
      <c r="H68" s="208"/>
      <c r="I68" s="209"/>
      <c r="J68" s="164"/>
      <c r="K68" s="122"/>
      <c r="P68" s="7"/>
    </row>
    <row r="69" spans="1:16" s="8" customFormat="1" ht="16.95" customHeight="1">
      <c r="A69" s="201"/>
      <c r="B69" s="202"/>
      <c r="C69" s="203"/>
      <c r="D69" s="204"/>
      <c r="E69" s="205"/>
      <c r="F69" s="206"/>
      <c r="G69" s="207"/>
      <c r="H69" s="208"/>
      <c r="I69" s="209"/>
      <c r="J69" s="164"/>
      <c r="K69" s="122"/>
      <c r="P69" s="7"/>
    </row>
    <row r="70" spans="1:16" s="8" customFormat="1" ht="16.95" customHeight="1">
      <c r="A70" s="201"/>
      <c r="B70" s="202"/>
      <c r="C70" s="203"/>
      <c r="D70" s="204"/>
      <c r="E70" s="205"/>
      <c r="F70" s="206"/>
      <c r="G70" s="207"/>
      <c r="H70" s="208"/>
      <c r="I70" s="209"/>
      <c r="J70" s="164"/>
      <c r="K70" s="122"/>
      <c r="P70" s="7"/>
    </row>
    <row r="71" spans="1:16" s="8" customFormat="1" ht="16.95" customHeight="1">
      <c r="A71" s="201"/>
      <c r="B71" s="202"/>
      <c r="C71" s="203"/>
      <c r="D71" s="204"/>
      <c r="E71" s="205"/>
      <c r="F71" s="206"/>
      <c r="G71" s="207"/>
      <c r="H71" s="208"/>
      <c r="I71" s="209"/>
      <c r="J71" s="164"/>
      <c r="K71" s="122"/>
      <c r="P71" s="7"/>
    </row>
    <row r="72" spans="1:16" s="8" customFormat="1" ht="16.95" customHeight="1">
      <c r="A72" s="201"/>
      <c r="B72" s="202"/>
      <c r="C72" s="203"/>
      <c r="D72" s="204"/>
      <c r="E72" s="205"/>
      <c r="F72" s="206"/>
      <c r="G72" s="207"/>
      <c r="H72" s="208"/>
      <c r="I72" s="209"/>
      <c r="J72" s="164"/>
      <c r="K72" s="122"/>
      <c r="P72" s="7"/>
    </row>
    <row r="73" spans="1:16" s="8" customFormat="1" ht="16.95" customHeight="1">
      <c r="A73" s="201"/>
      <c r="B73" s="202"/>
      <c r="C73" s="203"/>
      <c r="D73" s="204"/>
      <c r="E73" s="205"/>
      <c r="F73" s="206"/>
      <c r="G73" s="207"/>
      <c r="H73" s="208"/>
      <c r="I73" s="209"/>
      <c r="J73" s="164"/>
      <c r="K73" s="122"/>
      <c r="P73" s="7"/>
    </row>
    <row r="74" spans="1:16" s="8" customFormat="1" ht="16.95" customHeight="1">
      <c r="A74" s="201"/>
      <c r="B74" s="202"/>
      <c r="C74" s="203"/>
      <c r="D74" s="204"/>
      <c r="E74" s="205"/>
      <c r="F74" s="206"/>
      <c r="G74" s="207"/>
      <c r="H74" s="208"/>
      <c r="I74" s="209"/>
      <c r="J74" s="164"/>
      <c r="K74" s="122"/>
      <c r="P74" s="7"/>
    </row>
    <row r="75" spans="1:16" s="8" customFormat="1" ht="16.95" customHeight="1">
      <c r="A75" s="201"/>
      <c r="B75" s="202"/>
      <c r="C75" s="203"/>
      <c r="D75" s="204"/>
      <c r="E75" s="205"/>
      <c r="F75" s="206"/>
      <c r="G75" s="207"/>
      <c r="H75" s="208"/>
      <c r="I75" s="209"/>
      <c r="J75" s="164"/>
      <c r="K75" s="122"/>
      <c r="P75" s="7"/>
    </row>
    <row r="76" spans="1:16" s="8" customFormat="1" ht="16.95" customHeight="1">
      <c r="A76" s="201"/>
      <c r="B76" s="202"/>
      <c r="C76" s="203"/>
      <c r="D76" s="204"/>
      <c r="E76" s="205"/>
      <c r="F76" s="206"/>
      <c r="G76" s="207"/>
      <c r="H76" s="208"/>
      <c r="I76" s="209"/>
      <c r="J76" s="164"/>
      <c r="K76" s="122"/>
      <c r="P76" s="7"/>
    </row>
    <row r="77" spans="1:16" s="8" customFormat="1" ht="16.95" customHeight="1">
      <c r="A77" s="201"/>
      <c r="B77" s="202"/>
      <c r="C77" s="203"/>
      <c r="D77" s="204"/>
      <c r="E77" s="205"/>
      <c r="F77" s="206"/>
      <c r="G77" s="207"/>
      <c r="H77" s="208"/>
      <c r="I77" s="209"/>
      <c r="J77" s="164"/>
      <c r="K77" s="122"/>
      <c r="P77" s="7"/>
    </row>
    <row r="78" spans="1:16" s="8" customFormat="1" ht="16.95" customHeight="1">
      <c r="A78" s="201"/>
      <c r="B78" s="202"/>
      <c r="C78" s="203"/>
      <c r="D78" s="204"/>
      <c r="E78" s="205"/>
      <c r="F78" s="206"/>
      <c r="G78" s="207"/>
      <c r="H78" s="208"/>
      <c r="I78" s="209"/>
      <c r="J78" s="164"/>
      <c r="K78" s="122"/>
      <c r="P78" s="7"/>
    </row>
    <row r="79" spans="1:16" s="8" customFormat="1" ht="16.95" customHeight="1">
      <c r="A79" s="201"/>
      <c r="B79" s="202"/>
      <c r="C79" s="203"/>
      <c r="D79" s="204"/>
      <c r="E79" s="205"/>
      <c r="F79" s="206"/>
      <c r="G79" s="207"/>
      <c r="H79" s="208"/>
      <c r="I79" s="209"/>
      <c r="J79" s="164"/>
      <c r="K79" s="122"/>
      <c r="P79" s="7"/>
    </row>
    <row r="80" spans="1:16" s="8" customFormat="1" ht="16.95" customHeight="1">
      <c r="A80" s="201"/>
      <c r="B80" s="202"/>
      <c r="C80" s="203"/>
      <c r="D80" s="204"/>
      <c r="E80" s="205"/>
      <c r="F80" s="206"/>
      <c r="G80" s="207"/>
      <c r="H80" s="208"/>
      <c r="I80" s="209"/>
      <c r="J80" s="164"/>
      <c r="K80" s="122"/>
      <c r="P80" s="7"/>
    </row>
    <row r="81" spans="1:16" s="8" customFormat="1" ht="16.95" customHeight="1">
      <c r="A81" s="201"/>
      <c r="B81" s="202"/>
      <c r="C81" s="203"/>
      <c r="D81" s="204"/>
      <c r="E81" s="205"/>
      <c r="F81" s="206"/>
      <c r="G81" s="207"/>
      <c r="H81" s="208"/>
      <c r="I81" s="209"/>
      <c r="J81" s="164"/>
      <c r="K81" s="122"/>
      <c r="P81" s="7"/>
    </row>
    <row r="82" spans="1:16" s="8" customFormat="1" ht="16.95" customHeight="1">
      <c r="A82" s="201"/>
      <c r="B82" s="202"/>
      <c r="C82" s="203"/>
      <c r="D82" s="204"/>
      <c r="E82" s="205"/>
      <c r="F82" s="206"/>
      <c r="G82" s="207"/>
      <c r="H82" s="208"/>
      <c r="I82" s="209"/>
      <c r="J82" s="164"/>
      <c r="K82" s="122"/>
      <c r="P82" s="7"/>
    </row>
    <row r="83" spans="1:16" s="8" customFormat="1" ht="16.95" customHeight="1">
      <c r="A83" s="201"/>
      <c r="B83" s="202"/>
      <c r="C83" s="203"/>
      <c r="D83" s="204"/>
      <c r="E83" s="205"/>
      <c r="F83" s="206"/>
      <c r="G83" s="207"/>
      <c r="H83" s="208"/>
      <c r="I83" s="209"/>
      <c r="J83" s="164"/>
      <c r="K83" s="122"/>
      <c r="P83" s="7"/>
    </row>
    <row r="84" spans="1:16" s="8" customFormat="1" ht="16.95" customHeight="1">
      <c r="A84" s="201"/>
      <c r="B84" s="202"/>
      <c r="C84" s="203"/>
      <c r="D84" s="204"/>
      <c r="E84" s="205"/>
      <c r="F84" s="206"/>
      <c r="G84" s="207"/>
      <c r="H84" s="208"/>
      <c r="I84" s="209"/>
      <c r="J84" s="164"/>
      <c r="K84" s="122"/>
      <c r="P84" s="7"/>
    </row>
    <row r="85" spans="1:16" s="8" customFormat="1" ht="16.95" customHeight="1">
      <c r="A85" s="201"/>
      <c r="B85" s="202"/>
      <c r="C85" s="203"/>
      <c r="D85" s="204"/>
      <c r="E85" s="205"/>
      <c r="F85" s="206"/>
      <c r="G85" s="207"/>
      <c r="H85" s="208"/>
      <c r="I85" s="209"/>
      <c r="J85" s="164"/>
      <c r="K85" s="122"/>
      <c r="P85" s="7"/>
    </row>
    <row r="86" spans="1:16" s="8" customFormat="1" ht="16.95" customHeight="1">
      <c r="A86" s="201"/>
      <c r="B86" s="202"/>
      <c r="C86" s="203"/>
      <c r="D86" s="204"/>
      <c r="E86" s="205"/>
      <c r="F86" s="206"/>
      <c r="G86" s="207"/>
      <c r="H86" s="208"/>
      <c r="I86" s="209"/>
      <c r="J86" s="164"/>
      <c r="K86" s="122"/>
      <c r="P86" s="7"/>
    </row>
    <row r="87" spans="1:16" s="8" customFormat="1" ht="16.95" customHeight="1">
      <c r="A87" s="201"/>
      <c r="B87" s="202"/>
      <c r="C87" s="203"/>
      <c r="D87" s="204"/>
      <c r="E87" s="205"/>
      <c r="F87" s="206"/>
      <c r="G87" s="207"/>
      <c r="H87" s="208"/>
      <c r="I87" s="209"/>
      <c r="J87" s="164"/>
      <c r="K87" s="122"/>
      <c r="P87" s="7"/>
    </row>
    <row r="88" spans="1:16" s="8" customFormat="1" ht="16.95" customHeight="1">
      <c r="A88" s="201"/>
      <c r="B88" s="202"/>
      <c r="C88" s="203"/>
      <c r="D88" s="204"/>
      <c r="E88" s="205"/>
      <c r="F88" s="206"/>
      <c r="G88" s="207"/>
      <c r="H88" s="208"/>
      <c r="I88" s="209"/>
      <c r="J88" s="164"/>
      <c r="K88" s="122"/>
      <c r="P88" s="7"/>
    </row>
    <row r="89" spans="1:16" s="8" customFormat="1" ht="16.95" customHeight="1">
      <c r="A89" s="201"/>
      <c r="B89" s="202"/>
      <c r="C89" s="203"/>
      <c r="D89" s="204"/>
      <c r="E89" s="205"/>
      <c r="F89" s="206"/>
      <c r="G89" s="207"/>
      <c r="H89" s="208"/>
      <c r="I89" s="209"/>
      <c r="J89" s="164"/>
      <c r="K89" s="122"/>
      <c r="P89" s="7"/>
    </row>
    <row r="90" spans="1:16" s="8" customFormat="1" ht="16.95" customHeight="1">
      <c r="A90" s="201"/>
      <c r="B90" s="202"/>
      <c r="C90" s="203"/>
      <c r="D90" s="204"/>
      <c r="E90" s="205"/>
      <c r="F90" s="206"/>
      <c r="G90" s="207"/>
      <c r="H90" s="208"/>
      <c r="I90" s="209"/>
      <c r="J90" s="164"/>
      <c r="K90" s="122"/>
      <c r="P90" s="7"/>
    </row>
    <row r="91" spans="1:16" s="8" customFormat="1" ht="16.95" customHeight="1">
      <c r="A91" s="201"/>
      <c r="B91" s="202"/>
      <c r="C91" s="203"/>
      <c r="D91" s="204"/>
      <c r="E91" s="205"/>
      <c r="F91" s="206"/>
      <c r="G91" s="207"/>
      <c r="H91" s="208"/>
      <c r="I91" s="209"/>
      <c r="J91" s="164"/>
      <c r="K91" s="122"/>
      <c r="P91" s="7"/>
    </row>
    <row r="92" spans="1:16" s="8" customFormat="1" ht="16.95" customHeight="1">
      <c r="A92" s="201"/>
      <c r="B92" s="202"/>
      <c r="C92" s="203"/>
      <c r="D92" s="204"/>
      <c r="E92" s="205"/>
      <c r="F92" s="206"/>
      <c r="G92" s="207"/>
      <c r="H92" s="208"/>
      <c r="I92" s="209"/>
      <c r="J92" s="164"/>
      <c r="K92" s="122"/>
      <c r="P92" s="7"/>
    </row>
    <row r="93" spans="1:16" s="8" customFormat="1" ht="16.95" customHeight="1">
      <c r="A93" s="201"/>
      <c r="B93" s="202"/>
      <c r="C93" s="203"/>
      <c r="D93" s="204"/>
      <c r="E93" s="205"/>
      <c r="F93" s="206"/>
      <c r="G93" s="207"/>
      <c r="H93" s="208"/>
      <c r="I93" s="209"/>
      <c r="J93" s="164"/>
      <c r="K93" s="122"/>
      <c r="P93" s="7"/>
    </row>
    <row r="94" spans="1:16" s="8" customFormat="1" ht="16.95" customHeight="1">
      <c r="A94" s="201"/>
      <c r="B94" s="202"/>
      <c r="C94" s="203"/>
      <c r="D94" s="204"/>
      <c r="E94" s="205"/>
      <c r="F94" s="206"/>
      <c r="G94" s="207"/>
      <c r="H94" s="208"/>
      <c r="I94" s="209"/>
      <c r="J94" s="164"/>
      <c r="K94" s="122"/>
      <c r="P94" s="7"/>
    </row>
    <row r="95" spans="1:16" s="8" customFormat="1" ht="16.95" customHeight="1">
      <c r="A95" s="201"/>
      <c r="B95" s="202"/>
      <c r="C95" s="203"/>
      <c r="D95" s="204"/>
      <c r="E95" s="205"/>
      <c r="F95" s="206"/>
      <c r="G95" s="207"/>
      <c r="H95" s="208"/>
      <c r="I95" s="209"/>
      <c r="J95" s="164"/>
      <c r="K95" s="122"/>
      <c r="P95" s="7"/>
    </row>
    <row r="96" spans="1:16" s="8" customFormat="1" ht="16.95" customHeight="1">
      <c r="A96" s="201"/>
      <c r="B96" s="202"/>
      <c r="C96" s="203"/>
      <c r="D96" s="204"/>
      <c r="E96" s="205"/>
      <c r="F96" s="206"/>
      <c r="G96" s="207"/>
      <c r="H96" s="208"/>
      <c r="I96" s="209"/>
      <c r="J96" s="164"/>
      <c r="K96" s="122"/>
      <c r="P96" s="7"/>
    </row>
    <row r="97" spans="1:16" s="8" customFormat="1" ht="16.95" customHeight="1">
      <c r="A97" s="201"/>
      <c r="B97" s="202"/>
      <c r="C97" s="203"/>
      <c r="D97" s="204"/>
      <c r="E97" s="205"/>
      <c r="F97" s="206"/>
      <c r="G97" s="207"/>
      <c r="H97" s="208"/>
      <c r="I97" s="209"/>
      <c r="J97" s="164"/>
      <c r="K97" s="122"/>
      <c r="P97" s="7"/>
    </row>
    <row r="98" spans="1:16" s="8" customFormat="1" ht="16.95" customHeight="1">
      <c r="A98" s="201"/>
      <c r="B98" s="202"/>
      <c r="C98" s="203"/>
      <c r="D98" s="204"/>
      <c r="E98" s="205"/>
      <c r="F98" s="206"/>
      <c r="G98" s="207"/>
      <c r="H98" s="208"/>
      <c r="I98" s="209"/>
      <c r="J98" s="164"/>
      <c r="K98" s="122"/>
      <c r="P98" s="7"/>
    </row>
    <row r="99" spans="1:16" s="8" customFormat="1" ht="16.95" customHeight="1">
      <c r="A99" s="201"/>
      <c r="B99" s="202"/>
      <c r="C99" s="203"/>
      <c r="D99" s="204"/>
      <c r="E99" s="205"/>
      <c r="F99" s="206"/>
      <c r="G99" s="207"/>
      <c r="H99" s="208"/>
      <c r="I99" s="209"/>
      <c r="J99" s="164"/>
      <c r="K99" s="122"/>
      <c r="P99" s="7"/>
    </row>
    <row r="100" spans="1:16" s="8" customFormat="1" ht="16.95" customHeight="1">
      <c r="A100" s="201"/>
      <c r="B100" s="202"/>
      <c r="C100" s="203"/>
      <c r="D100" s="204"/>
      <c r="E100" s="205"/>
      <c r="F100" s="206"/>
      <c r="G100" s="207"/>
      <c r="H100" s="208"/>
      <c r="I100" s="209"/>
      <c r="J100" s="164"/>
      <c r="K100" s="122"/>
      <c r="P100" s="7"/>
    </row>
    <row r="101" spans="1:16" s="8" customFormat="1" ht="16.95" customHeight="1">
      <c r="A101" s="201"/>
      <c r="B101" s="202"/>
      <c r="C101" s="203"/>
      <c r="D101" s="204"/>
      <c r="E101" s="205"/>
      <c r="F101" s="206"/>
      <c r="G101" s="207"/>
      <c r="H101" s="208"/>
      <c r="I101" s="209"/>
      <c r="J101" s="164"/>
      <c r="K101" s="122"/>
      <c r="P101" s="7"/>
    </row>
    <row r="102" spans="1:16" s="8" customFormat="1" ht="16.95" customHeight="1">
      <c r="A102" s="201"/>
      <c r="B102" s="202"/>
      <c r="C102" s="203"/>
      <c r="D102" s="204"/>
      <c r="E102" s="205"/>
      <c r="F102" s="206"/>
      <c r="G102" s="207"/>
      <c r="H102" s="208"/>
      <c r="I102" s="209"/>
      <c r="J102" s="164"/>
      <c r="K102" s="122"/>
      <c r="P102" s="7"/>
    </row>
    <row r="103" spans="1:16" s="8" customFormat="1" ht="16.95" customHeight="1">
      <c r="A103" s="201"/>
      <c r="B103" s="202"/>
      <c r="C103" s="203"/>
      <c r="D103" s="204"/>
      <c r="E103" s="205"/>
      <c r="F103" s="206"/>
      <c r="G103" s="207"/>
      <c r="H103" s="208"/>
      <c r="I103" s="209"/>
      <c r="J103" s="164"/>
      <c r="K103" s="122"/>
      <c r="P103" s="7"/>
    </row>
    <row r="104" spans="1:16" s="8" customFormat="1" ht="16.95" customHeight="1">
      <c r="A104" s="201"/>
      <c r="B104" s="202"/>
      <c r="C104" s="203"/>
      <c r="D104" s="204"/>
      <c r="E104" s="205"/>
      <c r="F104" s="206"/>
      <c r="G104" s="207"/>
      <c r="H104" s="208"/>
      <c r="I104" s="209"/>
      <c r="J104" s="164"/>
      <c r="K104" s="122"/>
      <c r="P104" s="7"/>
    </row>
    <row r="105" spans="1:16" s="8" customFormat="1" ht="16.95" customHeight="1">
      <c r="A105" s="201"/>
      <c r="B105" s="202"/>
      <c r="C105" s="203"/>
      <c r="D105" s="204"/>
      <c r="E105" s="205"/>
      <c r="F105" s="206"/>
      <c r="G105" s="207"/>
      <c r="H105" s="208"/>
      <c r="I105" s="209"/>
      <c r="J105" s="164"/>
      <c r="K105" s="122"/>
      <c r="P105" s="7"/>
    </row>
    <row r="106" spans="1:16" s="8" customFormat="1" ht="16.95" customHeight="1">
      <c r="A106" s="201"/>
      <c r="B106" s="202"/>
      <c r="C106" s="203"/>
      <c r="D106" s="204"/>
      <c r="E106" s="205"/>
      <c r="F106" s="206"/>
      <c r="G106" s="207"/>
      <c r="H106" s="208"/>
      <c r="I106" s="209"/>
      <c r="J106" s="164"/>
      <c r="K106" s="122"/>
      <c r="P106" s="7"/>
    </row>
    <row r="107" spans="1:16" s="8" customFormat="1" ht="16.95" customHeight="1">
      <c r="A107" s="201"/>
      <c r="B107" s="202"/>
      <c r="C107" s="203"/>
      <c r="D107" s="204"/>
      <c r="E107" s="205"/>
      <c r="F107" s="206"/>
      <c r="G107" s="207"/>
      <c r="H107" s="208"/>
      <c r="I107" s="209"/>
      <c r="J107" s="164"/>
      <c r="K107" s="122"/>
      <c r="P107" s="7"/>
    </row>
    <row r="108" spans="1:16" s="8" customFormat="1" ht="16.95" customHeight="1">
      <c r="A108" s="201"/>
      <c r="B108" s="202"/>
      <c r="C108" s="203"/>
      <c r="D108" s="204"/>
      <c r="E108" s="205"/>
      <c r="F108" s="206"/>
      <c r="G108" s="207"/>
      <c r="H108" s="208"/>
      <c r="I108" s="209"/>
      <c r="J108" s="164"/>
      <c r="K108" s="122"/>
      <c r="P108" s="7"/>
    </row>
    <row r="109" spans="1:16" s="8" customFormat="1" ht="16.95" customHeight="1">
      <c r="A109" s="201"/>
      <c r="B109" s="202"/>
      <c r="C109" s="203"/>
      <c r="D109" s="204"/>
      <c r="E109" s="205"/>
      <c r="F109" s="206"/>
      <c r="G109" s="207"/>
      <c r="H109" s="208"/>
      <c r="I109" s="209"/>
      <c r="J109" s="164"/>
      <c r="K109" s="122"/>
      <c r="P109" s="7"/>
    </row>
    <row r="110" spans="1:16" s="8" customFormat="1" ht="16.95" customHeight="1">
      <c r="A110" s="201"/>
      <c r="B110" s="202"/>
      <c r="C110" s="203"/>
      <c r="D110" s="204"/>
      <c r="E110" s="205"/>
      <c r="F110" s="206"/>
      <c r="G110" s="207"/>
      <c r="H110" s="208"/>
      <c r="I110" s="209"/>
      <c r="J110" s="164"/>
      <c r="K110" s="122"/>
      <c r="P110" s="7"/>
    </row>
    <row r="111" spans="1:16" s="8" customFormat="1" ht="16.95" customHeight="1">
      <c r="A111" s="201"/>
      <c r="B111" s="202"/>
      <c r="C111" s="203"/>
      <c r="D111" s="204"/>
      <c r="E111" s="205"/>
      <c r="F111" s="206"/>
      <c r="G111" s="207"/>
      <c r="H111" s="208"/>
      <c r="I111" s="209"/>
      <c r="J111" s="164"/>
      <c r="K111" s="122"/>
      <c r="P111" s="7"/>
    </row>
    <row r="112" spans="1:16" s="8" customFormat="1" ht="16.95" customHeight="1">
      <c r="A112" s="201"/>
      <c r="B112" s="202"/>
      <c r="C112" s="203"/>
      <c r="D112" s="204"/>
      <c r="E112" s="205"/>
      <c r="F112" s="206"/>
      <c r="G112" s="207"/>
      <c r="H112" s="208"/>
      <c r="I112" s="209"/>
      <c r="J112" s="164"/>
      <c r="K112" s="122"/>
      <c r="P112" s="7"/>
    </row>
    <row r="113" spans="1:16" s="8" customFormat="1" ht="16.95" customHeight="1">
      <c r="A113" s="201"/>
      <c r="B113" s="202"/>
      <c r="C113" s="203"/>
      <c r="D113" s="204"/>
      <c r="E113" s="205"/>
      <c r="F113" s="206"/>
      <c r="G113" s="207"/>
      <c r="H113" s="208"/>
      <c r="I113" s="209"/>
      <c r="J113" s="164"/>
      <c r="K113" s="122"/>
      <c r="P113" s="7"/>
    </row>
    <row r="114" spans="1:16" s="8" customFormat="1" ht="16.95" customHeight="1">
      <c r="A114" s="201"/>
      <c r="B114" s="202"/>
      <c r="C114" s="203"/>
      <c r="D114" s="204"/>
      <c r="E114" s="205"/>
      <c r="F114" s="206"/>
      <c r="G114" s="207"/>
      <c r="H114" s="208"/>
      <c r="I114" s="209"/>
      <c r="J114" s="164"/>
      <c r="K114" s="122"/>
      <c r="P114" s="7"/>
    </row>
    <row r="115" spans="1:16" s="8" customFormat="1" ht="16.95" customHeight="1">
      <c r="A115" s="201"/>
      <c r="B115" s="202"/>
      <c r="C115" s="203"/>
      <c r="D115" s="204"/>
      <c r="E115" s="205"/>
      <c r="F115" s="206"/>
      <c r="G115" s="207"/>
      <c r="H115" s="208"/>
      <c r="I115" s="209"/>
      <c r="J115" s="164"/>
      <c r="K115" s="122"/>
      <c r="P115" s="7"/>
    </row>
    <row r="116" spans="1:16" s="8" customFormat="1" ht="16.95" customHeight="1">
      <c r="A116" s="201"/>
      <c r="B116" s="202"/>
      <c r="C116" s="203"/>
      <c r="D116" s="204"/>
      <c r="E116" s="205"/>
      <c r="F116" s="206"/>
      <c r="G116" s="207"/>
      <c r="H116" s="208"/>
      <c r="I116" s="209"/>
      <c r="J116" s="164"/>
      <c r="K116" s="122"/>
      <c r="P116" s="7"/>
    </row>
    <row r="117" spans="1:16" s="8" customFormat="1" ht="16.95" customHeight="1">
      <c r="A117" s="201"/>
      <c r="B117" s="202"/>
      <c r="C117" s="203"/>
      <c r="D117" s="204"/>
      <c r="E117" s="205"/>
      <c r="F117" s="206"/>
      <c r="G117" s="207"/>
      <c r="H117" s="208"/>
      <c r="I117" s="209"/>
      <c r="J117" s="164"/>
      <c r="K117" s="122"/>
      <c r="P117" s="7"/>
    </row>
    <row r="118" spans="1:16" s="8" customFormat="1" ht="16.95" customHeight="1">
      <c r="A118" s="201"/>
      <c r="B118" s="202"/>
      <c r="C118" s="203"/>
      <c r="D118" s="204"/>
      <c r="E118" s="205"/>
      <c r="F118" s="206"/>
      <c r="G118" s="207"/>
      <c r="H118" s="208"/>
      <c r="I118" s="209"/>
      <c r="J118" s="164"/>
      <c r="K118" s="122"/>
      <c r="P118" s="7"/>
    </row>
    <row r="119" spans="1:16" s="8" customFormat="1" ht="16.95" customHeight="1">
      <c r="A119" s="201"/>
      <c r="B119" s="202"/>
      <c r="C119" s="203"/>
      <c r="D119" s="204"/>
      <c r="E119" s="205"/>
      <c r="F119" s="206"/>
      <c r="G119" s="207"/>
      <c r="H119" s="208"/>
      <c r="I119" s="209"/>
      <c r="J119" s="164"/>
      <c r="K119" s="122"/>
      <c r="P119" s="7"/>
    </row>
    <row r="120" spans="1:16" s="8" customFormat="1" ht="16.95" customHeight="1">
      <c r="A120" s="201"/>
      <c r="B120" s="202"/>
      <c r="C120" s="203"/>
      <c r="D120" s="204"/>
      <c r="E120" s="205"/>
      <c r="F120" s="206"/>
      <c r="G120" s="207"/>
      <c r="H120" s="208"/>
      <c r="I120" s="209"/>
      <c r="J120" s="164"/>
      <c r="K120" s="122"/>
      <c r="P120" s="7"/>
    </row>
    <row r="121" spans="1:16" s="8" customFormat="1" ht="16.95" customHeight="1">
      <c r="A121" s="201"/>
      <c r="B121" s="202"/>
      <c r="C121" s="203"/>
      <c r="D121" s="204"/>
      <c r="E121" s="205"/>
      <c r="F121" s="206"/>
      <c r="G121" s="207"/>
      <c r="H121" s="208"/>
      <c r="I121" s="209"/>
      <c r="J121" s="164"/>
      <c r="K121" s="122"/>
      <c r="P121" s="7"/>
    </row>
    <row r="122" spans="1:16" s="8" customFormat="1" ht="16.95" customHeight="1">
      <c r="A122" s="201"/>
      <c r="B122" s="202"/>
      <c r="C122" s="203"/>
      <c r="D122" s="204"/>
      <c r="E122" s="205"/>
      <c r="F122" s="206"/>
      <c r="G122" s="207"/>
      <c r="H122" s="208"/>
      <c r="I122" s="209"/>
      <c r="J122" s="164"/>
      <c r="K122" s="122"/>
      <c r="P122" s="7"/>
    </row>
    <row r="123" spans="1:16" s="8" customFormat="1" ht="16.95" customHeight="1">
      <c r="A123" s="201"/>
      <c r="B123" s="202"/>
      <c r="C123" s="203"/>
      <c r="D123" s="204"/>
      <c r="E123" s="205"/>
      <c r="F123" s="206"/>
      <c r="G123" s="207"/>
      <c r="H123" s="208"/>
      <c r="I123" s="209"/>
      <c r="J123" s="164"/>
      <c r="K123" s="122"/>
      <c r="P123" s="7"/>
    </row>
    <row r="124" spans="1:16" s="8" customFormat="1" ht="16.95" customHeight="1">
      <c r="A124" s="201"/>
      <c r="B124" s="202"/>
      <c r="C124" s="203"/>
      <c r="D124" s="204"/>
      <c r="E124" s="205"/>
      <c r="F124" s="206"/>
      <c r="G124" s="207"/>
      <c r="H124" s="208"/>
      <c r="I124" s="209"/>
      <c r="J124" s="164"/>
      <c r="K124" s="122"/>
      <c r="P124" s="7"/>
    </row>
    <row r="125" spans="1:16" s="8" customFormat="1" ht="16.95" customHeight="1">
      <c r="A125" s="201"/>
      <c r="B125" s="202"/>
      <c r="C125" s="203"/>
      <c r="D125" s="204"/>
      <c r="E125" s="205"/>
      <c r="F125" s="206"/>
      <c r="G125" s="207"/>
      <c r="H125" s="208"/>
      <c r="I125" s="209"/>
      <c r="J125" s="164"/>
      <c r="K125" s="122"/>
      <c r="P125" s="7"/>
    </row>
    <row r="126" spans="1:16" s="8" customFormat="1" ht="16.95" customHeight="1">
      <c r="A126" s="201"/>
      <c r="B126" s="202"/>
      <c r="C126" s="203"/>
      <c r="D126" s="204"/>
      <c r="E126" s="205"/>
      <c r="F126" s="206"/>
      <c r="G126" s="207"/>
      <c r="H126" s="208"/>
      <c r="I126" s="209"/>
      <c r="J126" s="164"/>
      <c r="K126" s="122"/>
      <c r="P126" s="7"/>
    </row>
    <row r="127" spans="1:16" s="8" customFormat="1" ht="16.95" customHeight="1">
      <c r="A127" s="201"/>
      <c r="B127" s="202"/>
      <c r="C127" s="203"/>
      <c r="D127" s="204"/>
      <c r="E127" s="205"/>
      <c r="F127" s="206"/>
      <c r="G127" s="207"/>
      <c r="H127" s="208"/>
      <c r="I127" s="209"/>
      <c r="J127" s="164"/>
      <c r="K127" s="122"/>
      <c r="P127" s="7"/>
    </row>
    <row r="128" spans="1:16" s="8" customFormat="1" ht="16.95" customHeight="1">
      <c r="A128" s="201"/>
      <c r="B128" s="202"/>
      <c r="C128" s="203"/>
      <c r="D128" s="204"/>
      <c r="E128" s="205"/>
      <c r="F128" s="206"/>
      <c r="G128" s="207"/>
      <c r="H128" s="208"/>
      <c r="I128" s="209"/>
      <c r="J128" s="164"/>
      <c r="K128" s="122"/>
      <c r="P128" s="7"/>
    </row>
    <row r="129" spans="1:16" s="8" customFormat="1" ht="16.95" customHeight="1">
      <c r="A129" s="201"/>
      <c r="B129" s="202"/>
      <c r="C129" s="203"/>
      <c r="D129" s="204"/>
      <c r="E129" s="205"/>
      <c r="F129" s="206"/>
      <c r="G129" s="207"/>
      <c r="H129" s="208"/>
      <c r="I129" s="209"/>
      <c r="J129" s="164"/>
      <c r="K129" s="122"/>
      <c r="P129" s="7"/>
    </row>
    <row r="130" spans="1:16" s="8" customFormat="1" ht="16.95" customHeight="1">
      <c r="A130" s="201"/>
      <c r="B130" s="202"/>
      <c r="C130" s="203"/>
      <c r="D130" s="204"/>
      <c r="E130" s="205"/>
      <c r="F130" s="206"/>
      <c r="G130" s="207"/>
      <c r="H130" s="208"/>
      <c r="I130" s="209"/>
      <c r="J130" s="164"/>
      <c r="K130" s="122"/>
      <c r="P130" s="7"/>
    </row>
    <row r="131" spans="1:16" s="8" customFormat="1" ht="16.95" customHeight="1">
      <c r="A131" s="201"/>
      <c r="B131" s="202"/>
      <c r="C131" s="203"/>
      <c r="D131" s="204"/>
      <c r="E131" s="205"/>
      <c r="F131" s="206"/>
      <c r="G131" s="207"/>
      <c r="H131" s="208"/>
      <c r="I131" s="209"/>
      <c r="J131" s="164"/>
      <c r="K131" s="122"/>
      <c r="P131" s="7"/>
    </row>
    <row r="132" spans="1:16" s="8" customFormat="1" ht="16.95" customHeight="1">
      <c r="A132" s="201"/>
      <c r="B132" s="202"/>
      <c r="C132" s="203"/>
      <c r="D132" s="204"/>
      <c r="E132" s="205"/>
      <c r="F132" s="206"/>
      <c r="G132" s="207"/>
      <c r="H132" s="208"/>
      <c r="I132" s="209"/>
      <c r="J132" s="164"/>
      <c r="K132" s="122"/>
      <c r="P132" s="7"/>
    </row>
    <row r="133" spans="1:16" s="8" customFormat="1" ht="16.95" customHeight="1">
      <c r="A133" s="201"/>
      <c r="B133" s="202"/>
      <c r="C133" s="203"/>
      <c r="D133" s="204"/>
      <c r="E133" s="205"/>
      <c r="F133" s="206"/>
      <c r="G133" s="207"/>
      <c r="H133" s="208"/>
      <c r="I133" s="209"/>
      <c r="J133" s="164"/>
      <c r="K133" s="122"/>
      <c r="P133" s="7"/>
    </row>
    <row r="134" spans="1:16" s="8" customFormat="1" ht="16.95" customHeight="1">
      <c r="A134" s="201"/>
      <c r="B134" s="202"/>
      <c r="C134" s="203"/>
      <c r="D134" s="204"/>
      <c r="E134" s="205"/>
      <c r="F134" s="206"/>
      <c r="G134" s="207"/>
      <c r="H134" s="208"/>
      <c r="I134" s="209"/>
      <c r="J134" s="164"/>
      <c r="K134" s="122"/>
      <c r="P134" s="7"/>
    </row>
    <row r="135" spans="1:16" s="8" customFormat="1" ht="16.95" customHeight="1">
      <c r="A135" s="201"/>
      <c r="B135" s="202"/>
      <c r="C135" s="203"/>
      <c r="D135" s="204"/>
      <c r="E135" s="205"/>
      <c r="F135" s="206"/>
      <c r="G135" s="207"/>
      <c r="H135" s="208"/>
      <c r="I135" s="209"/>
      <c r="J135" s="164"/>
      <c r="K135" s="122"/>
      <c r="P135" s="7"/>
    </row>
    <row r="136" spans="1:16" s="8" customFormat="1" ht="16.95" customHeight="1">
      <c r="A136" s="201"/>
      <c r="B136" s="202"/>
      <c r="C136" s="203"/>
      <c r="D136" s="204"/>
      <c r="E136" s="205"/>
      <c r="F136" s="206"/>
      <c r="G136" s="207"/>
      <c r="H136" s="208"/>
      <c r="I136" s="209"/>
      <c r="J136" s="164"/>
      <c r="K136" s="122"/>
      <c r="P136" s="7"/>
    </row>
    <row r="137" spans="1:16" s="8" customFormat="1" ht="16.95" customHeight="1">
      <c r="A137" s="201"/>
      <c r="B137" s="202"/>
      <c r="C137" s="203"/>
      <c r="D137" s="204"/>
      <c r="E137" s="205"/>
      <c r="F137" s="206"/>
      <c r="G137" s="207"/>
      <c r="H137" s="208"/>
      <c r="I137" s="209"/>
      <c r="J137" s="164"/>
      <c r="K137" s="122"/>
      <c r="P137" s="7"/>
    </row>
    <row r="138" spans="1:16" s="8" customFormat="1" ht="16.95" customHeight="1">
      <c r="A138" s="201"/>
      <c r="B138" s="202"/>
      <c r="C138" s="203"/>
      <c r="D138" s="204"/>
      <c r="E138" s="205"/>
      <c r="F138" s="206"/>
      <c r="G138" s="207"/>
      <c r="H138" s="208"/>
      <c r="I138" s="209"/>
      <c r="J138" s="164"/>
      <c r="K138" s="122"/>
      <c r="P138" s="7"/>
    </row>
    <row r="139" spans="1:16" s="8" customFormat="1" ht="16.95" customHeight="1">
      <c r="A139" s="201"/>
      <c r="B139" s="202"/>
      <c r="C139" s="203"/>
      <c r="D139" s="204"/>
      <c r="E139" s="205"/>
      <c r="F139" s="206"/>
      <c r="G139" s="207"/>
      <c r="H139" s="208"/>
      <c r="I139" s="209"/>
      <c r="J139" s="164"/>
      <c r="K139" s="122"/>
      <c r="P139" s="7"/>
    </row>
    <row r="140" spans="1:16" s="8" customFormat="1" ht="16.95" customHeight="1">
      <c r="A140" s="201"/>
      <c r="B140" s="202"/>
      <c r="C140" s="203"/>
      <c r="D140" s="204"/>
      <c r="E140" s="205"/>
      <c r="F140" s="206"/>
      <c r="G140" s="207"/>
      <c r="H140" s="208"/>
      <c r="I140" s="209"/>
      <c r="J140" s="164"/>
      <c r="K140" s="122"/>
      <c r="P140" s="7"/>
    </row>
    <row r="141" spans="1:16" s="8" customFormat="1" ht="16.95" customHeight="1">
      <c r="A141" s="201"/>
      <c r="B141" s="202"/>
      <c r="C141" s="203"/>
      <c r="D141" s="204"/>
      <c r="E141" s="205"/>
      <c r="F141" s="206"/>
      <c r="G141" s="207"/>
      <c r="H141" s="208"/>
      <c r="I141" s="209"/>
      <c r="J141" s="164"/>
      <c r="K141" s="122"/>
      <c r="P141" s="7"/>
    </row>
    <row r="142" spans="1:16" s="8" customFormat="1" ht="16.95" customHeight="1">
      <c r="A142" s="201"/>
      <c r="B142" s="202"/>
      <c r="C142" s="203"/>
      <c r="D142" s="204"/>
      <c r="E142" s="205"/>
      <c r="F142" s="206"/>
      <c r="G142" s="207"/>
      <c r="H142" s="208"/>
      <c r="I142" s="209"/>
      <c r="J142" s="164"/>
      <c r="K142" s="122"/>
      <c r="P142" s="7"/>
    </row>
    <row r="143" spans="1:16" s="8" customFormat="1" ht="16.95" customHeight="1">
      <c r="A143" s="201"/>
      <c r="B143" s="202"/>
      <c r="C143" s="203"/>
      <c r="D143" s="204"/>
      <c r="E143" s="205"/>
      <c r="F143" s="206"/>
      <c r="G143" s="207"/>
      <c r="H143" s="208"/>
      <c r="I143" s="209"/>
      <c r="J143" s="164"/>
      <c r="K143" s="122"/>
      <c r="P143" s="7"/>
    </row>
    <row r="144" spans="1:16" s="8" customFormat="1" ht="16.95" customHeight="1">
      <c r="A144" s="201"/>
      <c r="B144" s="202"/>
      <c r="C144" s="203"/>
      <c r="D144" s="204"/>
      <c r="E144" s="205"/>
      <c r="F144" s="206"/>
      <c r="G144" s="207"/>
      <c r="H144" s="208"/>
      <c r="I144" s="209"/>
      <c r="J144" s="164"/>
      <c r="K144" s="122"/>
      <c r="P144" s="7"/>
    </row>
    <row r="145" spans="1:16" s="8" customFormat="1" ht="16.95" customHeight="1">
      <c r="A145" s="201"/>
      <c r="B145" s="202"/>
      <c r="C145" s="203"/>
      <c r="D145" s="204"/>
      <c r="E145" s="205"/>
      <c r="F145" s="206"/>
      <c r="G145" s="207"/>
      <c r="H145" s="208"/>
      <c r="I145" s="209"/>
      <c r="J145" s="164"/>
      <c r="K145" s="122"/>
      <c r="P145" s="7"/>
    </row>
    <row r="146" spans="1:16" s="8" customFormat="1" ht="16.95" customHeight="1">
      <c r="A146" s="201"/>
      <c r="B146" s="202"/>
      <c r="C146" s="203"/>
      <c r="D146" s="204"/>
      <c r="E146" s="205"/>
      <c r="F146" s="206"/>
      <c r="G146" s="207"/>
      <c r="H146" s="208"/>
      <c r="I146" s="209"/>
      <c r="J146" s="164"/>
      <c r="K146" s="122"/>
      <c r="P146" s="7"/>
    </row>
    <row r="147" spans="1:16" s="8" customFormat="1" ht="16.95" customHeight="1">
      <c r="A147" s="201"/>
      <c r="B147" s="202"/>
      <c r="C147" s="203"/>
      <c r="D147" s="204"/>
      <c r="E147" s="205"/>
      <c r="F147" s="206"/>
      <c r="G147" s="207"/>
      <c r="H147" s="208"/>
      <c r="I147" s="209"/>
      <c r="J147" s="164"/>
      <c r="K147" s="122"/>
      <c r="P147" s="7"/>
    </row>
    <row r="148" spans="1:16" s="8" customFormat="1" ht="16.95" customHeight="1">
      <c r="A148" s="201"/>
      <c r="B148" s="202"/>
      <c r="C148" s="203"/>
      <c r="D148" s="204"/>
      <c r="E148" s="205"/>
      <c r="F148" s="206"/>
      <c r="G148" s="207"/>
      <c r="H148" s="208"/>
      <c r="I148" s="209"/>
      <c r="J148" s="164"/>
      <c r="K148" s="122"/>
      <c r="P148" s="7"/>
    </row>
    <row r="149" spans="1:16" s="8" customFormat="1" ht="16.95" customHeight="1">
      <c r="A149" s="201"/>
      <c r="B149" s="202"/>
      <c r="C149" s="203"/>
      <c r="D149" s="204"/>
      <c r="E149" s="205"/>
      <c r="F149" s="206"/>
      <c r="G149" s="207"/>
      <c r="H149" s="208"/>
      <c r="I149" s="209"/>
      <c r="J149" s="164"/>
      <c r="K149" s="122"/>
      <c r="P149" s="7"/>
    </row>
    <row r="150" spans="1:16" s="8" customFormat="1" ht="16.95" customHeight="1">
      <c r="A150" s="201"/>
      <c r="B150" s="202"/>
      <c r="C150" s="203"/>
      <c r="D150" s="204"/>
      <c r="E150" s="205"/>
      <c r="F150" s="206"/>
      <c r="G150" s="207"/>
      <c r="H150" s="208"/>
      <c r="I150" s="209"/>
      <c r="J150" s="164"/>
      <c r="K150" s="122"/>
      <c r="P150" s="7"/>
    </row>
    <row r="151" spans="1:16" s="8" customFormat="1" ht="16.95" customHeight="1">
      <c r="A151" s="201"/>
      <c r="B151" s="202"/>
      <c r="C151" s="203"/>
      <c r="D151" s="204"/>
      <c r="E151" s="205"/>
      <c r="F151" s="206"/>
      <c r="G151" s="207"/>
      <c r="H151" s="208"/>
      <c r="I151" s="209"/>
      <c r="J151" s="164"/>
      <c r="K151" s="122"/>
      <c r="P151" s="7"/>
    </row>
    <row r="152" spans="1:16" s="8" customFormat="1" ht="16.95" customHeight="1">
      <c r="A152" s="201"/>
      <c r="B152" s="202"/>
      <c r="C152" s="203"/>
      <c r="D152" s="204"/>
      <c r="E152" s="205"/>
      <c r="F152" s="206"/>
      <c r="G152" s="207"/>
      <c r="H152" s="208"/>
      <c r="I152" s="209"/>
      <c r="J152" s="164"/>
      <c r="K152" s="122"/>
      <c r="P152" s="7"/>
    </row>
    <row r="153" spans="1:16" s="8" customFormat="1" ht="16.95" customHeight="1">
      <c r="A153" s="201"/>
      <c r="B153" s="202"/>
      <c r="C153" s="203"/>
      <c r="D153" s="204"/>
      <c r="E153" s="205"/>
      <c r="F153" s="206"/>
      <c r="G153" s="207"/>
      <c r="H153" s="208"/>
      <c r="I153" s="209"/>
      <c r="J153" s="164"/>
      <c r="K153" s="122"/>
      <c r="P153" s="7"/>
    </row>
    <row r="154" spans="1:16" s="8" customFormat="1" ht="16.95" customHeight="1">
      <c r="A154" s="201"/>
      <c r="B154" s="202"/>
      <c r="C154" s="203"/>
      <c r="D154" s="204"/>
      <c r="E154" s="205"/>
      <c r="F154" s="206"/>
      <c r="G154" s="207"/>
      <c r="H154" s="208"/>
      <c r="I154" s="209"/>
      <c r="J154" s="164"/>
      <c r="K154" s="122"/>
      <c r="P154" s="7"/>
    </row>
    <row r="155" spans="1:16" s="8" customFormat="1" ht="16.95" customHeight="1">
      <c r="A155" s="201"/>
      <c r="B155" s="202"/>
      <c r="C155" s="203"/>
      <c r="D155" s="204"/>
      <c r="E155" s="205"/>
      <c r="F155" s="206"/>
      <c r="G155" s="207"/>
      <c r="H155" s="208"/>
      <c r="I155" s="209"/>
      <c r="J155" s="164"/>
      <c r="K155" s="122"/>
      <c r="P155" s="7"/>
    </row>
    <row r="156" spans="1:16" s="8" customFormat="1" ht="16.95" customHeight="1">
      <c r="A156" s="201"/>
      <c r="B156" s="202"/>
      <c r="C156" s="203"/>
      <c r="D156" s="204"/>
      <c r="E156" s="205"/>
      <c r="F156" s="206"/>
      <c r="G156" s="207"/>
      <c r="H156" s="208"/>
      <c r="I156" s="209"/>
      <c r="J156" s="164"/>
      <c r="K156" s="122"/>
      <c r="P156" s="7"/>
    </row>
    <row r="157" spans="1:16" s="8" customFormat="1" ht="16.95" customHeight="1">
      <c r="A157" s="201"/>
      <c r="B157" s="202"/>
      <c r="C157" s="203"/>
      <c r="D157" s="204"/>
      <c r="E157" s="205"/>
      <c r="F157" s="206"/>
      <c r="G157" s="207"/>
      <c r="H157" s="208"/>
      <c r="I157" s="209"/>
      <c r="J157" s="164"/>
      <c r="K157" s="122"/>
      <c r="P157" s="7"/>
    </row>
    <row r="158" spans="1:16" s="8" customFormat="1" ht="16.95" customHeight="1">
      <c r="A158" s="201"/>
      <c r="B158" s="202"/>
      <c r="C158" s="203"/>
      <c r="D158" s="204"/>
      <c r="E158" s="205"/>
      <c r="F158" s="206"/>
      <c r="G158" s="207"/>
      <c r="H158" s="208"/>
      <c r="I158" s="209"/>
      <c r="J158" s="164"/>
      <c r="K158" s="122"/>
      <c r="P158" s="7"/>
    </row>
    <row r="159" spans="1:16" s="8" customFormat="1" ht="16.95" customHeight="1">
      <c r="A159" s="201"/>
      <c r="B159" s="202"/>
      <c r="C159" s="203"/>
      <c r="D159" s="204"/>
      <c r="E159" s="205"/>
      <c r="F159" s="206"/>
      <c r="G159" s="207"/>
      <c r="H159" s="208"/>
      <c r="I159" s="209"/>
      <c r="J159" s="164"/>
      <c r="K159" s="122"/>
      <c r="P159" s="7"/>
    </row>
    <row r="160" spans="1:16" s="8" customFormat="1" ht="16.95" customHeight="1">
      <c r="A160" s="201"/>
      <c r="B160" s="202"/>
      <c r="C160" s="203"/>
      <c r="D160" s="204"/>
      <c r="E160" s="205"/>
      <c r="F160" s="206"/>
      <c r="G160" s="207"/>
      <c r="H160" s="208"/>
      <c r="I160" s="209"/>
      <c r="J160" s="164"/>
      <c r="K160" s="122"/>
      <c r="P160" s="7"/>
    </row>
    <row r="161" spans="1:16" s="8" customFormat="1" ht="16.95" customHeight="1">
      <c r="A161" s="201"/>
      <c r="B161" s="202"/>
      <c r="C161" s="203"/>
      <c r="D161" s="204"/>
      <c r="E161" s="205"/>
      <c r="F161" s="206"/>
      <c r="G161" s="207"/>
      <c r="H161" s="208"/>
      <c r="I161" s="209"/>
      <c r="J161" s="164"/>
      <c r="K161" s="122"/>
      <c r="P161" s="7"/>
    </row>
    <row r="162" spans="1:16" s="8" customFormat="1" ht="16.95" customHeight="1">
      <c r="A162" s="201"/>
      <c r="B162" s="202"/>
      <c r="C162" s="203"/>
      <c r="D162" s="204"/>
      <c r="E162" s="205"/>
      <c r="F162" s="206"/>
      <c r="G162" s="207"/>
      <c r="H162" s="208"/>
      <c r="I162" s="209"/>
      <c r="J162" s="164"/>
      <c r="K162" s="122"/>
      <c r="P162" s="7"/>
    </row>
    <row r="163" spans="1:16" s="8" customFormat="1" ht="16.95" customHeight="1">
      <c r="A163" s="201"/>
      <c r="B163" s="202"/>
      <c r="C163" s="203"/>
      <c r="D163" s="204"/>
      <c r="E163" s="205"/>
      <c r="F163" s="206"/>
      <c r="G163" s="207"/>
      <c r="H163" s="208"/>
      <c r="I163" s="209"/>
      <c r="J163" s="164"/>
      <c r="K163" s="122"/>
      <c r="P163" s="7"/>
    </row>
    <row r="164" spans="1:16" s="8" customFormat="1" ht="16.95" customHeight="1">
      <c r="A164" s="201"/>
      <c r="B164" s="202"/>
      <c r="C164" s="203"/>
      <c r="D164" s="204"/>
      <c r="E164" s="205"/>
      <c r="F164" s="206"/>
      <c r="G164" s="207"/>
      <c r="H164" s="208"/>
      <c r="I164" s="209"/>
      <c r="J164" s="164"/>
      <c r="K164" s="122"/>
      <c r="P164" s="7"/>
    </row>
    <row r="165" spans="1:16" s="8" customFormat="1" ht="16.95" customHeight="1">
      <c r="A165" s="201"/>
      <c r="B165" s="202"/>
      <c r="C165" s="203"/>
      <c r="D165" s="204"/>
      <c r="E165" s="205"/>
      <c r="F165" s="206"/>
      <c r="G165" s="207"/>
      <c r="H165" s="208"/>
      <c r="I165" s="209"/>
      <c r="J165" s="164"/>
      <c r="K165" s="122"/>
      <c r="P165" s="7"/>
    </row>
    <row r="166" spans="1:16" s="8" customFormat="1" ht="16.95" customHeight="1">
      <c r="A166" s="201"/>
      <c r="B166" s="202"/>
      <c r="C166" s="203"/>
      <c r="D166" s="204"/>
      <c r="E166" s="205"/>
      <c r="F166" s="206"/>
      <c r="G166" s="207"/>
      <c r="H166" s="208"/>
      <c r="I166" s="209"/>
      <c r="J166" s="164"/>
      <c r="K166" s="122"/>
      <c r="P166" s="7"/>
    </row>
    <row r="167" spans="1:16" s="8" customFormat="1" ht="16.95" customHeight="1">
      <c r="A167" s="201"/>
      <c r="B167" s="202"/>
      <c r="C167" s="203"/>
      <c r="D167" s="204"/>
      <c r="E167" s="205"/>
      <c r="F167" s="206"/>
      <c r="G167" s="207"/>
      <c r="H167" s="208"/>
      <c r="I167" s="209"/>
      <c r="J167" s="164"/>
      <c r="K167" s="122"/>
      <c r="P167" s="7"/>
    </row>
    <row r="168" spans="1:16" s="8" customFormat="1" ht="16.95" customHeight="1">
      <c r="A168" s="201"/>
      <c r="B168" s="202"/>
      <c r="C168" s="203"/>
      <c r="D168" s="204"/>
      <c r="E168" s="205"/>
      <c r="F168" s="206"/>
      <c r="G168" s="207"/>
      <c r="H168" s="208"/>
      <c r="I168" s="209"/>
      <c r="J168" s="164"/>
      <c r="K168" s="122"/>
      <c r="P168" s="7"/>
    </row>
    <row r="169" spans="1:16" s="8" customFormat="1" ht="16.95" customHeight="1">
      <c r="A169" s="201"/>
      <c r="B169" s="202"/>
      <c r="C169" s="203"/>
      <c r="D169" s="204"/>
      <c r="E169" s="205"/>
      <c r="F169" s="206"/>
      <c r="G169" s="207"/>
      <c r="H169" s="208"/>
      <c r="I169" s="209"/>
      <c r="J169" s="164"/>
      <c r="K169" s="122"/>
      <c r="P169" s="7"/>
    </row>
    <row r="170" spans="1:16" s="8" customFormat="1" ht="16.95" customHeight="1">
      <c r="A170" s="201"/>
      <c r="B170" s="202"/>
      <c r="C170" s="203"/>
      <c r="D170" s="204"/>
      <c r="E170" s="205"/>
      <c r="F170" s="206"/>
      <c r="G170" s="207"/>
      <c r="H170" s="208"/>
      <c r="I170" s="209"/>
      <c r="J170" s="164"/>
      <c r="K170" s="122"/>
      <c r="P170" s="7"/>
    </row>
    <row r="171" spans="1:16" s="8" customFormat="1" ht="16.95" customHeight="1">
      <c r="A171" s="201"/>
      <c r="B171" s="202"/>
      <c r="C171" s="203"/>
      <c r="D171" s="204"/>
      <c r="E171" s="205"/>
      <c r="F171" s="206"/>
      <c r="G171" s="207"/>
      <c r="H171" s="208"/>
      <c r="I171" s="209"/>
      <c r="J171" s="164"/>
      <c r="K171" s="122"/>
      <c r="P171" s="7"/>
    </row>
    <row r="172" spans="1:16" s="8" customFormat="1" ht="16.95" customHeight="1">
      <c r="A172" s="201"/>
      <c r="B172" s="202"/>
      <c r="C172" s="203"/>
      <c r="D172" s="204"/>
      <c r="E172" s="205"/>
      <c r="F172" s="206"/>
      <c r="G172" s="207"/>
      <c r="H172" s="208"/>
      <c r="I172" s="209"/>
      <c r="J172" s="164"/>
      <c r="K172" s="122"/>
      <c r="P172" s="7"/>
    </row>
    <row r="173" spans="1:16" s="8" customFormat="1" ht="16.95" customHeight="1">
      <c r="A173" s="201"/>
      <c r="B173" s="202"/>
      <c r="C173" s="203"/>
      <c r="D173" s="204"/>
      <c r="E173" s="205"/>
      <c r="F173" s="206"/>
      <c r="G173" s="207"/>
      <c r="H173" s="208"/>
      <c r="I173" s="209"/>
      <c r="J173" s="164"/>
      <c r="K173" s="122"/>
      <c r="P173" s="7"/>
    </row>
    <row r="174" spans="1:16" s="8" customFormat="1" ht="16.95" customHeight="1">
      <c r="A174" s="201"/>
      <c r="B174" s="202"/>
      <c r="C174" s="203"/>
      <c r="D174" s="204"/>
      <c r="E174" s="205"/>
      <c r="F174" s="206"/>
      <c r="G174" s="207"/>
      <c r="H174" s="208"/>
      <c r="I174" s="209"/>
      <c r="J174" s="164"/>
      <c r="K174" s="122"/>
      <c r="P174" s="7"/>
    </row>
    <row r="175" spans="1:16" s="8" customFormat="1" ht="16.95" customHeight="1">
      <c r="A175" s="201"/>
      <c r="B175" s="202"/>
      <c r="C175" s="203"/>
      <c r="D175" s="204"/>
      <c r="E175" s="205"/>
      <c r="F175" s="206"/>
      <c r="G175" s="207"/>
      <c r="H175" s="208"/>
      <c r="I175" s="209"/>
      <c r="J175" s="164"/>
      <c r="K175" s="122"/>
      <c r="P175" s="7"/>
    </row>
    <row r="176" spans="1:16" s="8" customFormat="1" ht="16.95" customHeight="1">
      <c r="A176" s="201"/>
      <c r="B176" s="202"/>
      <c r="C176" s="203"/>
      <c r="D176" s="204"/>
      <c r="E176" s="205"/>
      <c r="F176" s="206"/>
      <c r="G176" s="207"/>
      <c r="H176" s="208"/>
      <c r="I176" s="209"/>
      <c r="J176" s="164"/>
      <c r="K176" s="122"/>
      <c r="P176" s="7"/>
    </row>
    <row r="177" spans="1:16" s="8" customFormat="1" ht="16.95" customHeight="1">
      <c r="A177" s="201"/>
      <c r="B177" s="202"/>
      <c r="C177" s="203"/>
      <c r="D177" s="204"/>
      <c r="E177" s="205"/>
      <c r="F177" s="206"/>
      <c r="G177" s="207"/>
      <c r="H177" s="208"/>
      <c r="I177" s="209"/>
      <c r="J177" s="164"/>
      <c r="K177" s="122"/>
      <c r="P177" s="7"/>
    </row>
    <row r="178" spans="1:16" s="8" customFormat="1" ht="16.95" customHeight="1">
      <c r="A178" s="201"/>
      <c r="B178" s="202"/>
      <c r="C178" s="203"/>
      <c r="D178" s="204"/>
      <c r="E178" s="205"/>
      <c r="F178" s="206"/>
      <c r="G178" s="207"/>
      <c r="H178" s="208"/>
      <c r="I178" s="209"/>
      <c r="J178" s="164"/>
      <c r="K178" s="122"/>
      <c r="P178" s="7"/>
    </row>
    <row r="179" spans="1:16" s="8" customFormat="1" ht="16.95" customHeight="1">
      <c r="A179" s="201"/>
      <c r="B179" s="202"/>
      <c r="C179" s="203"/>
      <c r="D179" s="204"/>
      <c r="E179" s="205"/>
      <c r="F179" s="206"/>
      <c r="G179" s="207"/>
      <c r="H179" s="208"/>
      <c r="I179" s="209"/>
      <c r="J179" s="164"/>
      <c r="K179" s="122"/>
      <c r="P179" s="7"/>
    </row>
    <row r="180" spans="1:16" s="8" customFormat="1" ht="16.95" customHeight="1">
      <c r="A180" s="201"/>
      <c r="B180" s="202"/>
      <c r="C180" s="203"/>
      <c r="D180" s="204"/>
      <c r="E180" s="205"/>
      <c r="F180" s="206"/>
      <c r="G180" s="207"/>
      <c r="H180" s="208"/>
      <c r="I180" s="209"/>
      <c r="J180" s="164"/>
      <c r="K180" s="122"/>
      <c r="P180" s="7"/>
    </row>
    <row r="181" spans="1:16" s="8" customFormat="1" ht="16.95" customHeight="1">
      <c r="A181" s="201"/>
      <c r="B181" s="202"/>
      <c r="C181" s="203"/>
      <c r="D181" s="204"/>
      <c r="E181" s="205"/>
      <c r="F181" s="206"/>
      <c r="G181" s="207"/>
      <c r="H181" s="208"/>
      <c r="I181" s="209"/>
      <c r="J181" s="164"/>
      <c r="K181" s="122"/>
      <c r="P181" s="7"/>
    </row>
    <row r="182" spans="1:16" s="8" customFormat="1" ht="16.95" customHeight="1">
      <c r="A182" s="201"/>
      <c r="B182" s="202"/>
      <c r="C182" s="203"/>
      <c r="D182" s="204"/>
      <c r="E182" s="205"/>
      <c r="F182" s="206"/>
      <c r="G182" s="207"/>
      <c r="H182" s="208"/>
      <c r="I182" s="209"/>
      <c r="J182" s="164"/>
      <c r="K182" s="122"/>
      <c r="P182" s="7"/>
    </row>
    <row r="183" spans="1:16" s="8" customFormat="1" ht="16.95" customHeight="1">
      <c r="A183" s="201"/>
      <c r="B183" s="202"/>
      <c r="C183" s="203"/>
      <c r="D183" s="204"/>
      <c r="E183" s="205"/>
      <c r="F183" s="206"/>
      <c r="G183" s="207"/>
      <c r="H183" s="208"/>
      <c r="I183" s="209"/>
      <c r="J183" s="164"/>
      <c r="K183" s="122"/>
      <c r="P183" s="7"/>
    </row>
    <row r="184" spans="1:16" s="8" customFormat="1" ht="16.95" customHeight="1">
      <c r="A184" s="201"/>
      <c r="B184" s="202"/>
      <c r="C184" s="203"/>
      <c r="D184" s="204"/>
      <c r="E184" s="205"/>
      <c r="F184" s="206"/>
      <c r="G184" s="207"/>
      <c r="H184" s="208"/>
      <c r="I184" s="209"/>
      <c r="J184" s="164"/>
      <c r="K184" s="122"/>
      <c r="P184" s="7"/>
    </row>
    <row r="185" spans="1:16" s="8" customFormat="1" ht="16.95" customHeight="1">
      <c r="A185" s="201"/>
      <c r="B185" s="202"/>
      <c r="C185" s="203"/>
      <c r="D185" s="204"/>
      <c r="E185" s="205"/>
      <c r="F185" s="206"/>
      <c r="G185" s="207"/>
      <c r="H185" s="208"/>
      <c r="I185" s="209"/>
      <c r="J185" s="164"/>
      <c r="K185" s="122"/>
      <c r="P185" s="7"/>
    </row>
    <row r="186" spans="1:16" s="8" customFormat="1" ht="16.95" customHeight="1">
      <c r="A186" s="201"/>
      <c r="B186" s="202"/>
      <c r="C186" s="203"/>
      <c r="D186" s="204"/>
      <c r="E186" s="205"/>
      <c r="F186" s="206"/>
      <c r="G186" s="207"/>
      <c r="H186" s="208"/>
      <c r="I186" s="209"/>
      <c r="J186" s="164"/>
      <c r="K186" s="122"/>
      <c r="P186" s="7"/>
    </row>
    <row r="187" spans="1:16" s="8" customFormat="1" ht="16.95" customHeight="1">
      <c r="A187" s="201"/>
      <c r="B187" s="202"/>
      <c r="C187" s="203"/>
      <c r="D187" s="204"/>
      <c r="E187" s="205"/>
      <c r="F187" s="206"/>
      <c r="G187" s="207"/>
      <c r="H187" s="208"/>
      <c r="I187" s="209"/>
      <c r="J187" s="164"/>
      <c r="K187" s="122"/>
      <c r="P187" s="7"/>
    </row>
    <row r="188" spans="1:16" s="8" customFormat="1" ht="16.95" customHeight="1">
      <c r="A188" s="201"/>
      <c r="B188" s="202"/>
      <c r="C188" s="203"/>
      <c r="D188" s="204"/>
      <c r="E188" s="205"/>
      <c r="F188" s="206"/>
      <c r="G188" s="207"/>
      <c r="H188" s="208"/>
      <c r="I188" s="209"/>
      <c r="J188" s="164"/>
      <c r="K188" s="122"/>
      <c r="P188" s="7"/>
    </row>
    <row r="189" spans="1:16" s="8" customFormat="1" ht="16.95" customHeight="1">
      <c r="A189" s="201"/>
      <c r="B189" s="202"/>
      <c r="C189" s="203"/>
      <c r="D189" s="204"/>
      <c r="E189" s="205"/>
      <c r="F189" s="206"/>
      <c r="G189" s="207"/>
      <c r="H189" s="208"/>
      <c r="I189" s="209"/>
      <c r="J189" s="164"/>
      <c r="K189" s="122"/>
      <c r="P189" s="7"/>
    </row>
    <row r="190" spans="1:16" s="8" customFormat="1" ht="16.95" customHeight="1">
      <c r="A190" s="201"/>
      <c r="B190" s="202"/>
      <c r="C190" s="203"/>
      <c r="D190" s="204"/>
      <c r="E190" s="205"/>
      <c r="F190" s="206"/>
      <c r="G190" s="207"/>
      <c r="H190" s="208"/>
      <c r="I190" s="209"/>
      <c r="J190" s="164"/>
      <c r="K190" s="122"/>
      <c r="P190" s="7"/>
    </row>
    <row r="191" spans="1:16" s="8" customFormat="1" ht="16.95" customHeight="1">
      <c r="A191" s="201"/>
      <c r="B191" s="202"/>
      <c r="C191" s="203"/>
      <c r="D191" s="204"/>
      <c r="E191" s="205"/>
      <c r="F191" s="206"/>
      <c r="G191" s="207"/>
      <c r="H191" s="208"/>
      <c r="I191" s="209"/>
      <c r="J191" s="164"/>
      <c r="K191" s="122"/>
      <c r="P191" s="7"/>
    </row>
    <row r="192" spans="1:16" s="8" customFormat="1" ht="16.95" customHeight="1">
      <c r="A192" s="201"/>
      <c r="B192" s="202"/>
      <c r="C192" s="203"/>
      <c r="D192" s="204"/>
      <c r="E192" s="205"/>
      <c r="F192" s="206"/>
      <c r="G192" s="207"/>
      <c r="H192" s="208"/>
      <c r="I192" s="209"/>
      <c r="J192" s="164"/>
      <c r="K192" s="122"/>
      <c r="P192" s="7"/>
    </row>
    <row r="193" spans="1:16" s="8" customFormat="1" ht="16.95" customHeight="1">
      <c r="A193" s="201"/>
      <c r="B193" s="202"/>
      <c r="C193" s="203"/>
      <c r="D193" s="204"/>
      <c r="E193" s="205"/>
      <c r="F193" s="206"/>
      <c r="G193" s="207"/>
      <c r="H193" s="208"/>
      <c r="I193" s="209"/>
      <c r="J193" s="164"/>
      <c r="K193" s="122"/>
      <c r="P193" s="7"/>
    </row>
    <row r="194" spans="1:16" s="8" customFormat="1" ht="16.95" customHeight="1">
      <c r="A194" s="201"/>
      <c r="B194" s="202"/>
      <c r="C194" s="203"/>
      <c r="D194" s="204"/>
      <c r="E194" s="205"/>
      <c r="F194" s="206"/>
      <c r="G194" s="207"/>
      <c r="H194" s="208"/>
      <c r="I194" s="209"/>
      <c r="J194" s="164"/>
      <c r="K194" s="122"/>
      <c r="P194" s="7"/>
    </row>
    <row r="195" spans="1:16" s="8" customFormat="1" ht="16.95" customHeight="1">
      <c r="A195" s="201"/>
      <c r="B195" s="202"/>
      <c r="C195" s="203"/>
      <c r="D195" s="204"/>
      <c r="E195" s="205"/>
      <c r="F195" s="206"/>
      <c r="G195" s="207"/>
      <c r="H195" s="208"/>
      <c r="I195" s="209"/>
      <c r="J195" s="164"/>
      <c r="K195" s="122"/>
      <c r="P195" s="7"/>
    </row>
    <row r="196" spans="1:16" s="8" customFormat="1" ht="16.95" customHeight="1">
      <c r="A196" s="201"/>
      <c r="B196" s="202"/>
      <c r="C196" s="203"/>
      <c r="D196" s="204"/>
      <c r="E196" s="205"/>
      <c r="F196" s="206"/>
      <c r="G196" s="207"/>
      <c r="H196" s="208"/>
      <c r="I196" s="209"/>
      <c r="J196" s="164"/>
      <c r="K196" s="122"/>
      <c r="P196" s="7"/>
    </row>
    <row r="197" spans="1:16" s="8" customFormat="1" ht="16.95" customHeight="1">
      <c r="A197" s="201"/>
      <c r="B197" s="202"/>
      <c r="C197" s="203"/>
      <c r="D197" s="204"/>
      <c r="E197" s="205"/>
      <c r="F197" s="206"/>
      <c r="G197" s="207"/>
      <c r="H197" s="208"/>
      <c r="I197" s="209"/>
      <c r="J197" s="164"/>
      <c r="K197" s="122"/>
      <c r="P197" s="7"/>
    </row>
    <row r="198" spans="1:16" s="8" customFormat="1" ht="16.95" customHeight="1">
      <c r="A198" s="201"/>
      <c r="B198" s="202"/>
      <c r="C198" s="203"/>
      <c r="D198" s="204"/>
      <c r="E198" s="205"/>
      <c r="F198" s="206"/>
      <c r="G198" s="207"/>
      <c r="H198" s="208"/>
      <c r="I198" s="209"/>
      <c r="J198" s="164"/>
      <c r="K198" s="122"/>
      <c r="P198" s="7"/>
    </row>
    <row r="199" spans="1:16" s="8" customFormat="1" ht="16.95" customHeight="1">
      <c r="A199" s="201"/>
      <c r="B199" s="202"/>
      <c r="C199" s="203"/>
      <c r="D199" s="204"/>
      <c r="E199" s="205"/>
      <c r="F199" s="206"/>
      <c r="G199" s="207"/>
      <c r="H199" s="208"/>
      <c r="I199" s="209"/>
      <c r="J199" s="164"/>
      <c r="K199" s="122"/>
      <c r="P199" s="7"/>
    </row>
    <row r="200" spans="1:16" s="8" customFormat="1" ht="16.95" customHeight="1">
      <c r="A200" s="201"/>
      <c r="B200" s="202"/>
      <c r="C200" s="203"/>
      <c r="D200" s="204"/>
      <c r="E200" s="205"/>
      <c r="F200" s="206"/>
      <c r="G200" s="207"/>
      <c r="H200" s="208"/>
      <c r="I200" s="209"/>
      <c r="J200" s="164"/>
      <c r="K200" s="122"/>
      <c r="P200" s="7"/>
    </row>
    <row r="201" spans="1:16" s="8" customFormat="1" ht="16.95" customHeight="1">
      <c r="A201" s="201"/>
      <c r="B201" s="202"/>
      <c r="C201" s="203"/>
      <c r="D201" s="204"/>
      <c r="E201" s="205"/>
      <c r="F201" s="206"/>
      <c r="G201" s="207"/>
      <c r="H201" s="208"/>
      <c r="I201" s="209"/>
      <c r="J201" s="164"/>
      <c r="K201" s="122"/>
      <c r="P201" s="7"/>
    </row>
    <row r="202" spans="1:16" s="8" customFormat="1" ht="16.95" customHeight="1">
      <c r="A202" s="201"/>
      <c r="B202" s="202"/>
      <c r="C202" s="203"/>
      <c r="D202" s="204"/>
      <c r="E202" s="205"/>
      <c r="F202" s="206"/>
      <c r="G202" s="207"/>
      <c r="H202" s="208"/>
      <c r="I202" s="209"/>
      <c r="J202" s="164"/>
      <c r="K202" s="122"/>
      <c r="P202" s="7"/>
    </row>
    <row r="203" spans="1:16" s="8" customFormat="1" ht="16.95" customHeight="1">
      <c r="A203" s="201"/>
      <c r="B203" s="202"/>
      <c r="C203" s="203"/>
      <c r="D203" s="204"/>
      <c r="E203" s="205"/>
      <c r="F203" s="206"/>
      <c r="G203" s="207"/>
      <c r="H203" s="208"/>
      <c r="I203" s="209"/>
      <c r="J203" s="164"/>
      <c r="K203" s="122"/>
      <c r="P203" s="7"/>
    </row>
    <row r="204" spans="1:16" s="8" customFormat="1" ht="16.95" customHeight="1">
      <c r="A204" s="201"/>
      <c r="B204" s="202"/>
      <c r="C204" s="203"/>
      <c r="D204" s="204"/>
      <c r="E204" s="205"/>
      <c r="F204" s="206"/>
      <c r="G204" s="207"/>
      <c r="H204" s="208"/>
      <c r="I204" s="209"/>
      <c r="J204" s="164"/>
      <c r="K204" s="122"/>
      <c r="P204" s="7"/>
    </row>
    <row r="205" spans="1:16" s="8" customFormat="1" ht="16.95" customHeight="1">
      <c r="A205" s="201"/>
      <c r="B205" s="202"/>
      <c r="C205" s="203"/>
      <c r="D205" s="204"/>
      <c r="E205" s="205"/>
      <c r="F205" s="206"/>
      <c r="G205" s="207"/>
      <c r="H205" s="208"/>
      <c r="I205" s="209"/>
      <c r="J205" s="164"/>
      <c r="K205" s="122"/>
      <c r="P205" s="7"/>
    </row>
    <row r="206" spans="1:16" s="8" customFormat="1" ht="16.95" customHeight="1">
      <c r="A206" s="201"/>
      <c r="B206" s="202"/>
      <c r="C206" s="203"/>
      <c r="D206" s="204"/>
      <c r="E206" s="205"/>
      <c r="F206" s="206"/>
      <c r="G206" s="207"/>
      <c r="H206" s="208"/>
      <c r="I206" s="209"/>
      <c r="J206" s="164"/>
      <c r="K206" s="122"/>
      <c r="P206" s="7"/>
    </row>
    <row r="207" spans="1:16" s="8" customFormat="1" ht="16.95" customHeight="1" thickBot="1">
      <c r="A207" s="194"/>
      <c r="B207" s="195"/>
      <c r="C207" s="196"/>
      <c r="D207" s="197"/>
      <c r="E207" s="193"/>
      <c r="F207" s="198"/>
      <c r="G207" s="199"/>
      <c r="H207" s="213"/>
      <c r="I207" s="216"/>
      <c r="J207" s="218"/>
      <c r="K207" s="210"/>
      <c r="P207" s="7"/>
    </row>
    <row r="208" spans="1:16"/>
  </sheetData>
  <sheetProtection algorithmName="SHA-512" hashValue="GRfhUb2js6JQda7Sbj/sbN310YZLM2zIZohogwUI53gijD90U//jOXaZwDl1M1Uv+ywdEFPKiufGPtuXb9MPlQ==" saltValue="8Pl9vwKxCeyN8H2zxwRvpw==" spinCount="100000" sheet="1" selectLockedCells="1"/>
  <mergeCells count="12">
    <mergeCell ref="K4:K6"/>
    <mergeCell ref="E5:F5"/>
    <mergeCell ref="G5:G6"/>
    <mergeCell ref="H5:H6"/>
    <mergeCell ref="I5:I6"/>
    <mergeCell ref="J5:J6"/>
    <mergeCell ref="C1:D1"/>
    <mergeCell ref="C2:D2"/>
    <mergeCell ref="A5:A6"/>
    <mergeCell ref="B5:B6"/>
    <mergeCell ref="C5:C6"/>
    <mergeCell ref="D5:D6"/>
  </mergeCells>
  <conditionalFormatting sqref="K8:K207">
    <cfRule type="expression" dxfId="23" priority="16">
      <formula>K8=""</formula>
    </cfRule>
    <cfRule type="expression" dxfId="22" priority="20">
      <formula>K8&lt;0</formula>
    </cfRule>
  </conditionalFormatting>
  <conditionalFormatting sqref="A8:A106">
    <cfRule type="cellIs" dxfId="21" priority="18" operator="between">
      <formula>7560000000000</formula>
      <formula>7569999999999</formula>
    </cfRule>
    <cfRule type="cellIs" dxfId="20" priority="19" operator="between">
      <formula>0</formula>
      <formula>9999999999</formula>
    </cfRule>
  </conditionalFormatting>
  <conditionalFormatting sqref="A8:J8 A9:G106 H9:J207">
    <cfRule type="expression" dxfId="19" priority="17">
      <formula>A8=""</formula>
    </cfRule>
  </conditionalFormatting>
  <conditionalFormatting sqref="K7">
    <cfRule type="expression" dxfId="18" priority="11">
      <formula>K7=""</formula>
    </cfRule>
    <cfRule type="expression" dxfId="17" priority="15">
      <formula>K7&lt;0</formula>
    </cfRule>
  </conditionalFormatting>
  <conditionalFormatting sqref="A7">
    <cfRule type="cellIs" dxfId="16" priority="13" operator="between">
      <formula>7560000000000</formula>
      <formula>7569999999999</formula>
    </cfRule>
    <cfRule type="cellIs" dxfId="15" priority="14" operator="between">
      <formula>0</formula>
      <formula>9999999999</formula>
    </cfRule>
  </conditionalFormatting>
  <conditionalFormatting sqref="A7:J7">
    <cfRule type="expression" dxfId="14" priority="12">
      <formula>A7=""</formula>
    </cfRule>
  </conditionalFormatting>
  <conditionalFormatting sqref="A107:A202">
    <cfRule type="cellIs" dxfId="13" priority="8" operator="between">
      <formula>7560000000000</formula>
      <formula>7569999999999</formula>
    </cfRule>
    <cfRule type="cellIs" dxfId="12" priority="9" operator="between">
      <formula>0</formula>
      <formula>9999999999</formula>
    </cfRule>
  </conditionalFormatting>
  <conditionalFormatting sqref="A107:G202">
    <cfRule type="expression" dxfId="11" priority="7">
      <formula>A107=""</formula>
    </cfRule>
  </conditionalFormatting>
  <conditionalFormatting sqref="A203:A207">
    <cfRule type="cellIs" dxfId="10" priority="3" operator="between">
      <formula>7560000000000</formula>
      <formula>7569999999999</formula>
    </cfRule>
    <cfRule type="cellIs" dxfId="9" priority="4" operator="between">
      <formula>0</formula>
      <formula>9999999999</formula>
    </cfRule>
  </conditionalFormatting>
  <conditionalFormatting sqref="A203:G207">
    <cfRule type="expression" dxfId="8" priority="2">
      <formula>A203=""</formula>
    </cfRule>
  </conditionalFormatting>
  <dataValidations xWindow="1241" yWindow="692" count="7">
    <dataValidation allowBlank="1" showErrorMessage="1" sqref="H5:H6 K4:K6" xr:uid="{00000000-0002-0000-0200-000000000000}"/>
    <dataValidation allowBlank="1" showInputMessage="1" showErrorMessage="1" prompt="Inserire il numero AVS senza punti. Il codice Paese (prime tre cifre = 756) non è obbligatorio. Il numero AVS viene formattato automaticamente." sqref="A8:A207" xr:uid="{00000000-0002-0000-0200-000001000000}"/>
    <dataValidation allowBlank="1" showInputMessage="1" showErrorMessage="1" prompt="Numero di giorni (5 giorni alla settimana) nel periodo. Se nel periodo di riferimento ci sono mesi senza guadagno, questi giorni non devono essere conteggiati." sqref="G8:G207" xr:uid="{00000000-0002-0000-0200-000002000000}"/>
    <dataValidation allowBlank="1" showInputMessage="1" showErrorMessage="1" prompt="Se desidera un'anteprima del calcolo sul foglio di calcolo 1044Ed, deve inserire il saldo dei guadagni nella colonna L:_x000a_&quot;Saldo a fine mese eccedenza/mancanza&quot;. _x000a_del foglio &quot;Calcolo 1044Ei&quot; dell'ultimo mese." sqref="K8:K207" xr:uid="{00000000-0002-0000-0200-000003000000}"/>
    <dataValidation allowBlank="1" showInputMessage="1" showErrorMessage="1" prompt="Numero di giorni di assenza retribuita e/o non retribuita: malattia, infortunio, militare, ferie, ferie non retribuite, ecc." sqref="H8:H207" xr:uid="{00000000-0002-0000-0200-000004000000}"/>
    <dataValidation allowBlank="1" showInputMessage="1" showErrorMessage="1" prompt="Guadagno lordo totale soggetto all’AVS degli ultimi 12 mesi._x000a_" sqref="I8:I207" xr:uid="{00000000-0002-0000-0200-000005000000}"/>
    <dataValidation allowBlank="1" showInputMessage="1" showErrorMessage="1" prompt="Guadagno lordo totale soggetto all’AVS nel periodo di conteggio." sqref="J8:J207" xr:uid="{00000000-0002-0000-0200-000006000000}"/>
  </dataValidations>
  <pageMargins left="0.70866141732283472" right="0.70866141732283472" top="0.78740157480314965" bottom="0.78740157480314965" header="0.31496062992125984" footer="0.31496062992125984"/>
  <pageSetup paperSize="9" scale="53" fitToHeight="0" orientation="portrait" r:id="rId1"/>
  <headerFooter>
    <oddHeader>&amp;C&amp;"Arial,Fett"&amp;28Dati di base dei lavoratori</oddHeader>
    <oddFooter>&amp;L&amp;F / &amp;A / 01.2024&amp;RPagina &amp;P /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3">
    <tabColor rgb="FF0070C0"/>
    <pageSetUpPr fitToPage="1"/>
  </sheetPr>
  <dimension ref="A1:X212"/>
  <sheetViews>
    <sheetView showGridLines="0" zoomScale="85" zoomScaleNormal="85" zoomScaleSheetLayoutView="85" zoomScalePageLayoutView="85" workbookViewId="0">
      <pane ySplit="11" topLeftCell="A12" activePane="bottomLeft" state="frozen"/>
      <selection pane="bottomLeft" activeCell="H9" sqref="H9:I9"/>
    </sheetView>
  </sheetViews>
  <sheetFormatPr baseColWidth="10" defaultColWidth="0" defaultRowHeight="13.2" zeroHeight="1"/>
  <cols>
    <col min="1" max="1" width="16.6640625" style="2" customWidth="1"/>
    <col min="2" max="3" width="20.6640625" style="2" customWidth="1"/>
    <col min="4" max="5" width="11.6640625" style="11" customWidth="1"/>
    <col min="6" max="6" width="11.6640625" style="29" customWidth="1"/>
    <col min="7" max="7" width="11.6640625" style="2" customWidth="1"/>
    <col min="8" max="8" width="11.6640625" style="29" customWidth="1"/>
    <col min="9" max="18" width="11.6640625" style="2" customWidth="1"/>
    <col min="19" max="19" width="5.6640625" style="2" customWidth="1"/>
    <col min="20" max="21" width="9" style="2" hidden="1" customWidth="1"/>
    <col min="22" max="23" width="8.44140625" style="2" hidden="1" customWidth="1"/>
    <col min="24" max="24" width="9" style="2" hidden="1" customWidth="1"/>
    <col min="25" max="16384" width="8.44140625" style="2" hidden="1"/>
  </cols>
  <sheetData>
    <row r="1" spans="1:24" s="8" customFormat="1" ht="16.95" customHeight="1">
      <c r="B1" s="219" t="s">
        <v>441</v>
      </c>
      <c r="C1" s="278" t="str">
        <f>'1044Ai Domanda'!$D$6</f>
        <v xml:space="preserve">  Lavoro a domicilio</v>
      </c>
      <c r="D1" s="279"/>
      <c r="E1" s="27"/>
      <c r="F1" s="27"/>
      <c r="H1" s="27"/>
      <c r="J1" s="22"/>
      <c r="K1" s="22"/>
      <c r="M1" s="22"/>
      <c r="N1" s="22"/>
      <c r="S1" s="23"/>
    </row>
    <row r="2" spans="1:24" s="8" customFormat="1" ht="16.95" customHeight="1" thickBot="1">
      <c r="B2" s="212" t="s">
        <v>374</v>
      </c>
      <c r="C2" s="280" t="str">
        <f>'1044Ai Domanda'!$D$24</f>
        <v/>
      </c>
      <c r="D2" s="281"/>
      <c r="E2" s="27"/>
      <c r="F2" s="27"/>
      <c r="H2" s="27"/>
      <c r="N2" s="4"/>
      <c r="P2" s="45"/>
      <c r="Q2" s="45"/>
      <c r="S2" s="3"/>
    </row>
    <row r="3" spans="1:24" ht="51.6" customHeight="1" thickBot="1">
      <c r="D3" s="28"/>
      <c r="E3" s="28"/>
      <c r="F3" s="28"/>
      <c r="G3" s="8"/>
      <c r="H3" s="28"/>
      <c r="I3" s="8"/>
      <c r="J3" s="8"/>
      <c r="K3" s="8"/>
      <c r="L3" s="5"/>
      <c r="M3" s="4"/>
      <c r="N3" s="4"/>
      <c r="Q3" s="5"/>
      <c r="S3" s="3"/>
    </row>
    <row r="4" spans="1:24" s="8" customFormat="1" ht="16.95" customHeight="1">
      <c r="A4" s="191" t="s">
        <v>384</v>
      </c>
      <c r="B4" s="37"/>
      <c r="C4" s="37"/>
      <c r="D4" s="52"/>
      <c r="E4" s="37"/>
      <c r="F4" s="37"/>
      <c r="G4" s="37"/>
      <c r="H4" s="37"/>
      <c r="I4" s="37"/>
      <c r="J4" s="37"/>
      <c r="K4" s="37"/>
      <c r="L4" s="37"/>
      <c r="M4" s="52"/>
      <c r="N4" s="37"/>
      <c r="O4" s="37"/>
      <c r="P4" s="37"/>
      <c r="Q4" s="37"/>
      <c r="R4" s="188" t="s">
        <v>388</v>
      </c>
      <c r="S4" s="3"/>
    </row>
    <row r="5" spans="1:24" s="8" customFormat="1" ht="16.95" customHeight="1">
      <c r="A5" s="58"/>
      <c r="B5" s="186" t="s">
        <v>386</v>
      </c>
      <c r="C5" s="54">
        <f>COUNT(P12:P111)</f>
        <v>0</v>
      </c>
      <c r="D5" s="53"/>
      <c r="E5" s="54"/>
      <c r="F5" s="54"/>
      <c r="G5" s="32" t="s">
        <v>401</v>
      </c>
      <c r="H5" s="132">
        <f>K8</f>
        <v>0</v>
      </c>
      <c r="I5" s="30"/>
      <c r="J5" s="30"/>
      <c r="K5" s="30"/>
      <c r="L5" s="61" t="e">
        <f>IF(SUM(M12:M111)/SUM(H12:H111)&lt;0.1,"Perdita minima del 10%","")</f>
        <v>#DIV/0!</v>
      </c>
      <c r="M5" s="53"/>
      <c r="N5" s="56"/>
      <c r="O5" s="30"/>
      <c r="P5" s="30"/>
      <c r="Q5" s="189" t="s">
        <v>389</v>
      </c>
      <c r="R5" s="130" t="e">
        <f>IF(L5="",SUM(Q12:Q111),0)</f>
        <v>#DIV/0!</v>
      </c>
      <c r="S5" s="3"/>
    </row>
    <row r="6" spans="1:24" s="8" customFormat="1" ht="16.95" customHeight="1" thickBot="1">
      <c r="A6" s="59"/>
      <c r="B6" s="187" t="s">
        <v>385</v>
      </c>
      <c r="C6" s="60">
        <f>COUNT(P12:P111)-COUNTIF(P12:P111,0)</f>
        <v>0</v>
      </c>
      <c r="D6" s="38"/>
      <c r="E6" s="55"/>
      <c r="F6" s="60"/>
      <c r="G6" s="38" t="s">
        <v>387</v>
      </c>
      <c r="H6" s="131">
        <f>N8-O8</f>
        <v>0</v>
      </c>
      <c r="I6" s="39"/>
      <c r="J6" s="39"/>
      <c r="K6" s="39"/>
      <c r="L6" s="62" t="e">
        <f>IF(SUM(M12:M111)/SUM(H12:H111)&lt;0.1,"non raggiunta","")</f>
        <v>#DIV/0!</v>
      </c>
      <c r="M6" s="38"/>
      <c r="N6" s="57"/>
      <c r="O6" s="39"/>
      <c r="P6" s="39"/>
      <c r="Q6" s="190" t="s">
        <v>390</v>
      </c>
      <c r="R6" s="129" t="e">
        <f>IF(L6="",SUM(P12:P111)+R5,0)</f>
        <v>#DIV/0!</v>
      </c>
      <c r="S6" s="3"/>
    </row>
    <row r="7" spans="1:24" ht="16.95" customHeight="1" thickBot="1">
      <c r="D7" s="28"/>
      <c r="E7" s="28"/>
      <c r="F7" s="28"/>
      <c r="G7" s="8"/>
      <c r="H7" s="28"/>
      <c r="I7" s="8"/>
      <c r="J7" s="8"/>
      <c r="K7" s="8"/>
      <c r="L7" s="5"/>
      <c r="M7" s="4"/>
      <c r="N7" s="4"/>
      <c r="Q7" s="5"/>
      <c r="S7" s="3"/>
    </row>
    <row r="8" spans="1:24" s="21" customFormat="1" ht="16.95" customHeight="1" thickBot="1">
      <c r="A8" s="108" t="s">
        <v>375</v>
      </c>
      <c r="B8" s="109"/>
      <c r="C8" s="109"/>
      <c r="D8" s="116" t="s">
        <v>391</v>
      </c>
      <c r="E8" s="41"/>
      <c r="F8" s="41"/>
      <c r="G8" s="43"/>
      <c r="H8" s="43"/>
      <c r="I8" s="43"/>
      <c r="J8" s="65"/>
      <c r="K8" s="65">
        <f>SUM(K12:K111)</f>
        <v>0</v>
      </c>
      <c r="L8" s="65"/>
      <c r="M8" s="43">
        <f>SUM(M12:M111)</f>
        <v>0</v>
      </c>
      <c r="N8" s="43">
        <f>SUM(N12:N111)</f>
        <v>0</v>
      </c>
      <c r="O8" s="43">
        <f>SUM(O12:O111)</f>
        <v>0</v>
      </c>
      <c r="P8" s="43">
        <f>SUM(P12:P111)</f>
        <v>0</v>
      </c>
      <c r="Q8" s="43"/>
      <c r="R8" s="44"/>
      <c r="S8" s="3"/>
    </row>
    <row r="9" spans="1:24" ht="42" customHeight="1">
      <c r="A9" s="282" t="s">
        <v>458</v>
      </c>
      <c r="B9" s="284" t="s">
        <v>376</v>
      </c>
      <c r="C9" s="301" t="s">
        <v>377</v>
      </c>
      <c r="D9" s="304" t="s">
        <v>392</v>
      </c>
      <c r="E9" s="306" t="s">
        <v>393</v>
      </c>
      <c r="F9" s="299" t="s">
        <v>394</v>
      </c>
      <c r="G9" s="304" t="s">
        <v>443</v>
      </c>
      <c r="H9" s="303" t="s">
        <v>465</v>
      </c>
      <c r="I9" s="303"/>
      <c r="J9" s="312" t="s">
        <v>395</v>
      </c>
      <c r="K9" s="314" t="s">
        <v>396</v>
      </c>
      <c r="L9" s="316" t="s">
        <v>397</v>
      </c>
      <c r="M9" s="318" t="s">
        <v>398</v>
      </c>
      <c r="N9" s="319"/>
      <c r="O9" s="308" t="s">
        <v>444</v>
      </c>
      <c r="P9" s="304" t="s">
        <v>399</v>
      </c>
      <c r="Q9" s="310" t="s">
        <v>445</v>
      </c>
      <c r="R9" s="299" t="s">
        <v>400</v>
      </c>
      <c r="S9" s="66"/>
    </row>
    <row r="10" spans="1:24" ht="28.95" customHeight="1">
      <c r="A10" s="283"/>
      <c r="B10" s="285"/>
      <c r="C10" s="302"/>
      <c r="D10" s="305"/>
      <c r="E10" s="307"/>
      <c r="F10" s="300"/>
      <c r="G10" s="305"/>
      <c r="H10" s="68">
        <v>1</v>
      </c>
      <c r="I10" s="67">
        <v>0.8</v>
      </c>
      <c r="J10" s="313"/>
      <c r="K10" s="315"/>
      <c r="L10" s="317"/>
      <c r="M10" s="68">
        <v>1</v>
      </c>
      <c r="N10" s="67">
        <v>0.8</v>
      </c>
      <c r="O10" s="309"/>
      <c r="P10" s="305"/>
      <c r="Q10" s="311"/>
      <c r="R10" s="300"/>
      <c r="S10" s="31"/>
    </row>
    <row r="11" spans="1:24" ht="16.95" customHeight="1">
      <c r="A11" s="125" t="s">
        <v>315</v>
      </c>
      <c r="B11" s="126" t="s">
        <v>314</v>
      </c>
      <c r="C11" s="127" t="s">
        <v>316</v>
      </c>
      <c r="D11" s="133">
        <v>122</v>
      </c>
      <c r="E11" s="134">
        <v>12863</v>
      </c>
      <c r="F11" s="135">
        <v>105.43</v>
      </c>
      <c r="G11" s="133">
        <v>1000</v>
      </c>
      <c r="H11" s="136">
        <v>2287.9299999999998</v>
      </c>
      <c r="I11" s="137">
        <v>1830.34</v>
      </c>
      <c r="J11" s="133">
        <v>92</v>
      </c>
      <c r="K11" s="134">
        <v>-1287.93</v>
      </c>
      <c r="L11" s="135">
        <v>0</v>
      </c>
      <c r="M11" s="138">
        <v>1195.93</v>
      </c>
      <c r="N11" s="137">
        <v>956.74</v>
      </c>
      <c r="O11" s="135">
        <v>843.48</v>
      </c>
      <c r="P11" s="133">
        <v>113.27</v>
      </c>
      <c r="Q11" s="134">
        <v>76.540000000000006</v>
      </c>
      <c r="R11" s="139">
        <v>189.81</v>
      </c>
      <c r="S11" s="12"/>
    </row>
    <row r="12" spans="1:24" s="1" customFormat="1" ht="16.95" customHeight="1">
      <c r="A12" s="40" t="str">
        <f>IF('1044Bi Dati di base lav.'!A8="","",'1044Bi Dati di base lav.'!A8)</f>
        <v/>
      </c>
      <c r="B12" s="47" t="str">
        <f>IF('1044Bi Dati di base lav.'!B8="","",'1044Bi Dati di base lav.'!B8)</f>
        <v/>
      </c>
      <c r="C12" s="76" t="str">
        <f>IF('1044Bi Dati di base lav.'!C8="","",'1044Bi Dati di base lav.'!C8)</f>
        <v/>
      </c>
      <c r="D12" s="140" t="str">
        <f>IF('1044Bi Dati di base lav.'!G8-'1044Bi Dati di base lav.'!H8&lt;=0,"",'1044Bi Dati di base lav.'!G8-'1044Bi Dati di base lav.'!H8)</f>
        <v/>
      </c>
      <c r="E12" s="141" t="str">
        <f>IF('1044Bi Dati di base lav.'!I8="","",'1044Bi Dati di base lav.'!I8)</f>
        <v/>
      </c>
      <c r="F12" s="142" t="str">
        <f>IF('1044Bi Dati di base lav.'!A8="","",IF('1044Bi Dati di base lav.'!G8=0,0,E12/D12))</f>
        <v/>
      </c>
      <c r="G12" s="140" t="str">
        <f>IF(A12="","",IF('1044Bi Dati di base lav.'!J8&gt;'1044Ai Domanda'!$B$28,'1044Ai Domanda'!$B$28,'1044Bi Dati di base lav.'!J8))</f>
        <v/>
      </c>
      <c r="H12" s="143" t="str">
        <f>IF('1044Bi Dati di base lav.'!A8="","",IF(F12*21.7&gt;'1044Ai Domanda'!$B$28,'1044Ai Domanda'!$B$28,F12*21.7))</f>
        <v/>
      </c>
      <c r="I12" s="144" t="str">
        <f>IF(A12="","",H12*0.8)</f>
        <v/>
      </c>
      <c r="J12" s="145" t="str">
        <f>IF('1044Bi Dati di base lav.'!K8="","",'1044Bi Dati di base lav.'!K8)</f>
        <v/>
      </c>
      <c r="K12" s="146" t="str">
        <f t="shared" ref="K12:K43" si="0">IF(A12="","",G12-H12)</f>
        <v/>
      </c>
      <c r="L12" s="147" t="str">
        <f t="shared" ref="L12:L43" si="1">IF(A12="","",IF(K12+J12&lt;=0,0,K12+J12))</f>
        <v/>
      </c>
      <c r="M12" s="148" t="str">
        <f t="shared" ref="M12:M43" si="2">IF(A12="","",IF(G12&lt;I12,IF(AND(H12-G12-J12&gt;0,H12-G12-J12&gt;H12-I12),H12-G12-J12,0),0))</f>
        <v/>
      </c>
      <c r="N12" s="149" t="str">
        <f>IF(A12="","",M12*0.8)</f>
        <v/>
      </c>
      <c r="O12" s="150" t="str">
        <f>IF(A12="","",IF(N12=0,0,0.8*H12/21.7*'1044Ai Domanda'!$B$30))</f>
        <v/>
      </c>
      <c r="P12" s="145" t="str">
        <f>IF(A12="","",IF(N12-O12&lt;0,0,N12-O12))</f>
        <v/>
      </c>
      <c r="Q12" s="151" t="str">
        <f>IF(A12="","",M12*'1044Ai Domanda'!$B$31)</f>
        <v/>
      </c>
      <c r="R12" s="152" t="str">
        <f t="shared" ref="R12:R43" si="3">IF(A12="","",P12+Q12)</f>
        <v/>
      </c>
      <c r="S12" s="12"/>
      <c r="T12" s="46"/>
      <c r="U12" s="46"/>
    </row>
    <row r="13" spans="1:24" ht="16.95" customHeight="1">
      <c r="A13" s="13" t="str">
        <f>IF('1044Bi Dati di base lav.'!A9="","",'1044Bi Dati di base lav.'!A9)</f>
        <v/>
      </c>
      <c r="B13" s="48" t="str">
        <f>IF('1044Bi Dati di base lav.'!B9="","",'1044Bi Dati di base lav.'!B9)</f>
        <v/>
      </c>
      <c r="C13" s="77" t="str">
        <f>IF('1044Bi Dati di base lav.'!C9="","",'1044Bi Dati di base lav.'!C9)</f>
        <v/>
      </c>
      <c r="D13" s="153" t="str">
        <f>IF('1044Bi Dati di base lav.'!G9-'1044Bi Dati di base lav.'!H9&lt;=0,"",'1044Bi Dati di base lav.'!G9-'1044Bi Dati di base lav.'!H9)</f>
        <v/>
      </c>
      <c r="E13" s="151" t="str">
        <f>IF('1044Bi Dati di base lav.'!I9="","",'1044Bi Dati di base lav.'!I9)</f>
        <v/>
      </c>
      <c r="F13" s="142" t="str">
        <f>IF('1044Bi Dati di base lav.'!A9="","",IF('1044Bi Dati di base lav.'!G9=0,0,E13/D13))</f>
        <v/>
      </c>
      <c r="G13" s="153" t="str">
        <f>IF(A13="","",IF('1044Bi Dati di base lav.'!J9&gt;'1044Ai Domanda'!$B$28,'1044Ai Domanda'!$B$28,'1044Bi Dati di base lav.'!J9))</f>
        <v/>
      </c>
      <c r="H13" s="143" t="str">
        <f>IF('1044Bi Dati di base lav.'!A9="","",IF(F13*21.7&gt;'1044Ai Domanda'!$B$28,'1044Ai Domanda'!$B$28,F13*21.7))</f>
        <v/>
      </c>
      <c r="I13" s="144" t="str">
        <f t="shared" ref="I13:I76" si="4">IF(A13="","",H13*0.8)</f>
        <v/>
      </c>
      <c r="J13" s="145" t="str">
        <f>IF('1044Bi Dati di base lav.'!K9="","",'1044Bi Dati di base lav.'!K9)</f>
        <v/>
      </c>
      <c r="K13" s="151" t="str">
        <f t="shared" si="0"/>
        <v/>
      </c>
      <c r="L13" s="147" t="str">
        <f t="shared" si="1"/>
        <v/>
      </c>
      <c r="M13" s="148" t="str">
        <f t="shared" si="2"/>
        <v/>
      </c>
      <c r="N13" s="154" t="str">
        <f t="shared" ref="N13:N76" si="5">IF(A13="","",M13*0.8)</f>
        <v/>
      </c>
      <c r="O13" s="155" t="str">
        <f>IF(A13="","",IF(N13=0,0,0.8*H13/21.7*'1044Ai Domanda'!$B$30))</f>
        <v/>
      </c>
      <c r="P13" s="145" t="str">
        <f t="shared" ref="P13:P76" si="6">IF(A13="","",IF(N13-O13&lt;0,0,N13-O13))</f>
        <v/>
      </c>
      <c r="Q13" s="151" t="str">
        <f>IF(A13="","",M13*'1044Ai Domanda'!$B$31)</f>
        <v/>
      </c>
      <c r="R13" s="152" t="str">
        <f t="shared" si="3"/>
        <v/>
      </c>
      <c r="S13" s="12"/>
      <c r="U13" s="33"/>
      <c r="X13" s="33"/>
    </row>
    <row r="14" spans="1:24" ht="16.95" customHeight="1">
      <c r="A14" s="13" t="str">
        <f>IF('1044Bi Dati di base lav.'!A10="","",'1044Bi Dati di base lav.'!A10)</f>
        <v/>
      </c>
      <c r="B14" s="48" t="str">
        <f>IF('1044Bi Dati di base lav.'!B10="","",'1044Bi Dati di base lav.'!B10)</f>
        <v/>
      </c>
      <c r="C14" s="77" t="str">
        <f>IF('1044Bi Dati di base lav.'!C10="","",'1044Bi Dati di base lav.'!C10)</f>
        <v/>
      </c>
      <c r="D14" s="153" t="str">
        <f>IF('1044Bi Dati di base lav.'!G10-'1044Bi Dati di base lav.'!H10&lt;=0,"",'1044Bi Dati di base lav.'!G10-'1044Bi Dati di base lav.'!H10)</f>
        <v/>
      </c>
      <c r="E14" s="151" t="str">
        <f>IF('1044Bi Dati di base lav.'!I10="","",'1044Bi Dati di base lav.'!I10)</f>
        <v/>
      </c>
      <c r="F14" s="142" t="str">
        <f>IF('1044Bi Dati di base lav.'!A10="","",IF('1044Bi Dati di base lav.'!G10=0,0,E14/D14))</f>
        <v/>
      </c>
      <c r="G14" s="153" t="str">
        <f>IF(A14="","",IF('1044Bi Dati di base lav.'!J10&gt;'1044Ai Domanda'!$B$28,'1044Ai Domanda'!$B$28,'1044Bi Dati di base lav.'!J10))</f>
        <v/>
      </c>
      <c r="H14" s="143" t="str">
        <f>IF('1044Bi Dati di base lav.'!A10="","",IF(F14*21.7&gt;'1044Ai Domanda'!$B$28,'1044Ai Domanda'!$B$28,F14*21.7))</f>
        <v/>
      </c>
      <c r="I14" s="144" t="str">
        <f t="shared" si="4"/>
        <v/>
      </c>
      <c r="J14" s="145" t="str">
        <f>IF('1044Bi Dati di base lav.'!K10="","",'1044Bi Dati di base lav.'!K10)</f>
        <v/>
      </c>
      <c r="K14" s="151" t="str">
        <f t="shared" si="0"/>
        <v/>
      </c>
      <c r="L14" s="147" t="str">
        <f t="shared" si="1"/>
        <v/>
      </c>
      <c r="M14" s="148" t="str">
        <f t="shared" si="2"/>
        <v/>
      </c>
      <c r="N14" s="154" t="str">
        <f t="shared" si="5"/>
        <v/>
      </c>
      <c r="O14" s="155" t="str">
        <f>IF(A14="","",IF(N14=0,0,0.8*H14/21.7*'1044Ai Domanda'!$B$30))</f>
        <v/>
      </c>
      <c r="P14" s="145" t="str">
        <f t="shared" si="6"/>
        <v/>
      </c>
      <c r="Q14" s="151" t="str">
        <f>IF(A14="","",M14*'1044Ai Domanda'!$B$31)</f>
        <v/>
      </c>
      <c r="R14" s="152" t="str">
        <f t="shared" si="3"/>
        <v/>
      </c>
      <c r="S14" s="12"/>
      <c r="T14" s="33"/>
    </row>
    <row r="15" spans="1:24" ht="16.95" customHeight="1">
      <c r="A15" s="13" t="str">
        <f>IF('1044Bi Dati di base lav.'!A11="","",'1044Bi Dati di base lav.'!A11)</f>
        <v/>
      </c>
      <c r="B15" s="48" t="str">
        <f>IF('1044Bi Dati di base lav.'!B11="","",'1044Bi Dati di base lav.'!B11)</f>
        <v/>
      </c>
      <c r="C15" s="77" t="str">
        <f>IF('1044Bi Dati di base lav.'!C11="","",'1044Bi Dati di base lav.'!C11)</f>
        <v/>
      </c>
      <c r="D15" s="153" t="str">
        <f>IF('1044Bi Dati di base lav.'!G11-'1044Bi Dati di base lav.'!H11&lt;=0,"",'1044Bi Dati di base lav.'!G11-'1044Bi Dati di base lav.'!H11)</f>
        <v/>
      </c>
      <c r="E15" s="151" t="str">
        <f>IF('1044Bi Dati di base lav.'!I11="","",'1044Bi Dati di base lav.'!I11)</f>
        <v/>
      </c>
      <c r="F15" s="142" t="str">
        <f>IF('1044Bi Dati di base lav.'!A11="","",IF('1044Bi Dati di base lav.'!G11=0,0,E15/D15))</f>
        <v/>
      </c>
      <c r="G15" s="153" t="str">
        <f>IF(A15="","",IF('1044Bi Dati di base lav.'!J11&gt;'1044Ai Domanda'!$B$28,'1044Ai Domanda'!$B$28,'1044Bi Dati di base lav.'!J11))</f>
        <v/>
      </c>
      <c r="H15" s="143" t="str">
        <f>IF('1044Bi Dati di base lav.'!A11="","",IF(F15*21.7&gt;'1044Ai Domanda'!$B$28,'1044Ai Domanda'!$B$28,F15*21.7))</f>
        <v/>
      </c>
      <c r="I15" s="144" t="str">
        <f t="shared" si="4"/>
        <v/>
      </c>
      <c r="J15" s="145" t="str">
        <f>IF('1044Bi Dati di base lav.'!K11="","",'1044Bi Dati di base lav.'!K11)</f>
        <v/>
      </c>
      <c r="K15" s="151" t="str">
        <f t="shared" si="0"/>
        <v/>
      </c>
      <c r="L15" s="147" t="str">
        <f t="shared" si="1"/>
        <v/>
      </c>
      <c r="M15" s="148" t="str">
        <f t="shared" si="2"/>
        <v/>
      </c>
      <c r="N15" s="154" t="str">
        <f t="shared" si="5"/>
        <v/>
      </c>
      <c r="O15" s="155" t="str">
        <f>IF(A15="","",IF(N15=0,0,0.8*H15/21.7*'1044Ai Domanda'!$B$30))</f>
        <v/>
      </c>
      <c r="P15" s="145" t="str">
        <f t="shared" si="6"/>
        <v/>
      </c>
      <c r="Q15" s="151" t="str">
        <f>IF(A15="","",M15*'1044Ai Domanda'!$B$31)</f>
        <v/>
      </c>
      <c r="R15" s="152" t="str">
        <f t="shared" si="3"/>
        <v/>
      </c>
      <c r="S15" s="12"/>
    </row>
    <row r="16" spans="1:24" ht="16.95" customHeight="1">
      <c r="A16" s="13" t="str">
        <f>IF('1044Bi Dati di base lav.'!A12="","",'1044Bi Dati di base lav.'!A12)</f>
        <v/>
      </c>
      <c r="B16" s="48" t="str">
        <f>IF('1044Bi Dati di base lav.'!B12="","",'1044Bi Dati di base lav.'!B12)</f>
        <v/>
      </c>
      <c r="C16" s="77" t="str">
        <f>IF('1044Bi Dati di base lav.'!C12="","",'1044Bi Dati di base lav.'!C12)</f>
        <v/>
      </c>
      <c r="D16" s="153" t="str">
        <f>IF('1044Bi Dati di base lav.'!G12-'1044Bi Dati di base lav.'!H12&lt;=0,"",'1044Bi Dati di base lav.'!G12-'1044Bi Dati di base lav.'!H12)</f>
        <v/>
      </c>
      <c r="E16" s="151" t="str">
        <f>IF('1044Bi Dati di base lav.'!I12="","",'1044Bi Dati di base lav.'!I12)</f>
        <v/>
      </c>
      <c r="F16" s="142" t="str">
        <f>IF('1044Bi Dati di base lav.'!A12="","",IF('1044Bi Dati di base lav.'!G12=0,0,E16/D16))</f>
        <v/>
      </c>
      <c r="G16" s="153" t="str">
        <f>IF(A16="","",IF('1044Bi Dati di base lav.'!J12&gt;'1044Ai Domanda'!$B$28,'1044Ai Domanda'!$B$28,'1044Bi Dati di base lav.'!J12))</f>
        <v/>
      </c>
      <c r="H16" s="143" t="str">
        <f>IF('1044Bi Dati di base lav.'!A12="","",IF(F16*21.7&gt;'1044Ai Domanda'!$B$28,'1044Ai Domanda'!$B$28,F16*21.7))</f>
        <v/>
      </c>
      <c r="I16" s="144" t="str">
        <f t="shared" si="4"/>
        <v/>
      </c>
      <c r="J16" s="145" t="str">
        <f>IF('1044Bi Dati di base lav.'!K12="","",'1044Bi Dati di base lav.'!K12)</f>
        <v/>
      </c>
      <c r="K16" s="151" t="str">
        <f t="shared" si="0"/>
        <v/>
      </c>
      <c r="L16" s="147" t="str">
        <f t="shared" si="1"/>
        <v/>
      </c>
      <c r="M16" s="148" t="str">
        <f t="shared" si="2"/>
        <v/>
      </c>
      <c r="N16" s="154" t="str">
        <f t="shared" si="5"/>
        <v/>
      </c>
      <c r="O16" s="155" t="str">
        <f>IF(A16="","",IF(N16=0,0,0.8*H16/21.7*'1044Ai Domanda'!$B$30))</f>
        <v/>
      </c>
      <c r="P16" s="145" t="str">
        <f t="shared" si="6"/>
        <v/>
      </c>
      <c r="Q16" s="151" t="str">
        <f>IF(A16="","",M16*'1044Ai Domanda'!$B$31)</f>
        <v/>
      </c>
      <c r="R16" s="152" t="str">
        <f t="shared" si="3"/>
        <v/>
      </c>
      <c r="S16" s="12"/>
    </row>
    <row r="17" spans="1:19" ht="16.95" customHeight="1">
      <c r="A17" s="13" t="str">
        <f>IF('1044Bi Dati di base lav.'!A13="","",'1044Bi Dati di base lav.'!A13)</f>
        <v/>
      </c>
      <c r="B17" s="48" t="str">
        <f>IF('1044Bi Dati di base lav.'!B13="","",'1044Bi Dati di base lav.'!B13)</f>
        <v/>
      </c>
      <c r="C17" s="77" t="str">
        <f>IF('1044Bi Dati di base lav.'!C13="","",'1044Bi Dati di base lav.'!C13)</f>
        <v/>
      </c>
      <c r="D17" s="153" t="str">
        <f>IF('1044Bi Dati di base lav.'!G13-'1044Bi Dati di base lav.'!H13&lt;=0,"",'1044Bi Dati di base lav.'!G13-'1044Bi Dati di base lav.'!H13)</f>
        <v/>
      </c>
      <c r="E17" s="151" t="str">
        <f>IF('1044Bi Dati di base lav.'!I13="","",'1044Bi Dati di base lav.'!I13)</f>
        <v/>
      </c>
      <c r="F17" s="142" t="str">
        <f>IF('1044Bi Dati di base lav.'!A13="","",IF('1044Bi Dati di base lav.'!G13=0,0,E17/D17))</f>
        <v/>
      </c>
      <c r="G17" s="153" t="str">
        <f>IF(A17="","",IF('1044Bi Dati di base lav.'!J13&gt;'1044Ai Domanda'!$B$28,'1044Ai Domanda'!$B$28,'1044Bi Dati di base lav.'!J13))</f>
        <v/>
      </c>
      <c r="H17" s="143" t="str">
        <f>IF('1044Bi Dati di base lav.'!A13="","",IF(F17*21.7&gt;'1044Ai Domanda'!$B$28,'1044Ai Domanda'!$B$28,F17*21.7))</f>
        <v/>
      </c>
      <c r="I17" s="144" t="str">
        <f t="shared" si="4"/>
        <v/>
      </c>
      <c r="J17" s="145" t="str">
        <f>IF('1044Bi Dati di base lav.'!K13="","",'1044Bi Dati di base lav.'!K13)</f>
        <v/>
      </c>
      <c r="K17" s="151" t="str">
        <f t="shared" si="0"/>
        <v/>
      </c>
      <c r="L17" s="147" t="str">
        <f t="shared" si="1"/>
        <v/>
      </c>
      <c r="M17" s="148" t="str">
        <f t="shared" si="2"/>
        <v/>
      </c>
      <c r="N17" s="154" t="str">
        <f t="shared" si="5"/>
        <v/>
      </c>
      <c r="O17" s="155" t="str">
        <f>IF(A17="","",IF(N17=0,0,0.8*H17/21.7*'1044Ai Domanda'!$B$30))</f>
        <v/>
      </c>
      <c r="P17" s="145" t="str">
        <f t="shared" si="6"/>
        <v/>
      </c>
      <c r="Q17" s="151" t="str">
        <f>IF(A17="","",M17*'1044Ai Domanda'!$B$31)</f>
        <v/>
      </c>
      <c r="R17" s="152" t="str">
        <f t="shared" si="3"/>
        <v/>
      </c>
      <c r="S17" s="12"/>
    </row>
    <row r="18" spans="1:19" ht="16.95" customHeight="1">
      <c r="A18" s="13" t="str">
        <f>IF('1044Bi Dati di base lav.'!A14="","",'1044Bi Dati di base lav.'!A14)</f>
        <v/>
      </c>
      <c r="B18" s="48" t="str">
        <f>IF('1044Bi Dati di base lav.'!B14="","",'1044Bi Dati di base lav.'!B14)</f>
        <v/>
      </c>
      <c r="C18" s="77" t="str">
        <f>IF('1044Bi Dati di base lav.'!C14="","",'1044Bi Dati di base lav.'!C14)</f>
        <v/>
      </c>
      <c r="D18" s="153" t="str">
        <f>IF('1044Bi Dati di base lav.'!G14-'1044Bi Dati di base lav.'!H14&lt;=0,"",'1044Bi Dati di base lav.'!G14-'1044Bi Dati di base lav.'!H14)</f>
        <v/>
      </c>
      <c r="E18" s="151" t="str">
        <f>IF('1044Bi Dati di base lav.'!I14="","",'1044Bi Dati di base lav.'!I14)</f>
        <v/>
      </c>
      <c r="F18" s="142" t="str">
        <f>IF('1044Bi Dati di base lav.'!A14="","",IF('1044Bi Dati di base lav.'!G14=0,0,E18/D18))</f>
        <v/>
      </c>
      <c r="G18" s="153" t="str">
        <f>IF(A18="","",IF('1044Bi Dati di base lav.'!J14&gt;'1044Ai Domanda'!$B$28,'1044Ai Domanda'!$B$28,'1044Bi Dati di base lav.'!J14))</f>
        <v/>
      </c>
      <c r="H18" s="143" t="str">
        <f>IF('1044Bi Dati di base lav.'!A14="","",IF(F18*21.7&gt;'1044Ai Domanda'!$B$28,'1044Ai Domanda'!$B$28,F18*21.7))</f>
        <v/>
      </c>
      <c r="I18" s="144" t="str">
        <f t="shared" si="4"/>
        <v/>
      </c>
      <c r="J18" s="145" t="str">
        <f>IF('1044Bi Dati di base lav.'!K14="","",'1044Bi Dati di base lav.'!K14)</f>
        <v/>
      </c>
      <c r="K18" s="151" t="str">
        <f t="shared" si="0"/>
        <v/>
      </c>
      <c r="L18" s="147" t="str">
        <f t="shared" si="1"/>
        <v/>
      </c>
      <c r="M18" s="148" t="str">
        <f t="shared" si="2"/>
        <v/>
      </c>
      <c r="N18" s="154" t="str">
        <f t="shared" si="5"/>
        <v/>
      </c>
      <c r="O18" s="155" t="str">
        <f>IF(A18="","",IF(N18=0,0,0.8*H18/21.7*'1044Ai Domanda'!$B$30))</f>
        <v/>
      </c>
      <c r="P18" s="145" t="str">
        <f t="shared" si="6"/>
        <v/>
      </c>
      <c r="Q18" s="151" t="str">
        <f>IF(A18="","",M18*'1044Ai Domanda'!$B$31)</f>
        <v/>
      </c>
      <c r="R18" s="152" t="str">
        <f t="shared" si="3"/>
        <v/>
      </c>
      <c r="S18" s="12"/>
    </row>
    <row r="19" spans="1:19" ht="16.95" customHeight="1">
      <c r="A19" s="13" t="str">
        <f>IF('1044Bi Dati di base lav.'!A15="","",'1044Bi Dati di base lav.'!A15)</f>
        <v/>
      </c>
      <c r="B19" s="48" t="str">
        <f>IF('1044Bi Dati di base lav.'!B15="","",'1044Bi Dati di base lav.'!B15)</f>
        <v/>
      </c>
      <c r="C19" s="77" t="str">
        <f>IF('1044Bi Dati di base lav.'!C15="","",'1044Bi Dati di base lav.'!C15)</f>
        <v/>
      </c>
      <c r="D19" s="153" t="str">
        <f>IF('1044Bi Dati di base lav.'!G15-'1044Bi Dati di base lav.'!H15&lt;=0,"",'1044Bi Dati di base lav.'!G15-'1044Bi Dati di base lav.'!H15)</f>
        <v/>
      </c>
      <c r="E19" s="151" t="str">
        <f>IF('1044Bi Dati di base lav.'!I15="","",'1044Bi Dati di base lav.'!I15)</f>
        <v/>
      </c>
      <c r="F19" s="142" t="str">
        <f>IF('1044Bi Dati di base lav.'!A15="","",IF('1044Bi Dati di base lav.'!G15=0,0,E19/D19))</f>
        <v/>
      </c>
      <c r="G19" s="153" t="str">
        <f>IF(A19="","",IF('1044Bi Dati di base lav.'!J15&gt;'1044Ai Domanda'!$B$28,'1044Ai Domanda'!$B$28,'1044Bi Dati di base lav.'!J15))</f>
        <v/>
      </c>
      <c r="H19" s="143" t="str">
        <f>IF('1044Bi Dati di base lav.'!A15="","",IF(F19*21.7&gt;'1044Ai Domanda'!$B$28,'1044Ai Domanda'!$B$28,F19*21.7))</f>
        <v/>
      </c>
      <c r="I19" s="144" t="str">
        <f t="shared" si="4"/>
        <v/>
      </c>
      <c r="J19" s="145" t="str">
        <f>IF('1044Bi Dati di base lav.'!K15="","",'1044Bi Dati di base lav.'!K15)</f>
        <v/>
      </c>
      <c r="K19" s="151" t="str">
        <f t="shared" si="0"/>
        <v/>
      </c>
      <c r="L19" s="147" t="str">
        <f t="shared" si="1"/>
        <v/>
      </c>
      <c r="M19" s="148" t="str">
        <f t="shared" si="2"/>
        <v/>
      </c>
      <c r="N19" s="154" t="str">
        <f t="shared" si="5"/>
        <v/>
      </c>
      <c r="O19" s="155" t="str">
        <f>IF(A19="","",IF(N19=0,0,0.8*H19/21.7*'1044Ai Domanda'!$B$30))</f>
        <v/>
      </c>
      <c r="P19" s="145" t="str">
        <f t="shared" si="6"/>
        <v/>
      </c>
      <c r="Q19" s="151" t="str">
        <f>IF(A19="","",M19*'1044Ai Domanda'!$B$31)</f>
        <v/>
      </c>
      <c r="R19" s="152" t="str">
        <f t="shared" si="3"/>
        <v/>
      </c>
      <c r="S19" s="12"/>
    </row>
    <row r="20" spans="1:19" ht="16.95" customHeight="1">
      <c r="A20" s="13" t="str">
        <f>IF('1044Bi Dati di base lav.'!A16="","",'1044Bi Dati di base lav.'!A16)</f>
        <v/>
      </c>
      <c r="B20" s="48" t="str">
        <f>IF('1044Bi Dati di base lav.'!B16="","",'1044Bi Dati di base lav.'!B16)</f>
        <v/>
      </c>
      <c r="C20" s="77" t="str">
        <f>IF('1044Bi Dati di base lav.'!C16="","",'1044Bi Dati di base lav.'!C16)</f>
        <v/>
      </c>
      <c r="D20" s="153" t="str">
        <f>IF('1044Bi Dati di base lav.'!G16-'1044Bi Dati di base lav.'!H16&lt;=0,"",'1044Bi Dati di base lav.'!G16-'1044Bi Dati di base lav.'!H16)</f>
        <v/>
      </c>
      <c r="E20" s="151" t="str">
        <f>IF('1044Bi Dati di base lav.'!I16="","",'1044Bi Dati di base lav.'!I16)</f>
        <v/>
      </c>
      <c r="F20" s="142" t="str">
        <f>IF('1044Bi Dati di base lav.'!A16="","",IF('1044Bi Dati di base lav.'!G16=0,0,E20/D20))</f>
        <v/>
      </c>
      <c r="G20" s="153" t="str">
        <f>IF(A20="","",IF('1044Bi Dati di base lav.'!J16&gt;'1044Ai Domanda'!$B$28,'1044Ai Domanda'!$B$28,'1044Bi Dati di base lav.'!J16))</f>
        <v/>
      </c>
      <c r="H20" s="143" t="str">
        <f>IF('1044Bi Dati di base lav.'!A16="","",IF(F20*21.7&gt;'1044Ai Domanda'!$B$28,'1044Ai Domanda'!$B$28,F20*21.7))</f>
        <v/>
      </c>
      <c r="I20" s="144" t="str">
        <f t="shared" si="4"/>
        <v/>
      </c>
      <c r="J20" s="145" t="str">
        <f>IF('1044Bi Dati di base lav.'!K16="","",'1044Bi Dati di base lav.'!K16)</f>
        <v/>
      </c>
      <c r="K20" s="151" t="str">
        <f t="shared" si="0"/>
        <v/>
      </c>
      <c r="L20" s="147" t="str">
        <f t="shared" si="1"/>
        <v/>
      </c>
      <c r="M20" s="148" t="str">
        <f t="shared" si="2"/>
        <v/>
      </c>
      <c r="N20" s="154" t="str">
        <f t="shared" si="5"/>
        <v/>
      </c>
      <c r="O20" s="155" t="str">
        <f>IF(A20="","",IF(N20=0,0,0.8*H20/21.7*'1044Ai Domanda'!$B$30))</f>
        <v/>
      </c>
      <c r="P20" s="145" t="str">
        <f t="shared" si="6"/>
        <v/>
      </c>
      <c r="Q20" s="151" t="str">
        <f>IF(A20="","",M20*'1044Ai Domanda'!$B$31)</f>
        <v/>
      </c>
      <c r="R20" s="152" t="str">
        <f t="shared" si="3"/>
        <v/>
      </c>
      <c r="S20" s="12"/>
    </row>
    <row r="21" spans="1:19" ht="16.95" customHeight="1">
      <c r="A21" s="13" t="str">
        <f>IF('1044Bi Dati di base lav.'!A17="","",'1044Bi Dati di base lav.'!A17)</f>
        <v/>
      </c>
      <c r="B21" s="48" t="str">
        <f>IF('1044Bi Dati di base lav.'!B17="","",'1044Bi Dati di base lav.'!B17)</f>
        <v/>
      </c>
      <c r="C21" s="77" t="str">
        <f>IF('1044Bi Dati di base lav.'!C17="","",'1044Bi Dati di base lav.'!C17)</f>
        <v/>
      </c>
      <c r="D21" s="153" t="str">
        <f>IF('1044Bi Dati di base lav.'!G17-'1044Bi Dati di base lav.'!H17&lt;=0,"",'1044Bi Dati di base lav.'!G17-'1044Bi Dati di base lav.'!H17)</f>
        <v/>
      </c>
      <c r="E21" s="151" t="str">
        <f>IF('1044Bi Dati di base lav.'!I17="","",'1044Bi Dati di base lav.'!I17)</f>
        <v/>
      </c>
      <c r="F21" s="142" t="str">
        <f>IF('1044Bi Dati di base lav.'!A17="","",IF('1044Bi Dati di base lav.'!G17=0,0,E21/D21))</f>
        <v/>
      </c>
      <c r="G21" s="153" t="str">
        <f>IF(A21="","",IF('1044Bi Dati di base lav.'!J17&gt;'1044Ai Domanda'!$B$28,'1044Ai Domanda'!$B$28,'1044Bi Dati di base lav.'!J17))</f>
        <v/>
      </c>
      <c r="H21" s="143" t="str">
        <f>IF('1044Bi Dati di base lav.'!A17="","",IF(F21*21.7&gt;'1044Ai Domanda'!$B$28,'1044Ai Domanda'!$B$28,F21*21.7))</f>
        <v/>
      </c>
      <c r="I21" s="144" t="str">
        <f t="shared" si="4"/>
        <v/>
      </c>
      <c r="J21" s="145" t="str">
        <f>IF('1044Bi Dati di base lav.'!K17="","",'1044Bi Dati di base lav.'!K17)</f>
        <v/>
      </c>
      <c r="K21" s="151" t="str">
        <f t="shared" si="0"/>
        <v/>
      </c>
      <c r="L21" s="147" t="str">
        <f t="shared" si="1"/>
        <v/>
      </c>
      <c r="M21" s="148" t="str">
        <f t="shared" si="2"/>
        <v/>
      </c>
      <c r="N21" s="154" t="str">
        <f t="shared" si="5"/>
        <v/>
      </c>
      <c r="O21" s="155" t="str">
        <f>IF(A21="","",IF(N21=0,0,0.8*H21/21.7*'1044Ai Domanda'!$B$30))</f>
        <v/>
      </c>
      <c r="P21" s="145" t="str">
        <f t="shared" si="6"/>
        <v/>
      </c>
      <c r="Q21" s="151" t="str">
        <f>IF(A21="","",M21*'1044Ai Domanda'!$B$31)</f>
        <v/>
      </c>
      <c r="R21" s="152" t="str">
        <f t="shared" si="3"/>
        <v/>
      </c>
      <c r="S21" s="12"/>
    </row>
    <row r="22" spans="1:19" ht="16.95" customHeight="1">
      <c r="A22" s="13" t="str">
        <f>IF('1044Bi Dati di base lav.'!A18="","",'1044Bi Dati di base lav.'!A18)</f>
        <v/>
      </c>
      <c r="B22" s="48" t="str">
        <f>IF('1044Bi Dati di base lav.'!B18="","",'1044Bi Dati di base lav.'!B18)</f>
        <v/>
      </c>
      <c r="C22" s="77" t="str">
        <f>IF('1044Bi Dati di base lav.'!C18="","",'1044Bi Dati di base lav.'!C18)</f>
        <v/>
      </c>
      <c r="D22" s="153" t="str">
        <f>IF('1044Bi Dati di base lav.'!G18-'1044Bi Dati di base lav.'!H18&lt;=0,"",'1044Bi Dati di base lav.'!G18-'1044Bi Dati di base lav.'!H18)</f>
        <v/>
      </c>
      <c r="E22" s="151" t="str">
        <f>IF('1044Bi Dati di base lav.'!I18="","",'1044Bi Dati di base lav.'!I18)</f>
        <v/>
      </c>
      <c r="F22" s="142" t="str">
        <f>IF('1044Bi Dati di base lav.'!A18="","",IF('1044Bi Dati di base lav.'!G18=0,0,E22/D22))</f>
        <v/>
      </c>
      <c r="G22" s="153" t="str">
        <f>IF(A22="","",IF('1044Bi Dati di base lav.'!J18&gt;'1044Ai Domanda'!$B$28,'1044Ai Domanda'!$B$28,'1044Bi Dati di base lav.'!J18))</f>
        <v/>
      </c>
      <c r="H22" s="143" t="str">
        <f>IF('1044Bi Dati di base lav.'!A18="","",IF(F22*21.7&gt;'1044Ai Domanda'!$B$28,'1044Ai Domanda'!$B$28,F22*21.7))</f>
        <v/>
      </c>
      <c r="I22" s="144" t="str">
        <f t="shared" si="4"/>
        <v/>
      </c>
      <c r="J22" s="145" t="str">
        <f>IF('1044Bi Dati di base lav.'!K18="","",'1044Bi Dati di base lav.'!K18)</f>
        <v/>
      </c>
      <c r="K22" s="151" t="str">
        <f t="shared" si="0"/>
        <v/>
      </c>
      <c r="L22" s="147" t="str">
        <f t="shared" si="1"/>
        <v/>
      </c>
      <c r="M22" s="148" t="str">
        <f t="shared" si="2"/>
        <v/>
      </c>
      <c r="N22" s="154" t="str">
        <f t="shared" si="5"/>
        <v/>
      </c>
      <c r="O22" s="155" t="str">
        <f>IF(A22="","",IF(N22=0,0,0.8*H22/21.7*'1044Ai Domanda'!$B$30))</f>
        <v/>
      </c>
      <c r="P22" s="145" t="str">
        <f t="shared" si="6"/>
        <v/>
      </c>
      <c r="Q22" s="151" t="str">
        <f>IF(A22="","",M22*'1044Ai Domanda'!$B$31)</f>
        <v/>
      </c>
      <c r="R22" s="152" t="str">
        <f t="shared" si="3"/>
        <v/>
      </c>
      <c r="S22" s="12"/>
    </row>
    <row r="23" spans="1:19" ht="16.95" customHeight="1">
      <c r="A23" s="13" t="str">
        <f>IF('1044Bi Dati di base lav.'!A19="","",'1044Bi Dati di base lav.'!A19)</f>
        <v/>
      </c>
      <c r="B23" s="48" t="str">
        <f>IF('1044Bi Dati di base lav.'!B19="","",'1044Bi Dati di base lav.'!B19)</f>
        <v/>
      </c>
      <c r="C23" s="77" t="str">
        <f>IF('1044Bi Dati di base lav.'!C19="","",'1044Bi Dati di base lav.'!C19)</f>
        <v/>
      </c>
      <c r="D23" s="153" t="str">
        <f>IF('1044Bi Dati di base lav.'!G19-'1044Bi Dati di base lav.'!H19&lt;=0,"",'1044Bi Dati di base lav.'!G19-'1044Bi Dati di base lav.'!H19)</f>
        <v/>
      </c>
      <c r="E23" s="151" t="str">
        <f>IF('1044Bi Dati di base lav.'!I19="","",'1044Bi Dati di base lav.'!I19)</f>
        <v/>
      </c>
      <c r="F23" s="142" t="str">
        <f>IF('1044Bi Dati di base lav.'!A19="","",IF('1044Bi Dati di base lav.'!G19=0,0,E23/D23))</f>
        <v/>
      </c>
      <c r="G23" s="153" t="str">
        <f>IF(A23="","",IF('1044Bi Dati di base lav.'!J19&gt;'1044Ai Domanda'!$B$28,'1044Ai Domanda'!$B$28,'1044Bi Dati di base lav.'!J19))</f>
        <v/>
      </c>
      <c r="H23" s="143" t="str">
        <f>IF('1044Bi Dati di base lav.'!A19="","",IF(F23*21.7&gt;'1044Ai Domanda'!$B$28,'1044Ai Domanda'!$B$28,F23*21.7))</f>
        <v/>
      </c>
      <c r="I23" s="144" t="str">
        <f t="shared" si="4"/>
        <v/>
      </c>
      <c r="J23" s="145" t="str">
        <f>IF('1044Bi Dati di base lav.'!K19="","",'1044Bi Dati di base lav.'!K19)</f>
        <v/>
      </c>
      <c r="K23" s="151" t="str">
        <f t="shared" si="0"/>
        <v/>
      </c>
      <c r="L23" s="147" t="str">
        <f t="shared" si="1"/>
        <v/>
      </c>
      <c r="M23" s="148" t="str">
        <f t="shared" si="2"/>
        <v/>
      </c>
      <c r="N23" s="154" t="str">
        <f t="shared" si="5"/>
        <v/>
      </c>
      <c r="O23" s="155" t="str">
        <f>IF(A23="","",IF(N23=0,0,0.8*H23/21.7*'1044Ai Domanda'!$B$30))</f>
        <v/>
      </c>
      <c r="P23" s="145" t="str">
        <f t="shared" si="6"/>
        <v/>
      </c>
      <c r="Q23" s="151" t="str">
        <f>IF(A23="","",M23*'1044Ai Domanda'!$B$31)</f>
        <v/>
      </c>
      <c r="R23" s="152" t="str">
        <f t="shared" si="3"/>
        <v/>
      </c>
      <c r="S23" s="12"/>
    </row>
    <row r="24" spans="1:19" ht="16.95" customHeight="1">
      <c r="A24" s="13" t="str">
        <f>IF('1044Bi Dati di base lav.'!A20="","",'1044Bi Dati di base lav.'!A20)</f>
        <v/>
      </c>
      <c r="B24" s="48" t="str">
        <f>IF('1044Bi Dati di base lav.'!B20="","",'1044Bi Dati di base lav.'!B20)</f>
        <v/>
      </c>
      <c r="C24" s="77" t="str">
        <f>IF('1044Bi Dati di base lav.'!C20="","",'1044Bi Dati di base lav.'!C20)</f>
        <v/>
      </c>
      <c r="D24" s="153" t="str">
        <f>IF('1044Bi Dati di base lav.'!G20-'1044Bi Dati di base lav.'!H20&lt;=0,"",'1044Bi Dati di base lav.'!G20-'1044Bi Dati di base lav.'!H20)</f>
        <v/>
      </c>
      <c r="E24" s="151" t="str">
        <f>IF('1044Bi Dati di base lav.'!I20="","",'1044Bi Dati di base lav.'!I20)</f>
        <v/>
      </c>
      <c r="F24" s="142" t="str">
        <f>IF('1044Bi Dati di base lav.'!A20="","",IF('1044Bi Dati di base lav.'!G20=0,0,E24/D24))</f>
        <v/>
      </c>
      <c r="G24" s="153" t="str">
        <f>IF(A24="","",IF('1044Bi Dati di base lav.'!J20&gt;'1044Ai Domanda'!$B$28,'1044Ai Domanda'!$B$28,'1044Bi Dati di base lav.'!J20))</f>
        <v/>
      </c>
      <c r="H24" s="143" t="str">
        <f>IF('1044Bi Dati di base lav.'!A20="","",IF(F24*21.7&gt;'1044Ai Domanda'!$B$28,'1044Ai Domanda'!$B$28,F24*21.7))</f>
        <v/>
      </c>
      <c r="I24" s="144" t="str">
        <f t="shared" si="4"/>
        <v/>
      </c>
      <c r="J24" s="145" t="str">
        <f>IF('1044Bi Dati di base lav.'!K20="","",'1044Bi Dati di base lav.'!K20)</f>
        <v/>
      </c>
      <c r="K24" s="151" t="str">
        <f t="shared" si="0"/>
        <v/>
      </c>
      <c r="L24" s="147" t="str">
        <f t="shared" si="1"/>
        <v/>
      </c>
      <c r="M24" s="148" t="str">
        <f t="shared" si="2"/>
        <v/>
      </c>
      <c r="N24" s="154" t="str">
        <f t="shared" si="5"/>
        <v/>
      </c>
      <c r="O24" s="155" t="str">
        <f>IF(A24="","",IF(N24=0,0,0.8*H24/21.7*'1044Ai Domanda'!$B$30))</f>
        <v/>
      </c>
      <c r="P24" s="145" t="str">
        <f t="shared" si="6"/>
        <v/>
      </c>
      <c r="Q24" s="151" t="str">
        <f>IF(A24="","",M24*'1044Ai Domanda'!$B$31)</f>
        <v/>
      </c>
      <c r="R24" s="152" t="str">
        <f t="shared" si="3"/>
        <v/>
      </c>
      <c r="S24" s="12"/>
    </row>
    <row r="25" spans="1:19" ht="16.95" customHeight="1">
      <c r="A25" s="13" t="str">
        <f>IF('1044Bi Dati di base lav.'!A21="","",'1044Bi Dati di base lav.'!A21)</f>
        <v/>
      </c>
      <c r="B25" s="48" t="str">
        <f>IF('1044Bi Dati di base lav.'!B21="","",'1044Bi Dati di base lav.'!B21)</f>
        <v/>
      </c>
      <c r="C25" s="77" t="str">
        <f>IF('1044Bi Dati di base lav.'!C21="","",'1044Bi Dati di base lav.'!C21)</f>
        <v/>
      </c>
      <c r="D25" s="153" t="str">
        <f>IF('1044Bi Dati di base lav.'!G21-'1044Bi Dati di base lav.'!H21&lt;=0,"",'1044Bi Dati di base lav.'!G21-'1044Bi Dati di base lav.'!H21)</f>
        <v/>
      </c>
      <c r="E25" s="151" t="str">
        <f>IF('1044Bi Dati di base lav.'!I21="","",'1044Bi Dati di base lav.'!I21)</f>
        <v/>
      </c>
      <c r="F25" s="142" t="str">
        <f>IF('1044Bi Dati di base lav.'!A21="","",IF('1044Bi Dati di base lav.'!G21=0,0,E25/D25))</f>
        <v/>
      </c>
      <c r="G25" s="153" t="str">
        <f>IF(A25="","",IF('1044Bi Dati di base lav.'!J21&gt;'1044Ai Domanda'!$B$28,'1044Ai Domanda'!$B$28,'1044Bi Dati di base lav.'!J21))</f>
        <v/>
      </c>
      <c r="H25" s="143" t="str">
        <f>IF('1044Bi Dati di base lav.'!A21="","",IF(F25*21.7&gt;'1044Ai Domanda'!$B$28,'1044Ai Domanda'!$B$28,F25*21.7))</f>
        <v/>
      </c>
      <c r="I25" s="144" t="str">
        <f t="shared" si="4"/>
        <v/>
      </c>
      <c r="J25" s="145" t="str">
        <f>IF('1044Bi Dati di base lav.'!K21="","",'1044Bi Dati di base lav.'!K21)</f>
        <v/>
      </c>
      <c r="K25" s="151" t="str">
        <f t="shared" si="0"/>
        <v/>
      </c>
      <c r="L25" s="147" t="str">
        <f t="shared" si="1"/>
        <v/>
      </c>
      <c r="M25" s="148" t="str">
        <f t="shared" si="2"/>
        <v/>
      </c>
      <c r="N25" s="154" t="str">
        <f t="shared" si="5"/>
        <v/>
      </c>
      <c r="O25" s="155" t="str">
        <f>IF(A25="","",IF(N25=0,0,0.8*H25/21.7*'1044Ai Domanda'!$B$30))</f>
        <v/>
      </c>
      <c r="P25" s="145" t="str">
        <f t="shared" si="6"/>
        <v/>
      </c>
      <c r="Q25" s="151" t="str">
        <f>IF(A25="","",M25*'1044Ai Domanda'!$B$31)</f>
        <v/>
      </c>
      <c r="R25" s="152" t="str">
        <f t="shared" si="3"/>
        <v/>
      </c>
      <c r="S25" s="12"/>
    </row>
    <row r="26" spans="1:19" ht="16.95" customHeight="1">
      <c r="A26" s="13" t="str">
        <f>IF('1044Bi Dati di base lav.'!A22="","",'1044Bi Dati di base lav.'!A22)</f>
        <v/>
      </c>
      <c r="B26" s="48" t="str">
        <f>IF('1044Bi Dati di base lav.'!B22="","",'1044Bi Dati di base lav.'!B22)</f>
        <v/>
      </c>
      <c r="C26" s="77" t="str">
        <f>IF('1044Bi Dati di base lav.'!C22="","",'1044Bi Dati di base lav.'!C22)</f>
        <v/>
      </c>
      <c r="D26" s="153" t="str">
        <f>IF('1044Bi Dati di base lav.'!G22-'1044Bi Dati di base lav.'!H22&lt;=0,"",'1044Bi Dati di base lav.'!G22-'1044Bi Dati di base lav.'!H22)</f>
        <v/>
      </c>
      <c r="E26" s="151" t="str">
        <f>IF('1044Bi Dati di base lav.'!I22="","",'1044Bi Dati di base lav.'!I22)</f>
        <v/>
      </c>
      <c r="F26" s="142" t="str">
        <f>IF('1044Bi Dati di base lav.'!A22="","",IF('1044Bi Dati di base lav.'!G22=0,0,E26/D26))</f>
        <v/>
      </c>
      <c r="G26" s="153" t="str">
        <f>IF(A26="","",IF('1044Bi Dati di base lav.'!J22&gt;'1044Ai Domanda'!$B$28,'1044Ai Domanda'!$B$28,'1044Bi Dati di base lav.'!J22))</f>
        <v/>
      </c>
      <c r="H26" s="143" t="str">
        <f>IF('1044Bi Dati di base lav.'!A22="","",IF(F26*21.7&gt;'1044Ai Domanda'!$B$28,'1044Ai Domanda'!$B$28,F26*21.7))</f>
        <v/>
      </c>
      <c r="I26" s="144" t="str">
        <f t="shared" si="4"/>
        <v/>
      </c>
      <c r="J26" s="145" t="str">
        <f>IF('1044Bi Dati di base lav.'!K22="","",'1044Bi Dati di base lav.'!K22)</f>
        <v/>
      </c>
      <c r="K26" s="151" t="str">
        <f t="shared" si="0"/>
        <v/>
      </c>
      <c r="L26" s="147" t="str">
        <f t="shared" si="1"/>
        <v/>
      </c>
      <c r="M26" s="148" t="str">
        <f t="shared" si="2"/>
        <v/>
      </c>
      <c r="N26" s="154" t="str">
        <f t="shared" si="5"/>
        <v/>
      </c>
      <c r="O26" s="155" t="str">
        <f>IF(A26="","",IF(N26=0,0,0.8*H26/21.7*'1044Ai Domanda'!$B$30))</f>
        <v/>
      </c>
      <c r="P26" s="145" t="str">
        <f t="shared" si="6"/>
        <v/>
      </c>
      <c r="Q26" s="151" t="str">
        <f>IF(A26="","",M26*'1044Ai Domanda'!$B$31)</f>
        <v/>
      </c>
      <c r="R26" s="152" t="str">
        <f t="shared" si="3"/>
        <v/>
      </c>
      <c r="S26" s="12"/>
    </row>
    <row r="27" spans="1:19" ht="16.95" customHeight="1">
      <c r="A27" s="13" t="str">
        <f>IF('1044Bi Dati di base lav.'!A23="","",'1044Bi Dati di base lav.'!A23)</f>
        <v/>
      </c>
      <c r="B27" s="48" t="str">
        <f>IF('1044Bi Dati di base lav.'!B23="","",'1044Bi Dati di base lav.'!B23)</f>
        <v/>
      </c>
      <c r="C27" s="77" t="str">
        <f>IF('1044Bi Dati di base lav.'!C23="","",'1044Bi Dati di base lav.'!C23)</f>
        <v/>
      </c>
      <c r="D27" s="153" t="str">
        <f>IF('1044Bi Dati di base lav.'!G23-'1044Bi Dati di base lav.'!H23&lt;=0,"",'1044Bi Dati di base lav.'!G23-'1044Bi Dati di base lav.'!H23)</f>
        <v/>
      </c>
      <c r="E27" s="151" t="str">
        <f>IF('1044Bi Dati di base lav.'!I23="","",'1044Bi Dati di base lav.'!I23)</f>
        <v/>
      </c>
      <c r="F27" s="142" t="str">
        <f>IF('1044Bi Dati di base lav.'!A23="","",IF('1044Bi Dati di base lav.'!G23=0,0,E27/D27))</f>
        <v/>
      </c>
      <c r="G27" s="153" t="str">
        <f>IF(A27="","",IF('1044Bi Dati di base lav.'!J23&gt;'1044Ai Domanda'!$B$28,'1044Ai Domanda'!$B$28,'1044Bi Dati di base lav.'!J23))</f>
        <v/>
      </c>
      <c r="H27" s="143" t="str">
        <f>IF('1044Bi Dati di base lav.'!A23="","",IF(F27*21.7&gt;'1044Ai Domanda'!$B$28,'1044Ai Domanda'!$B$28,F27*21.7))</f>
        <v/>
      </c>
      <c r="I27" s="144" t="str">
        <f t="shared" si="4"/>
        <v/>
      </c>
      <c r="J27" s="145" t="str">
        <f>IF('1044Bi Dati di base lav.'!K23="","",'1044Bi Dati di base lav.'!K23)</f>
        <v/>
      </c>
      <c r="K27" s="151" t="str">
        <f t="shared" si="0"/>
        <v/>
      </c>
      <c r="L27" s="147" t="str">
        <f t="shared" si="1"/>
        <v/>
      </c>
      <c r="M27" s="148" t="str">
        <f t="shared" si="2"/>
        <v/>
      </c>
      <c r="N27" s="154" t="str">
        <f t="shared" si="5"/>
        <v/>
      </c>
      <c r="O27" s="155" t="str">
        <f>IF(A27="","",IF(N27=0,0,0.8*H27/21.7*'1044Ai Domanda'!$B$30))</f>
        <v/>
      </c>
      <c r="P27" s="145" t="str">
        <f t="shared" si="6"/>
        <v/>
      </c>
      <c r="Q27" s="151" t="str">
        <f>IF(A27="","",M27*'1044Ai Domanda'!$B$31)</f>
        <v/>
      </c>
      <c r="R27" s="152" t="str">
        <f t="shared" si="3"/>
        <v/>
      </c>
      <c r="S27" s="12"/>
    </row>
    <row r="28" spans="1:19" ht="16.95" customHeight="1">
      <c r="A28" s="13" t="str">
        <f>IF('1044Bi Dati di base lav.'!A24="","",'1044Bi Dati di base lav.'!A24)</f>
        <v/>
      </c>
      <c r="B28" s="48" t="str">
        <f>IF('1044Bi Dati di base lav.'!B24="","",'1044Bi Dati di base lav.'!B24)</f>
        <v/>
      </c>
      <c r="C28" s="77" t="str">
        <f>IF('1044Bi Dati di base lav.'!C24="","",'1044Bi Dati di base lav.'!C24)</f>
        <v/>
      </c>
      <c r="D28" s="153" t="str">
        <f>IF('1044Bi Dati di base lav.'!G24-'1044Bi Dati di base lav.'!H24&lt;=0,"",'1044Bi Dati di base lav.'!G24-'1044Bi Dati di base lav.'!H24)</f>
        <v/>
      </c>
      <c r="E28" s="151" t="str">
        <f>IF('1044Bi Dati di base lav.'!I24="","",'1044Bi Dati di base lav.'!I24)</f>
        <v/>
      </c>
      <c r="F28" s="142" t="str">
        <f>IF('1044Bi Dati di base lav.'!A24="","",IF('1044Bi Dati di base lav.'!G24=0,0,E28/D28))</f>
        <v/>
      </c>
      <c r="G28" s="153" t="str">
        <f>IF(A28="","",IF('1044Bi Dati di base lav.'!J24&gt;'1044Ai Domanda'!$B$28,'1044Ai Domanda'!$B$28,'1044Bi Dati di base lav.'!J24))</f>
        <v/>
      </c>
      <c r="H28" s="143" t="str">
        <f>IF('1044Bi Dati di base lav.'!A24="","",IF(F28*21.7&gt;'1044Ai Domanda'!$B$28,'1044Ai Domanda'!$B$28,F28*21.7))</f>
        <v/>
      </c>
      <c r="I28" s="144" t="str">
        <f t="shared" si="4"/>
        <v/>
      </c>
      <c r="J28" s="145" t="str">
        <f>IF('1044Bi Dati di base lav.'!K24="","",'1044Bi Dati di base lav.'!K24)</f>
        <v/>
      </c>
      <c r="K28" s="151" t="str">
        <f t="shared" si="0"/>
        <v/>
      </c>
      <c r="L28" s="147" t="str">
        <f t="shared" si="1"/>
        <v/>
      </c>
      <c r="M28" s="148" t="str">
        <f t="shared" si="2"/>
        <v/>
      </c>
      <c r="N28" s="154" t="str">
        <f t="shared" si="5"/>
        <v/>
      </c>
      <c r="O28" s="155" t="str">
        <f>IF(A28="","",IF(N28=0,0,0.8*H28/21.7*'1044Ai Domanda'!$B$30))</f>
        <v/>
      </c>
      <c r="P28" s="145" t="str">
        <f t="shared" si="6"/>
        <v/>
      </c>
      <c r="Q28" s="151" t="str">
        <f>IF(A28="","",M28*'1044Ai Domanda'!$B$31)</f>
        <v/>
      </c>
      <c r="R28" s="152" t="str">
        <f t="shared" si="3"/>
        <v/>
      </c>
      <c r="S28" s="12"/>
    </row>
    <row r="29" spans="1:19" ht="16.95" customHeight="1">
      <c r="A29" s="13" t="str">
        <f>IF('1044Bi Dati di base lav.'!A25="","",'1044Bi Dati di base lav.'!A25)</f>
        <v/>
      </c>
      <c r="B29" s="48" t="str">
        <f>IF('1044Bi Dati di base lav.'!B25="","",'1044Bi Dati di base lav.'!B25)</f>
        <v/>
      </c>
      <c r="C29" s="77" t="str">
        <f>IF('1044Bi Dati di base lav.'!C25="","",'1044Bi Dati di base lav.'!C25)</f>
        <v/>
      </c>
      <c r="D29" s="153" t="str">
        <f>IF('1044Bi Dati di base lav.'!G25-'1044Bi Dati di base lav.'!H25&lt;=0,"",'1044Bi Dati di base lav.'!G25-'1044Bi Dati di base lav.'!H25)</f>
        <v/>
      </c>
      <c r="E29" s="151" t="str">
        <f>IF('1044Bi Dati di base lav.'!I25="","",'1044Bi Dati di base lav.'!I25)</f>
        <v/>
      </c>
      <c r="F29" s="142" t="str">
        <f>IF('1044Bi Dati di base lav.'!A25="","",IF('1044Bi Dati di base lav.'!G25=0,0,E29/D29))</f>
        <v/>
      </c>
      <c r="G29" s="153" t="str">
        <f>IF(A29="","",IF('1044Bi Dati di base lav.'!J25&gt;'1044Ai Domanda'!$B$28,'1044Ai Domanda'!$B$28,'1044Bi Dati di base lav.'!J25))</f>
        <v/>
      </c>
      <c r="H29" s="143" t="str">
        <f>IF('1044Bi Dati di base lav.'!A25="","",IF(F29*21.7&gt;'1044Ai Domanda'!$B$28,'1044Ai Domanda'!$B$28,F29*21.7))</f>
        <v/>
      </c>
      <c r="I29" s="144" t="str">
        <f t="shared" si="4"/>
        <v/>
      </c>
      <c r="J29" s="145" t="str">
        <f>IF('1044Bi Dati di base lav.'!K25="","",'1044Bi Dati di base lav.'!K25)</f>
        <v/>
      </c>
      <c r="K29" s="151" t="str">
        <f t="shared" si="0"/>
        <v/>
      </c>
      <c r="L29" s="147" t="str">
        <f t="shared" si="1"/>
        <v/>
      </c>
      <c r="M29" s="148" t="str">
        <f t="shared" si="2"/>
        <v/>
      </c>
      <c r="N29" s="154" t="str">
        <f t="shared" si="5"/>
        <v/>
      </c>
      <c r="O29" s="155" t="str">
        <f>IF(A29="","",IF(N29=0,0,0.8*H29/21.7*'1044Ai Domanda'!$B$30))</f>
        <v/>
      </c>
      <c r="P29" s="145" t="str">
        <f t="shared" si="6"/>
        <v/>
      </c>
      <c r="Q29" s="151" t="str">
        <f>IF(A29="","",M29*'1044Ai Domanda'!$B$31)</f>
        <v/>
      </c>
      <c r="R29" s="152" t="str">
        <f t="shared" si="3"/>
        <v/>
      </c>
      <c r="S29" s="12"/>
    </row>
    <row r="30" spans="1:19" ht="16.95" customHeight="1">
      <c r="A30" s="13" t="str">
        <f>IF('1044Bi Dati di base lav.'!A26="","",'1044Bi Dati di base lav.'!A26)</f>
        <v/>
      </c>
      <c r="B30" s="48" t="str">
        <f>IF('1044Bi Dati di base lav.'!B26="","",'1044Bi Dati di base lav.'!B26)</f>
        <v/>
      </c>
      <c r="C30" s="77" t="str">
        <f>IF('1044Bi Dati di base lav.'!C26="","",'1044Bi Dati di base lav.'!C26)</f>
        <v/>
      </c>
      <c r="D30" s="153" t="str">
        <f>IF('1044Bi Dati di base lav.'!G26-'1044Bi Dati di base lav.'!H26&lt;=0,"",'1044Bi Dati di base lav.'!G26-'1044Bi Dati di base lav.'!H26)</f>
        <v/>
      </c>
      <c r="E30" s="151" t="str">
        <f>IF('1044Bi Dati di base lav.'!I26="","",'1044Bi Dati di base lav.'!I26)</f>
        <v/>
      </c>
      <c r="F30" s="142" t="str">
        <f>IF('1044Bi Dati di base lav.'!A26="","",IF('1044Bi Dati di base lav.'!G26=0,0,E30/D30))</f>
        <v/>
      </c>
      <c r="G30" s="153" t="str">
        <f>IF(A30="","",IF('1044Bi Dati di base lav.'!J26&gt;'1044Ai Domanda'!$B$28,'1044Ai Domanda'!$B$28,'1044Bi Dati di base lav.'!J26))</f>
        <v/>
      </c>
      <c r="H30" s="143" t="str">
        <f>IF('1044Bi Dati di base lav.'!A26="","",IF(F30*21.7&gt;'1044Ai Domanda'!$B$28,'1044Ai Domanda'!$B$28,F30*21.7))</f>
        <v/>
      </c>
      <c r="I30" s="144" t="str">
        <f t="shared" si="4"/>
        <v/>
      </c>
      <c r="J30" s="145" t="str">
        <f>IF('1044Bi Dati di base lav.'!K26="","",'1044Bi Dati di base lav.'!K26)</f>
        <v/>
      </c>
      <c r="K30" s="151" t="str">
        <f t="shared" si="0"/>
        <v/>
      </c>
      <c r="L30" s="147" t="str">
        <f t="shared" si="1"/>
        <v/>
      </c>
      <c r="M30" s="148" t="str">
        <f t="shared" si="2"/>
        <v/>
      </c>
      <c r="N30" s="154" t="str">
        <f t="shared" si="5"/>
        <v/>
      </c>
      <c r="O30" s="155" t="str">
        <f>IF(A30="","",IF(N30=0,0,0.8*H30/21.7*'1044Ai Domanda'!$B$30))</f>
        <v/>
      </c>
      <c r="P30" s="145" t="str">
        <f t="shared" si="6"/>
        <v/>
      </c>
      <c r="Q30" s="151" t="str">
        <f>IF(A30="","",M30*'1044Ai Domanda'!$B$31)</f>
        <v/>
      </c>
      <c r="R30" s="152" t="str">
        <f t="shared" si="3"/>
        <v/>
      </c>
      <c r="S30" s="12"/>
    </row>
    <row r="31" spans="1:19" ht="16.95" customHeight="1">
      <c r="A31" s="13" t="str">
        <f>IF('1044Bi Dati di base lav.'!A27="","",'1044Bi Dati di base lav.'!A27)</f>
        <v/>
      </c>
      <c r="B31" s="48" t="str">
        <f>IF('1044Bi Dati di base lav.'!B27="","",'1044Bi Dati di base lav.'!B27)</f>
        <v/>
      </c>
      <c r="C31" s="77" t="str">
        <f>IF('1044Bi Dati di base lav.'!C27="","",'1044Bi Dati di base lav.'!C27)</f>
        <v/>
      </c>
      <c r="D31" s="153" t="str">
        <f>IF('1044Bi Dati di base lav.'!G27-'1044Bi Dati di base lav.'!H27&lt;=0,"",'1044Bi Dati di base lav.'!G27-'1044Bi Dati di base lav.'!H27)</f>
        <v/>
      </c>
      <c r="E31" s="151" t="str">
        <f>IF('1044Bi Dati di base lav.'!I27="","",'1044Bi Dati di base lav.'!I27)</f>
        <v/>
      </c>
      <c r="F31" s="142" t="str">
        <f>IF('1044Bi Dati di base lav.'!A27="","",IF('1044Bi Dati di base lav.'!G27=0,0,E31/D31))</f>
        <v/>
      </c>
      <c r="G31" s="153" t="str">
        <f>IF(A31="","",IF('1044Bi Dati di base lav.'!J27&gt;'1044Ai Domanda'!$B$28,'1044Ai Domanda'!$B$28,'1044Bi Dati di base lav.'!J27))</f>
        <v/>
      </c>
      <c r="H31" s="143" t="str">
        <f>IF('1044Bi Dati di base lav.'!A27="","",IF(F31*21.7&gt;'1044Ai Domanda'!$B$28,'1044Ai Domanda'!$B$28,F31*21.7))</f>
        <v/>
      </c>
      <c r="I31" s="144" t="str">
        <f t="shared" si="4"/>
        <v/>
      </c>
      <c r="J31" s="145" t="str">
        <f>IF('1044Bi Dati di base lav.'!K27="","",'1044Bi Dati di base lav.'!K27)</f>
        <v/>
      </c>
      <c r="K31" s="151" t="str">
        <f t="shared" si="0"/>
        <v/>
      </c>
      <c r="L31" s="147" t="str">
        <f t="shared" si="1"/>
        <v/>
      </c>
      <c r="M31" s="148" t="str">
        <f t="shared" si="2"/>
        <v/>
      </c>
      <c r="N31" s="154" t="str">
        <f t="shared" si="5"/>
        <v/>
      </c>
      <c r="O31" s="155" t="str">
        <f>IF(A31="","",IF(N31=0,0,0.8*H31/21.7*'1044Ai Domanda'!$B$30))</f>
        <v/>
      </c>
      <c r="P31" s="145" t="str">
        <f t="shared" si="6"/>
        <v/>
      </c>
      <c r="Q31" s="151" t="str">
        <f>IF(A31="","",M31*'1044Ai Domanda'!$B$31)</f>
        <v/>
      </c>
      <c r="R31" s="152" t="str">
        <f t="shared" si="3"/>
        <v/>
      </c>
      <c r="S31" s="12"/>
    </row>
    <row r="32" spans="1:19" ht="16.95" customHeight="1">
      <c r="A32" s="13" t="str">
        <f>IF('1044Bi Dati di base lav.'!A28="","",'1044Bi Dati di base lav.'!A28)</f>
        <v/>
      </c>
      <c r="B32" s="48" t="str">
        <f>IF('1044Bi Dati di base lav.'!B28="","",'1044Bi Dati di base lav.'!B28)</f>
        <v/>
      </c>
      <c r="C32" s="77" t="str">
        <f>IF('1044Bi Dati di base lav.'!C28="","",'1044Bi Dati di base lav.'!C28)</f>
        <v/>
      </c>
      <c r="D32" s="153" t="str">
        <f>IF('1044Bi Dati di base lav.'!G28-'1044Bi Dati di base lav.'!H28&lt;=0,"",'1044Bi Dati di base lav.'!G28-'1044Bi Dati di base lav.'!H28)</f>
        <v/>
      </c>
      <c r="E32" s="151" t="str">
        <f>IF('1044Bi Dati di base lav.'!I28="","",'1044Bi Dati di base lav.'!I28)</f>
        <v/>
      </c>
      <c r="F32" s="142" t="str">
        <f>IF('1044Bi Dati di base lav.'!A28="","",IF('1044Bi Dati di base lav.'!G28=0,0,E32/D32))</f>
        <v/>
      </c>
      <c r="G32" s="153" t="str">
        <f>IF(A32="","",IF('1044Bi Dati di base lav.'!J28&gt;'1044Ai Domanda'!$B$28,'1044Ai Domanda'!$B$28,'1044Bi Dati di base lav.'!J28))</f>
        <v/>
      </c>
      <c r="H32" s="143" t="str">
        <f>IF('1044Bi Dati di base lav.'!A28="","",IF(F32*21.7&gt;'1044Ai Domanda'!$B$28,'1044Ai Domanda'!$B$28,F32*21.7))</f>
        <v/>
      </c>
      <c r="I32" s="144" t="str">
        <f t="shared" si="4"/>
        <v/>
      </c>
      <c r="J32" s="145" t="str">
        <f>IF('1044Bi Dati di base lav.'!K28="","",'1044Bi Dati di base lav.'!K28)</f>
        <v/>
      </c>
      <c r="K32" s="151" t="str">
        <f t="shared" si="0"/>
        <v/>
      </c>
      <c r="L32" s="147" t="str">
        <f t="shared" si="1"/>
        <v/>
      </c>
      <c r="M32" s="148" t="str">
        <f t="shared" si="2"/>
        <v/>
      </c>
      <c r="N32" s="154" t="str">
        <f t="shared" si="5"/>
        <v/>
      </c>
      <c r="O32" s="155" t="str">
        <f>IF(A32="","",IF(N32=0,0,0.8*H32/21.7*'1044Ai Domanda'!$B$30))</f>
        <v/>
      </c>
      <c r="P32" s="145" t="str">
        <f t="shared" si="6"/>
        <v/>
      </c>
      <c r="Q32" s="151" t="str">
        <f>IF(A32="","",M32*'1044Ai Domanda'!$B$31)</f>
        <v/>
      </c>
      <c r="R32" s="152" t="str">
        <f t="shared" si="3"/>
        <v/>
      </c>
      <c r="S32" s="12"/>
    </row>
    <row r="33" spans="1:19" ht="16.95" customHeight="1">
      <c r="A33" s="13" t="str">
        <f>IF('1044Bi Dati di base lav.'!A29="","",'1044Bi Dati di base lav.'!A29)</f>
        <v/>
      </c>
      <c r="B33" s="48" t="str">
        <f>IF('1044Bi Dati di base lav.'!B29="","",'1044Bi Dati di base lav.'!B29)</f>
        <v/>
      </c>
      <c r="C33" s="77" t="str">
        <f>IF('1044Bi Dati di base lav.'!C29="","",'1044Bi Dati di base lav.'!C29)</f>
        <v/>
      </c>
      <c r="D33" s="153" t="str">
        <f>IF('1044Bi Dati di base lav.'!G29-'1044Bi Dati di base lav.'!H29&lt;=0,"",'1044Bi Dati di base lav.'!G29-'1044Bi Dati di base lav.'!H29)</f>
        <v/>
      </c>
      <c r="E33" s="151" t="str">
        <f>IF('1044Bi Dati di base lav.'!I29="","",'1044Bi Dati di base lav.'!I29)</f>
        <v/>
      </c>
      <c r="F33" s="142" t="str">
        <f>IF('1044Bi Dati di base lav.'!A29="","",IF('1044Bi Dati di base lav.'!G29=0,0,E33/D33))</f>
        <v/>
      </c>
      <c r="G33" s="153" t="str">
        <f>IF(A33="","",IF('1044Bi Dati di base lav.'!J29&gt;'1044Ai Domanda'!$B$28,'1044Ai Domanda'!$B$28,'1044Bi Dati di base lav.'!J29))</f>
        <v/>
      </c>
      <c r="H33" s="143" t="str">
        <f>IF('1044Bi Dati di base lav.'!A29="","",IF(F33*21.7&gt;'1044Ai Domanda'!$B$28,'1044Ai Domanda'!$B$28,F33*21.7))</f>
        <v/>
      </c>
      <c r="I33" s="144" t="str">
        <f t="shared" si="4"/>
        <v/>
      </c>
      <c r="J33" s="145" t="str">
        <f>IF('1044Bi Dati di base lav.'!K29="","",'1044Bi Dati di base lav.'!K29)</f>
        <v/>
      </c>
      <c r="K33" s="151" t="str">
        <f t="shared" si="0"/>
        <v/>
      </c>
      <c r="L33" s="147" t="str">
        <f t="shared" si="1"/>
        <v/>
      </c>
      <c r="M33" s="148" t="str">
        <f t="shared" si="2"/>
        <v/>
      </c>
      <c r="N33" s="154" t="str">
        <f t="shared" si="5"/>
        <v/>
      </c>
      <c r="O33" s="155" t="str">
        <f>IF(A33="","",IF(N33=0,0,0.8*H33/21.7*'1044Ai Domanda'!$B$30))</f>
        <v/>
      </c>
      <c r="P33" s="145" t="str">
        <f t="shared" si="6"/>
        <v/>
      </c>
      <c r="Q33" s="151" t="str">
        <f>IF(A33="","",M33*'1044Ai Domanda'!$B$31)</f>
        <v/>
      </c>
      <c r="R33" s="152" t="str">
        <f t="shared" si="3"/>
        <v/>
      </c>
      <c r="S33" s="12"/>
    </row>
    <row r="34" spans="1:19" ht="16.95" customHeight="1">
      <c r="A34" s="13" t="str">
        <f>IF('1044Bi Dati di base lav.'!A30="","",'1044Bi Dati di base lav.'!A30)</f>
        <v/>
      </c>
      <c r="B34" s="48" t="str">
        <f>IF('1044Bi Dati di base lav.'!B30="","",'1044Bi Dati di base lav.'!B30)</f>
        <v/>
      </c>
      <c r="C34" s="77" t="str">
        <f>IF('1044Bi Dati di base lav.'!C30="","",'1044Bi Dati di base lav.'!C30)</f>
        <v/>
      </c>
      <c r="D34" s="153" t="str">
        <f>IF('1044Bi Dati di base lav.'!G30-'1044Bi Dati di base lav.'!H30&lt;=0,"",'1044Bi Dati di base lav.'!G30-'1044Bi Dati di base lav.'!H30)</f>
        <v/>
      </c>
      <c r="E34" s="151" t="str">
        <f>IF('1044Bi Dati di base lav.'!I30="","",'1044Bi Dati di base lav.'!I30)</f>
        <v/>
      </c>
      <c r="F34" s="142" t="str">
        <f>IF('1044Bi Dati di base lav.'!A30="","",IF('1044Bi Dati di base lav.'!G30=0,0,E34/D34))</f>
        <v/>
      </c>
      <c r="G34" s="153" t="str">
        <f>IF(A34="","",IF('1044Bi Dati di base lav.'!J30&gt;'1044Ai Domanda'!$B$28,'1044Ai Domanda'!$B$28,'1044Bi Dati di base lav.'!J30))</f>
        <v/>
      </c>
      <c r="H34" s="143" t="str">
        <f>IF('1044Bi Dati di base lav.'!A30="","",IF(F34*21.7&gt;'1044Ai Domanda'!$B$28,'1044Ai Domanda'!$B$28,F34*21.7))</f>
        <v/>
      </c>
      <c r="I34" s="144" t="str">
        <f t="shared" si="4"/>
        <v/>
      </c>
      <c r="J34" s="145" t="str">
        <f>IF('1044Bi Dati di base lav.'!K30="","",'1044Bi Dati di base lav.'!K30)</f>
        <v/>
      </c>
      <c r="K34" s="151" t="str">
        <f t="shared" si="0"/>
        <v/>
      </c>
      <c r="L34" s="147" t="str">
        <f t="shared" si="1"/>
        <v/>
      </c>
      <c r="M34" s="148" t="str">
        <f t="shared" si="2"/>
        <v/>
      </c>
      <c r="N34" s="154" t="str">
        <f t="shared" si="5"/>
        <v/>
      </c>
      <c r="O34" s="155" t="str">
        <f>IF(A34="","",IF(N34=0,0,0.8*H34/21.7*'1044Ai Domanda'!$B$30))</f>
        <v/>
      </c>
      <c r="P34" s="145" t="str">
        <f t="shared" si="6"/>
        <v/>
      </c>
      <c r="Q34" s="151" t="str">
        <f>IF(A34="","",M34*'1044Ai Domanda'!$B$31)</f>
        <v/>
      </c>
      <c r="R34" s="152" t="str">
        <f t="shared" si="3"/>
        <v/>
      </c>
      <c r="S34" s="12"/>
    </row>
    <row r="35" spans="1:19" ht="16.95" customHeight="1">
      <c r="A35" s="13" t="str">
        <f>IF('1044Bi Dati di base lav.'!A31="","",'1044Bi Dati di base lav.'!A31)</f>
        <v/>
      </c>
      <c r="B35" s="48" t="str">
        <f>IF('1044Bi Dati di base lav.'!B31="","",'1044Bi Dati di base lav.'!B31)</f>
        <v/>
      </c>
      <c r="C35" s="77" t="str">
        <f>IF('1044Bi Dati di base lav.'!C31="","",'1044Bi Dati di base lav.'!C31)</f>
        <v/>
      </c>
      <c r="D35" s="153" t="str">
        <f>IF('1044Bi Dati di base lav.'!G31-'1044Bi Dati di base lav.'!H31&lt;=0,"",'1044Bi Dati di base lav.'!G31-'1044Bi Dati di base lav.'!H31)</f>
        <v/>
      </c>
      <c r="E35" s="151" t="str">
        <f>IF('1044Bi Dati di base lav.'!I31="","",'1044Bi Dati di base lav.'!I31)</f>
        <v/>
      </c>
      <c r="F35" s="142" t="str">
        <f>IF('1044Bi Dati di base lav.'!A31="","",IF('1044Bi Dati di base lav.'!G31=0,0,E35/D35))</f>
        <v/>
      </c>
      <c r="G35" s="153" t="str">
        <f>IF(A35="","",IF('1044Bi Dati di base lav.'!J31&gt;'1044Ai Domanda'!$B$28,'1044Ai Domanda'!$B$28,'1044Bi Dati di base lav.'!J31))</f>
        <v/>
      </c>
      <c r="H35" s="143" t="str">
        <f>IF('1044Bi Dati di base lav.'!A31="","",IF(F35*21.7&gt;'1044Ai Domanda'!$B$28,'1044Ai Domanda'!$B$28,F35*21.7))</f>
        <v/>
      </c>
      <c r="I35" s="144" t="str">
        <f t="shared" si="4"/>
        <v/>
      </c>
      <c r="J35" s="145" t="str">
        <f>IF('1044Bi Dati di base lav.'!K31="","",'1044Bi Dati di base lav.'!K31)</f>
        <v/>
      </c>
      <c r="K35" s="151" t="str">
        <f t="shared" si="0"/>
        <v/>
      </c>
      <c r="L35" s="147" t="str">
        <f t="shared" si="1"/>
        <v/>
      </c>
      <c r="M35" s="148" t="str">
        <f t="shared" si="2"/>
        <v/>
      </c>
      <c r="N35" s="154" t="str">
        <f t="shared" si="5"/>
        <v/>
      </c>
      <c r="O35" s="155" t="str">
        <f>IF(A35="","",IF(N35=0,0,0.8*H35/21.7*'1044Ai Domanda'!$B$30))</f>
        <v/>
      </c>
      <c r="P35" s="145" t="str">
        <f t="shared" si="6"/>
        <v/>
      </c>
      <c r="Q35" s="151" t="str">
        <f>IF(A35="","",M35*'1044Ai Domanda'!$B$31)</f>
        <v/>
      </c>
      <c r="R35" s="152" t="str">
        <f t="shared" si="3"/>
        <v/>
      </c>
      <c r="S35" s="12"/>
    </row>
    <row r="36" spans="1:19" ht="16.95" customHeight="1">
      <c r="A36" s="13" t="str">
        <f>IF('1044Bi Dati di base lav.'!A32="","",'1044Bi Dati di base lav.'!A32)</f>
        <v/>
      </c>
      <c r="B36" s="48" t="str">
        <f>IF('1044Bi Dati di base lav.'!B32="","",'1044Bi Dati di base lav.'!B32)</f>
        <v/>
      </c>
      <c r="C36" s="77" t="str">
        <f>IF('1044Bi Dati di base lav.'!C32="","",'1044Bi Dati di base lav.'!C32)</f>
        <v/>
      </c>
      <c r="D36" s="153" t="str">
        <f>IF('1044Bi Dati di base lav.'!G32-'1044Bi Dati di base lav.'!H32&lt;=0,"",'1044Bi Dati di base lav.'!G32-'1044Bi Dati di base lav.'!H32)</f>
        <v/>
      </c>
      <c r="E36" s="151" t="str">
        <f>IF('1044Bi Dati di base lav.'!I32="","",'1044Bi Dati di base lav.'!I32)</f>
        <v/>
      </c>
      <c r="F36" s="142" t="str">
        <f>IF('1044Bi Dati di base lav.'!A32="","",IF('1044Bi Dati di base lav.'!G32=0,0,E36/D36))</f>
        <v/>
      </c>
      <c r="G36" s="153" t="str">
        <f>IF(A36="","",IF('1044Bi Dati di base lav.'!J32&gt;'1044Ai Domanda'!$B$28,'1044Ai Domanda'!$B$28,'1044Bi Dati di base lav.'!J32))</f>
        <v/>
      </c>
      <c r="H36" s="143" t="str">
        <f>IF('1044Bi Dati di base lav.'!A32="","",IF(F36*21.7&gt;'1044Ai Domanda'!$B$28,'1044Ai Domanda'!$B$28,F36*21.7))</f>
        <v/>
      </c>
      <c r="I36" s="144" t="str">
        <f t="shared" si="4"/>
        <v/>
      </c>
      <c r="J36" s="145" t="str">
        <f>IF('1044Bi Dati di base lav.'!K32="","",'1044Bi Dati di base lav.'!K32)</f>
        <v/>
      </c>
      <c r="K36" s="151" t="str">
        <f t="shared" si="0"/>
        <v/>
      </c>
      <c r="L36" s="147" t="str">
        <f t="shared" si="1"/>
        <v/>
      </c>
      <c r="M36" s="148" t="str">
        <f t="shared" si="2"/>
        <v/>
      </c>
      <c r="N36" s="154" t="str">
        <f t="shared" si="5"/>
        <v/>
      </c>
      <c r="O36" s="155" t="str">
        <f>IF(A36="","",IF(N36=0,0,0.8*H36/21.7*'1044Ai Domanda'!$B$30))</f>
        <v/>
      </c>
      <c r="P36" s="145" t="str">
        <f t="shared" si="6"/>
        <v/>
      </c>
      <c r="Q36" s="151" t="str">
        <f>IF(A36="","",M36*'1044Ai Domanda'!$B$31)</f>
        <v/>
      </c>
      <c r="R36" s="152" t="str">
        <f t="shared" si="3"/>
        <v/>
      </c>
      <c r="S36" s="12"/>
    </row>
    <row r="37" spans="1:19" ht="16.95" customHeight="1">
      <c r="A37" s="13" t="str">
        <f>IF('1044Bi Dati di base lav.'!A33="","",'1044Bi Dati di base lav.'!A33)</f>
        <v/>
      </c>
      <c r="B37" s="48" t="str">
        <f>IF('1044Bi Dati di base lav.'!B33="","",'1044Bi Dati di base lav.'!B33)</f>
        <v/>
      </c>
      <c r="C37" s="49" t="str">
        <f>IF('1044Bi Dati di base lav.'!C33="","",'1044Bi Dati di base lav.'!C33)</f>
        <v/>
      </c>
      <c r="D37" s="153" t="str">
        <f>IF('1044Bi Dati di base lav.'!G33-'1044Bi Dati di base lav.'!H33&lt;=0,"",'1044Bi Dati di base lav.'!G33-'1044Bi Dati di base lav.'!H33)</f>
        <v/>
      </c>
      <c r="E37" s="151" t="str">
        <f>IF('1044Bi Dati di base lav.'!I33="","",'1044Bi Dati di base lav.'!I33)</f>
        <v/>
      </c>
      <c r="F37" s="142" t="str">
        <f>IF('1044Bi Dati di base lav.'!A33="","",IF('1044Bi Dati di base lav.'!G33=0,0,E37/D37))</f>
        <v/>
      </c>
      <c r="G37" s="153" t="str">
        <f>IF(A37="","",IF('1044Bi Dati di base lav.'!J33&gt;'1044Ai Domanda'!$B$28,'1044Ai Domanda'!$B$28,'1044Bi Dati di base lav.'!J33))</f>
        <v/>
      </c>
      <c r="H37" s="143" t="str">
        <f>IF('1044Bi Dati di base lav.'!A33="","",IF(F37*21.7&gt;'1044Ai Domanda'!$B$28,'1044Ai Domanda'!$B$28,F37*21.7))</f>
        <v/>
      </c>
      <c r="I37" s="144" t="str">
        <f t="shared" si="4"/>
        <v/>
      </c>
      <c r="J37" s="145" t="str">
        <f>IF('1044Bi Dati di base lav.'!K33="","",'1044Bi Dati di base lav.'!K33)</f>
        <v/>
      </c>
      <c r="K37" s="151" t="str">
        <f t="shared" si="0"/>
        <v/>
      </c>
      <c r="L37" s="147" t="str">
        <f t="shared" si="1"/>
        <v/>
      </c>
      <c r="M37" s="148" t="str">
        <f t="shared" si="2"/>
        <v/>
      </c>
      <c r="N37" s="154" t="str">
        <f t="shared" si="5"/>
        <v/>
      </c>
      <c r="O37" s="155" t="str">
        <f>IF(A37="","",IF(N37=0,0,0.8*H37/21.7*'1044Ai Domanda'!$B$30))</f>
        <v/>
      </c>
      <c r="P37" s="145" t="str">
        <f t="shared" si="6"/>
        <v/>
      </c>
      <c r="Q37" s="151" t="str">
        <f>IF(A37="","",M37*'1044Ai Domanda'!$B$31)</f>
        <v/>
      </c>
      <c r="R37" s="152" t="str">
        <f t="shared" si="3"/>
        <v/>
      </c>
      <c r="S37" s="12"/>
    </row>
    <row r="38" spans="1:19" ht="16.95" customHeight="1">
      <c r="A38" s="13" t="str">
        <f>IF('1044Bi Dati di base lav.'!A34="","",'1044Bi Dati di base lav.'!A34)</f>
        <v/>
      </c>
      <c r="B38" s="48" t="str">
        <f>IF('1044Bi Dati di base lav.'!B34="","",'1044Bi Dati di base lav.'!B34)</f>
        <v/>
      </c>
      <c r="C38" s="49" t="str">
        <f>IF('1044Bi Dati di base lav.'!C34="","",'1044Bi Dati di base lav.'!C34)</f>
        <v/>
      </c>
      <c r="D38" s="153" t="str">
        <f>IF('1044Bi Dati di base lav.'!G34-'1044Bi Dati di base lav.'!H34&lt;=0,"",'1044Bi Dati di base lav.'!G34-'1044Bi Dati di base lav.'!H34)</f>
        <v/>
      </c>
      <c r="E38" s="151" t="str">
        <f>IF('1044Bi Dati di base lav.'!I34="","",'1044Bi Dati di base lav.'!I34)</f>
        <v/>
      </c>
      <c r="F38" s="142" t="str">
        <f>IF('1044Bi Dati di base lav.'!A34="","",IF('1044Bi Dati di base lav.'!G34=0,0,E38/D38))</f>
        <v/>
      </c>
      <c r="G38" s="153" t="str">
        <f>IF(A38="","",IF('1044Bi Dati di base lav.'!J34&gt;'1044Ai Domanda'!$B$28,'1044Ai Domanda'!$B$28,'1044Bi Dati di base lav.'!J34))</f>
        <v/>
      </c>
      <c r="H38" s="143" t="str">
        <f>IF('1044Bi Dati di base lav.'!A34="","",IF(F38*21.7&gt;'1044Ai Domanda'!$B$28,'1044Ai Domanda'!$B$28,F38*21.7))</f>
        <v/>
      </c>
      <c r="I38" s="144" t="str">
        <f t="shared" si="4"/>
        <v/>
      </c>
      <c r="J38" s="145" t="str">
        <f>IF('1044Bi Dati di base lav.'!K34="","",'1044Bi Dati di base lav.'!K34)</f>
        <v/>
      </c>
      <c r="K38" s="151" t="str">
        <f t="shared" si="0"/>
        <v/>
      </c>
      <c r="L38" s="147" t="str">
        <f t="shared" si="1"/>
        <v/>
      </c>
      <c r="M38" s="148" t="str">
        <f t="shared" si="2"/>
        <v/>
      </c>
      <c r="N38" s="154" t="str">
        <f t="shared" si="5"/>
        <v/>
      </c>
      <c r="O38" s="155" t="str">
        <f>IF(A38="","",IF(N38=0,0,0.8*H38/21.7*'1044Ai Domanda'!$B$30))</f>
        <v/>
      </c>
      <c r="P38" s="145" t="str">
        <f t="shared" si="6"/>
        <v/>
      </c>
      <c r="Q38" s="151" t="str">
        <f>IF(A38="","",M38*'1044Ai Domanda'!$B$31)</f>
        <v/>
      </c>
      <c r="R38" s="152" t="str">
        <f t="shared" si="3"/>
        <v/>
      </c>
      <c r="S38" s="12"/>
    </row>
    <row r="39" spans="1:19" ht="16.95" customHeight="1">
      <c r="A39" s="13" t="str">
        <f>IF('1044Bi Dati di base lav.'!A35="","",'1044Bi Dati di base lav.'!A35)</f>
        <v/>
      </c>
      <c r="B39" s="48" t="str">
        <f>IF('1044Bi Dati di base lav.'!B35="","",'1044Bi Dati di base lav.'!B35)</f>
        <v/>
      </c>
      <c r="C39" s="49" t="str">
        <f>IF('1044Bi Dati di base lav.'!C35="","",'1044Bi Dati di base lav.'!C35)</f>
        <v/>
      </c>
      <c r="D39" s="153" t="str">
        <f>IF('1044Bi Dati di base lav.'!G35-'1044Bi Dati di base lav.'!H35&lt;=0,"",'1044Bi Dati di base lav.'!G35-'1044Bi Dati di base lav.'!H35)</f>
        <v/>
      </c>
      <c r="E39" s="151" t="str">
        <f>IF('1044Bi Dati di base lav.'!I35="","",'1044Bi Dati di base lav.'!I35)</f>
        <v/>
      </c>
      <c r="F39" s="142" t="str">
        <f>IF('1044Bi Dati di base lav.'!A35="","",IF('1044Bi Dati di base lav.'!G35=0,0,E39/D39))</f>
        <v/>
      </c>
      <c r="G39" s="153" t="str">
        <f>IF(A39="","",IF('1044Bi Dati di base lav.'!J35&gt;'1044Ai Domanda'!$B$28,'1044Ai Domanda'!$B$28,'1044Bi Dati di base lav.'!J35))</f>
        <v/>
      </c>
      <c r="H39" s="143" t="str">
        <f>IF('1044Bi Dati di base lav.'!A35="","",IF(F39*21.7&gt;'1044Ai Domanda'!$B$28,'1044Ai Domanda'!$B$28,F39*21.7))</f>
        <v/>
      </c>
      <c r="I39" s="144" t="str">
        <f t="shared" si="4"/>
        <v/>
      </c>
      <c r="J39" s="145" t="str">
        <f>IF('1044Bi Dati di base lav.'!K35="","",'1044Bi Dati di base lav.'!K35)</f>
        <v/>
      </c>
      <c r="K39" s="151" t="str">
        <f t="shared" si="0"/>
        <v/>
      </c>
      <c r="L39" s="147" t="str">
        <f t="shared" si="1"/>
        <v/>
      </c>
      <c r="M39" s="148" t="str">
        <f t="shared" si="2"/>
        <v/>
      </c>
      <c r="N39" s="154" t="str">
        <f t="shared" si="5"/>
        <v/>
      </c>
      <c r="O39" s="155" t="str">
        <f>IF(A39="","",IF(N39=0,0,0.8*H39/21.7*'1044Ai Domanda'!$B$30))</f>
        <v/>
      </c>
      <c r="P39" s="145" t="str">
        <f t="shared" si="6"/>
        <v/>
      </c>
      <c r="Q39" s="151" t="str">
        <f>IF(A39="","",M39*'1044Ai Domanda'!$B$31)</f>
        <v/>
      </c>
      <c r="R39" s="152" t="str">
        <f t="shared" si="3"/>
        <v/>
      </c>
      <c r="S39" s="12"/>
    </row>
    <row r="40" spans="1:19" ht="16.95" customHeight="1">
      <c r="A40" s="13" t="str">
        <f>IF('1044Bi Dati di base lav.'!A36="","",'1044Bi Dati di base lav.'!A36)</f>
        <v/>
      </c>
      <c r="B40" s="48" t="str">
        <f>IF('1044Bi Dati di base lav.'!B36="","",'1044Bi Dati di base lav.'!B36)</f>
        <v/>
      </c>
      <c r="C40" s="49" t="str">
        <f>IF('1044Bi Dati di base lav.'!C36="","",'1044Bi Dati di base lav.'!C36)</f>
        <v/>
      </c>
      <c r="D40" s="153" t="str">
        <f>IF('1044Bi Dati di base lav.'!G36-'1044Bi Dati di base lav.'!H36&lt;=0,"",'1044Bi Dati di base lav.'!G36-'1044Bi Dati di base lav.'!H36)</f>
        <v/>
      </c>
      <c r="E40" s="151" t="str">
        <f>IF('1044Bi Dati di base lav.'!I36="","",'1044Bi Dati di base lav.'!I36)</f>
        <v/>
      </c>
      <c r="F40" s="142" t="str">
        <f>IF('1044Bi Dati di base lav.'!A36="","",IF('1044Bi Dati di base lav.'!G36=0,0,E40/D40))</f>
        <v/>
      </c>
      <c r="G40" s="153" t="str">
        <f>IF(A40="","",IF('1044Bi Dati di base lav.'!J36&gt;'1044Ai Domanda'!$B$28,'1044Ai Domanda'!$B$28,'1044Bi Dati di base lav.'!J36))</f>
        <v/>
      </c>
      <c r="H40" s="143" t="str">
        <f>IF('1044Bi Dati di base lav.'!A36="","",IF(F40*21.7&gt;'1044Ai Domanda'!$B$28,'1044Ai Domanda'!$B$28,F40*21.7))</f>
        <v/>
      </c>
      <c r="I40" s="144" t="str">
        <f t="shared" si="4"/>
        <v/>
      </c>
      <c r="J40" s="145" t="str">
        <f>IF('1044Bi Dati di base lav.'!K36="","",'1044Bi Dati di base lav.'!K36)</f>
        <v/>
      </c>
      <c r="K40" s="151" t="str">
        <f t="shared" si="0"/>
        <v/>
      </c>
      <c r="L40" s="147" t="str">
        <f t="shared" si="1"/>
        <v/>
      </c>
      <c r="M40" s="148" t="str">
        <f t="shared" si="2"/>
        <v/>
      </c>
      <c r="N40" s="154" t="str">
        <f t="shared" si="5"/>
        <v/>
      </c>
      <c r="O40" s="155" t="str">
        <f>IF(A40="","",IF(N40=0,0,0.8*H40/21.7*'1044Ai Domanda'!$B$30))</f>
        <v/>
      </c>
      <c r="P40" s="145" t="str">
        <f t="shared" si="6"/>
        <v/>
      </c>
      <c r="Q40" s="151" t="str">
        <f>IF(A40="","",M40*'1044Ai Domanda'!$B$31)</f>
        <v/>
      </c>
      <c r="R40" s="152" t="str">
        <f t="shared" si="3"/>
        <v/>
      </c>
      <c r="S40" s="12"/>
    </row>
    <row r="41" spans="1:19" ht="16.95" customHeight="1">
      <c r="A41" s="13" t="str">
        <f>IF('1044Bi Dati di base lav.'!A37="","",'1044Bi Dati di base lav.'!A37)</f>
        <v/>
      </c>
      <c r="B41" s="48" t="str">
        <f>IF('1044Bi Dati di base lav.'!B37="","",'1044Bi Dati di base lav.'!B37)</f>
        <v/>
      </c>
      <c r="C41" s="49" t="str">
        <f>IF('1044Bi Dati di base lav.'!C37="","",'1044Bi Dati di base lav.'!C37)</f>
        <v/>
      </c>
      <c r="D41" s="153" t="str">
        <f>IF('1044Bi Dati di base lav.'!G37-'1044Bi Dati di base lav.'!H37&lt;=0,"",'1044Bi Dati di base lav.'!G37-'1044Bi Dati di base lav.'!H37)</f>
        <v/>
      </c>
      <c r="E41" s="151" t="str">
        <f>IF('1044Bi Dati di base lav.'!I37="","",'1044Bi Dati di base lav.'!I37)</f>
        <v/>
      </c>
      <c r="F41" s="142" t="str">
        <f>IF('1044Bi Dati di base lav.'!A37="","",IF('1044Bi Dati di base lav.'!G37=0,0,E41/D41))</f>
        <v/>
      </c>
      <c r="G41" s="153" t="str">
        <f>IF(A41="","",IF('1044Bi Dati di base lav.'!J37&gt;'1044Ai Domanda'!$B$28,'1044Ai Domanda'!$B$28,'1044Bi Dati di base lav.'!J37))</f>
        <v/>
      </c>
      <c r="H41" s="143" t="str">
        <f>IF('1044Bi Dati di base lav.'!A37="","",IF(F41*21.7&gt;'1044Ai Domanda'!$B$28,'1044Ai Domanda'!$B$28,F41*21.7))</f>
        <v/>
      </c>
      <c r="I41" s="144" t="str">
        <f t="shared" si="4"/>
        <v/>
      </c>
      <c r="J41" s="145" t="str">
        <f>IF('1044Bi Dati di base lav.'!K37="","",'1044Bi Dati di base lav.'!K37)</f>
        <v/>
      </c>
      <c r="K41" s="151" t="str">
        <f t="shared" si="0"/>
        <v/>
      </c>
      <c r="L41" s="147" t="str">
        <f t="shared" si="1"/>
        <v/>
      </c>
      <c r="M41" s="148" t="str">
        <f t="shared" si="2"/>
        <v/>
      </c>
      <c r="N41" s="154" t="str">
        <f t="shared" si="5"/>
        <v/>
      </c>
      <c r="O41" s="155" t="str">
        <f>IF(A41="","",IF(N41=0,0,0.8*H41/21.7*'1044Ai Domanda'!$B$30))</f>
        <v/>
      </c>
      <c r="P41" s="145" t="str">
        <f t="shared" si="6"/>
        <v/>
      </c>
      <c r="Q41" s="151" t="str">
        <f>IF(A41="","",M41*'1044Ai Domanda'!$B$31)</f>
        <v/>
      </c>
      <c r="R41" s="152" t="str">
        <f t="shared" si="3"/>
        <v/>
      </c>
      <c r="S41" s="12"/>
    </row>
    <row r="42" spans="1:19" ht="16.95" customHeight="1">
      <c r="A42" s="13" t="str">
        <f>IF('1044Bi Dati di base lav.'!A38="","",'1044Bi Dati di base lav.'!A38)</f>
        <v/>
      </c>
      <c r="B42" s="48" t="str">
        <f>IF('1044Bi Dati di base lav.'!B38="","",'1044Bi Dati di base lav.'!B38)</f>
        <v/>
      </c>
      <c r="C42" s="49" t="str">
        <f>IF('1044Bi Dati di base lav.'!C38="","",'1044Bi Dati di base lav.'!C38)</f>
        <v/>
      </c>
      <c r="D42" s="153" t="str">
        <f>IF('1044Bi Dati di base lav.'!G38-'1044Bi Dati di base lav.'!H38&lt;=0,"",'1044Bi Dati di base lav.'!G38-'1044Bi Dati di base lav.'!H38)</f>
        <v/>
      </c>
      <c r="E42" s="151" t="str">
        <f>IF('1044Bi Dati di base lav.'!I38="","",'1044Bi Dati di base lav.'!I38)</f>
        <v/>
      </c>
      <c r="F42" s="142" t="str">
        <f>IF('1044Bi Dati di base lav.'!A38="","",IF('1044Bi Dati di base lav.'!G38=0,0,E42/D42))</f>
        <v/>
      </c>
      <c r="G42" s="153" t="str">
        <f>IF(A42="","",IF('1044Bi Dati di base lav.'!J38&gt;'1044Ai Domanda'!$B$28,'1044Ai Domanda'!$B$28,'1044Bi Dati di base lav.'!J38))</f>
        <v/>
      </c>
      <c r="H42" s="143" t="str">
        <f>IF('1044Bi Dati di base lav.'!A38="","",IF(F42*21.7&gt;'1044Ai Domanda'!$B$28,'1044Ai Domanda'!$B$28,F42*21.7))</f>
        <v/>
      </c>
      <c r="I42" s="144" t="str">
        <f t="shared" si="4"/>
        <v/>
      </c>
      <c r="J42" s="145" t="str">
        <f>IF('1044Bi Dati di base lav.'!K38="","",'1044Bi Dati di base lav.'!K38)</f>
        <v/>
      </c>
      <c r="K42" s="151" t="str">
        <f t="shared" si="0"/>
        <v/>
      </c>
      <c r="L42" s="147" t="str">
        <f t="shared" si="1"/>
        <v/>
      </c>
      <c r="M42" s="148" t="str">
        <f t="shared" si="2"/>
        <v/>
      </c>
      <c r="N42" s="154" t="str">
        <f t="shared" si="5"/>
        <v/>
      </c>
      <c r="O42" s="155" t="str">
        <f>IF(A42="","",IF(N42=0,0,0.8*H42/21.7*'1044Ai Domanda'!$B$30))</f>
        <v/>
      </c>
      <c r="P42" s="145" t="str">
        <f t="shared" si="6"/>
        <v/>
      </c>
      <c r="Q42" s="151" t="str">
        <f>IF(A42="","",M42*'1044Ai Domanda'!$B$31)</f>
        <v/>
      </c>
      <c r="R42" s="152" t="str">
        <f t="shared" si="3"/>
        <v/>
      </c>
      <c r="S42" s="12"/>
    </row>
    <row r="43" spans="1:19" ht="16.95" customHeight="1">
      <c r="A43" s="13" t="str">
        <f>IF('1044Bi Dati di base lav.'!A39="","",'1044Bi Dati di base lav.'!A39)</f>
        <v/>
      </c>
      <c r="B43" s="48" t="str">
        <f>IF('1044Bi Dati di base lav.'!B39="","",'1044Bi Dati di base lav.'!B39)</f>
        <v/>
      </c>
      <c r="C43" s="49" t="str">
        <f>IF('1044Bi Dati di base lav.'!C39="","",'1044Bi Dati di base lav.'!C39)</f>
        <v/>
      </c>
      <c r="D43" s="153" t="str">
        <f>IF('1044Bi Dati di base lav.'!G39-'1044Bi Dati di base lav.'!H39&lt;=0,"",'1044Bi Dati di base lav.'!G39-'1044Bi Dati di base lav.'!H39)</f>
        <v/>
      </c>
      <c r="E43" s="151" t="str">
        <f>IF('1044Bi Dati di base lav.'!I39="","",'1044Bi Dati di base lav.'!I39)</f>
        <v/>
      </c>
      <c r="F43" s="142" t="str">
        <f>IF('1044Bi Dati di base lav.'!A39="","",IF('1044Bi Dati di base lav.'!G39=0,0,E43/D43))</f>
        <v/>
      </c>
      <c r="G43" s="153" t="str">
        <f>IF(A43="","",IF('1044Bi Dati di base lav.'!J39&gt;'1044Ai Domanda'!$B$28,'1044Ai Domanda'!$B$28,'1044Bi Dati di base lav.'!J39))</f>
        <v/>
      </c>
      <c r="H43" s="143" t="str">
        <f>IF('1044Bi Dati di base lav.'!A39="","",IF(F43*21.7&gt;'1044Ai Domanda'!$B$28,'1044Ai Domanda'!$B$28,F43*21.7))</f>
        <v/>
      </c>
      <c r="I43" s="144" t="str">
        <f t="shared" si="4"/>
        <v/>
      </c>
      <c r="J43" s="145" t="str">
        <f>IF('1044Bi Dati di base lav.'!K39="","",'1044Bi Dati di base lav.'!K39)</f>
        <v/>
      </c>
      <c r="K43" s="151" t="str">
        <f t="shared" si="0"/>
        <v/>
      </c>
      <c r="L43" s="147" t="str">
        <f t="shared" si="1"/>
        <v/>
      </c>
      <c r="M43" s="148" t="str">
        <f t="shared" si="2"/>
        <v/>
      </c>
      <c r="N43" s="154" t="str">
        <f t="shared" si="5"/>
        <v/>
      </c>
      <c r="O43" s="155" t="str">
        <f>IF(A43="","",IF(N43=0,0,0.8*H43/21.7*'1044Ai Domanda'!$B$30))</f>
        <v/>
      </c>
      <c r="P43" s="145" t="str">
        <f t="shared" si="6"/>
        <v/>
      </c>
      <c r="Q43" s="151" t="str">
        <f>IF(A43="","",M43*'1044Ai Domanda'!$B$31)</f>
        <v/>
      </c>
      <c r="R43" s="152" t="str">
        <f t="shared" si="3"/>
        <v/>
      </c>
      <c r="S43" s="12"/>
    </row>
    <row r="44" spans="1:19" ht="16.95" customHeight="1">
      <c r="A44" s="13" t="str">
        <f>IF('1044Bi Dati di base lav.'!A40="","",'1044Bi Dati di base lav.'!A40)</f>
        <v/>
      </c>
      <c r="B44" s="48" t="str">
        <f>IF('1044Bi Dati di base lav.'!B40="","",'1044Bi Dati di base lav.'!B40)</f>
        <v/>
      </c>
      <c r="C44" s="49" t="str">
        <f>IF('1044Bi Dati di base lav.'!C40="","",'1044Bi Dati di base lav.'!C40)</f>
        <v/>
      </c>
      <c r="D44" s="153" t="str">
        <f>IF('1044Bi Dati di base lav.'!G40-'1044Bi Dati di base lav.'!H40&lt;=0,"",'1044Bi Dati di base lav.'!G40-'1044Bi Dati di base lav.'!H40)</f>
        <v/>
      </c>
      <c r="E44" s="151" t="str">
        <f>IF('1044Bi Dati di base lav.'!I40="","",'1044Bi Dati di base lav.'!I40)</f>
        <v/>
      </c>
      <c r="F44" s="142" t="str">
        <f>IF('1044Bi Dati di base lav.'!A40="","",IF('1044Bi Dati di base lav.'!G40=0,0,E44/D44))</f>
        <v/>
      </c>
      <c r="G44" s="153" t="str">
        <f>IF(A44="","",IF('1044Bi Dati di base lav.'!J40&gt;'1044Ai Domanda'!$B$28,'1044Ai Domanda'!$B$28,'1044Bi Dati di base lav.'!J40))</f>
        <v/>
      </c>
      <c r="H44" s="143" t="str">
        <f>IF('1044Bi Dati di base lav.'!A40="","",IF(F44*21.7&gt;'1044Ai Domanda'!$B$28,'1044Ai Domanda'!$B$28,F44*21.7))</f>
        <v/>
      </c>
      <c r="I44" s="144" t="str">
        <f t="shared" si="4"/>
        <v/>
      </c>
      <c r="J44" s="145" t="str">
        <f>IF('1044Bi Dati di base lav.'!K40="","",'1044Bi Dati di base lav.'!K40)</f>
        <v/>
      </c>
      <c r="K44" s="151" t="str">
        <f t="shared" ref="K44:K75" si="7">IF(A44="","",G44-H44)</f>
        <v/>
      </c>
      <c r="L44" s="147" t="str">
        <f t="shared" ref="L44:L75" si="8">IF(A44="","",IF(K44+J44&lt;=0,0,K44+J44))</f>
        <v/>
      </c>
      <c r="M44" s="148" t="str">
        <f t="shared" ref="M44:M75" si="9">IF(A44="","",IF(G44&lt;I44,IF(AND(H44-G44-J44&gt;0,H44-G44-J44&gt;H44-I44),H44-G44-J44,0),0))</f>
        <v/>
      </c>
      <c r="N44" s="154" t="str">
        <f t="shared" si="5"/>
        <v/>
      </c>
      <c r="O44" s="155" t="str">
        <f>IF(A44="","",IF(N44=0,0,0.8*H44/21.7*'1044Ai Domanda'!$B$30))</f>
        <v/>
      </c>
      <c r="P44" s="145" t="str">
        <f t="shared" si="6"/>
        <v/>
      </c>
      <c r="Q44" s="151" t="str">
        <f>IF(A44="","",M44*'1044Ai Domanda'!$B$31)</f>
        <v/>
      </c>
      <c r="R44" s="152" t="str">
        <f t="shared" ref="R44:R75" si="10">IF(A44="","",P44+Q44)</f>
        <v/>
      </c>
      <c r="S44" s="12"/>
    </row>
    <row r="45" spans="1:19" ht="16.95" customHeight="1">
      <c r="A45" s="13" t="str">
        <f>IF('1044Bi Dati di base lav.'!A41="","",'1044Bi Dati di base lav.'!A41)</f>
        <v/>
      </c>
      <c r="B45" s="48" t="str">
        <f>IF('1044Bi Dati di base lav.'!B41="","",'1044Bi Dati di base lav.'!B41)</f>
        <v/>
      </c>
      <c r="C45" s="49" t="str">
        <f>IF('1044Bi Dati di base lav.'!C41="","",'1044Bi Dati di base lav.'!C41)</f>
        <v/>
      </c>
      <c r="D45" s="153" t="str">
        <f>IF('1044Bi Dati di base lav.'!G41-'1044Bi Dati di base lav.'!H41&lt;=0,"",'1044Bi Dati di base lav.'!G41-'1044Bi Dati di base lav.'!H41)</f>
        <v/>
      </c>
      <c r="E45" s="151" t="str">
        <f>IF('1044Bi Dati di base lav.'!I41="","",'1044Bi Dati di base lav.'!I41)</f>
        <v/>
      </c>
      <c r="F45" s="142" t="str">
        <f>IF('1044Bi Dati di base lav.'!A41="","",IF('1044Bi Dati di base lav.'!G41=0,0,E45/D45))</f>
        <v/>
      </c>
      <c r="G45" s="153" t="str">
        <f>IF(A45="","",IF('1044Bi Dati di base lav.'!J41&gt;'1044Ai Domanda'!$B$28,'1044Ai Domanda'!$B$28,'1044Bi Dati di base lav.'!J41))</f>
        <v/>
      </c>
      <c r="H45" s="143" t="str">
        <f>IF('1044Bi Dati di base lav.'!A41="","",IF(F45*21.7&gt;'1044Ai Domanda'!$B$28,'1044Ai Domanda'!$B$28,F45*21.7))</f>
        <v/>
      </c>
      <c r="I45" s="144" t="str">
        <f t="shared" si="4"/>
        <v/>
      </c>
      <c r="J45" s="145" t="str">
        <f>IF('1044Bi Dati di base lav.'!K41="","",'1044Bi Dati di base lav.'!K41)</f>
        <v/>
      </c>
      <c r="K45" s="151" t="str">
        <f t="shared" si="7"/>
        <v/>
      </c>
      <c r="L45" s="147" t="str">
        <f t="shared" si="8"/>
        <v/>
      </c>
      <c r="M45" s="148" t="str">
        <f t="shared" si="9"/>
        <v/>
      </c>
      <c r="N45" s="154" t="str">
        <f t="shared" si="5"/>
        <v/>
      </c>
      <c r="O45" s="155" t="str">
        <f>IF(A45="","",IF(N45=0,0,0.8*H45/21.7*'1044Ai Domanda'!$B$30))</f>
        <v/>
      </c>
      <c r="P45" s="145" t="str">
        <f t="shared" si="6"/>
        <v/>
      </c>
      <c r="Q45" s="151" t="str">
        <f>IF(A45="","",M45*'1044Ai Domanda'!$B$31)</f>
        <v/>
      </c>
      <c r="R45" s="152" t="str">
        <f t="shared" si="10"/>
        <v/>
      </c>
      <c r="S45" s="12"/>
    </row>
    <row r="46" spans="1:19" ht="16.95" customHeight="1">
      <c r="A46" s="13" t="str">
        <f>IF('1044Bi Dati di base lav.'!A42="","",'1044Bi Dati di base lav.'!A42)</f>
        <v/>
      </c>
      <c r="B46" s="48" t="str">
        <f>IF('1044Bi Dati di base lav.'!B42="","",'1044Bi Dati di base lav.'!B42)</f>
        <v/>
      </c>
      <c r="C46" s="49" t="str">
        <f>IF('1044Bi Dati di base lav.'!C42="","",'1044Bi Dati di base lav.'!C42)</f>
        <v/>
      </c>
      <c r="D46" s="153" t="str">
        <f>IF('1044Bi Dati di base lav.'!G42-'1044Bi Dati di base lav.'!H42&lt;=0,"",'1044Bi Dati di base lav.'!G42-'1044Bi Dati di base lav.'!H42)</f>
        <v/>
      </c>
      <c r="E46" s="151" t="str">
        <f>IF('1044Bi Dati di base lav.'!I42="","",'1044Bi Dati di base lav.'!I42)</f>
        <v/>
      </c>
      <c r="F46" s="142" t="str">
        <f>IF('1044Bi Dati di base lav.'!A42="","",IF('1044Bi Dati di base lav.'!G42=0,0,E46/D46))</f>
        <v/>
      </c>
      <c r="G46" s="153" t="str">
        <f>IF(A46="","",IF('1044Bi Dati di base lav.'!J42&gt;'1044Ai Domanda'!$B$28,'1044Ai Domanda'!$B$28,'1044Bi Dati di base lav.'!J42))</f>
        <v/>
      </c>
      <c r="H46" s="143" t="str">
        <f>IF('1044Bi Dati di base lav.'!A42="","",IF(F46*21.7&gt;'1044Ai Domanda'!$B$28,'1044Ai Domanda'!$B$28,F46*21.7))</f>
        <v/>
      </c>
      <c r="I46" s="144" t="str">
        <f t="shared" si="4"/>
        <v/>
      </c>
      <c r="J46" s="145" t="str">
        <f>IF('1044Bi Dati di base lav.'!K42="","",'1044Bi Dati di base lav.'!K42)</f>
        <v/>
      </c>
      <c r="K46" s="151" t="str">
        <f t="shared" si="7"/>
        <v/>
      </c>
      <c r="L46" s="147" t="str">
        <f t="shared" si="8"/>
        <v/>
      </c>
      <c r="M46" s="148" t="str">
        <f t="shared" si="9"/>
        <v/>
      </c>
      <c r="N46" s="154" t="str">
        <f t="shared" si="5"/>
        <v/>
      </c>
      <c r="O46" s="155" t="str">
        <f>IF(A46="","",IF(N46=0,0,0.8*H46/21.7*'1044Ai Domanda'!$B$30))</f>
        <v/>
      </c>
      <c r="P46" s="145" t="str">
        <f t="shared" si="6"/>
        <v/>
      </c>
      <c r="Q46" s="151" t="str">
        <f>IF(A46="","",M46*'1044Ai Domanda'!$B$31)</f>
        <v/>
      </c>
      <c r="R46" s="152" t="str">
        <f t="shared" si="10"/>
        <v/>
      </c>
      <c r="S46" s="12"/>
    </row>
    <row r="47" spans="1:19" ht="16.95" customHeight="1">
      <c r="A47" s="13" t="str">
        <f>IF('1044Bi Dati di base lav.'!A43="","",'1044Bi Dati di base lav.'!A43)</f>
        <v/>
      </c>
      <c r="B47" s="48" t="str">
        <f>IF('1044Bi Dati di base lav.'!B43="","",'1044Bi Dati di base lav.'!B43)</f>
        <v/>
      </c>
      <c r="C47" s="49" t="str">
        <f>IF('1044Bi Dati di base lav.'!C43="","",'1044Bi Dati di base lav.'!C43)</f>
        <v/>
      </c>
      <c r="D47" s="153" t="str">
        <f>IF('1044Bi Dati di base lav.'!G43-'1044Bi Dati di base lav.'!H43&lt;=0,"",'1044Bi Dati di base lav.'!G43-'1044Bi Dati di base lav.'!H43)</f>
        <v/>
      </c>
      <c r="E47" s="151" t="str">
        <f>IF('1044Bi Dati di base lav.'!I43="","",'1044Bi Dati di base lav.'!I43)</f>
        <v/>
      </c>
      <c r="F47" s="142" t="str">
        <f>IF('1044Bi Dati di base lav.'!A43="","",IF('1044Bi Dati di base lav.'!G43=0,0,E47/D47))</f>
        <v/>
      </c>
      <c r="G47" s="153" t="str">
        <f>IF(A47="","",IF('1044Bi Dati di base lav.'!J43&gt;'1044Ai Domanda'!$B$28,'1044Ai Domanda'!$B$28,'1044Bi Dati di base lav.'!J43))</f>
        <v/>
      </c>
      <c r="H47" s="143" t="str">
        <f>IF('1044Bi Dati di base lav.'!A43="","",IF(F47*21.7&gt;'1044Ai Domanda'!$B$28,'1044Ai Domanda'!$B$28,F47*21.7))</f>
        <v/>
      </c>
      <c r="I47" s="144" t="str">
        <f t="shared" si="4"/>
        <v/>
      </c>
      <c r="J47" s="145" t="str">
        <f>IF('1044Bi Dati di base lav.'!K43="","",'1044Bi Dati di base lav.'!K43)</f>
        <v/>
      </c>
      <c r="K47" s="151" t="str">
        <f t="shared" si="7"/>
        <v/>
      </c>
      <c r="L47" s="147" t="str">
        <f t="shared" si="8"/>
        <v/>
      </c>
      <c r="M47" s="148" t="str">
        <f t="shared" si="9"/>
        <v/>
      </c>
      <c r="N47" s="154" t="str">
        <f t="shared" si="5"/>
        <v/>
      </c>
      <c r="O47" s="155" t="str">
        <f>IF(A47="","",IF(N47=0,0,0.8*H47/21.7*'1044Ai Domanda'!$B$30))</f>
        <v/>
      </c>
      <c r="P47" s="145" t="str">
        <f t="shared" si="6"/>
        <v/>
      </c>
      <c r="Q47" s="151" t="str">
        <f>IF(A47="","",M47*'1044Ai Domanda'!$B$31)</f>
        <v/>
      </c>
      <c r="R47" s="152" t="str">
        <f t="shared" si="10"/>
        <v/>
      </c>
      <c r="S47" s="12"/>
    </row>
    <row r="48" spans="1:19" ht="16.95" customHeight="1">
      <c r="A48" s="13" t="str">
        <f>IF('1044Bi Dati di base lav.'!A44="","",'1044Bi Dati di base lav.'!A44)</f>
        <v/>
      </c>
      <c r="B48" s="48" t="str">
        <f>IF('1044Bi Dati di base lav.'!B44="","",'1044Bi Dati di base lav.'!B44)</f>
        <v/>
      </c>
      <c r="C48" s="49" t="str">
        <f>IF('1044Bi Dati di base lav.'!C44="","",'1044Bi Dati di base lav.'!C44)</f>
        <v/>
      </c>
      <c r="D48" s="153" t="str">
        <f>IF('1044Bi Dati di base lav.'!G44-'1044Bi Dati di base lav.'!H44&lt;=0,"",'1044Bi Dati di base lav.'!G44-'1044Bi Dati di base lav.'!H44)</f>
        <v/>
      </c>
      <c r="E48" s="151" t="str">
        <f>IF('1044Bi Dati di base lav.'!I44="","",'1044Bi Dati di base lav.'!I44)</f>
        <v/>
      </c>
      <c r="F48" s="142" t="str">
        <f>IF('1044Bi Dati di base lav.'!A44="","",IF('1044Bi Dati di base lav.'!G44=0,0,E48/D48))</f>
        <v/>
      </c>
      <c r="G48" s="153" t="str">
        <f>IF(A48="","",IF('1044Bi Dati di base lav.'!J44&gt;'1044Ai Domanda'!$B$28,'1044Ai Domanda'!$B$28,'1044Bi Dati di base lav.'!J44))</f>
        <v/>
      </c>
      <c r="H48" s="143" t="str">
        <f>IF('1044Bi Dati di base lav.'!A44="","",IF(F48*21.7&gt;'1044Ai Domanda'!$B$28,'1044Ai Domanda'!$B$28,F48*21.7))</f>
        <v/>
      </c>
      <c r="I48" s="144" t="str">
        <f t="shared" si="4"/>
        <v/>
      </c>
      <c r="J48" s="145" t="str">
        <f>IF('1044Bi Dati di base lav.'!K44="","",'1044Bi Dati di base lav.'!K44)</f>
        <v/>
      </c>
      <c r="K48" s="151" t="str">
        <f t="shared" si="7"/>
        <v/>
      </c>
      <c r="L48" s="147" t="str">
        <f t="shared" si="8"/>
        <v/>
      </c>
      <c r="M48" s="148" t="str">
        <f t="shared" si="9"/>
        <v/>
      </c>
      <c r="N48" s="154" t="str">
        <f t="shared" si="5"/>
        <v/>
      </c>
      <c r="O48" s="155" t="str">
        <f>IF(A48="","",IF(N48=0,0,0.8*H48/21.7*'1044Ai Domanda'!$B$30))</f>
        <v/>
      </c>
      <c r="P48" s="145" t="str">
        <f t="shared" si="6"/>
        <v/>
      </c>
      <c r="Q48" s="151" t="str">
        <f>IF(A48="","",M48*'1044Ai Domanda'!$B$31)</f>
        <v/>
      </c>
      <c r="R48" s="152" t="str">
        <f t="shared" si="10"/>
        <v/>
      </c>
      <c r="S48" s="12"/>
    </row>
    <row r="49" spans="1:19" ht="16.95" customHeight="1">
      <c r="A49" s="13" t="str">
        <f>IF('1044Bi Dati di base lav.'!A45="","",'1044Bi Dati di base lav.'!A45)</f>
        <v/>
      </c>
      <c r="B49" s="48" t="str">
        <f>IF('1044Bi Dati di base lav.'!B45="","",'1044Bi Dati di base lav.'!B45)</f>
        <v/>
      </c>
      <c r="C49" s="49" t="str">
        <f>IF('1044Bi Dati di base lav.'!C45="","",'1044Bi Dati di base lav.'!C45)</f>
        <v/>
      </c>
      <c r="D49" s="153" t="str">
        <f>IF('1044Bi Dati di base lav.'!G45-'1044Bi Dati di base lav.'!H45&lt;=0,"",'1044Bi Dati di base lav.'!G45-'1044Bi Dati di base lav.'!H45)</f>
        <v/>
      </c>
      <c r="E49" s="151" t="str">
        <f>IF('1044Bi Dati di base lav.'!I45="","",'1044Bi Dati di base lav.'!I45)</f>
        <v/>
      </c>
      <c r="F49" s="142" t="str">
        <f>IF('1044Bi Dati di base lav.'!A45="","",IF('1044Bi Dati di base lav.'!G45=0,0,E49/D49))</f>
        <v/>
      </c>
      <c r="G49" s="153" t="str">
        <f>IF(A49="","",IF('1044Bi Dati di base lav.'!J45&gt;'1044Ai Domanda'!$B$28,'1044Ai Domanda'!$B$28,'1044Bi Dati di base lav.'!J45))</f>
        <v/>
      </c>
      <c r="H49" s="143" t="str">
        <f>IF('1044Bi Dati di base lav.'!A45="","",IF(F49*21.7&gt;'1044Ai Domanda'!$B$28,'1044Ai Domanda'!$B$28,F49*21.7))</f>
        <v/>
      </c>
      <c r="I49" s="144" t="str">
        <f t="shared" si="4"/>
        <v/>
      </c>
      <c r="J49" s="145" t="str">
        <f>IF('1044Bi Dati di base lav.'!K45="","",'1044Bi Dati di base lav.'!K45)</f>
        <v/>
      </c>
      <c r="K49" s="151" t="str">
        <f t="shared" si="7"/>
        <v/>
      </c>
      <c r="L49" s="147" t="str">
        <f t="shared" si="8"/>
        <v/>
      </c>
      <c r="M49" s="148" t="str">
        <f t="shared" si="9"/>
        <v/>
      </c>
      <c r="N49" s="154" t="str">
        <f t="shared" si="5"/>
        <v/>
      </c>
      <c r="O49" s="155" t="str">
        <f>IF(A49="","",IF(N49=0,0,0.8*H49/21.7*'1044Ai Domanda'!$B$30))</f>
        <v/>
      </c>
      <c r="P49" s="145" t="str">
        <f t="shared" si="6"/>
        <v/>
      </c>
      <c r="Q49" s="151" t="str">
        <f>IF(A49="","",M49*'1044Ai Domanda'!$B$31)</f>
        <v/>
      </c>
      <c r="R49" s="152" t="str">
        <f t="shared" si="10"/>
        <v/>
      </c>
      <c r="S49" s="12"/>
    </row>
    <row r="50" spans="1:19" ht="16.95" customHeight="1">
      <c r="A50" s="13" t="str">
        <f>IF('1044Bi Dati di base lav.'!A46="","",'1044Bi Dati di base lav.'!A46)</f>
        <v/>
      </c>
      <c r="B50" s="48" t="str">
        <f>IF('1044Bi Dati di base lav.'!B46="","",'1044Bi Dati di base lav.'!B46)</f>
        <v/>
      </c>
      <c r="C50" s="49" t="str">
        <f>IF('1044Bi Dati di base lav.'!C46="","",'1044Bi Dati di base lav.'!C46)</f>
        <v/>
      </c>
      <c r="D50" s="153" t="str">
        <f>IF('1044Bi Dati di base lav.'!G46-'1044Bi Dati di base lav.'!H46&lt;=0,"",'1044Bi Dati di base lav.'!G46-'1044Bi Dati di base lav.'!H46)</f>
        <v/>
      </c>
      <c r="E50" s="151" t="str">
        <f>IF('1044Bi Dati di base lav.'!I46="","",'1044Bi Dati di base lav.'!I46)</f>
        <v/>
      </c>
      <c r="F50" s="142" t="str">
        <f>IF('1044Bi Dati di base lav.'!A46="","",IF('1044Bi Dati di base lav.'!G46=0,0,E50/D50))</f>
        <v/>
      </c>
      <c r="G50" s="153" t="str">
        <f>IF(A50="","",IF('1044Bi Dati di base lav.'!J46&gt;'1044Ai Domanda'!$B$28,'1044Ai Domanda'!$B$28,'1044Bi Dati di base lav.'!J46))</f>
        <v/>
      </c>
      <c r="H50" s="143" t="str">
        <f>IF('1044Bi Dati di base lav.'!A46="","",IF(F50*21.7&gt;'1044Ai Domanda'!$B$28,'1044Ai Domanda'!$B$28,F50*21.7))</f>
        <v/>
      </c>
      <c r="I50" s="144" t="str">
        <f t="shared" si="4"/>
        <v/>
      </c>
      <c r="J50" s="145" t="str">
        <f>IF('1044Bi Dati di base lav.'!K46="","",'1044Bi Dati di base lav.'!K46)</f>
        <v/>
      </c>
      <c r="K50" s="151" t="str">
        <f t="shared" si="7"/>
        <v/>
      </c>
      <c r="L50" s="147" t="str">
        <f t="shared" si="8"/>
        <v/>
      </c>
      <c r="M50" s="148" t="str">
        <f t="shared" si="9"/>
        <v/>
      </c>
      <c r="N50" s="154" t="str">
        <f t="shared" si="5"/>
        <v/>
      </c>
      <c r="O50" s="155" t="str">
        <f>IF(A50="","",IF(N50=0,0,0.8*H50/21.7*'1044Ai Domanda'!$B$30))</f>
        <v/>
      </c>
      <c r="P50" s="145" t="str">
        <f t="shared" si="6"/>
        <v/>
      </c>
      <c r="Q50" s="151" t="str">
        <f>IF(A50="","",M50*'1044Ai Domanda'!$B$31)</f>
        <v/>
      </c>
      <c r="R50" s="152" t="str">
        <f t="shared" si="10"/>
        <v/>
      </c>
      <c r="S50" s="12"/>
    </row>
    <row r="51" spans="1:19" ht="16.95" customHeight="1">
      <c r="A51" s="13" t="str">
        <f>IF('1044Bi Dati di base lav.'!A47="","",'1044Bi Dati di base lav.'!A47)</f>
        <v/>
      </c>
      <c r="B51" s="48" t="str">
        <f>IF('1044Bi Dati di base lav.'!B47="","",'1044Bi Dati di base lav.'!B47)</f>
        <v/>
      </c>
      <c r="C51" s="49" t="str">
        <f>IF('1044Bi Dati di base lav.'!C47="","",'1044Bi Dati di base lav.'!C47)</f>
        <v/>
      </c>
      <c r="D51" s="153" t="str">
        <f>IF('1044Bi Dati di base lav.'!G47-'1044Bi Dati di base lav.'!H47&lt;=0,"",'1044Bi Dati di base lav.'!G47-'1044Bi Dati di base lav.'!H47)</f>
        <v/>
      </c>
      <c r="E51" s="151" t="str">
        <f>IF('1044Bi Dati di base lav.'!I47="","",'1044Bi Dati di base lav.'!I47)</f>
        <v/>
      </c>
      <c r="F51" s="142" t="str">
        <f>IF('1044Bi Dati di base lav.'!A47="","",IF('1044Bi Dati di base lav.'!G47=0,0,E51/D51))</f>
        <v/>
      </c>
      <c r="G51" s="153" t="str">
        <f>IF(A51="","",IF('1044Bi Dati di base lav.'!J47&gt;'1044Ai Domanda'!$B$28,'1044Ai Domanda'!$B$28,'1044Bi Dati di base lav.'!J47))</f>
        <v/>
      </c>
      <c r="H51" s="143" t="str">
        <f>IF('1044Bi Dati di base lav.'!A47="","",IF(F51*21.7&gt;'1044Ai Domanda'!$B$28,'1044Ai Domanda'!$B$28,F51*21.7))</f>
        <v/>
      </c>
      <c r="I51" s="144" t="str">
        <f t="shared" si="4"/>
        <v/>
      </c>
      <c r="J51" s="145" t="str">
        <f>IF('1044Bi Dati di base lav.'!K47="","",'1044Bi Dati di base lav.'!K47)</f>
        <v/>
      </c>
      <c r="K51" s="151" t="str">
        <f t="shared" si="7"/>
        <v/>
      </c>
      <c r="L51" s="147" t="str">
        <f t="shared" si="8"/>
        <v/>
      </c>
      <c r="M51" s="148" t="str">
        <f t="shared" si="9"/>
        <v/>
      </c>
      <c r="N51" s="154" t="str">
        <f t="shared" si="5"/>
        <v/>
      </c>
      <c r="O51" s="155" t="str">
        <f>IF(A51="","",IF(N51=0,0,0.8*H51/21.7*'1044Ai Domanda'!$B$30))</f>
        <v/>
      </c>
      <c r="P51" s="145" t="str">
        <f t="shared" si="6"/>
        <v/>
      </c>
      <c r="Q51" s="151" t="str">
        <f>IF(A51="","",M51*'1044Ai Domanda'!$B$31)</f>
        <v/>
      </c>
      <c r="R51" s="152" t="str">
        <f t="shared" si="10"/>
        <v/>
      </c>
      <c r="S51" s="12"/>
    </row>
    <row r="52" spans="1:19" ht="16.95" customHeight="1">
      <c r="A52" s="13" t="str">
        <f>IF('1044Bi Dati di base lav.'!A48="","",'1044Bi Dati di base lav.'!A48)</f>
        <v/>
      </c>
      <c r="B52" s="48" t="str">
        <f>IF('1044Bi Dati di base lav.'!B48="","",'1044Bi Dati di base lav.'!B48)</f>
        <v/>
      </c>
      <c r="C52" s="49" t="str">
        <f>IF('1044Bi Dati di base lav.'!C48="","",'1044Bi Dati di base lav.'!C48)</f>
        <v/>
      </c>
      <c r="D52" s="153" t="str">
        <f>IF('1044Bi Dati di base lav.'!G48-'1044Bi Dati di base lav.'!H48&lt;=0,"",'1044Bi Dati di base lav.'!G48-'1044Bi Dati di base lav.'!H48)</f>
        <v/>
      </c>
      <c r="E52" s="151" t="str">
        <f>IF('1044Bi Dati di base lav.'!I48="","",'1044Bi Dati di base lav.'!I48)</f>
        <v/>
      </c>
      <c r="F52" s="142" t="str">
        <f>IF('1044Bi Dati di base lav.'!A48="","",IF('1044Bi Dati di base lav.'!G48=0,0,E52/D52))</f>
        <v/>
      </c>
      <c r="G52" s="153" t="str">
        <f>IF(A52="","",IF('1044Bi Dati di base lav.'!J48&gt;'1044Ai Domanda'!$B$28,'1044Ai Domanda'!$B$28,'1044Bi Dati di base lav.'!J48))</f>
        <v/>
      </c>
      <c r="H52" s="143" t="str">
        <f>IF('1044Bi Dati di base lav.'!A48="","",IF(F52*21.7&gt;'1044Ai Domanda'!$B$28,'1044Ai Domanda'!$B$28,F52*21.7))</f>
        <v/>
      </c>
      <c r="I52" s="144" t="str">
        <f t="shared" si="4"/>
        <v/>
      </c>
      <c r="J52" s="145" t="str">
        <f>IF('1044Bi Dati di base lav.'!K48="","",'1044Bi Dati di base lav.'!K48)</f>
        <v/>
      </c>
      <c r="K52" s="151" t="str">
        <f t="shared" si="7"/>
        <v/>
      </c>
      <c r="L52" s="147" t="str">
        <f t="shared" si="8"/>
        <v/>
      </c>
      <c r="M52" s="148" t="str">
        <f t="shared" si="9"/>
        <v/>
      </c>
      <c r="N52" s="154" t="str">
        <f t="shared" si="5"/>
        <v/>
      </c>
      <c r="O52" s="155" t="str">
        <f>IF(A52="","",IF(N52=0,0,0.8*H52/21.7*'1044Ai Domanda'!$B$30))</f>
        <v/>
      </c>
      <c r="P52" s="145" t="str">
        <f t="shared" si="6"/>
        <v/>
      </c>
      <c r="Q52" s="151" t="str">
        <f>IF(A52="","",M52*'1044Ai Domanda'!$B$31)</f>
        <v/>
      </c>
      <c r="R52" s="152" t="str">
        <f t="shared" si="10"/>
        <v/>
      </c>
      <c r="S52" s="12"/>
    </row>
    <row r="53" spans="1:19" ht="16.95" customHeight="1">
      <c r="A53" s="13" t="str">
        <f>IF('1044Bi Dati di base lav.'!A49="","",'1044Bi Dati di base lav.'!A49)</f>
        <v/>
      </c>
      <c r="B53" s="48" t="str">
        <f>IF('1044Bi Dati di base lav.'!B49="","",'1044Bi Dati di base lav.'!B49)</f>
        <v/>
      </c>
      <c r="C53" s="49" t="str">
        <f>IF('1044Bi Dati di base lav.'!C49="","",'1044Bi Dati di base lav.'!C49)</f>
        <v/>
      </c>
      <c r="D53" s="153" t="str">
        <f>IF('1044Bi Dati di base lav.'!G49-'1044Bi Dati di base lav.'!H49&lt;=0,"",'1044Bi Dati di base lav.'!G49-'1044Bi Dati di base lav.'!H49)</f>
        <v/>
      </c>
      <c r="E53" s="151" t="str">
        <f>IF('1044Bi Dati di base lav.'!I49="","",'1044Bi Dati di base lav.'!I49)</f>
        <v/>
      </c>
      <c r="F53" s="142" t="str">
        <f>IF('1044Bi Dati di base lav.'!A49="","",IF('1044Bi Dati di base lav.'!G49=0,0,E53/D53))</f>
        <v/>
      </c>
      <c r="G53" s="153" t="str">
        <f>IF(A53="","",IF('1044Bi Dati di base lav.'!J49&gt;'1044Ai Domanda'!$B$28,'1044Ai Domanda'!$B$28,'1044Bi Dati di base lav.'!J49))</f>
        <v/>
      </c>
      <c r="H53" s="143" t="str">
        <f>IF('1044Bi Dati di base lav.'!A49="","",IF(F53*21.7&gt;'1044Ai Domanda'!$B$28,'1044Ai Domanda'!$B$28,F53*21.7))</f>
        <v/>
      </c>
      <c r="I53" s="144" t="str">
        <f t="shared" si="4"/>
        <v/>
      </c>
      <c r="J53" s="145" t="str">
        <f>IF('1044Bi Dati di base lav.'!K49="","",'1044Bi Dati di base lav.'!K49)</f>
        <v/>
      </c>
      <c r="K53" s="151" t="str">
        <f t="shared" si="7"/>
        <v/>
      </c>
      <c r="L53" s="147" t="str">
        <f t="shared" si="8"/>
        <v/>
      </c>
      <c r="M53" s="148" t="str">
        <f t="shared" si="9"/>
        <v/>
      </c>
      <c r="N53" s="154" t="str">
        <f t="shared" si="5"/>
        <v/>
      </c>
      <c r="O53" s="155" t="str">
        <f>IF(A53="","",IF(N53=0,0,0.8*H53/21.7*'1044Ai Domanda'!$B$30))</f>
        <v/>
      </c>
      <c r="P53" s="145" t="str">
        <f t="shared" si="6"/>
        <v/>
      </c>
      <c r="Q53" s="151" t="str">
        <f>IF(A53="","",M53*'1044Ai Domanda'!$B$31)</f>
        <v/>
      </c>
      <c r="R53" s="152" t="str">
        <f t="shared" si="10"/>
        <v/>
      </c>
      <c r="S53" s="12"/>
    </row>
    <row r="54" spans="1:19" ht="16.95" customHeight="1">
      <c r="A54" s="13" t="str">
        <f>IF('1044Bi Dati di base lav.'!A50="","",'1044Bi Dati di base lav.'!A50)</f>
        <v/>
      </c>
      <c r="B54" s="48" t="str">
        <f>IF('1044Bi Dati di base lav.'!B50="","",'1044Bi Dati di base lav.'!B50)</f>
        <v/>
      </c>
      <c r="C54" s="49" t="str">
        <f>IF('1044Bi Dati di base lav.'!C50="","",'1044Bi Dati di base lav.'!C50)</f>
        <v/>
      </c>
      <c r="D54" s="153" t="str">
        <f>IF('1044Bi Dati di base lav.'!G50-'1044Bi Dati di base lav.'!H50&lt;=0,"",'1044Bi Dati di base lav.'!G50-'1044Bi Dati di base lav.'!H50)</f>
        <v/>
      </c>
      <c r="E54" s="151" t="str">
        <f>IF('1044Bi Dati di base lav.'!I50="","",'1044Bi Dati di base lav.'!I50)</f>
        <v/>
      </c>
      <c r="F54" s="142" t="str">
        <f>IF('1044Bi Dati di base lav.'!A50="","",IF('1044Bi Dati di base lav.'!G50=0,0,E54/D54))</f>
        <v/>
      </c>
      <c r="G54" s="153" t="str">
        <f>IF(A54="","",IF('1044Bi Dati di base lav.'!J50&gt;'1044Ai Domanda'!$B$28,'1044Ai Domanda'!$B$28,'1044Bi Dati di base lav.'!J50))</f>
        <v/>
      </c>
      <c r="H54" s="143" t="str">
        <f>IF('1044Bi Dati di base lav.'!A50="","",IF(F54*21.7&gt;'1044Ai Domanda'!$B$28,'1044Ai Domanda'!$B$28,F54*21.7))</f>
        <v/>
      </c>
      <c r="I54" s="144" t="str">
        <f t="shared" si="4"/>
        <v/>
      </c>
      <c r="J54" s="145" t="str">
        <f>IF('1044Bi Dati di base lav.'!K50="","",'1044Bi Dati di base lav.'!K50)</f>
        <v/>
      </c>
      <c r="K54" s="151" t="str">
        <f t="shared" si="7"/>
        <v/>
      </c>
      <c r="L54" s="147" t="str">
        <f t="shared" si="8"/>
        <v/>
      </c>
      <c r="M54" s="148" t="str">
        <f t="shared" si="9"/>
        <v/>
      </c>
      <c r="N54" s="154" t="str">
        <f t="shared" si="5"/>
        <v/>
      </c>
      <c r="O54" s="155" t="str">
        <f>IF(A54="","",IF(N54=0,0,0.8*H54/21.7*'1044Ai Domanda'!$B$30))</f>
        <v/>
      </c>
      <c r="P54" s="145" t="str">
        <f t="shared" si="6"/>
        <v/>
      </c>
      <c r="Q54" s="151" t="str">
        <f>IF(A54="","",M54*'1044Ai Domanda'!$B$31)</f>
        <v/>
      </c>
      <c r="R54" s="152" t="str">
        <f t="shared" si="10"/>
        <v/>
      </c>
      <c r="S54" s="12"/>
    </row>
    <row r="55" spans="1:19" ht="16.95" customHeight="1">
      <c r="A55" s="13" t="str">
        <f>IF('1044Bi Dati di base lav.'!A51="","",'1044Bi Dati di base lav.'!A51)</f>
        <v/>
      </c>
      <c r="B55" s="48" t="str">
        <f>IF('1044Bi Dati di base lav.'!B51="","",'1044Bi Dati di base lav.'!B51)</f>
        <v/>
      </c>
      <c r="C55" s="49" t="str">
        <f>IF('1044Bi Dati di base lav.'!C51="","",'1044Bi Dati di base lav.'!C51)</f>
        <v/>
      </c>
      <c r="D55" s="153" t="str">
        <f>IF('1044Bi Dati di base lav.'!G51-'1044Bi Dati di base lav.'!H51&lt;=0,"",'1044Bi Dati di base lav.'!G51-'1044Bi Dati di base lav.'!H51)</f>
        <v/>
      </c>
      <c r="E55" s="151" t="str">
        <f>IF('1044Bi Dati di base lav.'!I51="","",'1044Bi Dati di base lav.'!I51)</f>
        <v/>
      </c>
      <c r="F55" s="142" t="str">
        <f>IF('1044Bi Dati di base lav.'!A51="","",IF('1044Bi Dati di base lav.'!G51=0,0,E55/D55))</f>
        <v/>
      </c>
      <c r="G55" s="153" t="str">
        <f>IF(A55="","",IF('1044Bi Dati di base lav.'!J51&gt;'1044Ai Domanda'!$B$28,'1044Ai Domanda'!$B$28,'1044Bi Dati di base lav.'!J51))</f>
        <v/>
      </c>
      <c r="H55" s="143" t="str">
        <f>IF('1044Bi Dati di base lav.'!A51="","",IF(F55*21.7&gt;'1044Ai Domanda'!$B$28,'1044Ai Domanda'!$B$28,F55*21.7))</f>
        <v/>
      </c>
      <c r="I55" s="144" t="str">
        <f t="shared" si="4"/>
        <v/>
      </c>
      <c r="J55" s="145" t="str">
        <f>IF('1044Bi Dati di base lav.'!K51="","",'1044Bi Dati di base lav.'!K51)</f>
        <v/>
      </c>
      <c r="K55" s="151" t="str">
        <f t="shared" si="7"/>
        <v/>
      </c>
      <c r="L55" s="147" t="str">
        <f t="shared" si="8"/>
        <v/>
      </c>
      <c r="M55" s="148" t="str">
        <f t="shared" si="9"/>
        <v/>
      </c>
      <c r="N55" s="154" t="str">
        <f t="shared" si="5"/>
        <v/>
      </c>
      <c r="O55" s="155" t="str">
        <f>IF(A55="","",IF(N55=0,0,0.8*H55/21.7*'1044Ai Domanda'!$B$30))</f>
        <v/>
      </c>
      <c r="P55" s="145" t="str">
        <f t="shared" si="6"/>
        <v/>
      </c>
      <c r="Q55" s="151" t="str">
        <f>IF(A55="","",M55*'1044Ai Domanda'!$B$31)</f>
        <v/>
      </c>
      <c r="R55" s="152" t="str">
        <f t="shared" si="10"/>
        <v/>
      </c>
      <c r="S55" s="12"/>
    </row>
    <row r="56" spans="1:19" ht="16.95" customHeight="1">
      <c r="A56" s="13" t="str">
        <f>IF('1044Bi Dati di base lav.'!A52="","",'1044Bi Dati di base lav.'!A52)</f>
        <v/>
      </c>
      <c r="B56" s="48" t="str">
        <f>IF('1044Bi Dati di base lav.'!B52="","",'1044Bi Dati di base lav.'!B52)</f>
        <v/>
      </c>
      <c r="C56" s="49" t="str">
        <f>IF('1044Bi Dati di base lav.'!C52="","",'1044Bi Dati di base lav.'!C52)</f>
        <v/>
      </c>
      <c r="D56" s="153" t="str">
        <f>IF('1044Bi Dati di base lav.'!G52-'1044Bi Dati di base lav.'!H52&lt;=0,"",'1044Bi Dati di base lav.'!G52-'1044Bi Dati di base lav.'!H52)</f>
        <v/>
      </c>
      <c r="E56" s="151" t="str">
        <f>IF('1044Bi Dati di base lav.'!I52="","",'1044Bi Dati di base lav.'!I52)</f>
        <v/>
      </c>
      <c r="F56" s="142" t="str">
        <f>IF('1044Bi Dati di base lav.'!A52="","",IF('1044Bi Dati di base lav.'!G52=0,0,E56/D56))</f>
        <v/>
      </c>
      <c r="G56" s="153" t="str">
        <f>IF(A56="","",IF('1044Bi Dati di base lav.'!J52&gt;'1044Ai Domanda'!$B$28,'1044Ai Domanda'!$B$28,'1044Bi Dati di base lav.'!J52))</f>
        <v/>
      </c>
      <c r="H56" s="143" t="str">
        <f>IF('1044Bi Dati di base lav.'!A52="","",IF(F56*21.7&gt;'1044Ai Domanda'!$B$28,'1044Ai Domanda'!$B$28,F56*21.7))</f>
        <v/>
      </c>
      <c r="I56" s="144" t="str">
        <f t="shared" si="4"/>
        <v/>
      </c>
      <c r="J56" s="145" t="str">
        <f>IF('1044Bi Dati di base lav.'!K52="","",'1044Bi Dati di base lav.'!K52)</f>
        <v/>
      </c>
      <c r="K56" s="151" t="str">
        <f t="shared" si="7"/>
        <v/>
      </c>
      <c r="L56" s="147" t="str">
        <f t="shared" si="8"/>
        <v/>
      </c>
      <c r="M56" s="148" t="str">
        <f t="shared" si="9"/>
        <v/>
      </c>
      <c r="N56" s="154" t="str">
        <f t="shared" si="5"/>
        <v/>
      </c>
      <c r="O56" s="155" t="str">
        <f>IF(A56="","",IF(N56=0,0,0.8*H56/21.7*'1044Ai Domanda'!$B$30))</f>
        <v/>
      </c>
      <c r="P56" s="145" t="str">
        <f t="shared" si="6"/>
        <v/>
      </c>
      <c r="Q56" s="151" t="str">
        <f>IF(A56="","",M56*'1044Ai Domanda'!$B$31)</f>
        <v/>
      </c>
      <c r="R56" s="152" t="str">
        <f t="shared" si="10"/>
        <v/>
      </c>
      <c r="S56" s="12"/>
    </row>
    <row r="57" spans="1:19" ht="16.95" customHeight="1">
      <c r="A57" s="13" t="str">
        <f>IF('1044Bi Dati di base lav.'!A53="","",'1044Bi Dati di base lav.'!A53)</f>
        <v/>
      </c>
      <c r="B57" s="48" t="str">
        <f>IF('1044Bi Dati di base lav.'!B53="","",'1044Bi Dati di base lav.'!B53)</f>
        <v/>
      </c>
      <c r="C57" s="49" t="str">
        <f>IF('1044Bi Dati di base lav.'!C53="","",'1044Bi Dati di base lav.'!C53)</f>
        <v/>
      </c>
      <c r="D57" s="153" t="str">
        <f>IF('1044Bi Dati di base lav.'!G53-'1044Bi Dati di base lav.'!H53&lt;=0,"",'1044Bi Dati di base lav.'!G53-'1044Bi Dati di base lav.'!H53)</f>
        <v/>
      </c>
      <c r="E57" s="151" t="str">
        <f>IF('1044Bi Dati di base lav.'!I53="","",'1044Bi Dati di base lav.'!I53)</f>
        <v/>
      </c>
      <c r="F57" s="142" t="str">
        <f>IF('1044Bi Dati di base lav.'!A53="","",IF('1044Bi Dati di base lav.'!G53=0,0,E57/D57))</f>
        <v/>
      </c>
      <c r="G57" s="153" t="str">
        <f>IF(A57="","",IF('1044Bi Dati di base lav.'!J53&gt;'1044Ai Domanda'!$B$28,'1044Ai Domanda'!$B$28,'1044Bi Dati di base lav.'!J53))</f>
        <v/>
      </c>
      <c r="H57" s="143" t="str">
        <f>IF('1044Bi Dati di base lav.'!A53="","",IF(F57*21.7&gt;'1044Ai Domanda'!$B$28,'1044Ai Domanda'!$B$28,F57*21.7))</f>
        <v/>
      </c>
      <c r="I57" s="144" t="str">
        <f t="shared" si="4"/>
        <v/>
      </c>
      <c r="J57" s="145" t="str">
        <f>IF('1044Bi Dati di base lav.'!K53="","",'1044Bi Dati di base lav.'!K53)</f>
        <v/>
      </c>
      <c r="K57" s="151" t="str">
        <f t="shared" si="7"/>
        <v/>
      </c>
      <c r="L57" s="147" t="str">
        <f t="shared" si="8"/>
        <v/>
      </c>
      <c r="M57" s="148" t="str">
        <f t="shared" si="9"/>
        <v/>
      </c>
      <c r="N57" s="154" t="str">
        <f t="shared" si="5"/>
        <v/>
      </c>
      <c r="O57" s="155" t="str">
        <f>IF(A57="","",IF(N57=0,0,0.8*H57/21.7*'1044Ai Domanda'!$B$30))</f>
        <v/>
      </c>
      <c r="P57" s="145" t="str">
        <f t="shared" si="6"/>
        <v/>
      </c>
      <c r="Q57" s="151" t="str">
        <f>IF(A57="","",M57*'1044Ai Domanda'!$B$31)</f>
        <v/>
      </c>
      <c r="R57" s="152" t="str">
        <f t="shared" si="10"/>
        <v/>
      </c>
      <c r="S57" s="12"/>
    </row>
    <row r="58" spans="1:19" ht="16.95" customHeight="1">
      <c r="A58" s="13" t="str">
        <f>IF('1044Bi Dati di base lav.'!A54="","",'1044Bi Dati di base lav.'!A54)</f>
        <v/>
      </c>
      <c r="B58" s="48" t="str">
        <f>IF('1044Bi Dati di base lav.'!B54="","",'1044Bi Dati di base lav.'!B54)</f>
        <v/>
      </c>
      <c r="C58" s="49" t="str">
        <f>IF('1044Bi Dati di base lav.'!C54="","",'1044Bi Dati di base lav.'!C54)</f>
        <v/>
      </c>
      <c r="D58" s="153" t="str">
        <f>IF('1044Bi Dati di base lav.'!G54-'1044Bi Dati di base lav.'!H54&lt;=0,"",'1044Bi Dati di base lav.'!G54-'1044Bi Dati di base lav.'!H54)</f>
        <v/>
      </c>
      <c r="E58" s="151" t="str">
        <f>IF('1044Bi Dati di base lav.'!I54="","",'1044Bi Dati di base lav.'!I54)</f>
        <v/>
      </c>
      <c r="F58" s="142" t="str">
        <f>IF('1044Bi Dati di base lav.'!A54="","",IF('1044Bi Dati di base lav.'!G54=0,0,E58/D58))</f>
        <v/>
      </c>
      <c r="G58" s="153" t="str">
        <f>IF(A58="","",IF('1044Bi Dati di base lav.'!J54&gt;'1044Ai Domanda'!$B$28,'1044Ai Domanda'!$B$28,'1044Bi Dati di base lav.'!J54))</f>
        <v/>
      </c>
      <c r="H58" s="143" t="str">
        <f>IF('1044Bi Dati di base lav.'!A54="","",IF(F58*21.7&gt;'1044Ai Domanda'!$B$28,'1044Ai Domanda'!$B$28,F58*21.7))</f>
        <v/>
      </c>
      <c r="I58" s="144" t="str">
        <f t="shared" si="4"/>
        <v/>
      </c>
      <c r="J58" s="145" t="str">
        <f>IF('1044Bi Dati di base lav.'!K54="","",'1044Bi Dati di base lav.'!K54)</f>
        <v/>
      </c>
      <c r="K58" s="151" t="str">
        <f t="shared" si="7"/>
        <v/>
      </c>
      <c r="L58" s="147" t="str">
        <f t="shared" si="8"/>
        <v/>
      </c>
      <c r="M58" s="148" t="str">
        <f t="shared" si="9"/>
        <v/>
      </c>
      <c r="N58" s="154" t="str">
        <f t="shared" si="5"/>
        <v/>
      </c>
      <c r="O58" s="155" t="str">
        <f>IF(A58="","",IF(N58=0,0,0.8*H58/21.7*'1044Ai Domanda'!$B$30))</f>
        <v/>
      </c>
      <c r="P58" s="145" t="str">
        <f t="shared" si="6"/>
        <v/>
      </c>
      <c r="Q58" s="151" t="str">
        <f>IF(A58="","",M58*'1044Ai Domanda'!$B$31)</f>
        <v/>
      </c>
      <c r="R58" s="152" t="str">
        <f t="shared" si="10"/>
        <v/>
      </c>
      <c r="S58" s="12"/>
    </row>
    <row r="59" spans="1:19" ht="16.95" customHeight="1">
      <c r="A59" s="13" t="str">
        <f>IF('1044Bi Dati di base lav.'!A55="","",'1044Bi Dati di base lav.'!A55)</f>
        <v/>
      </c>
      <c r="B59" s="48" t="str">
        <f>IF('1044Bi Dati di base lav.'!B55="","",'1044Bi Dati di base lav.'!B55)</f>
        <v/>
      </c>
      <c r="C59" s="49" t="str">
        <f>IF('1044Bi Dati di base lav.'!C55="","",'1044Bi Dati di base lav.'!C55)</f>
        <v/>
      </c>
      <c r="D59" s="153" t="str">
        <f>IF('1044Bi Dati di base lav.'!G55-'1044Bi Dati di base lav.'!H55&lt;=0,"",'1044Bi Dati di base lav.'!G55-'1044Bi Dati di base lav.'!H55)</f>
        <v/>
      </c>
      <c r="E59" s="151" t="str">
        <f>IF('1044Bi Dati di base lav.'!I55="","",'1044Bi Dati di base lav.'!I55)</f>
        <v/>
      </c>
      <c r="F59" s="155" t="str">
        <f>IF('1044Bi Dati di base lav.'!A55="","",IF('1044Bi Dati di base lav.'!G55=0,0,E59/D59))</f>
        <v/>
      </c>
      <c r="G59" s="153" t="str">
        <f>IF(A59="","",IF('1044Bi Dati di base lav.'!J55&gt;'1044Ai Domanda'!$B$28,'1044Ai Domanda'!$B$28,'1044Bi Dati di base lav.'!J55))</f>
        <v/>
      </c>
      <c r="H59" s="143" t="str">
        <f>IF('1044Bi Dati di base lav.'!A55="","",IF(F59*21.7&gt;'1044Ai Domanda'!$B$28,'1044Ai Domanda'!$B$28,F59*21.7))</f>
        <v/>
      </c>
      <c r="I59" s="144" t="str">
        <f t="shared" si="4"/>
        <v/>
      </c>
      <c r="J59" s="145" t="str">
        <f>IF('1044Bi Dati di base lav.'!K55="","",'1044Bi Dati di base lav.'!K55)</f>
        <v/>
      </c>
      <c r="K59" s="151" t="str">
        <f t="shared" si="7"/>
        <v/>
      </c>
      <c r="L59" s="147" t="str">
        <f t="shared" si="8"/>
        <v/>
      </c>
      <c r="M59" s="148" t="str">
        <f t="shared" si="9"/>
        <v/>
      </c>
      <c r="N59" s="154" t="str">
        <f t="shared" si="5"/>
        <v/>
      </c>
      <c r="O59" s="155" t="str">
        <f>IF(A59="","",IF(N59=0,0,0.8*H59/21.7*'1044Ai Domanda'!$B$30))</f>
        <v/>
      </c>
      <c r="P59" s="145" t="str">
        <f t="shared" si="6"/>
        <v/>
      </c>
      <c r="Q59" s="151" t="str">
        <f>IF(A59="","",M59*'1044Ai Domanda'!$B$31)</f>
        <v/>
      </c>
      <c r="R59" s="152" t="str">
        <f t="shared" si="10"/>
        <v/>
      </c>
      <c r="S59" s="12"/>
    </row>
    <row r="60" spans="1:19" ht="16.95" customHeight="1">
      <c r="A60" s="13" t="str">
        <f>IF('1044Bi Dati di base lav.'!A56="","",'1044Bi Dati di base lav.'!A56)</f>
        <v/>
      </c>
      <c r="B60" s="48" t="str">
        <f>IF('1044Bi Dati di base lav.'!B56="","",'1044Bi Dati di base lav.'!B56)</f>
        <v/>
      </c>
      <c r="C60" s="49" t="str">
        <f>IF('1044Bi Dati di base lav.'!C56="","",'1044Bi Dati di base lav.'!C56)</f>
        <v/>
      </c>
      <c r="D60" s="153" t="str">
        <f>IF('1044Bi Dati di base lav.'!G56-'1044Bi Dati di base lav.'!H56&lt;=0,"",'1044Bi Dati di base lav.'!G56-'1044Bi Dati di base lav.'!H56)</f>
        <v/>
      </c>
      <c r="E60" s="151" t="str">
        <f>IF('1044Bi Dati di base lav.'!I56="","",'1044Bi Dati di base lav.'!I56)</f>
        <v/>
      </c>
      <c r="F60" s="142" t="str">
        <f>IF('1044Bi Dati di base lav.'!A56="","",IF('1044Bi Dati di base lav.'!G56=0,0,E60/D60))</f>
        <v/>
      </c>
      <c r="G60" s="153" t="str">
        <f>IF(A60="","",IF('1044Bi Dati di base lav.'!J56&gt;'1044Ai Domanda'!$B$28,'1044Ai Domanda'!$B$28,'1044Bi Dati di base lav.'!J56))</f>
        <v/>
      </c>
      <c r="H60" s="143" t="str">
        <f>IF('1044Bi Dati di base lav.'!A56="","",IF(F60*21.7&gt;'1044Ai Domanda'!$B$28,'1044Ai Domanda'!$B$28,F60*21.7))</f>
        <v/>
      </c>
      <c r="I60" s="144" t="str">
        <f t="shared" si="4"/>
        <v/>
      </c>
      <c r="J60" s="145" t="str">
        <f>IF('1044Bi Dati di base lav.'!K56="","",'1044Bi Dati di base lav.'!K56)</f>
        <v/>
      </c>
      <c r="K60" s="151" t="str">
        <f t="shared" si="7"/>
        <v/>
      </c>
      <c r="L60" s="147" t="str">
        <f t="shared" si="8"/>
        <v/>
      </c>
      <c r="M60" s="148" t="str">
        <f t="shared" si="9"/>
        <v/>
      </c>
      <c r="N60" s="154" t="str">
        <f t="shared" si="5"/>
        <v/>
      </c>
      <c r="O60" s="155" t="str">
        <f>IF(A60="","",IF(N60=0,0,0.8*H60/21.7*'1044Ai Domanda'!$B$30))</f>
        <v/>
      </c>
      <c r="P60" s="145" t="str">
        <f t="shared" si="6"/>
        <v/>
      </c>
      <c r="Q60" s="151" t="str">
        <f>IF(A60="","",M60*'1044Ai Domanda'!$B$31)</f>
        <v/>
      </c>
      <c r="R60" s="152" t="str">
        <f t="shared" si="10"/>
        <v/>
      </c>
      <c r="S60" s="12"/>
    </row>
    <row r="61" spans="1:19" ht="16.95" customHeight="1">
      <c r="A61" s="13" t="str">
        <f>IF('1044Bi Dati di base lav.'!A57="","",'1044Bi Dati di base lav.'!A57)</f>
        <v/>
      </c>
      <c r="B61" s="48" t="str">
        <f>IF('1044Bi Dati di base lav.'!B57="","",'1044Bi Dati di base lav.'!B57)</f>
        <v/>
      </c>
      <c r="C61" s="49" t="str">
        <f>IF('1044Bi Dati di base lav.'!C57="","",'1044Bi Dati di base lav.'!C57)</f>
        <v/>
      </c>
      <c r="D61" s="153" t="str">
        <f>IF('1044Bi Dati di base lav.'!G57-'1044Bi Dati di base lav.'!H57&lt;=0,"",'1044Bi Dati di base lav.'!G57-'1044Bi Dati di base lav.'!H57)</f>
        <v/>
      </c>
      <c r="E61" s="151" t="str">
        <f>IF('1044Bi Dati di base lav.'!I57="","",'1044Bi Dati di base lav.'!I57)</f>
        <v/>
      </c>
      <c r="F61" s="142" t="str">
        <f>IF('1044Bi Dati di base lav.'!A57="","",IF('1044Bi Dati di base lav.'!G57=0,0,E61/D61))</f>
        <v/>
      </c>
      <c r="G61" s="153" t="str">
        <f>IF(A61="","",IF('1044Bi Dati di base lav.'!J57&gt;'1044Ai Domanda'!$B$28,'1044Ai Domanda'!$B$28,'1044Bi Dati di base lav.'!J57))</f>
        <v/>
      </c>
      <c r="H61" s="143" t="str">
        <f>IF('1044Bi Dati di base lav.'!A57="","",IF(F61*21.7&gt;'1044Ai Domanda'!$B$28,'1044Ai Domanda'!$B$28,F61*21.7))</f>
        <v/>
      </c>
      <c r="I61" s="144" t="str">
        <f t="shared" si="4"/>
        <v/>
      </c>
      <c r="J61" s="145" t="str">
        <f>IF('1044Bi Dati di base lav.'!K57="","",'1044Bi Dati di base lav.'!K57)</f>
        <v/>
      </c>
      <c r="K61" s="151" t="str">
        <f t="shared" si="7"/>
        <v/>
      </c>
      <c r="L61" s="147" t="str">
        <f t="shared" si="8"/>
        <v/>
      </c>
      <c r="M61" s="148" t="str">
        <f t="shared" si="9"/>
        <v/>
      </c>
      <c r="N61" s="154" t="str">
        <f t="shared" si="5"/>
        <v/>
      </c>
      <c r="O61" s="155" t="str">
        <f>IF(A61="","",IF(N61=0,0,0.8*H61/21.7*'1044Ai Domanda'!$B$30))</f>
        <v/>
      </c>
      <c r="P61" s="145" t="str">
        <f t="shared" si="6"/>
        <v/>
      </c>
      <c r="Q61" s="151" t="str">
        <f>IF(A61="","",M61*'1044Ai Domanda'!$B$31)</f>
        <v/>
      </c>
      <c r="R61" s="152" t="str">
        <f t="shared" si="10"/>
        <v/>
      </c>
      <c r="S61" s="12"/>
    </row>
    <row r="62" spans="1:19" ht="16.95" customHeight="1">
      <c r="A62" s="13" t="str">
        <f>IF('1044Bi Dati di base lav.'!A58="","",'1044Bi Dati di base lav.'!A58)</f>
        <v/>
      </c>
      <c r="B62" s="48" t="str">
        <f>IF('1044Bi Dati di base lav.'!B58="","",'1044Bi Dati di base lav.'!B58)</f>
        <v/>
      </c>
      <c r="C62" s="49" t="str">
        <f>IF('1044Bi Dati di base lav.'!C58="","",'1044Bi Dati di base lav.'!C58)</f>
        <v/>
      </c>
      <c r="D62" s="153" t="str">
        <f>IF('1044Bi Dati di base lav.'!G58-'1044Bi Dati di base lav.'!H58&lt;=0,"",'1044Bi Dati di base lav.'!G58-'1044Bi Dati di base lav.'!H58)</f>
        <v/>
      </c>
      <c r="E62" s="151" t="str">
        <f>IF('1044Bi Dati di base lav.'!I58="","",'1044Bi Dati di base lav.'!I58)</f>
        <v/>
      </c>
      <c r="F62" s="142" t="str">
        <f>IF('1044Bi Dati di base lav.'!A58="","",IF('1044Bi Dati di base lav.'!G58=0,0,E62/D62))</f>
        <v/>
      </c>
      <c r="G62" s="153" t="str">
        <f>IF(A62="","",IF('1044Bi Dati di base lav.'!J58&gt;'1044Ai Domanda'!$B$28,'1044Ai Domanda'!$B$28,'1044Bi Dati di base lav.'!J58))</f>
        <v/>
      </c>
      <c r="H62" s="143" t="str">
        <f>IF('1044Bi Dati di base lav.'!A58="","",IF(F62*21.7&gt;'1044Ai Domanda'!$B$28,'1044Ai Domanda'!$B$28,F62*21.7))</f>
        <v/>
      </c>
      <c r="I62" s="144" t="str">
        <f t="shared" si="4"/>
        <v/>
      </c>
      <c r="J62" s="145" t="str">
        <f>IF('1044Bi Dati di base lav.'!K58="","",'1044Bi Dati di base lav.'!K58)</f>
        <v/>
      </c>
      <c r="K62" s="151" t="str">
        <f t="shared" si="7"/>
        <v/>
      </c>
      <c r="L62" s="147" t="str">
        <f t="shared" si="8"/>
        <v/>
      </c>
      <c r="M62" s="148" t="str">
        <f t="shared" si="9"/>
        <v/>
      </c>
      <c r="N62" s="154" t="str">
        <f t="shared" si="5"/>
        <v/>
      </c>
      <c r="O62" s="155" t="str">
        <f>IF(A62="","",IF(N62=0,0,0.8*H62/21.7*'1044Ai Domanda'!$B$30))</f>
        <v/>
      </c>
      <c r="P62" s="145" t="str">
        <f t="shared" si="6"/>
        <v/>
      </c>
      <c r="Q62" s="151" t="str">
        <f>IF(A62="","",M62*'1044Ai Domanda'!$B$31)</f>
        <v/>
      </c>
      <c r="R62" s="152" t="str">
        <f t="shared" si="10"/>
        <v/>
      </c>
      <c r="S62" s="12"/>
    </row>
    <row r="63" spans="1:19" ht="16.95" customHeight="1">
      <c r="A63" s="13" t="str">
        <f>IF('1044Bi Dati di base lav.'!A59="","",'1044Bi Dati di base lav.'!A59)</f>
        <v/>
      </c>
      <c r="B63" s="48" t="str">
        <f>IF('1044Bi Dati di base lav.'!B59="","",'1044Bi Dati di base lav.'!B59)</f>
        <v/>
      </c>
      <c r="C63" s="49" t="str">
        <f>IF('1044Bi Dati di base lav.'!C59="","",'1044Bi Dati di base lav.'!C59)</f>
        <v/>
      </c>
      <c r="D63" s="153" t="str">
        <f>IF('1044Bi Dati di base lav.'!G59-'1044Bi Dati di base lav.'!H59&lt;=0,"",'1044Bi Dati di base lav.'!G59-'1044Bi Dati di base lav.'!H59)</f>
        <v/>
      </c>
      <c r="E63" s="151" t="str">
        <f>IF('1044Bi Dati di base lav.'!I59="","",'1044Bi Dati di base lav.'!I59)</f>
        <v/>
      </c>
      <c r="F63" s="142" t="str">
        <f>IF('1044Bi Dati di base lav.'!A59="","",IF('1044Bi Dati di base lav.'!G59=0,0,E63/D63))</f>
        <v/>
      </c>
      <c r="G63" s="153" t="str">
        <f>IF(A63="","",IF('1044Bi Dati di base lav.'!J59&gt;'1044Ai Domanda'!$B$28,'1044Ai Domanda'!$B$28,'1044Bi Dati di base lav.'!J59))</f>
        <v/>
      </c>
      <c r="H63" s="143" t="str">
        <f>IF('1044Bi Dati di base lav.'!A59="","",IF(F63*21.7&gt;'1044Ai Domanda'!$B$28,'1044Ai Domanda'!$B$28,F63*21.7))</f>
        <v/>
      </c>
      <c r="I63" s="144" t="str">
        <f t="shared" si="4"/>
        <v/>
      </c>
      <c r="J63" s="145" t="str">
        <f>IF('1044Bi Dati di base lav.'!K59="","",'1044Bi Dati di base lav.'!K59)</f>
        <v/>
      </c>
      <c r="K63" s="151" t="str">
        <f t="shared" si="7"/>
        <v/>
      </c>
      <c r="L63" s="147" t="str">
        <f t="shared" si="8"/>
        <v/>
      </c>
      <c r="M63" s="148" t="str">
        <f t="shared" si="9"/>
        <v/>
      </c>
      <c r="N63" s="154" t="str">
        <f t="shared" si="5"/>
        <v/>
      </c>
      <c r="O63" s="155" t="str">
        <f>IF(A63="","",IF(N63=0,0,0.8*H63/21.7*'1044Ai Domanda'!$B$30))</f>
        <v/>
      </c>
      <c r="P63" s="145" t="str">
        <f t="shared" si="6"/>
        <v/>
      </c>
      <c r="Q63" s="151" t="str">
        <f>IF(A63="","",M63*'1044Ai Domanda'!$B$31)</f>
        <v/>
      </c>
      <c r="R63" s="152" t="str">
        <f t="shared" si="10"/>
        <v/>
      </c>
      <c r="S63" s="12"/>
    </row>
    <row r="64" spans="1:19" ht="16.95" customHeight="1">
      <c r="A64" s="13" t="str">
        <f>IF('1044Bi Dati di base lav.'!A60="","",'1044Bi Dati di base lav.'!A60)</f>
        <v/>
      </c>
      <c r="B64" s="48" t="str">
        <f>IF('1044Bi Dati di base lav.'!B60="","",'1044Bi Dati di base lav.'!B60)</f>
        <v/>
      </c>
      <c r="C64" s="49" t="str">
        <f>IF('1044Bi Dati di base lav.'!C60="","",'1044Bi Dati di base lav.'!C60)</f>
        <v/>
      </c>
      <c r="D64" s="153" t="str">
        <f>IF('1044Bi Dati di base lav.'!G60-'1044Bi Dati di base lav.'!H60&lt;=0,"",'1044Bi Dati di base lav.'!G60-'1044Bi Dati di base lav.'!H60)</f>
        <v/>
      </c>
      <c r="E64" s="151" t="str">
        <f>IF('1044Bi Dati di base lav.'!I60="","",'1044Bi Dati di base lav.'!I60)</f>
        <v/>
      </c>
      <c r="F64" s="142" t="str">
        <f>IF('1044Bi Dati di base lav.'!A60="","",IF('1044Bi Dati di base lav.'!G60=0,0,E64/D64))</f>
        <v/>
      </c>
      <c r="G64" s="153" t="str">
        <f>IF(A64="","",IF('1044Bi Dati di base lav.'!J60&gt;'1044Ai Domanda'!$B$28,'1044Ai Domanda'!$B$28,'1044Bi Dati di base lav.'!J60))</f>
        <v/>
      </c>
      <c r="H64" s="143" t="str">
        <f>IF('1044Bi Dati di base lav.'!A60="","",IF(F64*21.7&gt;'1044Ai Domanda'!$B$28,'1044Ai Domanda'!$B$28,F64*21.7))</f>
        <v/>
      </c>
      <c r="I64" s="144" t="str">
        <f t="shared" si="4"/>
        <v/>
      </c>
      <c r="J64" s="145" t="str">
        <f>IF('1044Bi Dati di base lav.'!K60="","",'1044Bi Dati di base lav.'!K60)</f>
        <v/>
      </c>
      <c r="K64" s="151" t="str">
        <f t="shared" si="7"/>
        <v/>
      </c>
      <c r="L64" s="147" t="str">
        <f t="shared" si="8"/>
        <v/>
      </c>
      <c r="M64" s="148" t="str">
        <f t="shared" si="9"/>
        <v/>
      </c>
      <c r="N64" s="154" t="str">
        <f t="shared" si="5"/>
        <v/>
      </c>
      <c r="O64" s="155" t="str">
        <f>IF(A64="","",IF(N64=0,0,0.8*H64/21.7*'1044Ai Domanda'!$B$30))</f>
        <v/>
      </c>
      <c r="P64" s="145" t="str">
        <f t="shared" si="6"/>
        <v/>
      </c>
      <c r="Q64" s="151" t="str">
        <f>IF(A64="","",M64*'1044Ai Domanda'!$B$31)</f>
        <v/>
      </c>
      <c r="R64" s="152" t="str">
        <f t="shared" si="10"/>
        <v/>
      </c>
      <c r="S64" s="12"/>
    </row>
    <row r="65" spans="1:19" ht="16.95" customHeight="1">
      <c r="A65" s="13" t="str">
        <f>IF('1044Bi Dati di base lav.'!A61="","",'1044Bi Dati di base lav.'!A61)</f>
        <v/>
      </c>
      <c r="B65" s="48" t="str">
        <f>IF('1044Bi Dati di base lav.'!B61="","",'1044Bi Dati di base lav.'!B61)</f>
        <v/>
      </c>
      <c r="C65" s="49" t="str">
        <f>IF('1044Bi Dati di base lav.'!C61="","",'1044Bi Dati di base lav.'!C61)</f>
        <v/>
      </c>
      <c r="D65" s="153" t="str">
        <f>IF('1044Bi Dati di base lav.'!G61-'1044Bi Dati di base lav.'!H61&lt;=0,"",'1044Bi Dati di base lav.'!G61-'1044Bi Dati di base lav.'!H61)</f>
        <v/>
      </c>
      <c r="E65" s="151" t="str">
        <f>IF('1044Bi Dati di base lav.'!I61="","",'1044Bi Dati di base lav.'!I61)</f>
        <v/>
      </c>
      <c r="F65" s="142" t="str">
        <f>IF('1044Bi Dati di base lav.'!A61="","",IF('1044Bi Dati di base lav.'!G61=0,0,E65/D65))</f>
        <v/>
      </c>
      <c r="G65" s="153" t="str">
        <f>IF(A65="","",IF('1044Bi Dati di base lav.'!J61&gt;'1044Ai Domanda'!$B$28,'1044Ai Domanda'!$B$28,'1044Bi Dati di base lav.'!J61))</f>
        <v/>
      </c>
      <c r="H65" s="143" t="str">
        <f>IF('1044Bi Dati di base lav.'!A61="","",IF(F65*21.7&gt;'1044Ai Domanda'!$B$28,'1044Ai Domanda'!$B$28,F65*21.7))</f>
        <v/>
      </c>
      <c r="I65" s="144" t="str">
        <f t="shared" si="4"/>
        <v/>
      </c>
      <c r="J65" s="145" t="str">
        <f>IF('1044Bi Dati di base lav.'!K61="","",'1044Bi Dati di base lav.'!K61)</f>
        <v/>
      </c>
      <c r="K65" s="151" t="str">
        <f t="shared" si="7"/>
        <v/>
      </c>
      <c r="L65" s="147" t="str">
        <f t="shared" si="8"/>
        <v/>
      </c>
      <c r="M65" s="148" t="str">
        <f t="shared" si="9"/>
        <v/>
      </c>
      <c r="N65" s="154" t="str">
        <f t="shared" si="5"/>
        <v/>
      </c>
      <c r="O65" s="155" t="str">
        <f>IF(A65="","",IF(N65=0,0,0.8*H65/21.7*'1044Ai Domanda'!$B$30))</f>
        <v/>
      </c>
      <c r="P65" s="145" t="str">
        <f t="shared" si="6"/>
        <v/>
      </c>
      <c r="Q65" s="151" t="str">
        <f>IF(A65="","",M65*'1044Ai Domanda'!$B$31)</f>
        <v/>
      </c>
      <c r="R65" s="152" t="str">
        <f t="shared" si="10"/>
        <v/>
      </c>
      <c r="S65" s="12"/>
    </row>
    <row r="66" spans="1:19" ht="16.95" customHeight="1">
      <c r="A66" s="13" t="str">
        <f>IF('1044Bi Dati di base lav.'!A62="","",'1044Bi Dati di base lav.'!A62)</f>
        <v/>
      </c>
      <c r="B66" s="48" t="str">
        <f>IF('1044Bi Dati di base lav.'!B62="","",'1044Bi Dati di base lav.'!B62)</f>
        <v/>
      </c>
      <c r="C66" s="49" t="str">
        <f>IF('1044Bi Dati di base lav.'!C62="","",'1044Bi Dati di base lav.'!C62)</f>
        <v/>
      </c>
      <c r="D66" s="153" t="str">
        <f>IF('1044Bi Dati di base lav.'!G62-'1044Bi Dati di base lav.'!H62&lt;=0,"",'1044Bi Dati di base lav.'!G62-'1044Bi Dati di base lav.'!H62)</f>
        <v/>
      </c>
      <c r="E66" s="151" t="str">
        <f>IF('1044Bi Dati di base lav.'!I62="","",'1044Bi Dati di base lav.'!I62)</f>
        <v/>
      </c>
      <c r="F66" s="142" t="str">
        <f>IF('1044Bi Dati di base lav.'!A62="","",IF('1044Bi Dati di base lav.'!G62=0,0,E66/D66))</f>
        <v/>
      </c>
      <c r="G66" s="153" t="str">
        <f>IF(A66="","",IF('1044Bi Dati di base lav.'!J62&gt;'1044Ai Domanda'!$B$28,'1044Ai Domanda'!$B$28,'1044Bi Dati di base lav.'!J62))</f>
        <v/>
      </c>
      <c r="H66" s="143" t="str">
        <f>IF('1044Bi Dati di base lav.'!A62="","",IF(F66*21.7&gt;'1044Ai Domanda'!$B$28,'1044Ai Domanda'!$B$28,F66*21.7))</f>
        <v/>
      </c>
      <c r="I66" s="144" t="str">
        <f t="shared" si="4"/>
        <v/>
      </c>
      <c r="J66" s="145" t="str">
        <f>IF('1044Bi Dati di base lav.'!K62="","",'1044Bi Dati di base lav.'!K62)</f>
        <v/>
      </c>
      <c r="K66" s="151" t="str">
        <f t="shared" si="7"/>
        <v/>
      </c>
      <c r="L66" s="147" t="str">
        <f t="shared" si="8"/>
        <v/>
      </c>
      <c r="M66" s="148" t="str">
        <f t="shared" si="9"/>
        <v/>
      </c>
      <c r="N66" s="154" t="str">
        <f t="shared" si="5"/>
        <v/>
      </c>
      <c r="O66" s="155" t="str">
        <f>IF(A66="","",IF(N66=0,0,0.8*H66/21.7*'1044Ai Domanda'!$B$30))</f>
        <v/>
      </c>
      <c r="P66" s="145" t="str">
        <f t="shared" si="6"/>
        <v/>
      </c>
      <c r="Q66" s="151" t="str">
        <f>IF(A66="","",M66*'1044Ai Domanda'!$B$31)</f>
        <v/>
      </c>
      <c r="R66" s="152" t="str">
        <f t="shared" si="10"/>
        <v/>
      </c>
      <c r="S66" s="12"/>
    </row>
    <row r="67" spans="1:19" ht="16.95" customHeight="1">
      <c r="A67" s="13" t="str">
        <f>IF('1044Bi Dati di base lav.'!A63="","",'1044Bi Dati di base lav.'!A63)</f>
        <v/>
      </c>
      <c r="B67" s="48" t="str">
        <f>IF('1044Bi Dati di base lav.'!B63="","",'1044Bi Dati di base lav.'!B63)</f>
        <v/>
      </c>
      <c r="C67" s="49" t="str">
        <f>IF('1044Bi Dati di base lav.'!C63="","",'1044Bi Dati di base lav.'!C63)</f>
        <v/>
      </c>
      <c r="D67" s="153" t="str">
        <f>IF('1044Bi Dati di base lav.'!G63-'1044Bi Dati di base lav.'!H63&lt;=0,"",'1044Bi Dati di base lav.'!G63-'1044Bi Dati di base lav.'!H63)</f>
        <v/>
      </c>
      <c r="E67" s="151" t="str">
        <f>IF('1044Bi Dati di base lav.'!I63="","",'1044Bi Dati di base lav.'!I63)</f>
        <v/>
      </c>
      <c r="F67" s="142" t="str">
        <f>IF('1044Bi Dati di base lav.'!A63="","",IF('1044Bi Dati di base lav.'!G63=0,0,E67/D67))</f>
        <v/>
      </c>
      <c r="G67" s="153" t="str">
        <f>IF(A67="","",IF('1044Bi Dati di base lav.'!J63&gt;'1044Ai Domanda'!$B$28,'1044Ai Domanda'!$B$28,'1044Bi Dati di base lav.'!J63))</f>
        <v/>
      </c>
      <c r="H67" s="143" t="str">
        <f>IF('1044Bi Dati di base lav.'!A63="","",IF(F67*21.7&gt;'1044Ai Domanda'!$B$28,'1044Ai Domanda'!$B$28,F67*21.7))</f>
        <v/>
      </c>
      <c r="I67" s="144" t="str">
        <f t="shared" si="4"/>
        <v/>
      </c>
      <c r="J67" s="145" t="str">
        <f>IF('1044Bi Dati di base lav.'!K63="","",'1044Bi Dati di base lav.'!K63)</f>
        <v/>
      </c>
      <c r="K67" s="151" t="str">
        <f t="shared" si="7"/>
        <v/>
      </c>
      <c r="L67" s="147" t="str">
        <f t="shared" si="8"/>
        <v/>
      </c>
      <c r="M67" s="148" t="str">
        <f t="shared" si="9"/>
        <v/>
      </c>
      <c r="N67" s="154" t="str">
        <f t="shared" si="5"/>
        <v/>
      </c>
      <c r="O67" s="155" t="str">
        <f>IF(A67="","",IF(N67=0,0,0.8*H67/21.7*'1044Ai Domanda'!$B$30))</f>
        <v/>
      </c>
      <c r="P67" s="145" t="str">
        <f t="shared" si="6"/>
        <v/>
      </c>
      <c r="Q67" s="151" t="str">
        <f>IF(A67="","",M67*'1044Ai Domanda'!$B$31)</f>
        <v/>
      </c>
      <c r="R67" s="152" t="str">
        <f t="shared" si="10"/>
        <v/>
      </c>
      <c r="S67" s="12"/>
    </row>
    <row r="68" spans="1:19" ht="16.95" customHeight="1">
      <c r="A68" s="13" t="str">
        <f>IF('1044Bi Dati di base lav.'!A64="","",'1044Bi Dati di base lav.'!A64)</f>
        <v/>
      </c>
      <c r="B68" s="48" t="str">
        <f>IF('1044Bi Dati di base lav.'!B64="","",'1044Bi Dati di base lav.'!B64)</f>
        <v/>
      </c>
      <c r="C68" s="49" t="str">
        <f>IF('1044Bi Dati di base lav.'!C64="","",'1044Bi Dati di base lav.'!C64)</f>
        <v/>
      </c>
      <c r="D68" s="153" t="str">
        <f>IF('1044Bi Dati di base lav.'!G64-'1044Bi Dati di base lav.'!H64&lt;=0,"",'1044Bi Dati di base lav.'!G64-'1044Bi Dati di base lav.'!H64)</f>
        <v/>
      </c>
      <c r="E68" s="151" t="str">
        <f>IF('1044Bi Dati di base lav.'!I64="","",'1044Bi Dati di base lav.'!I64)</f>
        <v/>
      </c>
      <c r="F68" s="142" t="str">
        <f>IF('1044Bi Dati di base lav.'!A64="","",IF('1044Bi Dati di base lav.'!G64=0,0,E68/D68))</f>
        <v/>
      </c>
      <c r="G68" s="153" t="str">
        <f>IF(A68="","",IF('1044Bi Dati di base lav.'!J64&gt;'1044Ai Domanda'!$B$28,'1044Ai Domanda'!$B$28,'1044Bi Dati di base lav.'!J64))</f>
        <v/>
      </c>
      <c r="H68" s="143" t="str">
        <f>IF('1044Bi Dati di base lav.'!A64="","",IF(F68*21.7&gt;'1044Ai Domanda'!$B$28,'1044Ai Domanda'!$B$28,F68*21.7))</f>
        <v/>
      </c>
      <c r="I68" s="144" t="str">
        <f t="shared" si="4"/>
        <v/>
      </c>
      <c r="J68" s="145" t="str">
        <f>IF('1044Bi Dati di base lav.'!K64="","",'1044Bi Dati di base lav.'!K64)</f>
        <v/>
      </c>
      <c r="K68" s="151" t="str">
        <f t="shared" si="7"/>
        <v/>
      </c>
      <c r="L68" s="147" t="str">
        <f t="shared" si="8"/>
        <v/>
      </c>
      <c r="M68" s="148" t="str">
        <f t="shared" si="9"/>
        <v/>
      </c>
      <c r="N68" s="154" t="str">
        <f t="shared" si="5"/>
        <v/>
      </c>
      <c r="O68" s="155" t="str">
        <f>IF(A68="","",IF(N68=0,0,0.8*H68/21.7*'1044Ai Domanda'!$B$30))</f>
        <v/>
      </c>
      <c r="P68" s="145" t="str">
        <f t="shared" si="6"/>
        <v/>
      </c>
      <c r="Q68" s="151" t="str">
        <f>IF(A68="","",M68*'1044Ai Domanda'!$B$31)</f>
        <v/>
      </c>
      <c r="R68" s="152" t="str">
        <f t="shared" si="10"/>
        <v/>
      </c>
      <c r="S68" s="12"/>
    </row>
    <row r="69" spans="1:19" ht="16.95" customHeight="1">
      <c r="A69" s="13" t="str">
        <f>IF('1044Bi Dati di base lav.'!A65="","",'1044Bi Dati di base lav.'!A65)</f>
        <v/>
      </c>
      <c r="B69" s="48" t="str">
        <f>IF('1044Bi Dati di base lav.'!B65="","",'1044Bi Dati di base lav.'!B65)</f>
        <v/>
      </c>
      <c r="C69" s="49" t="str">
        <f>IF('1044Bi Dati di base lav.'!C65="","",'1044Bi Dati di base lav.'!C65)</f>
        <v/>
      </c>
      <c r="D69" s="153" t="str">
        <f>IF('1044Bi Dati di base lav.'!G65-'1044Bi Dati di base lav.'!H65&lt;=0,"",'1044Bi Dati di base lav.'!G65-'1044Bi Dati di base lav.'!H65)</f>
        <v/>
      </c>
      <c r="E69" s="151" t="str">
        <f>IF('1044Bi Dati di base lav.'!I65="","",'1044Bi Dati di base lav.'!I65)</f>
        <v/>
      </c>
      <c r="F69" s="142" t="str">
        <f>IF('1044Bi Dati di base lav.'!A65="","",IF('1044Bi Dati di base lav.'!G65=0,0,E69/D69))</f>
        <v/>
      </c>
      <c r="G69" s="153" t="str">
        <f>IF(A69="","",IF('1044Bi Dati di base lav.'!J65&gt;'1044Ai Domanda'!$B$28,'1044Ai Domanda'!$B$28,'1044Bi Dati di base lav.'!J65))</f>
        <v/>
      </c>
      <c r="H69" s="143" t="str">
        <f>IF('1044Bi Dati di base lav.'!A65="","",IF(F69*21.7&gt;'1044Ai Domanda'!$B$28,'1044Ai Domanda'!$B$28,F69*21.7))</f>
        <v/>
      </c>
      <c r="I69" s="144" t="str">
        <f t="shared" si="4"/>
        <v/>
      </c>
      <c r="J69" s="145" t="str">
        <f>IF('1044Bi Dati di base lav.'!K65="","",'1044Bi Dati di base lav.'!K65)</f>
        <v/>
      </c>
      <c r="K69" s="151" t="str">
        <f t="shared" si="7"/>
        <v/>
      </c>
      <c r="L69" s="147" t="str">
        <f t="shared" si="8"/>
        <v/>
      </c>
      <c r="M69" s="148" t="str">
        <f t="shared" si="9"/>
        <v/>
      </c>
      <c r="N69" s="154" t="str">
        <f t="shared" si="5"/>
        <v/>
      </c>
      <c r="O69" s="155" t="str">
        <f>IF(A69="","",IF(N69=0,0,0.8*H69/21.7*'1044Ai Domanda'!$B$30))</f>
        <v/>
      </c>
      <c r="P69" s="145" t="str">
        <f t="shared" si="6"/>
        <v/>
      </c>
      <c r="Q69" s="151" t="str">
        <f>IF(A69="","",M69*'1044Ai Domanda'!$B$31)</f>
        <v/>
      </c>
      <c r="R69" s="152" t="str">
        <f t="shared" si="10"/>
        <v/>
      </c>
      <c r="S69" s="12"/>
    </row>
    <row r="70" spans="1:19" ht="16.95" customHeight="1">
      <c r="A70" s="13" t="str">
        <f>IF('1044Bi Dati di base lav.'!A66="","",'1044Bi Dati di base lav.'!A66)</f>
        <v/>
      </c>
      <c r="B70" s="48" t="str">
        <f>IF('1044Bi Dati di base lav.'!B66="","",'1044Bi Dati di base lav.'!B66)</f>
        <v/>
      </c>
      <c r="C70" s="49" t="str">
        <f>IF('1044Bi Dati di base lav.'!C66="","",'1044Bi Dati di base lav.'!C66)</f>
        <v/>
      </c>
      <c r="D70" s="153" t="str">
        <f>IF('1044Bi Dati di base lav.'!G66-'1044Bi Dati di base lav.'!H66&lt;=0,"",'1044Bi Dati di base lav.'!G66-'1044Bi Dati di base lav.'!H66)</f>
        <v/>
      </c>
      <c r="E70" s="151" t="str">
        <f>IF('1044Bi Dati di base lav.'!I66="","",'1044Bi Dati di base lav.'!I66)</f>
        <v/>
      </c>
      <c r="F70" s="142" t="str">
        <f>IF('1044Bi Dati di base lav.'!A66="","",IF('1044Bi Dati di base lav.'!G66=0,0,E70/D70))</f>
        <v/>
      </c>
      <c r="G70" s="153" t="str">
        <f>IF(A70="","",IF('1044Bi Dati di base lav.'!J66&gt;'1044Ai Domanda'!$B$28,'1044Ai Domanda'!$B$28,'1044Bi Dati di base lav.'!J66))</f>
        <v/>
      </c>
      <c r="H70" s="143" t="str">
        <f>IF('1044Bi Dati di base lav.'!A66="","",IF(F70*21.7&gt;'1044Ai Domanda'!$B$28,'1044Ai Domanda'!$B$28,F70*21.7))</f>
        <v/>
      </c>
      <c r="I70" s="144" t="str">
        <f t="shared" si="4"/>
        <v/>
      </c>
      <c r="J70" s="145" t="str">
        <f>IF('1044Bi Dati di base lav.'!K66="","",'1044Bi Dati di base lav.'!K66)</f>
        <v/>
      </c>
      <c r="K70" s="151" t="str">
        <f t="shared" si="7"/>
        <v/>
      </c>
      <c r="L70" s="147" t="str">
        <f t="shared" si="8"/>
        <v/>
      </c>
      <c r="M70" s="148" t="str">
        <f t="shared" si="9"/>
        <v/>
      </c>
      <c r="N70" s="154" t="str">
        <f t="shared" si="5"/>
        <v/>
      </c>
      <c r="O70" s="155" t="str">
        <f>IF(A70="","",IF(N70=0,0,0.8*H70/21.7*'1044Ai Domanda'!$B$30))</f>
        <v/>
      </c>
      <c r="P70" s="145" t="str">
        <f t="shared" si="6"/>
        <v/>
      </c>
      <c r="Q70" s="151" t="str">
        <f>IF(A70="","",M70*'1044Ai Domanda'!$B$31)</f>
        <v/>
      </c>
      <c r="R70" s="152" t="str">
        <f t="shared" si="10"/>
        <v/>
      </c>
      <c r="S70" s="12"/>
    </row>
    <row r="71" spans="1:19" ht="16.95" customHeight="1">
      <c r="A71" s="13" t="str">
        <f>IF('1044Bi Dati di base lav.'!A67="","",'1044Bi Dati di base lav.'!A67)</f>
        <v/>
      </c>
      <c r="B71" s="48" t="str">
        <f>IF('1044Bi Dati di base lav.'!B67="","",'1044Bi Dati di base lav.'!B67)</f>
        <v/>
      </c>
      <c r="C71" s="49" t="str">
        <f>IF('1044Bi Dati di base lav.'!C67="","",'1044Bi Dati di base lav.'!C67)</f>
        <v/>
      </c>
      <c r="D71" s="153" t="str">
        <f>IF('1044Bi Dati di base lav.'!G67-'1044Bi Dati di base lav.'!H67&lt;=0,"",'1044Bi Dati di base lav.'!G67-'1044Bi Dati di base lav.'!H67)</f>
        <v/>
      </c>
      <c r="E71" s="151" t="str">
        <f>IF('1044Bi Dati di base lav.'!I67="","",'1044Bi Dati di base lav.'!I67)</f>
        <v/>
      </c>
      <c r="F71" s="142" t="str">
        <f>IF('1044Bi Dati di base lav.'!A67="","",IF('1044Bi Dati di base lav.'!G67=0,0,E71/D71))</f>
        <v/>
      </c>
      <c r="G71" s="153" t="str">
        <f>IF(A71="","",IF('1044Bi Dati di base lav.'!J67&gt;'1044Ai Domanda'!$B$28,'1044Ai Domanda'!$B$28,'1044Bi Dati di base lav.'!J67))</f>
        <v/>
      </c>
      <c r="H71" s="143" t="str">
        <f>IF('1044Bi Dati di base lav.'!A67="","",IF(F71*21.7&gt;'1044Ai Domanda'!$B$28,'1044Ai Domanda'!$B$28,F71*21.7))</f>
        <v/>
      </c>
      <c r="I71" s="144" t="str">
        <f t="shared" si="4"/>
        <v/>
      </c>
      <c r="J71" s="145" t="str">
        <f>IF('1044Bi Dati di base lav.'!K67="","",'1044Bi Dati di base lav.'!K67)</f>
        <v/>
      </c>
      <c r="K71" s="151" t="str">
        <f t="shared" si="7"/>
        <v/>
      </c>
      <c r="L71" s="147" t="str">
        <f t="shared" si="8"/>
        <v/>
      </c>
      <c r="M71" s="148" t="str">
        <f t="shared" si="9"/>
        <v/>
      </c>
      <c r="N71" s="154" t="str">
        <f t="shared" si="5"/>
        <v/>
      </c>
      <c r="O71" s="155" t="str">
        <f>IF(A71="","",IF(N71=0,0,0.8*H71/21.7*'1044Ai Domanda'!$B$30))</f>
        <v/>
      </c>
      <c r="P71" s="145" t="str">
        <f t="shared" si="6"/>
        <v/>
      </c>
      <c r="Q71" s="151" t="str">
        <f>IF(A71="","",M71*'1044Ai Domanda'!$B$31)</f>
        <v/>
      </c>
      <c r="R71" s="152" t="str">
        <f t="shared" si="10"/>
        <v/>
      </c>
      <c r="S71" s="12"/>
    </row>
    <row r="72" spans="1:19" ht="16.95" customHeight="1">
      <c r="A72" s="13" t="str">
        <f>IF('1044Bi Dati di base lav.'!A68="","",'1044Bi Dati di base lav.'!A68)</f>
        <v/>
      </c>
      <c r="B72" s="48" t="str">
        <f>IF('1044Bi Dati di base lav.'!B68="","",'1044Bi Dati di base lav.'!B68)</f>
        <v/>
      </c>
      <c r="C72" s="49" t="str">
        <f>IF('1044Bi Dati di base lav.'!C68="","",'1044Bi Dati di base lav.'!C68)</f>
        <v/>
      </c>
      <c r="D72" s="153" t="str">
        <f>IF('1044Bi Dati di base lav.'!G68-'1044Bi Dati di base lav.'!H68&lt;=0,"",'1044Bi Dati di base lav.'!G68-'1044Bi Dati di base lav.'!H68)</f>
        <v/>
      </c>
      <c r="E72" s="151" t="str">
        <f>IF('1044Bi Dati di base lav.'!I68="","",'1044Bi Dati di base lav.'!I68)</f>
        <v/>
      </c>
      <c r="F72" s="142" t="str">
        <f>IF('1044Bi Dati di base lav.'!A68="","",IF('1044Bi Dati di base lav.'!G68=0,0,E72/D72))</f>
        <v/>
      </c>
      <c r="G72" s="153" t="str">
        <f>IF(A72="","",IF('1044Bi Dati di base lav.'!J68&gt;'1044Ai Domanda'!$B$28,'1044Ai Domanda'!$B$28,'1044Bi Dati di base lav.'!J68))</f>
        <v/>
      </c>
      <c r="H72" s="143" t="str">
        <f>IF('1044Bi Dati di base lav.'!A68="","",IF(F72*21.7&gt;'1044Ai Domanda'!$B$28,'1044Ai Domanda'!$B$28,F72*21.7))</f>
        <v/>
      </c>
      <c r="I72" s="144" t="str">
        <f t="shared" si="4"/>
        <v/>
      </c>
      <c r="J72" s="145" t="str">
        <f>IF('1044Bi Dati di base lav.'!K68="","",'1044Bi Dati di base lav.'!K68)</f>
        <v/>
      </c>
      <c r="K72" s="151" t="str">
        <f t="shared" si="7"/>
        <v/>
      </c>
      <c r="L72" s="147" t="str">
        <f t="shared" si="8"/>
        <v/>
      </c>
      <c r="M72" s="148" t="str">
        <f t="shared" si="9"/>
        <v/>
      </c>
      <c r="N72" s="154" t="str">
        <f t="shared" si="5"/>
        <v/>
      </c>
      <c r="O72" s="155" t="str">
        <f>IF(A72="","",IF(N72=0,0,0.8*H72/21.7*'1044Ai Domanda'!$B$30))</f>
        <v/>
      </c>
      <c r="P72" s="145" t="str">
        <f t="shared" si="6"/>
        <v/>
      </c>
      <c r="Q72" s="151" t="str">
        <f>IF(A72="","",M72*'1044Ai Domanda'!$B$31)</f>
        <v/>
      </c>
      <c r="R72" s="152" t="str">
        <f t="shared" si="10"/>
        <v/>
      </c>
      <c r="S72" s="12"/>
    </row>
    <row r="73" spans="1:19" ht="16.95" customHeight="1">
      <c r="A73" s="13" t="str">
        <f>IF('1044Bi Dati di base lav.'!A69="","",'1044Bi Dati di base lav.'!A69)</f>
        <v/>
      </c>
      <c r="B73" s="48" t="str">
        <f>IF('1044Bi Dati di base lav.'!B69="","",'1044Bi Dati di base lav.'!B69)</f>
        <v/>
      </c>
      <c r="C73" s="49" t="str">
        <f>IF('1044Bi Dati di base lav.'!C69="","",'1044Bi Dati di base lav.'!C69)</f>
        <v/>
      </c>
      <c r="D73" s="153" t="str">
        <f>IF('1044Bi Dati di base lav.'!G69-'1044Bi Dati di base lav.'!H69&lt;=0,"",'1044Bi Dati di base lav.'!G69-'1044Bi Dati di base lav.'!H69)</f>
        <v/>
      </c>
      <c r="E73" s="151" t="str">
        <f>IF('1044Bi Dati di base lav.'!I69="","",'1044Bi Dati di base lav.'!I69)</f>
        <v/>
      </c>
      <c r="F73" s="142" t="str">
        <f>IF('1044Bi Dati di base lav.'!A69="","",IF('1044Bi Dati di base lav.'!G69=0,0,E73/D73))</f>
        <v/>
      </c>
      <c r="G73" s="153" t="str">
        <f>IF(A73="","",IF('1044Bi Dati di base lav.'!J69&gt;'1044Ai Domanda'!$B$28,'1044Ai Domanda'!$B$28,'1044Bi Dati di base lav.'!J69))</f>
        <v/>
      </c>
      <c r="H73" s="143" t="str">
        <f>IF('1044Bi Dati di base lav.'!A69="","",IF(F73*21.7&gt;'1044Ai Domanda'!$B$28,'1044Ai Domanda'!$B$28,F73*21.7))</f>
        <v/>
      </c>
      <c r="I73" s="144" t="str">
        <f t="shared" si="4"/>
        <v/>
      </c>
      <c r="J73" s="145" t="str">
        <f>IF('1044Bi Dati di base lav.'!K69="","",'1044Bi Dati di base lav.'!K69)</f>
        <v/>
      </c>
      <c r="K73" s="151" t="str">
        <f t="shared" si="7"/>
        <v/>
      </c>
      <c r="L73" s="147" t="str">
        <f t="shared" si="8"/>
        <v/>
      </c>
      <c r="M73" s="148" t="str">
        <f t="shared" si="9"/>
        <v/>
      </c>
      <c r="N73" s="154" t="str">
        <f t="shared" si="5"/>
        <v/>
      </c>
      <c r="O73" s="155" t="str">
        <f>IF(A73="","",IF(N73=0,0,0.8*H73/21.7*'1044Ai Domanda'!$B$30))</f>
        <v/>
      </c>
      <c r="P73" s="145" t="str">
        <f t="shared" si="6"/>
        <v/>
      </c>
      <c r="Q73" s="151" t="str">
        <f>IF(A73="","",M73*'1044Ai Domanda'!$B$31)</f>
        <v/>
      </c>
      <c r="R73" s="152" t="str">
        <f t="shared" si="10"/>
        <v/>
      </c>
      <c r="S73" s="12"/>
    </row>
    <row r="74" spans="1:19" ht="16.95" customHeight="1">
      <c r="A74" s="13" t="str">
        <f>IF('1044Bi Dati di base lav.'!A70="","",'1044Bi Dati di base lav.'!A70)</f>
        <v/>
      </c>
      <c r="B74" s="48" t="str">
        <f>IF('1044Bi Dati di base lav.'!B70="","",'1044Bi Dati di base lav.'!B70)</f>
        <v/>
      </c>
      <c r="C74" s="49" t="str">
        <f>IF('1044Bi Dati di base lav.'!C70="","",'1044Bi Dati di base lav.'!C70)</f>
        <v/>
      </c>
      <c r="D74" s="153" t="str">
        <f>IF('1044Bi Dati di base lav.'!G70-'1044Bi Dati di base lav.'!H70&lt;=0,"",'1044Bi Dati di base lav.'!G70-'1044Bi Dati di base lav.'!H70)</f>
        <v/>
      </c>
      <c r="E74" s="151" t="str">
        <f>IF('1044Bi Dati di base lav.'!I70="","",'1044Bi Dati di base lav.'!I70)</f>
        <v/>
      </c>
      <c r="F74" s="142" t="str">
        <f>IF('1044Bi Dati di base lav.'!A70="","",IF('1044Bi Dati di base lav.'!G70=0,0,E74/D74))</f>
        <v/>
      </c>
      <c r="G74" s="153" t="str">
        <f>IF(A74="","",IF('1044Bi Dati di base lav.'!J70&gt;'1044Ai Domanda'!$B$28,'1044Ai Domanda'!$B$28,'1044Bi Dati di base lav.'!J70))</f>
        <v/>
      </c>
      <c r="H74" s="143" t="str">
        <f>IF('1044Bi Dati di base lav.'!A70="","",IF(F74*21.7&gt;'1044Ai Domanda'!$B$28,'1044Ai Domanda'!$B$28,F74*21.7))</f>
        <v/>
      </c>
      <c r="I74" s="144" t="str">
        <f t="shared" si="4"/>
        <v/>
      </c>
      <c r="J74" s="145" t="str">
        <f>IF('1044Bi Dati di base lav.'!K70="","",'1044Bi Dati di base lav.'!K70)</f>
        <v/>
      </c>
      <c r="K74" s="151" t="str">
        <f t="shared" si="7"/>
        <v/>
      </c>
      <c r="L74" s="147" t="str">
        <f t="shared" si="8"/>
        <v/>
      </c>
      <c r="M74" s="148" t="str">
        <f t="shared" si="9"/>
        <v/>
      </c>
      <c r="N74" s="154" t="str">
        <f t="shared" si="5"/>
        <v/>
      </c>
      <c r="O74" s="155" t="str">
        <f>IF(A74="","",IF(N74=0,0,0.8*H74/21.7*'1044Ai Domanda'!$B$30))</f>
        <v/>
      </c>
      <c r="P74" s="145" t="str">
        <f t="shared" si="6"/>
        <v/>
      </c>
      <c r="Q74" s="151" t="str">
        <f>IF(A74="","",M74*'1044Ai Domanda'!$B$31)</f>
        <v/>
      </c>
      <c r="R74" s="152" t="str">
        <f t="shared" si="10"/>
        <v/>
      </c>
      <c r="S74" s="12"/>
    </row>
    <row r="75" spans="1:19" ht="16.95" customHeight="1">
      <c r="A75" s="13" t="str">
        <f>IF('1044Bi Dati di base lav.'!A71="","",'1044Bi Dati di base lav.'!A71)</f>
        <v/>
      </c>
      <c r="B75" s="48" t="str">
        <f>IF('1044Bi Dati di base lav.'!B71="","",'1044Bi Dati di base lav.'!B71)</f>
        <v/>
      </c>
      <c r="C75" s="49" t="str">
        <f>IF('1044Bi Dati di base lav.'!C71="","",'1044Bi Dati di base lav.'!C71)</f>
        <v/>
      </c>
      <c r="D75" s="153" t="str">
        <f>IF('1044Bi Dati di base lav.'!G71-'1044Bi Dati di base lav.'!H71&lt;=0,"",'1044Bi Dati di base lav.'!G71-'1044Bi Dati di base lav.'!H71)</f>
        <v/>
      </c>
      <c r="E75" s="151" t="str">
        <f>IF('1044Bi Dati di base lav.'!I71="","",'1044Bi Dati di base lav.'!I71)</f>
        <v/>
      </c>
      <c r="F75" s="142" t="str">
        <f>IF('1044Bi Dati di base lav.'!A71="","",IF('1044Bi Dati di base lav.'!G71=0,0,E75/D75))</f>
        <v/>
      </c>
      <c r="G75" s="153" t="str">
        <f>IF(A75="","",IF('1044Bi Dati di base lav.'!J71&gt;'1044Ai Domanda'!$B$28,'1044Ai Domanda'!$B$28,'1044Bi Dati di base lav.'!J71))</f>
        <v/>
      </c>
      <c r="H75" s="143" t="str">
        <f>IF('1044Bi Dati di base lav.'!A71="","",IF(F75*21.7&gt;'1044Ai Domanda'!$B$28,'1044Ai Domanda'!$B$28,F75*21.7))</f>
        <v/>
      </c>
      <c r="I75" s="144" t="str">
        <f t="shared" si="4"/>
        <v/>
      </c>
      <c r="J75" s="145" t="str">
        <f>IF('1044Bi Dati di base lav.'!K71="","",'1044Bi Dati di base lav.'!K71)</f>
        <v/>
      </c>
      <c r="K75" s="151" t="str">
        <f t="shared" si="7"/>
        <v/>
      </c>
      <c r="L75" s="147" t="str">
        <f t="shared" si="8"/>
        <v/>
      </c>
      <c r="M75" s="148" t="str">
        <f t="shared" si="9"/>
        <v/>
      </c>
      <c r="N75" s="154" t="str">
        <f t="shared" si="5"/>
        <v/>
      </c>
      <c r="O75" s="155" t="str">
        <f>IF(A75="","",IF(N75=0,0,0.8*H75/21.7*'1044Ai Domanda'!$B$30))</f>
        <v/>
      </c>
      <c r="P75" s="145" t="str">
        <f t="shared" si="6"/>
        <v/>
      </c>
      <c r="Q75" s="151" t="str">
        <f>IF(A75="","",M75*'1044Ai Domanda'!$B$31)</f>
        <v/>
      </c>
      <c r="R75" s="152" t="str">
        <f t="shared" si="10"/>
        <v/>
      </c>
      <c r="S75" s="12"/>
    </row>
    <row r="76" spans="1:19" ht="16.95" customHeight="1">
      <c r="A76" s="13" t="str">
        <f>IF('1044Bi Dati di base lav.'!A72="","",'1044Bi Dati di base lav.'!A72)</f>
        <v/>
      </c>
      <c r="B76" s="48" t="str">
        <f>IF('1044Bi Dati di base lav.'!B72="","",'1044Bi Dati di base lav.'!B72)</f>
        <v/>
      </c>
      <c r="C76" s="49" t="str">
        <f>IF('1044Bi Dati di base lav.'!C72="","",'1044Bi Dati di base lav.'!C72)</f>
        <v/>
      </c>
      <c r="D76" s="153" t="str">
        <f>IF('1044Bi Dati di base lav.'!G72-'1044Bi Dati di base lav.'!H72&lt;=0,"",'1044Bi Dati di base lav.'!G72-'1044Bi Dati di base lav.'!H72)</f>
        <v/>
      </c>
      <c r="E76" s="151" t="str">
        <f>IF('1044Bi Dati di base lav.'!I72="","",'1044Bi Dati di base lav.'!I72)</f>
        <v/>
      </c>
      <c r="F76" s="142" t="str">
        <f>IF('1044Bi Dati di base lav.'!A72="","",IF('1044Bi Dati di base lav.'!G72=0,0,E76/D76))</f>
        <v/>
      </c>
      <c r="G76" s="153" t="str">
        <f>IF(A76="","",IF('1044Bi Dati di base lav.'!J72&gt;'1044Ai Domanda'!$B$28,'1044Ai Domanda'!$B$28,'1044Bi Dati di base lav.'!J72))</f>
        <v/>
      </c>
      <c r="H76" s="143" t="str">
        <f>IF('1044Bi Dati di base lav.'!A72="","",IF(F76*21.7&gt;'1044Ai Domanda'!$B$28,'1044Ai Domanda'!$B$28,F76*21.7))</f>
        <v/>
      </c>
      <c r="I76" s="144" t="str">
        <f t="shared" si="4"/>
        <v/>
      </c>
      <c r="J76" s="145" t="str">
        <f>IF('1044Bi Dati di base lav.'!K72="","",'1044Bi Dati di base lav.'!K72)</f>
        <v/>
      </c>
      <c r="K76" s="151" t="str">
        <f t="shared" ref="K76:K110" si="11">IF(A76="","",G76-H76)</f>
        <v/>
      </c>
      <c r="L76" s="147" t="str">
        <f t="shared" ref="L76:L107" si="12">IF(A76="","",IF(K76+J76&lt;=0,0,K76+J76))</f>
        <v/>
      </c>
      <c r="M76" s="148" t="str">
        <f t="shared" ref="M76:M110" si="13">IF(A76="","",IF(G76&lt;I76,IF(AND(H76-G76-J76&gt;0,H76-G76-J76&gt;H76-I76),H76-G76-J76,0),0))</f>
        <v/>
      </c>
      <c r="N76" s="154" t="str">
        <f t="shared" si="5"/>
        <v/>
      </c>
      <c r="O76" s="155" t="str">
        <f>IF(A76="","",IF(N76=0,0,0.8*H76/21.7*'1044Ai Domanda'!$B$30))</f>
        <v/>
      </c>
      <c r="P76" s="145" t="str">
        <f t="shared" si="6"/>
        <v/>
      </c>
      <c r="Q76" s="151" t="str">
        <f>IF(A76="","",M76*'1044Ai Domanda'!$B$31)</f>
        <v/>
      </c>
      <c r="R76" s="152" t="str">
        <f t="shared" ref="R76:R107" si="14">IF(A76="","",P76+Q76)</f>
        <v/>
      </c>
      <c r="S76" s="12"/>
    </row>
    <row r="77" spans="1:19" ht="16.95" customHeight="1">
      <c r="A77" s="13" t="str">
        <f>IF('1044Bi Dati di base lav.'!A73="","",'1044Bi Dati di base lav.'!A73)</f>
        <v/>
      </c>
      <c r="B77" s="48" t="str">
        <f>IF('1044Bi Dati di base lav.'!B73="","",'1044Bi Dati di base lav.'!B73)</f>
        <v/>
      </c>
      <c r="C77" s="49" t="str">
        <f>IF('1044Bi Dati di base lav.'!C73="","",'1044Bi Dati di base lav.'!C73)</f>
        <v/>
      </c>
      <c r="D77" s="153" t="str">
        <f>IF('1044Bi Dati di base lav.'!G73-'1044Bi Dati di base lav.'!H73&lt;=0,"",'1044Bi Dati di base lav.'!G73-'1044Bi Dati di base lav.'!H73)</f>
        <v/>
      </c>
      <c r="E77" s="151" t="str">
        <f>IF('1044Bi Dati di base lav.'!I73="","",'1044Bi Dati di base lav.'!I73)</f>
        <v/>
      </c>
      <c r="F77" s="142" t="str">
        <f>IF('1044Bi Dati di base lav.'!A73="","",IF('1044Bi Dati di base lav.'!G73=0,0,E77/D77))</f>
        <v/>
      </c>
      <c r="G77" s="153" t="str">
        <f>IF(A77="","",IF('1044Bi Dati di base lav.'!J73&gt;'1044Ai Domanda'!$B$28,'1044Ai Domanda'!$B$28,'1044Bi Dati di base lav.'!J73))</f>
        <v/>
      </c>
      <c r="H77" s="143" t="str">
        <f>IF('1044Bi Dati di base lav.'!A73="","",IF(F77*21.7&gt;'1044Ai Domanda'!$B$28,'1044Ai Domanda'!$B$28,F77*21.7))</f>
        <v/>
      </c>
      <c r="I77" s="144" t="str">
        <f t="shared" ref="I77:I110" si="15">IF(A77="","",H77*0.8)</f>
        <v/>
      </c>
      <c r="J77" s="145" t="str">
        <f>IF('1044Bi Dati di base lav.'!K73="","",'1044Bi Dati di base lav.'!K73)</f>
        <v/>
      </c>
      <c r="K77" s="151" t="str">
        <f t="shared" si="11"/>
        <v/>
      </c>
      <c r="L77" s="147" t="str">
        <f t="shared" si="12"/>
        <v/>
      </c>
      <c r="M77" s="148" t="str">
        <f t="shared" si="13"/>
        <v/>
      </c>
      <c r="N77" s="154" t="str">
        <f t="shared" ref="N77:N110" si="16">IF(A77="","",M77*0.8)</f>
        <v/>
      </c>
      <c r="O77" s="155" t="str">
        <f>IF(A77="","",IF(N77=0,0,0.8*H77/21.7*'1044Ai Domanda'!$B$30))</f>
        <v/>
      </c>
      <c r="P77" s="145" t="str">
        <f t="shared" ref="P77:P110" si="17">IF(A77="","",IF(N77-O77&lt;0,0,N77-O77))</f>
        <v/>
      </c>
      <c r="Q77" s="151" t="str">
        <f>IF(A77="","",M77*'1044Ai Domanda'!$B$31)</f>
        <v/>
      </c>
      <c r="R77" s="152" t="str">
        <f t="shared" si="14"/>
        <v/>
      </c>
      <c r="S77" s="12"/>
    </row>
    <row r="78" spans="1:19" ht="16.95" customHeight="1">
      <c r="A78" s="13" t="str">
        <f>IF('1044Bi Dati di base lav.'!A74="","",'1044Bi Dati di base lav.'!A74)</f>
        <v/>
      </c>
      <c r="B78" s="48" t="str">
        <f>IF('1044Bi Dati di base lav.'!B74="","",'1044Bi Dati di base lav.'!B74)</f>
        <v/>
      </c>
      <c r="C78" s="49" t="str">
        <f>IF('1044Bi Dati di base lav.'!C74="","",'1044Bi Dati di base lav.'!C74)</f>
        <v/>
      </c>
      <c r="D78" s="153" t="str">
        <f>IF('1044Bi Dati di base lav.'!G74-'1044Bi Dati di base lav.'!H74&lt;=0,"",'1044Bi Dati di base lav.'!G74-'1044Bi Dati di base lav.'!H74)</f>
        <v/>
      </c>
      <c r="E78" s="151" t="str">
        <f>IF('1044Bi Dati di base lav.'!I74="","",'1044Bi Dati di base lav.'!I74)</f>
        <v/>
      </c>
      <c r="F78" s="142" t="str">
        <f>IF('1044Bi Dati di base lav.'!A74="","",IF('1044Bi Dati di base lav.'!G74=0,0,E78/D78))</f>
        <v/>
      </c>
      <c r="G78" s="153" t="str">
        <f>IF(A78="","",IF('1044Bi Dati di base lav.'!J74&gt;'1044Ai Domanda'!$B$28,'1044Ai Domanda'!$B$28,'1044Bi Dati di base lav.'!J74))</f>
        <v/>
      </c>
      <c r="H78" s="143" t="str">
        <f>IF('1044Bi Dati di base lav.'!A74="","",IF(F78*21.7&gt;'1044Ai Domanda'!$B$28,'1044Ai Domanda'!$B$28,F78*21.7))</f>
        <v/>
      </c>
      <c r="I78" s="144" t="str">
        <f t="shared" si="15"/>
        <v/>
      </c>
      <c r="J78" s="145" t="str">
        <f>IF('1044Bi Dati di base lav.'!K74="","",'1044Bi Dati di base lav.'!K74)</f>
        <v/>
      </c>
      <c r="K78" s="151" t="str">
        <f t="shared" si="11"/>
        <v/>
      </c>
      <c r="L78" s="147" t="str">
        <f t="shared" si="12"/>
        <v/>
      </c>
      <c r="M78" s="148" t="str">
        <f t="shared" si="13"/>
        <v/>
      </c>
      <c r="N78" s="154" t="str">
        <f t="shared" si="16"/>
        <v/>
      </c>
      <c r="O78" s="155" t="str">
        <f>IF(A78="","",IF(N78=0,0,0.8*H78/21.7*'1044Ai Domanda'!$B$30))</f>
        <v/>
      </c>
      <c r="P78" s="145" t="str">
        <f t="shared" si="17"/>
        <v/>
      </c>
      <c r="Q78" s="151" t="str">
        <f>IF(A78="","",M78*'1044Ai Domanda'!$B$31)</f>
        <v/>
      </c>
      <c r="R78" s="152" t="str">
        <f t="shared" si="14"/>
        <v/>
      </c>
      <c r="S78" s="12"/>
    </row>
    <row r="79" spans="1:19" ht="16.95" customHeight="1">
      <c r="A79" s="13" t="str">
        <f>IF('1044Bi Dati di base lav.'!A75="","",'1044Bi Dati di base lav.'!A75)</f>
        <v/>
      </c>
      <c r="B79" s="48" t="str">
        <f>IF('1044Bi Dati di base lav.'!B75="","",'1044Bi Dati di base lav.'!B75)</f>
        <v/>
      </c>
      <c r="C79" s="49" t="str">
        <f>IF('1044Bi Dati di base lav.'!C75="","",'1044Bi Dati di base lav.'!C75)</f>
        <v/>
      </c>
      <c r="D79" s="153" t="str">
        <f>IF('1044Bi Dati di base lav.'!G75-'1044Bi Dati di base lav.'!H75&lt;=0,"",'1044Bi Dati di base lav.'!G75-'1044Bi Dati di base lav.'!H75)</f>
        <v/>
      </c>
      <c r="E79" s="151" t="str">
        <f>IF('1044Bi Dati di base lav.'!I75="","",'1044Bi Dati di base lav.'!I75)</f>
        <v/>
      </c>
      <c r="F79" s="142" t="str">
        <f>IF('1044Bi Dati di base lav.'!A75="","",IF('1044Bi Dati di base lav.'!G75=0,0,E79/D79))</f>
        <v/>
      </c>
      <c r="G79" s="153" t="str">
        <f>IF(A79="","",IF('1044Bi Dati di base lav.'!J75&gt;'1044Ai Domanda'!$B$28,'1044Ai Domanda'!$B$28,'1044Bi Dati di base lav.'!J75))</f>
        <v/>
      </c>
      <c r="H79" s="143" t="str">
        <f>IF('1044Bi Dati di base lav.'!A75="","",IF(F79*21.7&gt;'1044Ai Domanda'!$B$28,'1044Ai Domanda'!$B$28,F79*21.7))</f>
        <v/>
      </c>
      <c r="I79" s="144" t="str">
        <f t="shared" si="15"/>
        <v/>
      </c>
      <c r="J79" s="145" t="str">
        <f>IF('1044Bi Dati di base lav.'!K75="","",'1044Bi Dati di base lav.'!K75)</f>
        <v/>
      </c>
      <c r="K79" s="151" t="str">
        <f t="shared" si="11"/>
        <v/>
      </c>
      <c r="L79" s="147" t="str">
        <f t="shared" si="12"/>
        <v/>
      </c>
      <c r="M79" s="148" t="str">
        <f t="shared" si="13"/>
        <v/>
      </c>
      <c r="N79" s="154" t="str">
        <f t="shared" si="16"/>
        <v/>
      </c>
      <c r="O79" s="155" t="str">
        <f>IF(A79="","",IF(N79=0,0,0.8*H79/21.7*'1044Ai Domanda'!$B$30))</f>
        <v/>
      </c>
      <c r="P79" s="145" t="str">
        <f t="shared" si="17"/>
        <v/>
      </c>
      <c r="Q79" s="151" t="str">
        <f>IF(A79="","",M79*'1044Ai Domanda'!$B$31)</f>
        <v/>
      </c>
      <c r="R79" s="152" t="str">
        <f t="shared" si="14"/>
        <v/>
      </c>
      <c r="S79" s="12"/>
    </row>
    <row r="80" spans="1:19" ht="16.95" customHeight="1">
      <c r="A80" s="13" t="str">
        <f>IF('1044Bi Dati di base lav.'!A76="","",'1044Bi Dati di base lav.'!A76)</f>
        <v/>
      </c>
      <c r="B80" s="48" t="str">
        <f>IF('1044Bi Dati di base lav.'!B76="","",'1044Bi Dati di base lav.'!B76)</f>
        <v/>
      </c>
      <c r="C80" s="49" t="str">
        <f>IF('1044Bi Dati di base lav.'!C76="","",'1044Bi Dati di base lav.'!C76)</f>
        <v/>
      </c>
      <c r="D80" s="153" t="str">
        <f>IF('1044Bi Dati di base lav.'!G76-'1044Bi Dati di base lav.'!H76&lt;=0,"",'1044Bi Dati di base lav.'!G76-'1044Bi Dati di base lav.'!H76)</f>
        <v/>
      </c>
      <c r="E80" s="151" t="str">
        <f>IF('1044Bi Dati di base lav.'!I76="","",'1044Bi Dati di base lav.'!I76)</f>
        <v/>
      </c>
      <c r="F80" s="142" t="str">
        <f>IF('1044Bi Dati di base lav.'!A76="","",IF('1044Bi Dati di base lav.'!G76=0,0,E80/D80))</f>
        <v/>
      </c>
      <c r="G80" s="153" t="str">
        <f>IF(A80="","",IF('1044Bi Dati di base lav.'!J76&gt;'1044Ai Domanda'!$B$28,'1044Ai Domanda'!$B$28,'1044Bi Dati di base lav.'!J76))</f>
        <v/>
      </c>
      <c r="H80" s="143" t="str">
        <f>IF('1044Bi Dati di base lav.'!A76="","",IF(F80*21.7&gt;'1044Ai Domanda'!$B$28,'1044Ai Domanda'!$B$28,F80*21.7))</f>
        <v/>
      </c>
      <c r="I80" s="144" t="str">
        <f t="shared" si="15"/>
        <v/>
      </c>
      <c r="J80" s="145" t="str">
        <f>IF('1044Bi Dati di base lav.'!K76="","",'1044Bi Dati di base lav.'!K76)</f>
        <v/>
      </c>
      <c r="K80" s="151" t="str">
        <f t="shared" si="11"/>
        <v/>
      </c>
      <c r="L80" s="147" t="str">
        <f t="shared" si="12"/>
        <v/>
      </c>
      <c r="M80" s="148" t="str">
        <f t="shared" si="13"/>
        <v/>
      </c>
      <c r="N80" s="154" t="str">
        <f t="shared" si="16"/>
        <v/>
      </c>
      <c r="O80" s="155" t="str">
        <f>IF(A80="","",IF(N80=0,0,0.8*H80/21.7*'1044Ai Domanda'!$B$30))</f>
        <v/>
      </c>
      <c r="P80" s="145" t="str">
        <f t="shared" si="17"/>
        <v/>
      </c>
      <c r="Q80" s="151" t="str">
        <f>IF(A80="","",M80*'1044Ai Domanda'!$B$31)</f>
        <v/>
      </c>
      <c r="R80" s="152" t="str">
        <f t="shared" si="14"/>
        <v/>
      </c>
      <c r="S80" s="12"/>
    </row>
    <row r="81" spans="1:19" ht="16.95" customHeight="1">
      <c r="A81" s="13" t="str">
        <f>IF('1044Bi Dati di base lav.'!A77="","",'1044Bi Dati di base lav.'!A77)</f>
        <v/>
      </c>
      <c r="B81" s="48" t="str">
        <f>IF('1044Bi Dati di base lav.'!B77="","",'1044Bi Dati di base lav.'!B77)</f>
        <v/>
      </c>
      <c r="C81" s="49" t="str">
        <f>IF('1044Bi Dati di base lav.'!C77="","",'1044Bi Dati di base lav.'!C77)</f>
        <v/>
      </c>
      <c r="D81" s="153" t="str">
        <f>IF('1044Bi Dati di base lav.'!G77-'1044Bi Dati di base lav.'!H77&lt;=0,"",'1044Bi Dati di base lav.'!G77-'1044Bi Dati di base lav.'!H77)</f>
        <v/>
      </c>
      <c r="E81" s="151" t="str">
        <f>IF('1044Bi Dati di base lav.'!I77="","",'1044Bi Dati di base lav.'!I77)</f>
        <v/>
      </c>
      <c r="F81" s="142" t="str">
        <f>IF('1044Bi Dati di base lav.'!A77="","",IF('1044Bi Dati di base lav.'!G77=0,0,E81/D81))</f>
        <v/>
      </c>
      <c r="G81" s="153" t="str">
        <f>IF(A81="","",IF('1044Bi Dati di base lav.'!J77&gt;'1044Ai Domanda'!$B$28,'1044Ai Domanda'!$B$28,'1044Bi Dati di base lav.'!J77))</f>
        <v/>
      </c>
      <c r="H81" s="143" t="str">
        <f>IF('1044Bi Dati di base lav.'!A77="","",IF(F81*21.7&gt;'1044Ai Domanda'!$B$28,'1044Ai Domanda'!$B$28,F81*21.7))</f>
        <v/>
      </c>
      <c r="I81" s="144" t="str">
        <f t="shared" si="15"/>
        <v/>
      </c>
      <c r="J81" s="145" t="str">
        <f>IF('1044Bi Dati di base lav.'!K77="","",'1044Bi Dati di base lav.'!K77)</f>
        <v/>
      </c>
      <c r="K81" s="151" t="str">
        <f t="shared" si="11"/>
        <v/>
      </c>
      <c r="L81" s="147" t="str">
        <f t="shared" si="12"/>
        <v/>
      </c>
      <c r="M81" s="148" t="str">
        <f t="shared" si="13"/>
        <v/>
      </c>
      <c r="N81" s="154" t="str">
        <f t="shared" si="16"/>
        <v/>
      </c>
      <c r="O81" s="155" t="str">
        <f>IF(A81="","",IF(N81=0,0,0.8*H81/21.7*'1044Ai Domanda'!$B$30))</f>
        <v/>
      </c>
      <c r="P81" s="145" t="str">
        <f t="shared" si="17"/>
        <v/>
      </c>
      <c r="Q81" s="151" t="str">
        <f>IF(A81="","",M81*'1044Ai Domanda'!$B$31)</f>
        <v/>
      </c>
      <c r="R81" s="152" t="str">
        <f t="shared" si="14"/>
        <v/>
      </c>
      <c r="S81" s="12"/>
    </row>
    <row r="82" spans="1:19" ht="16.95" customHeight="1">
      <c r="A82" s="13" t="str">
        <f>IF('1044Bi Dati di base lav.'!A78="","",'1044Bi Dati di base lav.'!A78)</f>
        <v/>
      </c>
      <c r="B82" s="48" t="str">
        <f>IF('1044Bi Dati di base lav.'!B78="","",'1044Bi Dati di base lav.'!B78)</f>
        <v/>
      </c>
      <c r="C82" s="49" t="str">
        <f>IF('1044Bi Dati di base lav.'!C78="","",'1044Bi Dati di base lav.'!C78)</f>
        <v/>
      </c>
      <c r="D82" s="153" t="str">
        <f>IF('1044Bi Dati di base lav.'!G78-'1044Bi Dati di base lav.'!H78&lt;=0,"",'1044Bi Dati di base lav.'!G78-'1044Bi Dati di base lav.'!H78)</f>
        <v/>
      </c>
      <c r="E82" s="151" t="str">
        <f>IF('1044Bi Dati di base lav.'!I78="","",'1044Bi Dati di base lav.'!I78)</f>
        <v/>
      </c>
      <c r="F82" s="142" t="str">
        <f>IF('1044Bi Dati di base lav.'!A78="","",IF('1044Bi Dati di base lav.'!G78=0,0,E82/D82))</f>
        <v/>
      </c>
      <c r="G82" s="153" t="str">
        <f>IF(A82="","",IF('1044Bi Dati di base lav.'!J78&gt;'1044Ai Domanda'!$B$28,'1044Ai Domanda'!$B$28,'1044Bi Dati di base lav.'!J78))</f>
        <v/>
      </c>
      <c r="H82" s="143" t="str">
        <f>IF('1044Bi Dati di base lav.'!A78="","",IF(F82*21.7&gt;'1044Ai Domanda'!$B$28,'1044Ai Domanda'!$B$28,F82*21.7))</f>
        <v/>
      </c>
      <c r="I82" s="144" t="str">
        <f t="shared" si="15"/>
        <v/>
      </c>
      <c r="J82" s="145" t="str">
        <f>IF('1044Bi Dati di base lav.'!K78="","",'1044Bi Dati di base lav.'!K78)</f>
        <v/>
      </c>
      <c r="K82" s="151" t="str">
        <f t="shared" si="11"/>
        <v/>
      </c>
      <c r="L82" s="147" t="str">
        <f t="shared" si="12"/>
        <v/>
      </c>
      <c r="M82" s="148" t="str">
        <f t="shared" si="13"/>
        <v/>
      </c>
      <c r="N82" s="154" t="str">
        <f t="shared" si="16"/>
        <v/>
      </c>
      <c r="O82" s="155" t="str">
        <f>IF(A82="","",IF(N82=0,0,0.8*H82/21.7*'1044Ai Domanda'!$B$30))</f>
        <v/>
      </c>
      <c r="P82" s="145" t="str">
        <f t="shared" si="17"/>
        <v/>
      </c>
      <c r="Q82" s="151" t="str">
        <f>IF(A82="","",M82*'1044Ai Domanda'!$B$31)</f>
        <v/>
      </c>
      <c r="R82" s="152" t="str">
        <f t="shared" si="14"/>
        <v/>
      </c>
      <c r="S82" s="12"/>
    </row>
    <row r="83" spans="1:19" ht="16.95" customHeight="1">
      <c r="A83" s="13" t="str">
        <f>IF('1044Bi Dati di base lav.'!A79="","",'1044Bi Dati di base lav.'!A79)</f>
        <v/>
      </c>
      <c r="B83" s="48" t="str">
        <f>IF('1044Bi Dati di base lav.'!B79="","",'1044Bi Dati di base lav.'!B79)</f>
        <v/>
      </c>
      <c r="C83" s="49" t="str">
        <f>IF('1044Bi Dati di base lav.'!C79="","",'1044Bi Dati di base lav.'!C79)</f>
        <v/>
      </c>
      <c r="D83" s="153" t="str">
        <f>IF('1044Bi Dati di base lav.'!G79-'1044Bi Dati di base lav.'!H79&lt;=0,"",'1044Bi Dati di base lav.'!G79-'1044Bi Dati di base lav.'!H79)</f>
        <v/>
      </c>
      <c r="E83" s="151" t="str">
        <f>IF('1044Bi Dati di base lav.'!I79="","",'1044Bi Dati di base lav.'!I79)</f>
        <v/>
      </c>
      <c r="F83" s="142" t="str">
        <f>IF('1044Bi Dati di base lav.'!A79="","",IF('1044Bi Dati di base lav.'!G79=0,0,E83/D83))</f>
        <v/>
      </c>
      <c r="G83" s="153" t="str">
        <f>IF(A83="","",IF('1044Bi Dati di base lav.'!J79&gt;'1044Ai Domanda'!$B$28,'1044Ai Domanda'!$B$28,'1044Bi Dati di base lav.'!J79))</f>
        <v/>
      </c>
      <c r="H83" s="143" t="str">
        <f>IF('1044Bi Dati di base lav.'!A79="","",IF(F83*21.7&gt;'1044Ai Domanda'!$B$28,'1044Ai Domanda'!$B$28,F83*21.7))</f>
        <v/>
      </c>
      <c r="I83" s="144" t="str">
        <f t="shared" si="15"/>
        <v/>
      </c>
      <c r="J83" s="145" t="str">
        <f>IF('1044Bi Dati di base lav.'!K79="","",'1044Bi Dati di base lav.'!K79)</f>
        <v/>
      </c>
      <c r="K83" s="151" t="str">
        <f t="shared" si="11"/>
        <v/>
      </c>
      <c r="L83" s="147" t="str">
        <f t="shared" si="12"/>
        <v/>
      </c>
      <c r="M83" s="148" t="str">
        <f t="shared" si="13"/>
        <v/>
      </c>
      <c r="N83" s="154" t="str">
        <f t="shared" si="16"/>
        <v/>
      </c>
      <c r="O83" s="155" t="str">
        <f>IF(A83="","",IF(N83=0,0,0.8*H83/21.7*'1044Ai Domanda'!$B$30))</f>
        <v/>
      </c>
      <c r="P83" s="145" t="str">
        <f t="shared" si="17"/>
        <v/>
      </c>
      <c r="Q83" s="151" t="str">
        <f>IF(A83="","",M83*'1044Ai Domanda'!$B$31)</f>
        <v/>
      </c>
      <c r="R83" s="152" t="str">
        <f t="shared" si="14"/>
        <v/>
      </c>
      <c r="S83" s="12"/>
    </row>
    <row r="84" spans="1:19" ht="16.95" customHeight="1">
      <c r="A84" s="13" t="str">
        <f>IF('1044Bi Dati di base lav.'!A80="","",'1044Bi Dati di base lav.'!A80)</f>
        <v/>
      </c>
      <c r="B84" s="48" t="str">
        <f>IF('1044Bi Dati di base lav.'!B80="","",'1044Bi Dati di base lav.'!B80)</f>
        <v/>
      </c>
      <c r="C84" s="49" t="str">
        <f>IF('1044Bi Dati di base lav.'!C80="","",'1044Bi Dati di base lav.'!C80)</f>
        <v/>
      </c>
      <c r="D84" s="153" t="str">
        <f>IF('1044Bi Dati di base lav.'!G80-'1044Bi Dati di base lav.'!H80&lt;=0,"",'1044Bi Dati di base lav.'!G80-'1044Bi Dati di base lav.'!H80)</f>
        <v/>
      </c>
      <c r="E84" s="151" t="str">
        <f>IF('1044Bi Dati di base lav.'!I80="","",'1044Bi Dati di base lav.'!I80)</f>
        <v/>
      </c>
      <c r="F84" s="142" t="str">
        <f>IF('1044Bi Dati di base lav.'!A80="","",IF('1044Bi Dati di base lav.'!G80=0,0,E84/D84))</f>
        <v/>
      </c>
      <c r="G84" s="153" t="str">
        <f>IF(A84="","",IF('1044Bi Dati di base lav.'!J80&gt;'1044Ai Domanda'!$B$28,'1044Ai Domanda'!$B$28,'1044Bi Dati di base lav.'!J80))</f>
        <v/>
      </c>
      <c r="H84" s="143" t="str">
        <f>IF('1044Bi Dati di base lav.'!A80="","",IF(F84*21.7&gt;'1044Ai Domanda'!$B$28,'1044Ai Domanda'!$B$28,F84*21.7))</f>
        <v/>
      </c>
      <c r="I84" s="144" t="str">
        <f t="shared" si="15"/>
        <v/>
      </c>
      <c r="J84" s="145" t="str">
        <f>IF('1044Bi Dati di base lav.'!K80="","",'1044Bi Dati di base lav.'!K80)</f>
        <v/>
      </c>
      <c r="K84" s="151" t="str">
        <f t="shared" si="11"/>
        <v/>
      </c>
      <c r="L84" s="147" t="str">
        <f t="shared" si="12"/>
        <v/>
      </c>
      <c r="M84" s="148" t="str">
        <f t="shared" si="13"/>
        <v/>
      </c>
      <c r="N84" s="154" t="str">
        <f t="shared" si="16"/>
        <v/>
      </c>
      <c r="O84" s="155" t="str">
        <f>IF(A84="","",IF(N84=0,0,0.8*H84/21.7*'1044Ai Domanda'!$B$30))</f>
        <v/>
      </c>
      <c r="P84" s="145" t="str">
        <f t="shared" si="17"/>
        <v/>
      </c>
      <c r="Q84" s="151" t="str">
        <f>IF(A84="","",M84*'1044Ai Domanda'!$B$31)</f>
        <v/>
      </c>
      <c r="R84" s="152" t="str">
        <f t="shared" si="14"/>
        <v/>
      </c>
      <c r="S84" s="12"/>
    </row>
    <row r="85" spans="1:19" ht="16.95" customHeight="1">
      <c r="A85" s="13" t="str">
        <f>IF('1044Bi Dati di base lav.'!A81="","",'1044Bi Dati di base lav.'!A81)</f>
        <v/>
      </c>
      <c r="B85" s="48" t="str">
        <f>IF('1044Bi Dati di base lav.'!B81="","",'1044Bi Dati di base lav.'!B81)</f>
        <v/>
      </c>
      <c r="C85" s="49" t="str">
        <f>IF('1044Bi Dati di base lav.'!C81="","",'1044Bi Dati di base lav.'!C81)</f>
        <v/>
      </c>
      <c r="D85" s="153" t="str">
        <f>IF('1044Bi Dati di base lav.'!G81-'1044Bi Dati di base lav.'!H81&lt;=0,"",'1044Bi Dati di base lav.'!G81-'1044Bi Dati di base lav.'!H81)</f>
        <v/>
      </c>
      <c r="E85" s="151" t="str">
        <f>IF('1044Bi Dati di base lav.'!I81="","",'1044Bi Dati di base lav.'!I81)</f>
        <v/>
      </c>
      <c r="F85" s="142" t="str">
        <f>IF('1044Bi Dati di base lav.'!A81="","",IF('1044Bi Dati di base lav.'!G81=0,0,E85/D85))</f>
        <v/>
      </c>
      <c r="G85" s="153" t="str">
        <f>IF(A85="","",IF('1044Bi Dati di base lav.'!J81&gt;'1044Ai Domanda'!$B$28,'1044Ai Domanda'!$B$28,'1044Bi Dati di base lav.'!J81))</f>
        <v/>
      </c>
      <c r="H85" s="143" t="str">
        <f>IF('1044Bi Dati di base lav.'!A81="","",IF(F85*21.7&gt;'1044Ai Domanda'!$B$28,'1044Ai Domanda'!$B$28,F85*21.7))</f>
        <v/>
      </c>
      <c r="I85" s="144" t="str">
        <f t="shared" si="15"/>
        <v/>
      </c>
      <c r="J85" s="145" t="str">
        <f>IF('1044Bi Dati di base lav.'!K81="","",'1044Bi Dati di base lav.'!K81)</f>
        <v/>
      </c>
      <c r="K85" s="151" t="str">
        <f t="shared" si="11"/>
        <v/>
      </c>
      <c r="L85" s="147" t="str">
        <f t="shared" si="12"/>
        <v/>
      </c>
      <c r="M85" s="148" t="str">
        <f t="shared" si="13"/>
        <v/>
      </c>
      <c r="N85" s="154" t="str">
        <f t="shared" si="16"/>
        <v/>
      </c>
      <c r="O85" s="155" t="str">
        <f>IF(A85="","",IF(N85=0,0,0.8*H85/21.7*'1044Ai Domanda'!$B$30))</f>
        <v/>
      </c>
      <c r="P85" s="145" t="str">
        <f t="shared" si="17"/>
        <v/>
      </c>
      <c r="Q85" s="151" t="str">
        <f>IF(A85="","",M85*'1044Ai Domanda'!$B$31)</f>
        <v/>
      </c>
      <c r="R85" s="152" t="str">
        <f t="shared" si="14"/>
        <v/>
      </c>
      <c r="S85" s="12"/>
    </row>
    <row r="86" spans="1:19" ht="16.95" customHeight="1">
      <c r="A86" s="13" t="str">
        <f>IF('1044Bi Dati di base lav.'!A82="","",'1044Bi Dati di base lav.'!A82)</f>
        <v/>
      </c>
      <c r="B86" s="48" t="str">
        <f>IF('1044Bi Dati di base lav.'!B82="","",'1044Bi Dati di base lav.'!B82)</f>
        <v/>
      </c>
      <c r="C86" s="49" t="str">
        <f>IF('1044Bi Dati di base lav.'!C82="","",'1044Bi Dati di base lav.'!C82)</f>
        <v/>
      </c>
      <c r="D86" s="153" t="str">
        <f>IF('1044Bi Dati di base lav.'!G82-'1044Bi Dati di base lav.'!H82&lt;=0,"",'1044Bi Dati di base lav.'!G82-'1044Bi Dati di base lav.'!H82)</f>
        <v/>
      </c>
      <c r="E86" s="151" t="str">
        <f>IF('1044Bi Dati di base lav.'!I82="","",'1044Bi Dati di base lav.'!I82)</f>
        <v/>
      </c>
      <c r="F86" s="142" t="str">
        <f>IF('1044Bi Dati di base lav.'!A82="","",IF('1044Bi Dati di base lav.'!G82=0,0,E86/D86))</f>
        <v/>
      </c>
      <c r="G86" s="153" t="str">
        <f>IF(A86="","",IF('1044Bi Dati di base lav.'!J82&gt;'1044Ai Domanda'!$B$28,'1044Ai Domanda'!$B$28,'1044Bi Dati di base lav.'!J82))</f>
        <v/>
      </c>
      <c r="H86" s="143" t="str">
        <f>IF('1044Bi Dati di base lav.'!A82="","",IF(F86*21.7&gt;'1044Ai Domanda'!$B$28,'1044Ai Domanda'!$B$28,F86*21.7))</f>
        <v/>
      </c>
      <c r="I86" s="144" t="str">
        <f t="shared" si="15"/>
        <v/>
      </c>
      <c r="J86" s="145" t="str">
        <f>IF('1044Bi Dati di base lav.'!K82="","",'1044Bi Dati di base lav.'!K82)</f>
        <v/>
      </c>
      <c r="K86" s="151" t="str">
        <f t="shared" si="11"/>
        <v/>
      </c>
      <c r="L86" s="147" t="str">
        <f t="shared" si="12"/>
        <v/>
      </c>
      <c r="M86" s="148" t="str">
        <f t="shared" si="13"/>
        <v/>
      </c>
      <c r="N86" s="154" t="str">
        <f t="shared" si="16"/>
        <v/>
      </c>
      <c r="O86" s="155" t="str">
        <f>IF(A86="","",IF(N86=0,0,0.8*H86/21.7*'1044Ai Domanda'!$B$30))</f>
        <v/>
      </c>
      <c r="P86" s="145" t="str">
        <f t="shared" si="17"/>
        <v/>
      </c>
      <c r="Q86" s="151" t="str">
        <f>IF(A86="","",M86*'1044Ai Domanda'!$B$31)</f>
        <v/>
      </c>
      <c r="R86" s="152" t="str">
        <f t="shared" si="14"/>
        <v/>
      </c>
      <c r="S86" s="12"/>
    </row>
    <row r="87" spans="1:19" ht="16.95" customHeight="1">
      <c r="A87" s="13" t="str">
        <f>IF('1044Bi Dati di base lav.'!A83="","",'1044Bi Dati di base lav.'!A83)</f>
        <v/>
      </c>
      <c r="B87" s="48" t="str">
        <f>IF('1044Bi Dati di base lav.'!B83="","",'1044Bi Dati di base lav.'!B83)</f>
        <v/>
      </c>
      <c r="C87" s="49" t="str">
        <f>IF('1044Bi Dati di base lav.'!C83="","",'1044Bi Dati di base lav.'!C83)</f>
        <v/>
      </c>
      <c r="D87" s="153" t="str">
        <f>IF('1044Bi Dati di base lav.'!G83-'1044Bi Dati di base lav.'!H83&lt;=0,"",'1044Bi Dati di base lav.'!G83-'1044Bi Dati di base lav.'!H83)</f>
        <v/>
      </c>
      <c r="E87" s="151" t="str">
        <f>IF('1044Bi Dati di base lav.'!I83="","",'1044Bi Dati di base lav.'!I83)</f>
        <v/>
      </c>
      <c r="F87" s="142" t="str">
        <f>IF('1044Bi Dati di base lav.'!A83="","",IF('1044Bi Dati di base lav.'!G83=0,0,E87/D87))</f>
        <v/>
      </c>
      <c r="G87" s="153" t="str">
        <f>IF(A87="","",IF('1044Bi Dati di base lav.'!J83&gt;'1044Ai Domanda'!$B$28,'1044Ai Domanda'!$B$28,'1044Bi Dati di base lav.'!J83))</f>
        <v/>
      </c>
      <c r="H87" s="143" t="str">
        <f>IF('1044Bi Dati di base lav.'!A83="","",IF(F87*21.7&gt;'1044Ai Domanda'!$B$28,'1044Ai Domanda'!$B$28,F87*21.7))</f>
        <v/>
      </c>
      <c r="I87" s="144" t="str">
        <f t="shared" si="15"/>
        <v/>
      </c>
      <c r="J87" s="145" t="str">
        <f>IF('1044Bi Dati di base lav.'!K83="","",'1044Bi Dati di base lav.'!K83)</f>
        <v/>
      </c>
      <c r="K87" s="151" t="str">
        <f t="shared" si="11"/>
        <v/>
      </c>
      <c r="L87" s="147" t="str">
        <f t="shared" si="12"/>
        <v/>
      </c>
      <c r="M87" s="148" t="str">
        <f t="shared" si="13"/>
        <v/>
      </c>
      <c r="N87" s="154" t="str">
        <f t="shared" si="16"/>
        <v/>
      </c>
      <c r="O87" s="155" t="str">
        <f>IF(A87="","",IF(N87=0,0,0.8*H87/21.7*'1044Ai Domanda'!$B$30))</f>
        <v/>
      </c>
      <c r="P87" s="145" t="str">
        <f t="shared" si="17"/>
        <v/>
      </c>
      <c r="Q87" s="151" t="str">
        <f>IF(A87="","",M87*'1044Ai Domanda'!$B$31)</f>
        <v/>
      </c>
      <c r="R87" s="152" t="str">
        <f t="shared" si="14"/>
        <v/>
      </c>
      <c r="S87" s="12"/>
    </row>
    <row r="88" spans="1:19" ht="16.95" customHeight="1">
      <c r="A88" s="13" t="str">
        <f>IF('1044Bi Dati di base lav.'!A84="","",'1044Bi Dati di base lav.'!A84)</f>
        <v/>
      </c>
      <c r="B88" s="48" t="str">
        <f>IF('1044Bi Dati di base lav.'!B84="","",'1044Bi Dati di base lav.'!B84)</f>
        <v/>
      </c>
      <c r="C88" s="49" t="str">
        <f>IF('1044Bi Dati di base lav.'!C84="","",'1044Bi Dati di base lav.'!C84)</f>
        <v/>
      </c>
      <c r="D88" s="153" t="str">
        <f>IF('1044Bi Dati di base lav.'!G84-'1044Bi Dati di base lav.'!H84&lt;=0,"",'1044Bi Dati di base lav.'!G84-'1044Bi Dati di base lav.'!H84)</f>
        <v/>
      </c>
      <c r="E88" s="151" t="str">
        <f>IF('1044Bi Dati di base lav.'!I84="","",'1044Bi Dati di base lav.'!I84)</f>
        <v/>
      </c>
      <c r="F88" s="142" t="str">
        <f>IF('1044Bi Dati di base lav.'!A84="","",IF('1044Bi Dati di base lav.'!G84=0,0,E88/D88))</f>
        <v/>
      </c>
      <c r="G88" s="153" t="str">
        <f>IF(A88="","",IF('1044Bi Dati di base lav.'!J84&gt;'1044Ai Domanda'!$B$28,'1044Ai Domanda'!$B$28,'1044Bi Dati di base lav.'!J84))</f>
        <v/>
      </c>
      <c r="H88" s="143" t="str">
        <f>IF('1044Bi Dati di base lav.'!A84="","",IF(F88*21.7&gt;'1044Ai Domanda'!$B$28,'1044Ai Domanda'!$B$28,F88*21.7))</f>
        <v/>
      </c>
      <c r="I88" s="144" t="str">
        <f t="shared" si="15"/>
        <v/>
      </c>
      <c r="J88" s="145" t="str">
        <f>IF('1044Bi Dati di base lav.'!K84="","",'1044Bi Dati di base lav.'!K84)</f>
        <v/>
      </c>
      <c r="K88" s="151" t="str">
        <f t="shared" si="11"/>
        <v/>
      </c>
      <c r="L88" s="147" t="str">
        <f t="shared" si="12"/>
        <v/>
      </c>
      <c r="M88" s="148" t="str">
        <f t="shared" si="13"/>
        <v/>
      </c>
      <c r="N88" s="154" t="str">
        <f t="shared" si="16"/>
        <v/>
      </c>
      <c r="O88" s="155" t="str">
        <f>IF(A88="","",IF(N88=0,0,0.8*H88/21.7*'1044Ai Domanda'!$B$30))</f>
        <v/>
      </c>
      <c r="P88" s="145" t="str">
        <f t="shared" si="17"/>
        <v/>
      </c>
      <c r="Q88" s="151" t="str">
        <f>IF(A88="","",M88*'1044Ai Domanda'!$B$31)</f>
        <v/>
      </c>
      <c r="R88" s="152" t="str">
        <f t="shared" si="14"/>
        <v/>
      </c>
      <c r="S88" s="12"/>
    </row>
    <row r="89" spans="1:19" ht="16.95" customHeight="1">
      <c r="A89" s="13" t="str">
        <f>IF('1044Bi Dati di base lav.'!A85="","",'1044Bi Dati di base lav.'!A85)</f>
        <v/>
      </c>
      <c r="B89" s="48" t="str">
        <f>IF('1044Bi Dati di base lav.'!B85="","",'1044Bi Dati di base lav.'!B85)</f>
        <v/>
      </c>
      <c r="C89" s="49" t="str">
        <f>IF('1044Bi Dati di base lav.'!C85="","",'1044Bi Dati di base lav.'!C85)</f>
        <v/>
      </c>
      <c r="D89" s="153" t="str">
        <f>IF('1044Bi Dati di base lav.'!G85-'1044Bi Dati di base lav.'!H85&lt;=0,"",'1044Bi Dati di base lav.'!G85-'1044Bi Dati di base lav.'!H85)</f>
        <v/>
      </c>
      <c r="E89" s="151" t="str">
        <f>IF('1044Bi Dati di base lav.'!I85="","",'1044Bi Dati di base lav.'!I85)</f>
        <v/>
      </c>
      <c r="F89" s="142" t="str">
        <f>IF('1044Bi Dati di base lav.'!A85="","",IF('1044Bi Dati di base lav.'!G85=0,0,E89/D89))</f>
        <v/>
      </c>
      <c r="G89" s="153" t="str">
        <f>IF(A89="","",IF('1044Bi Dati di base lav.'!J85&gt;'1044Ai Domanda'!$B$28,'1044Ai Domanda'!$B$28,'1044Bi Dati di base lav.'!J85))</f>
        <v/>
      </c>
      <c r="H89" s="143" t="str">
        <f>IF('1044Bi Dati di base lav.'!A85="","",IF(F89*21.7&gt;'1044Ai Domanda'!$B$28,'1044Ai Domanda'!$B$28,F89*21.7))</f>
        <v/>
      </c>
      <c r="I89" s="144" t="str">
        <f t="shared" si="15"/>
        <v/>
      </c>
      <c r="J89" s="145" t="str">
        <f>IF('1044Bi Dati di base lav.'!K85="","",'1044Bi Dati di base lav.'!K85)</f>
        <v/>
      </c>
      <c r="K89" s="151" t="str">
        <f t="shared" si="11"/>
        <v/>
      </c>
      <c r="L89" s="147" t="str">
        <f t="shared" si="12"/>
        <v/>
      </c>
      <c r="M89" s="148" t="str">
        <f t="shared" si="13"/>
        <v/>
      </c>
      <c r="N89" s="154" t="str">
        <f t="shared" si="16"/>
        <v/>
      </c>
      <c r="O89" s="155" t="str">
        <f>IF(A89="","",IF(N89=0,0,0.8*H89/21.7*'1044Ai Domanda'!$B$30))</f>
        <v/>
      </c>
      <c r="P89" s="145" t="str">
        <f t="shared" si="17"/>
        <v/>
      </c>
      <c r="Q89" s="151" t="str">
        <f>IF(A89="","",M89*'1044Ai Domanda'!$B$31)</f>
        <v/>
      </c>
      <c r="R89" s="152" t="str">
        <f t="shared" si="14"/>
        <v/>
      </c>
      <c r="S89" s="12"/>
    </row>
    <row r="90" spans="1:19" ht="16.95" customHeight="1">
      <c r="A90" s="13" t="str">
        <f>IF('1044Bi Dati di base lav.'!A86="","",'1044Bi Dati di base lav.'!A86)</f>
        <v/>
      </c>
      <c r="B90" s="48" t="str">
        <f>IF('1044Bi Dati di base lav.'!B86="","",'1044Bi Dati di base lav.'!B86)</f>
        <v/>
      </c>
      <c r="C90" s="49" t="str">
        <f>IF('1044Bi Dati di base lav.'!C86="","",'1044Bi Dati di base lav.'!C86)</f>
        <v/>
      </c>
      <c r="D90" s="153" t="str">
        <f>IF('1044Bi Dati di base lav.'!G86-'1044Bi Dati di base lav.'!H86&lt;=0,"",'1044Bi Dati di base lav.'!G86-'1044Bi Dati di base lav.'!H86)</f>
        <v/>
      </c>
      <c r="E90" s="151" t="str">
        <f>IF('1044Bi Dati di base lav.'!I86="","",'1044Bi Dati di base lav.'!I86)</f>
        <v/>
      </c>
      <c r="F90" s="142" t="str">
        <f>IF('1044Bi Dati di base lav.'!A86="","",IF('1044Bi Dati di base lav.'!G86=0,0,E90/D90))</f>
        <v/>
      </c>
      <c r="G90" s="153" t="str">
        <f>IF(A90="","",IF('1044Bi Dati di base lav.'!J86&gt;'1044Ai Domanda'!$B$28,'1044Ai Domanda'!$B$28,'1044Bi Dati di base lav.'!J86))</f>
        <v/>
      </c>
      <c r="H90" s="143" t="str">
        <f>IF('1044Bi Dati di base lav.'!A86="","",IF(F90*21.7&gt;'1044Ai Domanda'!$B$28,'1044Ai Domanda'!$B$28,F90*21.7))</f>
        <v/>
      </c>
      <c r="I90" s="144" t="str">
        <f t="shared" si="15"/>
        <v/>
      </c>
      <c r="J90" s="145" t="str">
        <f>IF('1044Bi Dati di base lav.'!K86="","",'1044Bi Dati di base lav.'!K86)</f>
        <v/>
      </c>
      <c r="K90" s="151" t="str">
        <f t="shared" si="11"/>
        <v/>
      </c>
      <c r="L90" s="147" t="str">
        <f t="shared" si="12"/>
        <v/>
      </c>
      <c r="M90" s="148" t="str">
        <f t="shared" si="13"/>
        <v/>
      </c>
      <c r="N90" s="154" t="str">
        <f t="shared" si="16"/>
        <v/>
      </c>
      <c r="O90" s="155" t="str">
        <f>IF(A90="","",IF(N90=0,0,0.8*H90/21.7*'1044Ai Domanda'!$B$30))</f>
        <v/>
      </c>
      <c r="P90" s="145" t="str">
        <f t="shared" si="17"/>
        <v/>
      </c>
      <c r="Q90" s="151" t="str">
        <f>IF(A90="","",M90*'1044Ai Domanda'!$B$31)</f>
        <v/>
      </c>
      <c r="R90" s="152" t="str">
        <f t="shared" si="14"/>
        <v/>
      </c>
      <c r="S90" s="12"/>
    </row>
    <row r="91" spans="1:19" ht="16.95" customHeight="1">
      <c r="A91" s="13" t="str">
        <f>IF('1044Bi Dati di base lav.'!A87="","",'1044Bi Dati di base lav.'!A87)</f>
        <v/>
      </c>
      <c r="B91" s="48" t="str">
        <f>IF('1044Bi Dati di base lav.'!B87="","",'1044Bi Dati di base lav.'!B87)</f>
        <v/>
      </c>
      <c r="C91" s="49" t="str">
        <f>IF('1044Bi Dati di base lav.'!C87="","",'1044Bi Dati di base lav.'!C87)</f>
        <v/>
      </c>
      <c r="D91" s="153" t="str">
        <f>IF('1044Bi Dati di base lav.'!G87-'1044Bi Dati di base lav.'!H87&lt;=0,"",'1044Bi Dati di base lav.'!G87-'1044Bi Dati di base lav.'!H87)</f>
        <v/>
      </c>
      <c r="E91" s="151" t="str">
        <f>IF('1044Bi Dati di base lav.'!I87="","",'1044Bi Dati di base lav.'!I87)</f>
        <v/>
      </c>
      <c r="F91" s="142" t="str">
        <f>IF('1044Bi Dati di base lav.'!A87="","",IF('1044Bi Dati di base lav.'!G87=0,0,E91/D91))</f>
        <v/>
      </c>
      <c r="G91" s="153" t="str">
        <f>IF(A91="","",IF('1044Bi Dati di base lav.'!J87&gt;'1044Ai Domanda'!$B$28,'1044Ai Domanda'!$B$28,'1044Bi Dati di base lav.'!J87))</f>
        <v/>
      </c>
      <c r="H91" s="143" t="str">
        <f>IF('1044Bi Dati di base lav.'!A87="","",IF(F91*21.7&gt;'1044Ai Domanda'!$B$28,'1044Ai Domanda'!$B$28,F91*21.7))</f>
        <v/>
      </c>
      <c r="I91" s="144" t="str">
        <f t="shared" si="15"/>
        <v/>
      </c>
      <c r="J91" s="145" t="str">
        <f>IF('1044Bi Dati di base lav.'!K87="","",'1044Bi Dati di base lav.'!K87)</f>
        <v/>
      </c>
      <c r="K91" s="151" t="str">
        <f t="shared" si="11"/>
        <v/>
      </c>
      <c r="L91" s="147" t="str">
        <f t="shared" si="12"/>
        <v/>
      </c>
      <c r="M91" s="148" t="str">
        <f t="shared" si="13"/>
        <v/>
      </c>
      <c r="N91" s="154" t="str">
        <f t="shared" si="16"/>
        <v/>
      </c>
      <c r="O91" s="155" t="str">
        <f>IF(A91="","",IF(N91=0,0,0.8*H91/21.7*'1044Ai Domanda'!$B$30))</f>
        <v/>
      </c>
      <c r="P91" s="145" t="str">
        <f t="shared" si="17"/>
        <v/>
      </c>
      <c r="Q91" s="151" t="str">
        <f>IF(A91="","",M91*'1044Ai Domanda'!$B$31)</f>
        <v/>
      </c>
      <c r="R91" s="152" t="str">
        <f t="shared" si="14"/>
        <v/>
      </c>
      <c r="S91" s="12"/>
    </row>
    <row r="92" spans="1:19" ht="16.95" customHeight="1">
      <c r="A92" s="13" t="str">
        <f>IF('1044Bi Dati di base lav.'!A88="","",'1044Bi Dati di base lav.'!A88)</f>
        <v/>
      </c>
      <c r="B92" s="48" t="str">
        <f>IF('1044Bi Dati di base lav.'!B88="","",'1044Bi Dati di base lav.'!B88)</f>
        <v/>
      </c>
      <c r="C92" s="49" t="str">
        <f>IF('1044Bi Dati di base lav.'!C88="","",'1044Bi Dati di base lav.'!C88)</f>
        <v/>
      </c>
      <c r="D92" s="153" t="str">
        <f>IF('1044Bi Dati di base lav.'!G88-'1044Bi Dati di base lav.'!H88&lt;=0,"",'1044Bi Dati di base lav.'!G88-'1044Bi Dati di base lav.'!H88)</f>
        <v/>
      </c>
      <c r="E92" s="151" t="str">
        <f>IF('1044Bi Dati di base lav.'!I88="","",'1044Bi Dati di base lav.'!I88)</f>
        <v/>
      </c>
      <c r="F92" s="142" t="str">
        <f>IF('1044Bi Dati di base lav.'!A88="","",IF('1044Bi Dati di base lav.'!G88=0,0,E92/D92))</f>
        <v/>
      </c>
      <c r="G92" s="153" t="str">
        <f>IF(A92="","",IF('1044Bi Dati di base lav.'!J88&gt;'1044Ai Domanda'!$B$28,'1044Ai Domanda'!$B$28,'1044Bi Dati di base lav.'!J88))</f>
        <v/>
      </c>
      <c r="H92" s="143" t="str">
        <f>IF('1044Bi Dati di base lav.'!A88="","",IF(F92*21.7&gt;'1044Ai Domanda'!$B$28,'1044Ai Domanda'!$B$28,F92*21.7))</f>
        <v/>
      </c>
      <c r="I92" s="144" t="str">
        <f t="shared" si="15"/>
        <v/>
      </c>
      <c r="J92" s="145" t="str">
        <f>IF('1044Bi Dati di base lav.'!K88="","",'1044Bi Dati di base lav.'!K88)</f>
        <v/>
      </c>
      <c r="K92" s="151" t="str">
        <f t="shared" si="11"/>
        <v/>
      </c>
      <c r="L92" s="147" t="str">
        <f t="shared" si="12"/>
        <v/>
      </c>
      <c r="M92" s="148" t="str">
        <f t="shared" si="13"/>
        <v/>
      </c>
      <c r="N92" s="154" t="str">
        <f t="shared" si="16"/>
        <v/>
      </c>
      <c r="O92" s="155" t="str">
        <f>IF(A92="","",IF(N92=0,0,0.8*H92/21.7*'1044Ai Domanda'!$B$30))</f>
        <v/>
      </c>
      <c r="P92" s="145" t="str">
        <f t="shared" si="17"/>
        <v/>
      </c>
      <c r="Q92" s="151" t="str">
        <f>IF(A92="","",M92*'1044Ai Domanda'!$B$31)</f>
        <v/>
      </c>
      <c r="R92" s="152" t="str">
        <f t="shared" si="14"/>
        <v/>
      </c>
      <c r="S92" s="12"/>
    </row>
    <row r="93" spans="1:19" ht="16.95" customHeight="1">
      <c r="A93" s="13" t="str">
        <f>IF('1044Bi Dati di base lav.'!A89="","",'1044Bi Dati di base lav.'!A89)</f>
        <v/>
      </c>
      <c r="B93" s="48" t="str">
        <f>IF('1044Bi Dati di base lav.'!B89="","",'1044Bi Dati di base lav.'!B89)</f>
        <v/>
      </c>
      <c r="C93" s="49" t="str">
        <f>IF('1044Bi Dati di base lav.'!C89="","",'1044Bi Dati di base lav.'!C89)</f>
        <v/>
      </c>
      <c r="D93" s="153" t="str">
        <f>IF('1044Bi Dati di base lav.'!G89-'1044Bi Dati di base lav.'!H89&lt;=0,"",'1044Bi Dati di base lav.'!G89-'1044Bi Dati di base lav.'!H89)</f>
        <v/>
      </c>
      <c r="E93" s="151" t="str">
        <f>IF('1044Bi Dati di base lav.'!I89="","",'1044Bi Dati di base lav.'!I89)</f>
        <v/>
      </c>
      <c r="F93" s="142" t="str">
        <f>IF('1044Bi Dati di base lav.'!A89="","",IF('1044Bi Dati di base lav.'!G89=0,0,E93/D93))</f>
        <v/>
      </c>
      <c r="G93" s="153" t="str">
        <f>IF(A93="","",IF('1044Bi Dati di base lav.'!J89&gt;'1044Ai Domanda'!$B$28,'1044Ai Domanda'!$B$28,'1044Bi Dati di base lav.'!J89))</f>
        <v/>
      </c>
      <c r="H93" s="143" t="str">
        <f>IF('1044Bi Dati di base lav.'!A89="","",IF(F93*21.7&gt;'1044Ai Domanda'!$B$28,'1044Ai Domanda'!$B$28,F93*21.7))</f>
        <v/>
      </c>
      <c r="I93" s="144" t="str">
        <f t="shared" si="15"/>
        <v/>
      </c>
      <c r="J93" s="145" t="str">
        <f>IF('1044Bi Dati di base lav.'!K89="","",'1044Bi Dati di base lav.'!K89)</f>
        <v/>
      </c>
      <c r="K93" s="151" t="str">
        <f t="shared" si="11"/>
        <v/>
      </c>
      <c r="L93" s="147" t="str">
        <f t="shared" si="12"/>
        <v/>
      </c>
      <c r="M93" s="148" t="str">
        <f t="shared" si="13"/>
        <v/>
      </c>
      <c r="N93" s="154" t="str">
        <f t="shared" si="16"/>
        <v/>
      </c>
      <c r="O93" s="155" t="str">
        <f>IF(A93="","",IF(N93=0,0,0.8*H93/21.7*'1044Ai Domanda'!$B$30))</f>
        <v/>
      </c>
      <c r="P93" s="145" t="str">
        <f t="shared" si="17"/>
        <v/>
      </c>
      <c r="Q93" s="151" t="str">
        <f>IF(A93="","",M93*'1044Ai Domanda'!$B$31)</f>
        <v/>
      </c>
      <c r="R93" s="152" t="str">
        <f t="shared" si="14"/>
        <v/>
      </c>
      <c r="S93" s="12"/>
    </row>
    <row r="94" spans="1:19" ht="16.95" customHeight="1">
      <c r="A94" s="13" t="str">
        <f>IF('1044Bi Dati di base lav.'!A90="","",'1044Bi Dati di base lav.'!A90)</f>
        <v/>
      </c>
      <c r="B94" s="48" t="str">
        <f>IF('1044Bi Dati di base lav.'!B90="","",'1044Bi Dati di base lav.'!B90)</f>
        <v/>
      </c>
      <c r="C94" s="49" t="str">
        <f>IF('1044Bi Dati di base lav.'!C90="","",'1044Bi Dati di base lav.'!C90)</f>
        <v/>
      </c>
      <c r="D94" s="153" t="str">
        <f>IF('1044Bi Dati di base lav.'!G90-'1044Bi Dati di base lav.'!H90&lt;=0,"",'1044Bi Dati di base lav.'!G90-'1044Bi Dati di base lav.'!H90)</f>
        <v/>
      </c>
      <c r="E94" s="151" t="str">
        <f>IF('1044Bi Dati di base lav.'!I90="","",'1044Bi Dati di base lav.'!I90)</f>
        <v/>
      </c>
      <c r="F94" s="142" t="str">
        <f>IF('1044Bi Dati di base lav.'!A90="","",IF('1044Bi Dati di base lav.'!G90=0,0,E94/D94))</f>
        <v/>
      </c>
      <c r="G94" s="153" t="str">
        <f>IF(A94="","",IF('1044Bi Dati di base lav.'!J90&gt;'1044Ai Domanda'!$B$28,'1044Ai Domanda'!$B$28,'1044Bi Dati di base lav.'!J90))</f>
        <v/>
      </c>
      <c r="H94" s="143" t="str">
        <f>IF('1044Bi Dati di base lav.'!A90="","",IF(F94*21.7&gt;'1044Ai Domanda'!$B$28,'1044Ai Domanda'!$B$28,F94*21.7))</f>
        <v/>
      </c>
      <c r="I94" s="144" t="str">
        <f t="shared" si="15"/>
        <v/>
      </c>
      <c r="J94" s="145" t="str">
        <f>IF('1044Bi Dati di base lav.'!K90="","",'1044Bi Dati di base lav.'!K90)</f>
        <v/>
      </c>
      <c r="K94" s="151" t="str">
        <f t="shared" si="11"/>
        <v/>
      </c>
      <c r="L94" s="147" t="str">
        <f t="shared" si="12"/>
        <v/>
      </c>
      <c r="M94" s="148" t="str">
        <f t="shared" si="13"/>
        <v/>
      </c>
      <c r="N94" s="154" t="str">
        <f t="shared" si="16"/>
        <v/>
      </c>
      <c r="O94" s="155" t="str">
        <f>IF(A94="","",IF(N94=0,0,0.8*H94/21.7*'1044Ai Domanda'!$B$30))</f>
        <v/>
      </c>
      <c r="P94" s="145" t="str">
        <f t="shared" si="17"/>
        <v/>
      </c>
      <c r="Q94" s="151" t="str">
        <f>IF(A94="","",M94*'1044Ai Domanda'!$B$31)</f>
        <v/>
      </c>
      <c r="R94" s="152" t="str">
        <f t="shared" si="14"/>
        <v/>
      </c>
      <c r="S94" s="12"/>
    </row>
    <row r="95" spans="1:19" ht="16.95" customHeight="1">
      <c r="A95" s="13" t="str">
        <f>IF('1044Bi Dati di base lav.'!A91="","",'1044Bi Dati di base lav.'!A91)</f>
        <v/>
      </c>
      <c r="B95" s="48" t="str">
        <f>IF('1044Bi Dati di base lav.'!B91="","",'1044Bi Dati di base lav.'!B91)</f>
        <v/>
      </c>
      <c r="C95" s="49" t="str">
        <f>IF('1044Bi Dati di base lav.'!C91="","",'1044Bi Dati di base lav.'!C91)</f>
        <v/>
      </c>
      <c r="D95" s="153" t="str">
        <f>IF('1044Bi Dati di base lav.'!G91-'1044Bi Dati di base lav.'!H91&lt;=0,"",'1044Bi Dati di base lav.'!G91-'1044Bi Dati di base lav.'!H91)</f>
        <v/>
      </c>
      <c r="E95" s="151" t="str">
        <f>IF('1044Bi Dati di base lav.'!I91="","",'1044Bi Dati di base lav.'!I91)</f>
        <v/>
      </c>
      <c r="F95" s="142" t="str">
        <f>IF('1044Bi Dati di base lav.'!A91="","",IF('1044Bi Dati di base lav.'!G91=0,0,E95/D95))</f>
        <v/>
      </c>
      <c r="G95" s="153" t="str">
        <f>IF(A95="","",IF('1044Bi Dati di base lav.'!J91&gt;'1044Ai Domanda'!$B$28,'1044Ai Domanda'!$B$28,'1044Bi Dati di base lav.'!J91))</f>
        <v/>
      </c>
      <c r="H95" s="143" t="str">
        <f>IF('1044Bi Dati di base lav.'!A91="","",IF(F95*21.7&gt;'1044Ai Domanda'!$B$28,'1044Ai Domanda'!$B$28,F95*21.7))</f>
        <v/>
      </c>
      <c r="I95" s="144" t="str">
        <f t="shared" si="15"/>
        <v/>
      </c>
      <c r="J95" s="145" t="str">
        <f>IF('1044Bi Dati di base lav.'!K91="","",'1044Bi Dati di base lav.'!K91)</f>
        <v/>
      </c>
      <c r="K95" s="151" t="str">
        <f t="shared" si="11"/>
        <v/>
      </c>
      <c r="L95" s="147" t="str">
        <f t="shared" si="12"/>
        <v/>
      </c>
      <c r="M95" s="148" t="str">
        <f t="shared" si="13"/>
        <v/>
      </c>
      <c r="N95" s="154" t="str">
        <f t="shared" si="16"/>
        <v/>
      </c>
      <c r="O95" s="155" t="str">
        <f>IF(A95="","",IF(N95=0,0,0.8*H95/21.7*'1044Ai Domanda'!$B$30))</f>
        <v/>
      </c>
      <c r="P95" s="145" t="str">
        <f t="shared" si="17"/>
        <v/>
      </c>
      <c r="Q95" s="151" t="str">
        <f>IF(A95="","",M95*'1044Ai Domanda'!$B$31)</f>
        <v/>
      </c>
      <c r="R95" s="152" t="str">
        <f t="shared" si="14"/>
        <v/>
      </c>
      <c r="S95" s="12"/>
    </row>
    <row r="96" spans="1:19" ht="16.95" customHeight="1">
      <c r="A96" s="13" t="str">
        <f>IF('1044Bi Dati di base lav.'!A92="","",'1044Bi Dati di base lav.'!A92)</f>
        <v/>
      </c>
      <c r="B96" s="48" t="str">
        <f>IF('1044Bi Dati di base lav.'!B92="","",'1044Bi Dati di base lav.'!B92)</f>
        <v/>
      </c>
      <c r="C96" s="49" t="str">
        <f>IF('1044Bi Dati di base lav.'!C92="","",'1044Bi Dati di base lav.'!C92)</f>
        <v/>
      </c>
      <c r="D96" s="153" t="str">
        <f>IF('1044Bi Dati di base lav.'!G92-'1044Bi Dati di base lav.'!H92&lt;=0,"",'1044Bi Dati di base lav.'!G92-'1044Bi Dati di base lav.'!H92)</f>
        <v/>
      </c>
      <c r="E96" s="151" t="str">
        <f>IF('1044Bi Dati di base lav.'!I92="","",'1044Bi Dati di base lav.'!I92)</f>
        <v/>
      </c>
      <c r="F96" s="142" t="str">
        <f>IF('1044Bi Dati di base lav.'!A92="","",IF('1044Bi Dati di base lav.'!G92=0,0,E96/D96))</f>
        <v/>
      </c>
      <c r="G96" s="153" t="str">
        <f>IF(A96="","",IF('1044Bi Dati di base lav.'!J92&gt;'1044Ai Domanda'!$B$28,'1044Ai Domanda'!$B$28,'1044Bi Dati di base lav.'!J92))</f>
        <v/>
      </c>
      <c r="H96" s="143" t="str">
        <f>IF('1044Bi Dati di base lav.'!A92="","",IF(F96*21.7&gt;'1044Ai Domanda'!$B$28,'1044Ai Domanda'!$B$28,F96*21.7))</f>
        <v/>
      </c>
      <c r="I96" s="144" t="str">
        <f t="shared" si="15"/>
        <v/>
      </c>
      <c r="J96" s="145" t="str">
        <f>IF('1044Bi Dati di base lav.'!K92="","",'1044Bi Dati di base lav.'!K92)</f>
        <v/>
      </c>
      <c r="K96" s="151" t="str">
        <f t="shared" si="11"/>
        <v/>
      </c>
      <c r="L96" s="147" t="str">
        <f t="shared" si="12"/>
        <v/>
      </c>
      <c r="M96" s="148" t="str">
        <f t="shared" si="13"/>
        <v/>
      </c>
      <c r="N96" s="154" t="str">
        <f t="shared" si="16"/>
        <v/>
      </c>
      <c r="O96" s="155" t="str">
        <f>IF(A96="","",IF(N96=0,0,0.8*H96/21.7*'1044Ai Domanda'!$B$30))</f>
        <v/>
      </c>
      <c r="P96" s="145" t="str">
        <f t="shared" si="17"/>
        <v/>
      </c>
      <c r="Q96" s="151" t="str">
        <f>IF(A96="","",M96*'1044Ai Domanda'!$B$31)</f>
        <v/>
      </c>
      <c r="R96" s="152" t="str">
        <f t="shared" si="14"/>
        <v/>
      </c>
      <c r="S96" s="12"/>
    </row>
    <row r="97" spans="1:19" ht="16.95" customHeight="1">
      <c r="A97" s="13" t="str">
        <f>IF('1044Bi Dati di base lav.'!A93="","",'1044Bi Dati di base lav.'!A93)</f>
        <v/>
      </c>
      <c r="B97" s="48" t="str">
        <f>IF('1044Bi Dati di base lav.'!B93="","",'1044Bi Dati di base lav.'!B93)</f>
        <v/>
      </c>
      <c r="C97" s="49" t="str">
        <f>IF('1044Bi Dati di base lav.'!C93="","",'1044Bi Dati di base lav.'!C93)</f>
        <v/>
      </c>
      <c r="D97" s="153" t="str">
        <f>IF('1044Bi Dati di base lav.'!G93-'1044Bi Dati di base lav.'!H93&lt;=0,"",'1044Bi Dati di base lav.'!G93-'1044Bi Dati di base lav.'!H93)</f>
        <v/>
      </c>
      <c r="E97" s="151" t="str">
        <f>IF('1044Bi Dati di base lav.'!I93="","",'1044Bi Dati di base lav.'!I93)</f>
        <v/>
      </c>
      <c r="F97" s="142" t="str">
        <f>IF('1044Bi Dati di base lav.'!A93="","",IF('1044Bi Dati di base lav.'!G93=0,0,E97/D97))</f>
        <v/>
      </c>
      <c r="G97" s="153" t="str">
        <f>IF(A97="","",IF('1044Bi Dati di base lav.'!J93&gt;'1044Ai Domanda'!$B$28,'1044Ai Domanda'!$B$28,'1044Bi Dati di base lav.'!J93))</f>
        <v/>
      </c>
      <c r="H97" s="143" t="str">
        <f>IF('1044Bi Dati di base lav.'!A93="","",IF(F97*21.7&gt;'1044Ai Domanda'!$B$28,'1044Ai Domanda'!$B$28,F97*21.7))</f>
        <v/>
      </c>
      <c r="I97" s="144" t="str">
        <f t="shared" si="15"/>
        <v/>
      </c>
      <c r="J97" s="145" t="str">
        <f>IF('1044Bi Dati di base lav.'!K93="","",'1044Bi Dati di base lav.'!K93)</f>
        <v/>
      </c>
      <c r="K97" s="151" t="str">
        <f t="shared" si="11"/>
        <v/>
      </c>
      <c r="L97" s="147" t="str">
        <f t="shared" si="12"/>
        <v/>
      </c>
      <c r="M97" s="148" t="str">
        <f t="shared" si="13"/>
        <v/>
      </c>
      <c r="N97" s="154" t="str">
        <f t="shared" si="16"/>
        <v/>
      </c>
      <c r="O97" s="155" t="str">
        <f>IF(A97="","",IF(N97=0,0,0.8*H97/21.7*'1044Ai Domanda'!$B$30))</f>
        <v/>
      </c>
      <c r="P97" s="145" t="str">
        <f t="shared" si="17"/>
        <v/>
      </c>
      <c r="Q97" s="151" t="str">
        <f>IF(A97="","",M97*'1044Ai Domanda'!$B$31)</f>
        <v/>
      </c>
      <c r="R97" s="152" t="str">
        <f t="shared" si="14"/>
        <v/>
      </c>
      <c r="S97" s="12"/>
    </row>
    <row r="98" spans="1:19" ht="16.95" customHeight="1">
      <c r="A98" s="13" t="str">
        <f>IF('1044Bi Dati di base lav.'!A94="","",'1044Bi Dati di base lav.'!A94)</f>
        <v/>
      </c>
      <c r="B98" s="48" t="str">
        <f>IF('1044Bi Dati di base lav.'!B94="","",'1044Bi Dati di base lav.'!B94)</f>
        <v/>
      </c>
      <c r="C98" s="49" t="str">
        <f>IF('1044Bi Dati di base lav.'!C94="","",'1044Bi Dati di base lav.'!C94)</f>
        <v/>
      </c>
      <c r="D98" s="153" t="str">
        <f>IF('1044Bi Dati di base lav.'!G94-'1044Bi Dati di base lav.'!H94&lt;=0,"",'1044Bi Dati di base lav.'!G94-'1044Bi Dati di base lav.'!H94)</f>
        <v/>
      </c>
      <c r="E98" s="151" t="str">
        <f>IF('1044Bi Dati di base lav.'!I94="","",'1044Bi Dati di base lav.'!I94)</f>
        <v/>
      </c>
      <c r="F98" s="142" t="str">
        <f>IF('1044Bi Dati di base lav.'!A94="","",IF('1044Bi Dati di base lav.'!G94=0,0,E98/D98))</f>
        <v/>
      </c>
      <c r="G98" s="153" t="str">
        <f>IF(A98="","",IF('1044Bi Dati di base lav.'!J94&gt;'1044Ai Domanda'!$B$28,'1044Ai Domanda'!$B$28,'1044Bi Dati di base lav.'!J94))</f>
        <v/>
      </c>
      <c r="H98" s="143" t="str">
        <f>IF('1044Bi Dati di base lav.'!A94="","",IF(F98*21.7&gt;'1044Ai Domanda'!$B$28,'1044Ai Domanda'!$B$28,F98*21.7))</f>
        <v/>
      </c>
      <c r="I98" s="144" t="str">
        <f t="shared" si="15"/>
        <v/>
      </c>
      <c r="J98" s="145" t="str">
        <f>IF('1044Bi Dati di base lav.'!K94="","",'1044Bi Dati di base lav.'!K94)</f>
        <v/>
      </c>
      <c r="K98" s="151" t="str">
        <f t="shared" si="11"/>
        <v/>
      </c>
      <c r="L98" s="147" t="str">
        <f t="shared" si="12"/>
        <v/>
      </c>
      <c r="M98" s="148" t="str">
        <f t="shared" si="13"/>
        <v/>
      </c>
      <c r="N98" s="154" t="str">
        <f t="shared" si="16"/>
        <v/>
      </c>
      <c r="O98" s="155" t="str">
        <f>IF(A98="","",IF(N98=0,0,0.8*H98/21.7*'1044Ai Domanda'!$B$30))</f>
        <v/>
      </c>
      <c r="P98" s="145" t="str">
        <f t="shared" si="17"/>
        <v/>
      </c>
      <c r="Q98" s="151" t="str">
        <f>IF(A98="","",M98*'1044Ai Domanda'!$B$31)</f>
        <v/>
      </c>
      <c r="R98" s="152" t="str">
        <f t="shared" si="14"/>
        <v/>
      </c>
      <c r="S98" s="12"/>
    </row>
    <row r="99" spans="1:19" ht="16.95" customHeight="1">
      <c r="A99" s="13" t="str">
        <f>IF('1044Bi Dati di base lav.'!A95="","",'1044Bi Dati di base lav.'!A95)</f>
        <v/>
      </c>
      <c r="B99" s="48" t="str">
        <f>IF('1044Bi Dati di base lav.'!B95="","",'1044Bi Dati di base lav.'!B95)</f>
        <v/>
      </c>
      <c r="C99" s="49" t="str">
        <f>IF('1044Bi Dati di base lav.'!C95="","",'1044Bi Dati di base lav.'!C95)</f>
        <v/>
      </c>
      <c r="D99" s="153" t="str">
        <f>IF('1044Bi Dati di base lav.'!G95-'1044Bi Dati di base lav.'!H95&lt;=0,"",'1044Bi Dati di base lav.'!G95-'1044Bi Dati di base lav.'!H95)</f>
        <v/>
      </c>
      <c r="E99" s="151" t="str">
        <f>IF('1044Bi Dati di base lav.'!I95="","",'1044Bi Dati di base lav.'!I95)</f>
        <v/>
      </c>
      <c r="F99" s="142" t="str">
        <f>IF('1044Bi Dati di base lav.'!A95="","",IF('1044Bi Dati di base lav.'!G95=0,0,E99/D99))</f>
        <v/>
      </c>
      <c r="G99" s="153" t="str">
        <f>IF(A99="","",IF('1044Bi Dati di base lav.'!J95&gt;'1044Ai Domanda'!$B$28,'1044Ai Domanda'!$B$28,'1044Bi Dati di base lav.'!J95))</f>
        <v/>
      </c>
      <c r="H99" s="143" t="str">
        <f>IF('1044Bi Dati di base lav.'!A95="","",IF(F99*21.7&gt;'1044Ai Domanda'!$B$28,'1044Ai Domanda'!$B$28,F99*21.7))</f>
        <v/>
      </c>
      <c r="I99" s="144" t="str">
        <f t="shared" si="15"/>
        <v/>
      </c>
      <c r="J99" s="145" t="str">
        <f>IF('1044Bi Dati di base lav.'!K95="","",'1044Bi Dati di base lav.'!K95)</f>
        <v/>
      </c>
      <c r="K99" s="151" t="str">
        <f t="shared" si="11"/>
        <v/>
      </c>
      <c r="L99" s="147" t="str">
        <f t="shared" si="12"/>
        <v/>
      </c>
      <c r="M99" s="148" t="str">
        <f t="shared" si="13"/>
        <v/>
      </c>
      <c r="N99" s="154" t="str">
        <f t="shared" si="16"/>
        <v/>
      </c>
      <c r="O99" s="155" t="str">
        <f>IF(A99="","",IF(N99=0,0,0.8*H99/21.7*'1044Ai Domanda'!$B$30))</f>
        <v/>
      </c>
      <c r="P99" s="145" t="str">
        <f t="shared" si="17"/>
        <v/>
      </c>
      <c r="Q99" s="151" t="str">
        <f>IF(A99="","",M99*'1044Ai Domanda'!$B$31)</f>
        <v/>
      </c>
      <c r="R99" s="152" t="str">
        <f t="shared" si="14"/>
        <v/>
      </c>
      <c r="S99" s="12"/>
    </row>
    <row r="100" spans="1:19" ht="16.95" customHeight="1">
      <c r="A100" s="13" t="str">
        <f>IF('1044Bi Dati di base lav.'!A96="","",'1044Bi Dati di base lav.'!A96)</f>
        <v/>
      </c>
      <c r="B100" s="48" t="str">
        <f>IF('1044Bi Dati di base lav.'!B96="","",'1044Bi Dati di base lav.'!B96)</f>
        <v/>
      </c>
      <c r="C100" s="49" t="str">
        <f>IF('1044Bi Dati di base lav.'!C96="","",'1044Bi Dati di base lav.'!C96)</f>
        <v/>
      </c>
      <c r="D100" s="153" t="str">
        <f>IF('1044Bi Dati di base lav.'!G96-'1044Bi Dati di base lav.'!H96&lt;=0,"",'1044Bi Dati di base lav.'!G96-'1044Bi Dati di base lav.'!H96)</f>
        <v/>
      </c>
      <c r="E100" s="151" t="str">
        <f>IF('1044Bi Dati di base lav.'!I96="","",'1044Bi Dati di base lav.'!I96)</f>
        <v/>
      </c>
      <c r="F100" s="142" t="str">
        <f>IF('1044Bi Dati di base lav.'!A96="","",IF('1044Bi Dati di base lav.'!G96=0,0,E100/D100))</f>
        <v/>
      </c>
      <c r="G100" s="153" t="str">
        <f>IF(A100="","",IF('1044Bi Dati di base lav.'!J96&gt;'1044Ai Domanda'!$B$28,'1044Ai Domanda'!$B$28,'1044Bi Dati di base lav.'!J96))</f>
        <v/>
      </c>
      <c r="H100" s="143" t="str">
        <f>IF('1044Bi Dati di base lav.'!A96="","",IF(F100*21.7&gt;'1044Ai Domanda'!$B$28,'1044Ai Domanda'!$B$28,F100*21.7))</f>
        <v/>
      </c>
      <c r="I100" s="144" t="str">
        <f t="shared" si="15"/>
        <v/>
      </c>
      <c r="J100" s="145" t="str">
        <f>IF('1044Bi Dati di base lav.'!K96="","",'1044Bi Dati di base lav.'!K96)</f>
        <v/>
      </c>
      <c r="K100" s="151" t="str">
        <f t="shared" si="11"/>
        <v/>
      </c>
      <c r="L100" s="147" t="str">
        <f t="shared" si="12"/>
        <v/>
      </c>
      <c r="M100" s="148" t="str">
        <f t="shared" si="13"/>
        <v/>
      </c>
      <c r="N100" s="154" t="str">
        <f t="shared" si="16"/>
        <v/>
      </c>
      <c r="O100" s="155" t="str">
        <f>IF(A100="","",IF(N100=0,0,0.8*H100/21.7*'1044Ai Domanda'!$B$30))</f>
        <v/>
      </c>
      <c r="P100" s="145" t="str">
        <f t="shared" si="17"/>
        <v/>
      </c>
      <c r="Q100" s="151" t="str">
        <f>IF(A100="","",M100*'1044Ai Domanda'!$B$31)</f>
        <v/>
      </c>
      <c r="R100" s="152" t="str">
        <f t="shared" si="14"/>
        <v/>
      </c>
      <c r="S100" s="12"/>
    </row>
    <row r="101" spans="1:19" ht="16.95" customHeight="1">
      <c r="A101" s="13" t="str">
        <f>IF('1044Bi Dati di base lav.'!A97="","",'1044Bi Dati di base lav.'!A97)</f>
        <v/>
      </c>
      <c r="B101" s="48" t="str">
        <f>IF('1044Bi Dati di base lav.'!B97="","",'1044Bi Dati di base lav.'!B97)</f>
        <v/>
      </c>
      <c r="C101" s="49" t="str">
        <f>IF('1044Bi Dati di base lav.'!C97="","",'1044Bi Dati di base lav.'!C97)</f>
        <v/>
      </c>
      <c r="D101" s="153" t="str">
        <f>IF('1044Bi Dati di base lav.'!G97-'1044Bi Dati di base lav.'!H97&lt;=0,"",'1044Bi Dati di base lav.'!G97-'1044Bi Dati di base lav.'!H97)</f>
        <v/>
      </c>
      <c r="E101" s="151" t="str">
        <f>IF('1044Bi Dati di base lav.'!I97="","",'1044Bi Dati di base lav.'!I97)</f>
        <v/>
      </c>
      <c r="F101" s="142" t="str">
        <f>IF('1044Bi Dati di base lav.'!A97="","",IF('1044Bi Dati di base lav.'!G97=0,0,E101/D101))</f>
        <v/>
      </c>
      <c r="G101" s="153" t="str">
        <f>IF(A101="","",IF('1044Bi Dati di base lav.'!J97&gt;'1044Ai Domanda'!$B$28,'1044Ai Domanda'!$B$28,'1044Bi Dati di base lav.'!J97))</f>
        <v/>
      </c>
      <c r="H101" s="143" t="str">
        <f>IF('1044Bi Dati di base lav.'!A97="","",IF(F101*21.7&gt;'1044Ai Domanda'!$B$28,'1044Ai Domanda'!$B$28,F101*21.7))</f>
        <v/>
      </c>
      <c r="I101" s="144" t="str">
        <f t="shared" si="15"/>
        <v/>
      </c>
      <c r="J101" s="145" t="str">
        <f>IF('1044Bi Dati di base lav.'!K97="","",'1044Bi Dati di base lav.'!K97)</f>
        <v/>
      </c>
      <c r="K101" s="151" t="str">
        <f t="shared" si="11"/>
        <v/>
      </c>
      <c r="L101" s="147" t="str">
        <f t="shared" si="12"/>
        <v/>
      </c>
      <c r="M101" s="148" t="str">
        <f t="shared" si="13"/>
        <v/>
      </c>
      <c r="N101" s="154" t="str">
        <f t="shared" si="16"/>
        <v/>
      </c>
      <c r="O101" s="155" t="str">
        <f>IF(A101="","",IF(N101=0,0,0.8*H101/21.7*'1044Ai Domanda'!$B$30))</f>
        <v/>
      </c>
      <c r="P101" s="145" t="str">
        <f t="shared" si="17"/>
        <v/>
      </c>
      <c r="Q101" s="151" t="str">
        <f>IF(A101="","",M101*'1044Ai Domanda'!$B$31)</f>
        <v/>
      </c>
      <c r="R101" s="152" t="str">
        <f t="shared" si="14"/>
        <v/>
      </c>
      <c r="S101" s="12"/>
    </row>
    <row r="102" spans="1:19" ht="16.95" customHeight="1">
      <c r="A102" s="13" t="str">
        <f>IF('1044Bi Dati di base lav.'!A98="","",'1044Bi Dati di base lav.'!A98)</f>
        <v/>
      </c>
      <c r="B102" s="48" t="str">
        <f>IF('1044Bi Dati di base lav.'!B98="","",'1044Bi Dati di base lav.'!B98)</f>
        <v/>
      </c>
      <c r="C102" s="49" t="str">
        <f>IF('1044Bi Dati di base lav.'!C98="","",'1044Bi Dati di base lav.'!C98)</f>
        <v/>
      </c>
      <c r="D102" s="153" t="str">
        <f>IF('1044Bi Dati di base lav.'!G98-'1044Bi Dati di base lav.'!H98&lt;=0,"",'1044Bi Dati di base lav.'!G98-'1044Bi Dati di base lav.'!H98)</f>
        <v/>
      </c>
      <c r="E102" s="151" t="str">
        <f>IF('1044Bi Dati di base lav.'!I98="","",'1044Bi Dati di base lav.'!I98)</f>
        <v/>
      </c>
      <c r="F102" s="142" t="str">
        <f>IF('1044Bi Dati di base lav.'!A98="","",IF('1044Bi Dati di base lav.'!G98=0,0,E102/D102))</f>
        <v/>
      </c>
      <c r="G102" s="153" t="str">
        <f>IF(A102="","",IF('1044Bi Dati di base lav.'!J98&gt;'1044Ai Domanda'!$B$28,'1044Ai Domanda'!$B$28,'1044Bi Dati di base lav.'!J98))</f>
        <v/>
      </c>
      <c r="H102" s="143" t="str">
        <f>IF('1044Bi Dati di base lav.'!A98="","",IF(F102*21.7&gt;'1044Ai Domanda'!$B$28,'1044Ai Domanda'!$B$28,F102*21.7))</f>
        <v/>
      </c>
      <c r="I102" s="144" t="str">
        <f t="shared" si="15"/>
        <v/>
      </c>
      <c r="J102" s="145" t="str">
        <f>IF('1044Bi Dati di base lav.'!K98="","",'1044Bi Dati di base lav.'!K98)</f>
        <v/>
      </c>
      <c r="K102" s="151" t="str">
        <f t="shared" si="11"/>
        <v/>
      </c>
      <c r="L102" s="147" t="str">
        <f t="shared" si="12"/>
        <v/>
      </c>
      <c r="M102" s="148" t="str">
        <f t="shared" si="13"/>
        <v/>
      </c>
      <c r="N102" s="154" t="str">
        <f t="shared" si="16"/>
        <v/>
      </c>
      <c r="O102" s="155" t="str">
        <f>IF(A102="","",IF(N102=0,0,0.8*H102/21.7*'1044Ai Domanda'!$B$30))</f>
        <v/>
      </c>
      <c r="P102" s="145" t="str">
        <f t="shared" si="17"/>
        <v/>
      </c>
      <c r="Q102" s="151" t="str">
        <f>IF(A102="","",M102*'1044Ai Domanda'!$B$31)</f>
        <v/>
      </c>
      <c r="R102" s="152" t="str">
        <f t="shared" si="14"/>
        <v/>
      </c>
      <c r="S102" s="12"/>
    </row>
    <row r="103" spans="1:19" ht="16.95" customHeight="1">
      <c r="A103" s="13" t="str">
        <f>IF('1044Bi Dati di base lav.'!A99="","",'1044Bi Dati di base lav.'!A99)</f>
        <v/>
      </c>
      <c r="B103" s="48" t="str">
        <f>IF('1044Bi Dati di base lav.'!B99="","",'1044Bi Dati di base lav.'!B99)</f>
        <v/>
      </c>
      <c r="C103" s="49" t="str">
        <f>IF('1044Bi Dati di base lav.'!C99="","",'1044Bi Dati di base lav.'!C99)</f>
        <v/>
      </c>
      <c r="D103" s="153" t="str">
        <f>IF('1044Bi Dati di base lav.'!G99-'1044Bi Dati di base lav.'!H99&lt;=0,"",'1044Bi Dati di base lav.'!G99-'1044Bi Dati di base lav.'!H99)</f>
        <v/>
      </c>
      <c r="E103" s="151" t="str">
        <f>IF('1044Bi Dati di base lav.'!I99="","",'1044Bi Dati di base lav.'!I99)</f>
        <v/>
      </c>
      <c r="F103" s="142" t="str">
        <f>IF('1044Bi Dati di base lav.'!A99="","",IF('1044Bi Dati di base lav.'!G99=0,0,E103/D103))</f>
        <v/>
      </c>
      <c r="G103" s="153" t="str">
        <f>IF(A103="","",IF('1044Bi Dati di base lav.'!J99&gt;'1044Ai Domanda'!$B$28,'1044Ai Domanda'!$B$28,'1044Bi Dati di base lav.'!J99))</f>
        <v/>
      </c>
      <c r="H103" s="143" t="str">
        <f>IF('1044Bi Dati di base lav.'!A99="","",IF(F103*21.7&gt;'1044Ai Domanda'!$B$28,'1044Ai Domanda'!$B$28,F103*21.7))</f>
        <v/>
      </c>
      <c r="I103" s="144" t="str">
        <f t="shared" si="15"/>
        <v/>
      </c>
      <c r="J103" s="145" t="str">
        <f>IF('1044Bi Dati di base lav.'!K99="","",'1044Bi Dati di base lav.'!K99)</f>
        <v/>
      </c>
      <c r="K103" s="151" t="str">
        <f t="shared" si="11"/>
        <v/>
      </c>
      <c r="L103" s="147" t="str">
        <f t="shared" si="12"/>
        <v/>
      </c>
      <c r="M103" s="148" t="str">
        <f t="shared" si="13"/>
        <v/>
      </c>
      <c r="N103" s="154" t="str">
        <f t="shared" si="16"/>
        <v/>
      </c>
      <c r="O103" s="155" t="str">
        <f>IF(A103="","",IF(N103=0,0,0.8*H103/21.7*'1044Ai Domanda'!$B$30))</f>
        <v/>
      </c>
      <c r="P103" s="145" t="str">
        <f t="shared" si="17"/>
        <v/>
      </c>
      <c r="Q103" s="151" t="str">
        <f>IF(A103="","",M103*'1044Ai Domanda'!$B$31)</f>
        <v/>
      </c>
      <c r="R103" s="152" t="str">
        <f t="shared" si="14"/>
        <v/>
      </c>
      <c r="S103" s="12"/>
    </row>
    <row r="104" spans="1:19" ht="16.95" customHeight="1">
      <c r="A104" s="13" t="str">
        <f>IF('1044Bi Dati di base lav.'!A100="","",'1044Bi Dati di base lav.'!A100)</f>
        <v/>
      </c>
      <c r="B104" s="48" t="str">
        <f>IF('1044Bi Dati di base lav.'!B100="","",'1044Bi Dati di base lav.'!B100)</f>
        <v/>
      </c>
      <c r="C104" s="49" t="str">
        <f>IF('1044Bi Dati di base lav.'!C100="","",'1044Bi Dati di base lav.'!C100)</f>
        <v/>
      </c>
      <c r="D104" s="153" t="str">
        <f>IF('1044Bi Dati di base lav.'!G100-'1044Bi Dati di base lav.'!H100&lt;=0,"",'1044Bi Dati di base lav.'!G100-'1044Bi Dati di base lav.'!H100)</f>
        <v/>
      </c>
      <c r="E104" s="151" t="str">
        <f>IF('1044Bi Dati di base lav.'!I100="","",'1044Bi Dati di base lav.'!I100)</f>
        <v/>
      </c>
      <c r="F104" s="142" t="str">
        <f>IF('1044Bi Dati di base lav.'!A100="","",IF('1044Bi Dati di base lav.'!G100=0,0,E104/D104))</f>
        <v/>
      </c>
      <c r="G104" s="153" t="str">
        <f>IF(A104="","",IF('1044Bi Dati di base lav.'!J100&gt;'1044Ai Domanda'!$B$28,'1044Ai Domanda'!$B$28,'1044Bi Dati di base lav.'!J100))</f>
        <v/>
      </c>
      <c r="H104" s="143" t="str">
        <f>IF('1044Bi Dati di base lav.'!A100="","",IF(F104*21.7&gt;'1044Ai Domanda'!$B$28,'1044Ai Domanda'!$B$28,F104*21.7))</f>
        <v/>
      </c>
      <c r="I104" s="144" t="str">
        <f t="shared" si="15"/>
        <v/>
      </c>
      <c r="J104" s="145" t="str">
        <f>IF('1044Bi Dati di base lav.'!K100="","",'1044Bi Dati di base lav.'!K100)</f>
        <v/>
      </c>
      <c r="K104" s="151" t="str">
        <f t="shared" si="11"/>
        <v/>
      </c>
      <c r="L104" s="147" t="str">
        <f t="shared" si="12"/>
        <v/>
      </c>
      <c r="M104" s="148" t="str">
        <f t="shared" si="13"/>
        <v/>
      </c>
      <c r="N104" s="154" t="str">
        <f t="shared" si="16"/>
        <v/>
      </c>
      <c r="O104" s="155" t="str">
        <f>IF(A104="","",IF(N104=0,0,0.8*H104/21.7*'1044Ai Domanda'!$B$30))</f>
        <v/>
      </c>
      <c r="P104" s="145" t="str">
        <f t="shared" si="17"/>
        <v/>
      </c>
      <c r="Q104" s="151" t="str">
        <f>IF(A104="","",M104*'1044Ai Domanda'!$B$31)</f>
        <v/>
      </c>
      <c r="R104" s="152" t="str">
        <f t="shared" si="14"/>
        <v/>
      </c>
      <c r="S104" s="12"/>
    </row>
    <row r="105" spans="1:19" ht="16.95" customHeight="1">
      <c r="A105" s="13" t="str">
        <f>IF('1044Bi Dati di base lav.'!A101="","",'1044Bi Dati di base lav.'!A101)</f>
        <v/>
      </c>
      <c r="B105" s="48" t="str">
        <f>IF('1044Bi Dati di base lav.'!B101="","",'1044Bi Dati di base lav.'!B101)</f>
        <v/>
      </c>
      <c r="C105" s="49" t="str">
        <f>IF('1044Bi Dati di base lav.'!C101="","",'1044Bi Dati di base lav.'!C101)</f>
        <v/>
      </c>
      <c r="D105" s="153" t="str">
        <f>IF('1044Bi Dati di base lav.'!G101-'1044Bi Dati di base lav.'!H101&lt;=0,"",'1044Bi Dati di base lav.'!G101-'1044Bi Dati di base lav.'!H101)</f>
        <v/>
      </c>
      <c r="E105" s="151" t="str">
        <f>IF('1044Bi Dati di base lav.'!I101="","",'1044Bi Dati di base lav.'!I101)</f>
        <v/>
      </c>
      <c r="F105" s="142" t="str">
        <f>IF('1044Bi Dati di base lav.'!A101="","",IF('1044Bi Dati di base lav.'!G101=0,0,E105/D105))</f>
        <v/>
      </c>
      <c r="G105" s="153" t="str">
        <f>IF(A105="","",IF('1044Bi Dati di base lav.'!J101&gt;'1044Ai Domanda'!$B$28,'1044Ai Domanda'!$B$28,'1044Bi Dati di base lav.'!J101))</f>
        <v/>
      </c>
      <c r="H105" s="143" t="str">
        <f>IF('1044Bi Dati di base lav.'!A101="","",IF(F105*21.7&gt;'1044Ai Domanda'!$B$28,'1044Ai Domanda'!$B$28,F105*21.7))</f>
        <v/>
      </c>
      <c r="I105" s="144" t="str">
        <f t="shared" si="15"/>
        <v/>
      </c>
      <c r="J105" s="145" t="str">
        <f>IF('1044Bi Dati di base lav.'!K101="","",'1044Bi Dati di base lav.'!K101)</f>
        <v/>
      </c>
      <c r="K105" s="151" t="str">
        <f t="shared" si="11"/>
        <v/>
      </c>
      <c r="L105" s="147" t="str">
        <f t="shared" si="12"/>
        <v/>
      </c>
      <c r="M105" s="148" t="str">
        <f t="shared" si="13"/>
        <v/>
      </c>
      <c r="N105" s="154" t="str">
        <f t="shared" si="16"/>
        <v/>
      </c>
      <c r="O105" s="155" t="str">
        <f>IF(A105="","",IF(N105=0,0,0.8*H105/21.7*'1044Ai Domanda'!$B$30))</f>
        <v/>
      </c>
      <c r="P105" s="145" t="str">
        <f t="shared" si="17"/>
        <v/>
      </c>
      <c r="Q105" s="151" t="str">
        <f>IF(A105="","",M105*'1044Ai Domanda'!$B$31)</f>
        <v/>
      </c>
      <c r="R105" s="152" t="str">
        <f t="shared" si="14"/>
        <v/>
      </c>
      <c r="S105" s="12"/>
    </row>
    <row r="106" spans="1:19" ht="16.95" customHeight="1">
      <c r="A106" s="13" t="str">
        <f>IF('1044Bi Dati di base lav.'!A102="","",'1044Bi Dati di base lav.'!A102)</f>
        <v/>
      </c>
      <c r="B106" s="48" t="str">
        <f>IF('1044Bi Dati di base lav.'!B102="","",'1044Bi Dati di base lav.'!B102)</f>
        <v/>
      </c>
      <c r="C106" s="49" t="str">
        <f>IF('1044Bi Dati di base lav.'!C102="","",'1044Bi Dati di base lav.'!C102)</f>
        <v/>
      </c>
      <c r="D106" s="153" t="str">
        <f>IF('1044Bi Dati di base lav.'!G102-'1044Bi Dati di base lav.'!H102&lt;=0,"",'1044Bi Dati di base lav.'!G102-'1044Bi Dati di base lav.'!H102)</f>
        <v/>
      </c>
      <c r="E106" s="151" t="str">
        <f>IF('1044Bi Dati di base lav.'!I102="","",'1044Bi Dati di base lav.'!I102)</f>
        <v/>
      </c>
      <c r="F106" s="142" t="str">
        <f>IF('1044Bi Dati di base lav.'!A102="","",IF('1044Bi Dati di base lav.'!G102=0,0,E106/D106))</f>
        <v/>
      </c>
      <c r="G106" s="153" t="str">
        <f>IF(A106="","",IF('1044Bi Dati di base lav.'!J102&gt;'1044Ai Domanda'!$B$28,'1044Ai Domanda'!$B$28,'1044Bi Dati di base lav.'!J102))</f>
        <v/>
      </c>
      <c r="H106" s="143" t="str">
        <f>IF('1044Bi Dati di base lav.'!A102="","",IF(F106*21.7&gt;'1044Ai Domanda'!$B$28,'1044Ai Domanda'!$B$28,F106*21.7))</f>
        <v/>
      </c>
      <c r="I106" s="144" t="str">
        <f t="shared" si="15"/>
        <v/>
      </c>
      <c r="J106" s="145" t="str">
        <f>IF('1044Bi Dati di base lav.'!K102="","",'1044Bi Dati di base lav.'!K102)</f>
        <v/>
      </c>
      <c r="K106" s="151" t="str">
        <f t="shared" si="11"/>
        <v/>
      </c>
      <c r="L106" s="147" t="str">
        <f t="shared" si="12"/>
        <v/>
      </c>
      <c r="M106" s="148" t="str">
        <f t="shared" si="13"/>
        <v/>
      </c>
      <c r="N106" s="154" t="str">
        <f t="shared" si="16"/>
        <v/>
      </c>
      <c r="O106" s="155" t="str">
        <f>IF(A106="","",IF(N106=0,0,0.8*H106/21.7*'1044Ai Domanda'!$B$30))</f>
        <v/>
      </c>
      <c r="P106" s="145" t="str">
        <f t="shared" si="17"/>
        <v/>
      </c>
      <c r="Q106" s="151" t="str">
        <f>IF(A106="","",M106*'1044Ai Domanda'!$B$31)</f>
        <v/>
      </c>
      <c r="R106" s="152" t="str">
        <f t="shared" si="14"/>
        <v/>
      </c>
      <c r="S106" s="12"/>
    </row>
    <row r="107" spans="1:19" ht="16.95" customHeight="1">
      <c r="A107" s="13" t="str">
        <f>IF('1044Bi Dati di base lav.'!A103="","",'1044Bi Dati di base lav.'!A103)</f>
        <v/>
      </c>
      <c r="B107" s="48" t="str">
        <f>IF('1044Bi Dati di base lav.'!B103="","",'1044Bi Dati di base lav.'!B103)</f>
        <v/>
      </c>
      <c r="C107" s="49" t="str">
        <f>IF('1044Bi Dati di base lav.'!C103="","",'1044Bi Dati di base lav.'!C103)</f>
        <v/>
      </c>
      <c r="D107" s="153" t="str">
        <f>IF('1044Bi Dati di base lav.'!G103-'1044Bi Dati di base lav.'!H103&lt;=0,"",'1044Bi Dati di base lav.'!G103-'1044Bi Dati di base lav.'!H103)</f>
        <v/>
      </c>
      <c r="E107" s="151" t="str">
        <f>IF('1044Bi Dati di base lav.'!I103="","",'1044Bi Dati di base lav.'!I103)</f>
        <v/>
      </c>
      <c r="F107" s="142" t="str">
        <f>IF('1044Bi Dati di base lav.'!A103="","",IF('1044Bi Dati di base lav.'!G103=0,0,E107/D107))</f>
        <v/>
      </c>
      <c r="G107" s="153" t="str">
        <f>IF(A107="","",IF('1044Bi Dati di base lav.'!J103&gt;'1044Ai Domanda'!$B$28,'1044Ai Domanda'!$B$28,'1044Bi Dati di base lav.'!J103))</f>
        <v/>
      </c>
      <c r="H107" s="143" t="str">
        <f>IF('1044Bi Dati di base lav.'!A103="","",IF(F107*21.7&gt;'1044Ai Domanda'!$B$28,'1044Ai Domanda'!$B$28,F107*21.7))</f>
        <v/>
      </c>
      <c r="I107" s="144" t="str">
        <f t="shared" si="15"/>
        <v/>
      </c>
      <c r="J107" s="145" t="str">
        <f>IF('1044Bi Dati di base lav.'!K103="","",'1044Bi Dati di base lav.'!K103)</f>
        <v/>
      </c>
      <c r="K107" s="151" t="str">
        <f t="shared" si="11"/>
        <v/>
      </c>
      <c r="L107" s="147" t="str">
        <f t="shared" si="12"/>
        <v/>
      </c>
      <c r="M107" s="148" t="str">
        <f t="shared" si="13"/>
        <v/>
      </c>
      <c r="N107" s="154" t="str">
        <f t="shared" si="16"/>
        <v/>
      </c>
      <c r="O107" s="155" t="str">
        <f>IF(A107="","",IF(N107=0,0,0.8*H107/21.7*'1044Ai Domanda'!$B$30))</f>
        <v/>
      </c>
      <c r="P107" s="145" t="str">
        <f t="shared" si="17"/>
        <v/>
      </c>
      <c r="Q107" s="151" t="str">
        <f>IF(A107="","",M107*'1044Ai Domanda'!$B$31)</f>
        <v/>
      </c>
      <c r="R107" s="152" t="str">
        <f t="shared" si="14"/>
        <v/>
      </c>
      <c r="S107" s="12"/>
    </row>
    <row r="108" spans="1:19" ht="16.95" customHeight="1">
      <c r="A108" s="13" t="str">
        <f>IF('1044Bi Dati di base lav.'!A104="","",'1044Bi Dati di base lav.'!A104)</f>
        <v/>
      </c>
      <c r="B108" s="48" t="str">
        <f>IF('1044Bi Dati di base lav.'!B104="","",'1044Bi Dati di base lav.'!B104)</f>
        <v/>
      </c>
      <c r="C108" s="49" t="str">
        <f>IF('1044Bi Dati di base lav.'!C104="","",'1044Bi Dati di base lav.'!C104)</f>
        <v/>
      </c>
      <c r="D108" s="153" t="str">
        <f>IF('1044Bi Dati di base lav.'!G104-'1044Bi Dati di base lav.'!H104&lt;=0,"",'1044Bi Dati di base lav.'!G104-'1044Bi Dati di base lav.'!H104)</f>
        <v/>
      </c>
      <c r="E108" s="151" t="str">
        <f>IF('1044Bi Dati di base lav.'!I104="","",'1044Bi Dati di base lav.'!I104)</f>
        <v/>
      </c>
      <c r="F108" s="142" t="str">
        <f>IF('1044Bi Dati di base lav.'!A104="","",IF('1044Bi Dati di base lav.'!G104=0,0,E108/D108))</f>
        <v/>
      </c>
      <c r="G108" s="153" t="str">
        <f>IF(A108="","",IF('1044Bi Dati di base lav.'!J104&gt;'1044Ai Domanda'!$B$28,'1044Ai Domanda'!$B$28,'1044Bi Dati di base lav.'!J104))</f>
        <v/>
      </c>
      <c r="H108" s="143" t="str">
        <f>IF('1044Bi Dati di base lav.'!A104="","",IF(F108*21.7&gt;'1044Ai Domanda'!$B$28,'1044Ai Domanda'!$B$28,F108*21.7))</f>
        <v/>
      </c>
      <c r="I108" s="144" t="str">
        <f t="shared" si="15"/>
        <v/>
      </c>
      <c r="J108" s="145" t="str">
        <f>IF('1044Bi Dati di base lav.'!K104="","",'1044Bi Dati di base lav.'!K104)</f>
        <v/>
      </c>
      <c r="K108" s="151" t="str">
        <f t="shared" si="11"/>
        <v/>
      </c>
      <c r="L108" s="147" t="str">
        <f>IF(A108="","",IF(K108+J108&lt;=0,0,K108+J108))</f>
        <v/>
      </c>
      <c r="M108" s="148" t="str">
        <f t="shared" si="13"/>
        <v/>
      </c>
      <c r="N108" s="154" t="str">
        <f t="shared" si="16"/>
        <v/>
      </c>
      <c r="O108" s="155" t="str">
        <f>IF(A108="","",IF(N108=0,0,0.8*H108/21.7*'1044Ai Domanda'!$B$30))</f>
        <v/>
      </c>
      <c r="P108" s="145" t="str">
        <f t="shared" si="17"/>
        <v/>
      </c>
      <c r="Q108" s="151" t="str">
        <f>IF(A108="","",M108*'1044Ai Domanda'!$B$31)</f>
        <v/>
      </c>
      <c r="R108" s="152" t="str">
        <f>IF(A108="","",P108+Q108)</f>
        <v/>
      </c>
      <c r="S108" s="12"/>
    </row>
    <row r="109" spans="1:19" ht="16.95" customHeight="1">
      <c r="A109" s="13" t="str">
        <f>IF('1044Bi Dati di base lav.'!A105="","",'1044Bi Dati di base lav.'!A105)</f>
        <v/>
      </c>
      <c r="B109" s="48" t="str">
        <f>IF('1044Bi Dati di base lav.'!B105="","",'1044Bi Dati di base lav.'!B105)</f>
        <v/>
      </c>
      <c r="C109" s="49" t="str">
        <f>IF('1044Bi Dati di base lav.'!C105="","",'1044Bi Dati di base lav.'!C105)</f>
        <v/>
      </c>
      <c r="D109" s="153" t="str">
        <f>IF('1044Bi Dati di base lav.'!G105-'1044Bi Dati di base lav.'!H105&lt;=0,"",'1044Bi Dati di base lav.'!G105-'1044Bi Dati di base lav.'!H105)</f>
        <v/>
      </c>
      <c r="E109" s="151" t="str">
        <f>IF('1044Bi Dati di base lav.'!I105="","",'1044Bi Dati di base lav.'!I105)</f>
        <v/>
      </c>
      <c r="F109" s="142" t="str">
        <f>IF('1044Bi Dati di base lav.'!A105="","",IF('1044Bi Dati di base lav.'!G105=0,0,E109/D109))</f>
        <v/>
      </c>
      <c r="G109" s="153" t="str">
        <f>IF(A109="","",IF('1044Bi Dati di base lav.'!J105&gt;'1044Ai Domanda'!$B$28,'1044Ai Domanda'!$B$28,'1044Bi Dati di base lav.'!J105))</f>
        <v/>
      </c>
      <c r="H109" s="143" t="str">
        <f>IF('1044Bi Dati di base lav.'!A105="","",IF(F109*21.7&gt;'1044Ai Domanda'!$B$28,'1044Ai Domanda'!$B$28,F109*21.7))</f>
        <v/>
      </c>
      <c r="I109" s="144" t="str">
        <f t="shared" si="15"/>
        <v/>
      </c>
      <c r="J109" s="145" t="str">
        <f>IF('1044Bi Dati di base lav.'!K105="","",'1044Bi Dati di base lav.'!K105)</f>
        <v/>
      </c>
      <c r="K109" s="151" t="str">
        <f t="shared" si="11"/>
        <v/>
      </c>
      <c r="L109" s="147" t="str">
        <f>IF(A109="","",IF(K109+J109&lt;=0,0,K109+J109))</f>
        <v/>
      </c>
      <c r="M109" s="148" t="str">
        <f t="shared" si="13"/>
        <v/>
      </c>
      <c r="N109" s="154" t="str">
        <f t="shared" si="16"/>
        <v/>
      </c>
      <c r="O109" s="155" t="str">
        <f>IF(A109="","",IF(N109=0,0,0.8*H109/21.7*'1044Ai Domanda'!$B$30))</f>
        <v/>
      </c>
      <c r="P109" s="145" t="str">
        <f t="shared" si="17"/>
        <v/>
      </c>
      <c r="Q109" s="151" t="str">
        <f>IF(A109="","",M109*'1044Ai Domanda'!$B$31)</f>
        <v/>
      </c>
      <c r="R109" s="152" t="str">
        <f>IF(A109="","",P109+Q109)</f>
        <v/>
      </c>
      <c r="S109" s="12"/>
    </row>
    <row r="110" spans="1:19" ht="16.95" customHeight="1">
      <c r="A110" s="13" t="str">
        <f>IF('1044Bi Dati di base lav.'!A106="","",'1044Bi Dati di base lav.'!A106)</f>
        <v/>
      </c>
      <c r="B110" s="48" t="str">
        <f>IF('1044Bi Dati di base lav.'!B106="","",'1044Bi Dati di base lav.'!B106)</f>
        <v/>
      </c>
      <c r="C110" s="49" t="str">
        <f>IF('1044Bi Dati di base lav.'!C106="","",'1044Bi Dati di base lav.'!C106)</f>
        <v/>
      </c>
      <c r="D110" s="153" t="str">
        <f>IF('1044Bi Dati di base lav.'!G106-'1044Bi Dati di base lav.'!H106&lt;=0,"",'1044Bi Dati di base lav.'!G106-'1044Bi Dati di base lav.'!H106)</f>
        <v/>
      </c>
      <c r="E110" s="151" t="str">
        <f>IF('1044Bi Dati di base lav.'!I106="","",'1044Bi Dati di base lav.'!I106)</f>
        <v/>
      </c>
      <c r="F110" s="142" t="str">
        <f>IF('1044Bi Dati di base lav.'!A106="","",IF('1044Bi Dati di base lav.'!G106=0,0,E110/D110))</f>
        <v/>
      </c>
      <c r="G110" s="153" t="str">
        <f>IF(A110="","",IF('1044Bi Dati di base lav.'!J106&gt;'1044Ai Domanda'!$B$28,'1044Ai Domanda'!$B$28,'1044Bi Dati di base lav.'!J106))</f>
        <v/>
      </c>
      <c r="H110" s="143" t="str">
        <f>IF('1044Bi Dati di base lav.'!A106="","",IF(F110*21.7&gt;'1044Ai Domanda'!$B$28,'1044Ai Domanda'!$B$28,F110*21.7))</f>
        <v/>
      </c>
      <c r="I110" s="144" t="str">
        <f t="shared" si="15"/>
        <v/>
      </c>
      <c r="J110" s="145" t="str">
        <f>IF('1044Bi Dati di base lav.'!K106="","",'1044Bi Dati di base lav.'!K106)</f>
        <v/>
      </c>
      <c r="K110" s="151" t="str">
        <f t="shared" si="11"/>
        <v/>
      </c>
      <c r="L110" s="147" t="str">
        <f>IF(A110="","",IF(K110+J110&lt;=0,0,K110+J110))</f>
        <v/>
      </c>
      <c r="M110" s="148" t="str">
        <f t="shared" si="13"/>
        <v/>
      </c>
      <c r="N110" s="154" t="str">
        <f t="shared" si="16"/>
        <v/>
      </c>
      <c r="O110" s="155" t="str">
        <f>IF(A110="","",IF(N110=0,0,0.8*H110/21.7*'1044Ai Domanda'!$B$30))</f>
        <v/>
      </c>
      <c r="P110" s="145" t="str">
        <f t="shared" si="17"/>
        <v/>
      </c>
      <c r="Q110" s="151" t="str">
        <f>IF(A110="","",M110*'1044Ai Domanda'!$B$31)</f>
        <v/>
      </c>
      <c r="R110" s="152" t="str">
        <f>IF(A110="","",P110+Q110)</f>
        <v/>
      </c>
      <c r="S110" s="12"/>
    </row>
    <row r="111" spans="1:19" ht="16.95" customHeight="1">
      <c r="A111" s="13" t="str">
        <f>IF('1044Bi Dati di base lav.'!A107="","",'1044Bi Dati di base lav.'!A107)</f>
        <v/>
      </c>
      <c r="B111" s="48" t="str">
        <f>IF('1044Bi Dati di base lav.'!B107="","",'1044Bi Dati di base lav.'!B107)</f>
        <v/>
      </c>
      <c r="C111" s="49" t="str">
        <f>IF('1044Bi Dati di base lav.'!C107="","",'1044Bi Dati di base lav.'!C107)</f>
        <v/>
      </c>
      <c r="D111" s="153" t="str">
        <f>IF('1044Bi Dati di base lav.'!G107-'1044Bi Dati di base lav.'!H107&lt;=0,"",'1044Bi Dati di base lav.'!G107-'1044Bi Dati di base lav.'!H107)</f>
        <v/>
      </c>
      <c r="E111" s="151" t="str">
        <f>IF('1044Bi Dati di base lav.'!I107="","",'1044Bi Dati di base lav.'!I107)</f>
        <v/>
      </c>
      <c r="F111" s="142" t="str">
        <f>IF('1044Bi Dati di base lav.'!A107="","",IF('1044Bi Dati di base lav.'!G107=0,0,E111/D111))</f>
        <v/>
      </c>
      <c r="G111" s="153" t="str">
        <f>IF(A111="","",IF('1044Bi Dati di base lav.'!J107&gt;'1044Ai Domanda'!$B$28,'1044Ai Domanda'!$B$28,'1044Bi Dati di base lav.'!J107))</f>
        <v/>
      </c>
      <c r="H111" s="143" t="str">
        <f>IF('1044Bi Dati di base lav.'!A107="","",IF(F111*21.7&gt;'1044Ai Domanda'!$B$28,'1044Ai Domanda'!$B$28,F111*21.7))</f>
        <v/>
      </c>
      <c r="I111" s="144" t="str">
        <f t="shared" ref="I111:I174" si="18">IF(A111="","",H111*0.8)</f>
        <v/>
      </c>
      <c r="J111" s="145" t="str">
        <f>IF('1044Bi Dati di base lav.'!K107="","",'1044Bi Dati di base lav.'!K107)</f>
        <v/>
      </c>
      <c r="K111" s="151" t="str">
        <f t="shared" ref="K111:K174" si="19">IF(A111="","",G111-H111)</f>
        <v/>
      </c>
      <c r="L111" s="147" t="str">
        <f t="shared" ref="L111:L174" si="20">IF(A111="","",IF(K111+J111&lt;=0,0,K111+J111))</f>
        <v/>
      </c>
      <c r="M111" s="148" t="str">
        <f t="shared" ref="M111:M174" si="21">IF(A111="","",IF(G111&lt;I111,IF(AND(H111-G111-J111&gt;0,H111-G111-J111&gt;H111-I111),H111-G111-J111,0),0))</f>
        <v/>
      </c>
      <c r="N111" s="154" t="str">
        <f t="shared" ref="N111:N174" si="22">IF(A111="","",M111*0.8)</f>
        <v/>
      </c>
      <c r="O111" s="155" t="str">
        <f>IF(A111="","",IF(N111=0,0,0.8*H111/21.7*'1044Ai Domanda'!$B$30))</f>
        <v/>
      </c>
      <c r="P111" s="145" t="str">
        <f t="shared" ref="P111:P174" si="23">IF(A111="","",IF(N111-O111&lt;0,0,N111-O111))</f>
        <v/>
      </c>
      <c r="Q111" s="151" t="str">
        <f>IF(A111="","",M111*'1044Ai Domanda'!$B$31)</f>
        <v/>
      </c>
      <c r="R111" s="152" t="str">
        <f t="shared" ref="R111:R174" si="24">IF(A111="","",P111+Q111)</f>
        <v/>
      </c>
      <c r="S111" s="12"/>
    </row>
    <row r="112" spans="1:19" ht="16.95" customHeight="1">
      <c r="A112" s="13" t="str">
        <f>IF('1044Bi Dati di base lav.'!A108="","",'1044Bi Dati di base lav.'!A108)</f>
        <v/>
      </c>
      <c r="B112" s="48" t="str">
        <f>IF('1044Bi Dati di base lav.'!B108="","",'1044Bi Dati di base lav.'!B108)</f>
        <v/>
      </c>
      <c r="C112" s="49" t="str">
        <f>IF('1044Bi Dati di base lav.'!C108="","",'1044Bi Dati di base lav.'!C108)</f>
        <v/>
      </c>
      <c r="D112" s="153" t="str">
        <f>IF('1044Bi Dati di base lav.'!G108-'1044Bi Dati di base lav.'!H108&lt;=0,"",'1044Bi Dati di base lav.'!G108-'1044Bi Dati di base lav.'!H108)</f>
        <v/>
      </c>
      <c r="E112" s="151" t="str">
        <f>IF('1044Bi Dati di base lav.'!I108="","",'1044Bi Dati di base lav.'!I108)</f>
        <v/>
      </c>
      <c r="F112" s="142" t="str">
        <f>IF('1044Bi Dati di base lav.'!A108="","",IF('1044Bi Dati di base lav.'!G108=0,0,E112/D112))</f>
        <v/>
      </c>
      <c r="G112" s="153" t="str">
        <f>IF(A112="","",IF('1044Bi Dati di base lav.'!J108&gt;'1044Ai Domanda'!$B$28,'1044Ai Domanda'!$B$28,'1044Bi Dati di base lav.'!J108))</f>
        <v/>
      </c>
      <c r="H112" s="143" t="str">
        <f>IF('1044Bi Dati di base lav.'!A108="","",IF(F112*21.7&gt;'1044Ai Domanda'!$B$28,'1044Ai Domanda'!$B$28,F112*21.7))</f>
        <v/>
      </c>
      <c r="I112" s="144" t="str">
        <f t="shared" si="18"/>
        <v/>
      </c>
      <c r="J112" s="145" t="str">
        <f>IF('1044Bi Dati di base lav.'!K108="","",'1044Bi Dati di base lav.'!K108)</f>
        <v/>
      </c>
      <c r="K112" s="151" t="str">
        <f t="shared" si="19"/>
        <v/>
      </c>
      <c r="L112" s="147" t="str">
        <f t="shared" si="20"/>
        <v/>
      </c>
      <c r="M112" s="148" t="str">
        <f t="shared" si="21"/>
        <v/>
      </c>
      <c r="N112" s="154" t="str">
        <f t="shared" si="22"/>
        <v/>
      </c>
      <c r="O112" s="155" t="str">
        <f>IF(A112="","",IF(N112=0,0,0.8*H112/21.7*'1044Ai Domanda'!$B$30))</f>
        <v/>
      </c>
      <c r="P112" s="145" t="str">
        <f t="shared" si="23"/>
        <v/>
      </c>
      <c r="Q112" s="151" t="str">
        <f>IF(A112="","",M112*'1044Ai Domanda'!$B$31)</f>
        <v/>
      </c>
      <c r="R112" s="152" t="str">
        <f t="shared" si="24"/>
        <v/>
      </c>
      <c r="S112" s="12"/>
    </row>
    <row r="113" spans="1:19" ht="16.95" customHeight="1">
      <c r="A113" s="13" t="str">
        <f>IF('1044Bi Dati di base lav.'!A109="","",'1044Bi Dati di base lav.'!A109)</f>
        <v/>
      </c>
      <c r="B113" s="48" t="str">
        <f>IF('1044Bi Dati di base lav.'!B109="","",'1044Bi Dati di base lav.'!B109)</f>
        <v/>
      </c>
      <c r="C113" s="49" t="str">
        <f>IF('1044Bi Dati di base lav.'!C109="","",'1044Bi Dati di base lav.'!C109)</f>
        <v/>
      </c>
      <c r="D113" s="153" t="str">
        <f>IF('1044Bi Dati di base lav.'!G109-'1044Bi Dati di base lav.'!H109&lt;=0,"",'1044Bi Dati di base lav.'!G109-'1044Bi Dati di base lav.'!H109)</f>
        <v/>
      </c>
      <c r="E113" s="151" t="str">
        <f>IF('1044Bi Dati di base lav.'!I109="","",'1044Bi Dati di base lav.'!I109)</f>
        <v/>
      </c>
      <c r="F113" s="142" t="str">
        <f>IF('1044Bi Dati di base lav.'!A109="","",IF('1044Bi Dati di base lav.'!G109=0,0,E113/D113))</f>
        <v/>
      </c>
      <c r="G113" s="153" t="str">
        <f>IF(A113="","",IF('1044Bi Dati di base lav.'!J109&gt;'1044Ai Domanda'!$B$28,'1044Ai Domanda'!$B$28,'1044Bi Dati di base lav.'!J109))</f>
        <v/>
      </c>
      <c r="H113" s="143" t="str">
        <f>IF('1044Bi Dati di base lav.'!A109="","",IF(F113*21.7&gt;'1044Ai Domanda'!$B$28,'1044Ai Domanda'!$B$28,F113*21.7))</f>
        <v/>
      </c>
      <c r="I113" s="144" t="str">
        <f t="shared" si="18"/>
        <v/>
      </c>
      <c r="J113" s="145" t="str">
        <f>IF('1044Bi Dati di base lav.'!K109="","",'1044Bi Dati di base lav.'!K109)</f>
        <v/>
      </c>
      <c r="K113" s="151" t="str">
        <f t="shared" si="19"/>
        <v/>
      </c>
      <c r="L113" s="147" t="str">
        <f t="shared" si="20"/>
        <v/>
      </c>
      <c r="M113" s="148" t="str">
        <f t="shared" si="21"/>
        <v/>
      </c>
      <c r="N113" s="154" t="str">
        <f t="shared" si="22"/>
        <v/>
      </c>
      <c r="O113" s="155" t="str">
        <f>IF(A113="","",IF(N113=0,0,0.8*H113/21.7*'1044Ai Domanda'!$B$30))</f>
        <v/>
      </c>
      <c r="P113" s="145" t="str">
        <f t="shared" si="23"/>
        <v/>
      </c>
      <c r="Q113" s="151" t="str">
        <f>IF(A113="","",M113*'1044Ai Domanda'!$B$31)</f>
        <v/>
      </c>
      <c r="R113" s="152" t="str">
        <f t="shared" si="24"/>
        <v/>
      </c>
      <c r="S113" s="12"/>
    </row>
    <row r="114" spans="1:19" ht="16.95" customHeight="1">
      <c r="A114" s="13" t="str">
        <f>IF('1044Bi Dati di base lav.'!A110="","",'1044Bi Dati di base lav.'!A110)</f>
        <v/>
      </c>
      <c r="B114" s="48" t="str">
        <f>IF('1044Bi Dati di base lav.'!B110="","",'1044Bi Dati di base lav.'!B110)</f>
        <v/>
      </c>
      <c r="C114" s="49" t="str">
        <f>IF('1044Bi Dati di base lav.'!C110="","",'1044Bi Dati di base lav.'!C110)</f>
        <v/>
      </c>
      <c r="D114" s="153" t="str">
        <f>IF('1044Bi Dati di base lav.'!G110-'1044Bi Dati di base lav.'!H110&lt;=0,"",'1044Bi Dati di base lav.'!G110-'1044Bi Dati di base lav.'!H110)</f>
        <v/>
      </c>
      <c r="E114" s="151" t="str">
        <f>IF('1044Bi Dati di base lav.'!I110="","",'1044Bi Dati di base lav.'!I110)</f>
        <v/>
      </c>
      <c r="F114" s="142" t="str">
        <f>IF('1044Bi Dati di base lav.'!A110="","",IF('1044Bi Dati di base lav.'!G110=0,0,E114/D114))</f>
        <v/>
      </c>
      <c r="G114" s="153" t="str">
        <f>IF(A114="","",IF('1044Bi Dati di base lav.'!J110&gt;'1044Ai Domanda'!$B$28,'1044Ai Domanda'!$B$28,'1044Bi Dati di base lav.'!J110))</f>
        <v/>
      </c>
      <c r="H114" s="143" t="str">
        <f>IF('1044Bi Dati di base lav.'!A110="","",IF(F114*21.7&gt;'1044Ai Domanda'!$B$28,'1044Ai Domanda'!$B$28,F114*21.7))</f>
        <v/>
      </c>
      <c r="I114" s="144" t="str">
        <f t="shared" si="18"/>
        <v/>
      </c>
      <c r="J114" s="145" t="str">
        <f>IF('1044Bi Dati di base lav.'!K110="","",'1044Bi Dati di base lav.'!K110)</f>
        <v/>
      </c>
      <c r="K114" s="151" t="str">
        <f t="shared" si="19"/>
        <v/>
      </c>
      <c r="L114" s="147" t="str">
        <f t="shared" si="20"/>
        <v/>
      </c>
      <c r="M114" s="148" t="str">
        <f t="shared" si="21"/>
        <v/>
      </c>
      <c r="N114" s="154" t="str">
        <f t="shared" si="22"/>
        <v/>
      </c>
      <c r="O114" s="155" t="str">
        <f>IF(A114="","",IF(N114=0,0,0.8*H114/21.7*'1044Ai Domanda'!$B$30))</f>
        <v/>
      </c>
      <c r="P114" s="145" t="str">
        <f t="shared" si="23"/>
        <v/>
      </c>
      <c r="Q114" s="151" t="str">
        <f>IF(A114="","",M114*'1044Ai Domanda'!$B$31)</f>
        <v/>
      </c>
      <c r="R114" s="152" t="str">
        <f t="shared" si="24"/>
        <v/>
      </c>
      <c r="S114" s="12"/>
    </row>
    <row r="115" spans="1:19" ht="16.95" customHeight="1">
      <c r="A115" s="13" t="str">
        <f>IF('1044Bi Dati di base lav.'!A111="","",'1044Bi Dati di base lav.'!A111)</f>
        <v/>
      </c>
      <c r="B115" s="48" t="str">
        <f>IF('1044Bi Dati di base lav.'!B111="","",'1044Bi Dati di base lav.'!B111)</f>
        <v/>
      </c>
      <c r="C115" s="49" t="str">
        <f>IF('1044Bi Dati di base lav.'!C111="","",'1044Bi Dati di base lav.'!C111)</f>
        <v/>
      </c>
      <c r="D115" s="153" t="str">
        <f>IF('1044Bi Dati di base lav.'!G111-'1044Bi Dati di base lav.'!H111&lt;=0,"",'1044Bi Dati di base lav.'!G111-'1044Bi Dati di base lav.'!H111)</f>
        <v/>
      </c>
      <c r="E115" s="151" t="str">
        <f>IF('1044Bi Dati di base lav.'!I111="","",'1044Bi Dati di base lav.'!I111)</f>
        <v/>
      </c>
      <c r="F115" s="142" t="str">
        <f>IF('1044Bi Dati di base lav.'!A111="","",IF('1044Bi Dati di base lav.'!G111=0,0,E115/D115))</f>
        <v/>
      </c>
      <c r="G115" s="153" t="str">
        <f>IF(A115="","",IF('1044Bi Dati di base lav.'!J111&gt;'1044Ai Domanda'!$B$28,'1044Ai Domanda'!$B$28,'1044Bi Dati di base lav.'!J111))</f>
        <v/>
      </c>
      <c r="H115" s="143" t="str">
        <f>IF('1044Bi Dati di base lav.'!A111="","",IF(F115*21.7&gt;'1044Ai Domanda'!$B$28,'1044Ai Domanda'!$B$28,F115*21.7))</f>
        <v/>
      </c>
      <c r="I115" s="144" t="str">
        <f t="shared" si="18"/>
        <v/>
      </c>
      <c r="J115" s="145" t="str">
        <f>IF('1044Bi Dati di base lav.'!K111="","",'1044Bi Dati di base lav.'!K111)</f>
        <v/>
      </c>
      <c r="K115" s="151" t="str">
        <f t="shared" si="19"/>
        <v/>
      </c>
      <c r="L115" s="147" t="str">
        <f t="shared" si="20"/>
        <v/>
      </c>
      <c r="M115" s="148" t="str">
        <f t="shared" si="21"/>
        <v/>
      </c>
      <c r="N115" s="154" t="str">
        <f t="shared" si="22"/>
        <v/>
      </c>
      <c r="O115" s="155" t="str">
        <f>IF(A115="","",IF(N115=0,0,0.8*H115/21.7*'1044Ai Domanda'!$B$30))</f>
        <v/>
      </c>
      <c r="P115" s="145" t="str">
        <f t="shared" si="23"/>
        <v/>
      </c>
      <c r="Q115" s="151" t="str">
        <f>IF(A115="","",M115*'1044Ai Domanda'!$B$31)</f>
        <v/>
      </c>
      <c r="R115" s="152" t="str">
        <f t="shared" si="24"/>
        <v/>
      </c>
      <c r="S115" s="12"/>
    </row>
    <row r="116" spans="1:19" ht="16.95" customHeight="1">
      <c r="A116" s="13" t="str">
        <f>IF('1044Bi Dati di base lav.'!A112="","",'1044Bi Dati di base lav.'!A112)</f>
        <v/>
      </c>
      <c r="B116" s="48" t="str">
        <f>IF('1044Bi Dati di base lav.'!B112="","",'1044Bi Dati di base lav.'!B112)</f>
        <v/>
      </c>
      <c r="C116" s="49" t="str">
        <f>IF('1044Bi Dati di base lav.'!C112="","",'1044Bi Dati di base lav.'!C112)</f>
        <v/>
      </c>
      <c r="D116" s="153" t="str">
        <f>IF('1044Bi Dati di base lav.'!G112-'1044Bi Dati di base lav.'!H112&lt;=0,"",'1044Bi Dati di base lav.'!G112-'1044Bi Dati di base lav.'!H112)</f>
        <v/>
      </c>
      <c r="E116" s="151" t="str">
        <f>IF('1044Bi Dati di base lav.'!I112="","",'1044Bi Dati di base lav.'!I112)</f>
        <v/>
      </c>
      <c r="F116" s="142" t="str">
        <f>IF('1044Bi Dati di base lav.'!A112="","",IF('1044Bi Dati di base lav.'!G112=0,0,E116/D116))</f>
        <v/>
      </c>
      <c r="G116" s="153" t="str">
        <f>IF(A116="","",IF('1044Bi Dati di base lav.'!J112&gt;'1044Ai Domanda'!$B$28,'1044Ai Domanda'!$B$28,'1044Bi Dati di base lav.'!J112))</f>
        <v/>
      </c>
      <c r="H116" s="143" t="str">
        <f>IF('1044Bi Dati di base lav.'!A112="","",IF(F116*21.7&gt;'1044Ai Domanda'!$B$28,'1044Ai Domanda'!$B$28,F116*21.7))</f>
        <v/>
      </c>
      <c r="I116" s="144" t="str">
        <f t="shared" si="18"/>
        <v/>
      </c>
      <c r="J116" s="145" t="str">
        <f>IF('1044Bi Dati di base lav.'!K112="","",'1044Bi Dati di base lav.'!K112)</f>
        <v/>
      </c>
      <c r="K116" s="151" t="str">
        <f t="shared" si="19"/>
        <v/>
      </c>
      <c r="L116" s="147" t="str">
        <f t="shared" si="20"/>
        <v/>
      </c>
      <c r="M116" s="148" t="str">
        <f t="shared" si="21"/>
        <v/>
      </c>
      <c r="N116" s="154" t="str">
        <f t="shared" si="22"/>
        <v/>
      </c>
      <c r="O116" s="155" t="str">
        <f>IF(A116="","",IF(N116=0,0,0.8*H116/21.7*'1044Ai Domanda'!$B$30))</f>
        <v/>
      </c>
      <c r="P116" s="145" t="str">
        <f t="shared" si="23"/>
        <v/>
      </c>
      <c r="Q116" s="151" t="str">
        <f>IF(A116="","",M116*'1044Ai Domanda'!$B$31)</f>
        <v/>
      </c>
      <c r="R116" s="152" t="str">
        <f t="shared" si="24"/>
        <v/>
      </c>
      <c r="S116" s="12"/>
    </row>
    <row r="117" spans="1:19" ht="16.95" customHeight="1">
      <c r="A117" s="13" t="str">
        <f>IF('1044Bi Dati di base lav.'!A113="","",'1044Bi Dati di base lav.'!A113)</f>
        <v/>
      </c>
      <c r="B117" s="48" t="str">
        <f>IF('1044Bi Dati di base lav.'!B113="","",'1044Bi Dati di base lav.'!B113)</f>
        <v/>
      </c>
      <c r="C117" s="49" t="str">
        <f>IF('1044Bi Dati di base lav.'!C113="","",'1044Bi Dati di base lav.'!C113)</f>
        <v/>
      </c>
      <c r="D117" s="153" t="str">
        <f>IF('1044Bi Dati di base lav.'!G113-'1044Bi Dati di base lav.'!H113&lt;=0,"",'1044Bi Dati di base lav.'!G113-'1044Bi Dati di base lav.'!H113)</f>
        <v/>
      </c>
      <c r="E117" s="151" t="str">
        <f>IF('1044Bi Dati di base lav.'!I113="","",'1044Bi Dati di base lav.'!I113)</f>
        <v/>
      </c>
      <c r="F117" s="142" t="str">
        <f>IF('1044Bi Dati di base lav.'!A113="","",IF('1044Bi Dati di base lav.'!G113=0,0,E117/D117))</f>
        <v/>
      </c>
      <c r="G117" s="153" t="str">
        <f>IF(A117="","",IF('1044Bi Dati di base lav.'!J113&gt;'1044Ai Domanda'!$B$28,'1044Ai Domanda'!$B$28,'1044Bi Dati di base lav.'!J113))</f>
        <v/>
      </c>
      <c r="H117" s="143" t="str">
        <f>IF('1044Bi Dati di base lav.'!A113="","",IF(F117*21.7&gt;'1044Ai Domanda'!$B$28,'1044Ai Domanda'!$B$28,F117*21.7))</f>
        <v/>
      </c>
      <c r="I117" s="144" t="str">
        <f t="shared" si="18"/>
        <v/>
      </c>
      <c r="J117" s="145" t="str">
        <f>IF('1044Bi Dati di base lav.'!K113="","",'1044Bi Dati di base lav.'!K113)</f>
        <v/>
      </c>
      <c r="K117" s="151" t="str">
        <f t="shared" si="19"/>
        <v/>
      </c>
      <c r="L117" s="147" t="str">
        <f t="shared" si="20"/>
        <v/>
      </c>
      <c r="M117" s="148" t="str">
        <f t="shared" si="21"/>
        <v/>
      </c>
      <c r="N117" s="154" t="str">
        <f t="shared" si="22"/>
        <v/>
      </c>
      <c r="O117" s="155" t="str">
        <f>IF(A117="","",IF(N117=0,0,0.8*H117/21.7*'1044Ai Domanda'!$B$30))</f>
        <v/>
      </c>
      <c r="P117" s="145" t="str">
        <f t="shared" si="23"/>
        <v/>
      </c>
      <c r="Q117" s="151" t="str">
        <f>IF(A117="","",M117*'1044Ai Domanda'!$B$31)</f>
        <v/>
      </c>
      <c r="R117" s="152" t="str">
        <f t="shared" si="24"/>
        <v/>
      </c>
      <c r="S117" s="12"/>
    </row>
    <row r="118" spans="1:19" ht="16.95" customHeight="1">
      <c r="A118" s="13" t="str">
        <f>IF('1044Bi Dati di base lav.'!A114="","",'1044Bi Dati di base lav.'!A114)</f>
        <v/>
      </c>
      <c r="B118" s="48" t="str">
        <f>IF('1044Bi Dati di base lav.'!B114="","",'1044Bi Dati di base lav.'!B114)</f>
        <v/>
      </c>
      <c r="C118" s="49" t="str">
        <f>IF('1044Bi Dati di base lav.'!C114="","",'1044Bi Dati di base lav.'!C114)</f>
        <v/>
      </c>
      <c r="D118" s="153" t="str">
        <f>IF('1044Bi Dati di base lav.'!G114-'1044Bi Dati di base lav.'!H114&lt;=0,"",'1044Bi Dati di base lav.'!G114-'1044Bi Dati di base lav.'!H114)</f>
        <v/>
      </c>
      <c r="E118" s="151" t="str">
        <f>IF('1044Bi Dati di base lav.'!I114="","",'1044Bi Dati di base lav.'!I114)</f>
        <v/>
      </c>
      <c r="F118" s="142" t="str">
        <f>IF('1044Bi Dati di base lav.'!A114="","",IF('1044Bi Dati di base lav.'!G114=0,0,E118/D118))</f>
        <v/>
      </c>
      <c r="G118" s="153" t="str">
        <f>IF(A118="","",IF('1044Bi Dati di base lav.'!J114&gt;'1044Ai Domanda'!$B$28,'1044Ai Domanda'!$B$28,'1044Bi Dati di base lav.'!J114))</f>
        <v/>
      </c>
      <c r="H118" s="143" t="str">
        <f>IF('1044Bi Dati di base lav.'!A114="","",IF(F118*21.7&gt;'1044Ai Domanda'!$B$28,'1044Ai Domanda'!$B$28,F118*21.7))</f>
        <v/>
      </c>
      <c r="I118" s="144" t="str">
        <f t="shared" si="18"/>
        <v/>
      </c>
      <c r="J118" s="145" t="str">
        <f>IF('1044Bi Dati di base lav.'!K114="","",'1044Bi Dati di base lav.'!K114)</f>
        <v/>
      </c>
      <c r="K118" s="151" t="str">
        <f t="shared" si="19"/>
        <v/>
      </c>
      <c r="L118" s="147" t="str">
        <f t="shared" si="20"/>
        <v/>
      </c>
      <c r="M118" s="148" t="str">
        <f t="shared" si="21"/>
        <v/>
      </c>
      <c r="N118" s="154" t="str">
        <f t="shared" si="22"/>
        <v/>
      </c>
      <c r="O118" s="155" t="str">
        <f>IF(A118="","",IF(N118=0,0,0.8*H118/21.7*'1044Ai Domanda'!$B$30))</f>
        <v/>
      </c>
      <c r="P118" s="145" t="str">
        <f t="shared" si="23"/>
        <v/>
      </c>
      <c r="Q118" s="151" t="str">
        <f>IF(A118="","",M118*'1044Ai Domanda'!$B$31)</f>
        <v/>
      </c>
      <c r="R118" s="152" t="str">
        <f t="shared" si="24"/>
        <v/>
      </c>
      <c r="S118" s="12"/>
    </row>
    <row r="119" spans="1:19" ht="16.95" customHeight="1">
      <c r="A119" s="13" t="str">
        <f>IF('1044Bi Dati di base lav.'!A115="","",'1044Bi Dati di base lav.'!A115)</f>
        <v/>
      </c>
      <c r="B119" s="48" t="str">
        <f>IF('1044Bi Dati di base lav.'!B115="","",'1044Bi Dati di base lav.'!B115)</f>
        <v/>
      </c>
      <c r="C119" s="49" t="str">
        <f>IF('1044Bi Dati di base lav.'!C115="","",'1044Bi Dati di base lav.'!C115)</f>
        <v/>
      </c>
      <c r="D119" s="153" t="str">
        <f>IF('1044Bi Dati di base lav.'!G115-'1044Bi Dati di base lav.'!H115&lt;=0,"",'1044Bi Dati di base lav.'!G115-'1044Bi Dati di base lav.'!H115)</f>
        <v/>
      </c>
      <c r="E119" s="151" t="str">
        <f>IF('1044Bi Dati di base lav.'!I115="","",'1044Bi Dati di base lav.'!I115)</f>
        <v/>
      </c>
      <c r="F119" s="142" t="str">
        <f>IF('1044Bi Dati di base lav.'!A115="","",IF('1044Bi Dati di base lav.'!G115=0,0,E119/D119))</f>
        <v/>
      </c>
      <c r="G119" s="153" t="str">
        <f>IF(A119="","",IF('1044Bi Dati di base lav.'!J115&gt;'1044Ai Domanda'!$B$28,'1044Ai Domanda'!$B$28,'1044Bi Dati di base lav.'!J115))</f>
        <v/>
      </c>
      <c r="H119" s="143" t="str">
        <f>IF('1044Bi Dati di base lav.'!A115="","",IF(F119*21.7&gt;'1044Ai Domanda'!$B$28,'1044Ai Domanda'!$B$28,F119*21.7))</f>
        <v/>
      </c>
      <c r="I119" s="144" t="str">
        <f t="shared" si="18"/>
        <v/>
      </c>
      <c r="J119" s="145" t="str">
        <f>IF('1044Bi Dati di base lav.'!K115="","",'1044Bi Dati di base lav.'!K115)</f>
        <v/>
      </c>
      <c r="K119" s="151" t="str">
        <f t="shared" si="19"/>
        <v/>
      </c>
      <c r="L119" s="147" t="str">
        <f t="shared" si="20"/>
        <v/>
      </c>
      <c r="M119" s="148" t="str">
        <f t="shared" si="21"/>
        <v/>
      </c>
      <c r="N119" s="154" t="str">
        <f t="shared" si="22"/>
        <v/>
      </c>
      <c r="O119" s="155" t="str">
        <f>IF(A119="","",IF(N119=0,0,0.8*H119/21.7*'1044Ai Domanda'!$B$30))</f>
        <v/>
      </c>
      <c r="P119" s="145" t="str">
        <f t="shared" si="23"/>
        <v/>
      </c>
      <c r="Q119" s="151" t="str">
        <f>IF(A119="","",M119*'1044Ai Domanda'!$B$31)</f>
        <v/>
      </c>
      <c r="R119" s="152" t="str">
        <f t="shared" si="24"/>
        <v/>
      </c>
      <c r="S119" s="12"/>
    </row>
    <row r="120" spans="1:19" ht="16.95" customHeight="1">
      <c r="A120" s="13" t="str">
        <f>IF('1044Bi Dati di base lav.'!A116="","",'1044Bi Dati di base lav.'!A116)</f>
        <v/>
      </c>
      <c r="B120" s="48" t="str">
        <f>IF('1044Bi Dati di base lav.'!B116="","",'1044Bi Dati di base lav.'!B116)</f>
        <v/>
      </c>
      <c r="C120" s="49" t="str">
        <f>IF('1044Bi Dati di base lav.'!C116="","",'1044Bi Dati di base lav.'!C116)</f>
        <v/>
      </c>
      <c r="D120" s="153" t="str">
        <f>IF('1044Bi Dati di base lav.'!G116-'1044Bi Dati di base lav.'!H116&lt;=0,"",'1044Bi Dati di base lav.'!G116-'1044Bi Dati di base lav.'!H116)</f>
        <v/>
      </c>
      <c r="E120" s="151" t="str">
        <f>IF('1044Bi Dati di base lav.'!I116="","",'1044Bi Dati di base lav.'!I116)</f>
        <v/>
      </c>
      <c r="F120" s="142" t="str">
        <f>IF('1044Bi Dati di base lav.'!A116="","",IF('1044Bi Dati di base lav.'!G116=0,0,E120/D120))</f>
        <v/>
      </c>
      <c r="G120" s="153" t="str">
        <f>IF(A120="","",IF('1044Bi Dati di base lav.'!J116&gt;'1044Ai Domanda'!$B$28,'1044Ai Domanda'!$B$28,'1044Bi Dati di base lav.'!J116))</f>
        <v/>
      </c>
      <c r="H120" s="143" t="str">
        <f>IF('1044Bi Dati di base lav.'!A116="","",IF(F120*21.7&gt;'1044Ai Domanda'!$B$28,'1044Ai Domanda'!$B$28,F120*21.7))</f>
        <v/>
      </c>
      <c r="I120" s="144" t="str">
        <f t="shared" si="18"/>
        <v/>
      </c>
      <c r="J120" s="145" t="str">
        <f>IF('1044Bi Dati di base lav.'!K116="","",'1044Bi Dati di base lav.'!K116)</f>
        <v/>
      </c>
      <c r="K120" s="151" t="str">
        <f t="shared" si="19"/>
        <v/>
      </c>
      <c r="L120" s="147" t="str">
        <f t="shared" si="20"/>
        <v/>
      </c>
      <c r="M120" s="148" t="str">
        <f t="shared" si="21"/>
        <v/>
      </c>
      <c r="N120" s="154" t="str">
        <f t="shared" si="22"/>
        <v/>
      </c>
      <c r="O120" s="155" t="str">
        <f>IF(A120="","",IF(N120=0,0,0.8*H120/21.7*'1044Ai Domanda'!$B$30))</f>
        <v/>
      </c>
      <c r="P120" s="145" t="str">
        <f t="shared" si="23"/>
        <v/>
      </c>
      <c r="Q120" s="151" t="str">
        <f>IF(A120="","",M120*'1044Ai Domanda'!$B$31)</f>
        <v/>
      </c>
      <c r="R120" s="152" t="str">
        <f t="shared" si="24"/>
        <v/>
      </c>
      <c r="S120" s="12"/>
    </row>
    <row r="121" spans="1:19" ht="16.95" customHeight="1">
      <c r="A121" s="13" t="str">
        <f>IF('1044Bi Dati di base lav.'!A117="","",'1044Bi Dati di base lav.'!A117)</f>
        <v/>
      </c>
      <c r="B121" s="48" t="str">
        <f>IF('1044Bi Dati di base lav.'!B117="","",'1044Bi Dati di base lav.'!B117)</f>
        <v/>
      </c>
      <c r="C121" s="49" t="str">
        <f>IF('1044Bi Dati di base lav.'!C117="","",'1044Bi Dati di base lav.'!C117)</f>
        <v/>
      </c>
      <c r="D121" s="153" t="str">
        <f>IF('1044Bi Dati di base lav.'!G117-'1044Bi Dati di base lav.'!H117&lt;=0,"",'1044Bi Dati di base lav.'!G117-'1044Bi Dati di base lav.'!H117)</f>
        <v/>
      </c>
      <c r="E121" s="151" t="str">
        <f>IF('1044Bi Dati di base lav.'!I117="","",'1044Bi Dati di base lav.'!I117)</f>
        <v/>
      </c>
      <c r="F121" s="142" t="str">
        <f>IF('1044Bi Dati di base lav.'!A117="","",IF('1044Bi Dati di base lav.'!G117=0,0,E121/D121))</f>
        <v/>
      </c>
      <c r="G121" s="153" t="str">
        <f>IF(A121="","",IF('1044Bi Dati di base lav.'!J117&gt;'1044Ai Domanda'!$B$28,'1044Ai Domanda'!$B$28,'1044Bi Dati di base lav.'!J117))</f>
        <v/>
      </c>
      <c r="H121" s="143" t="str">
        <f>IF('1044Bi Dati di base lav.'!A117="","",IF(F121*21.7&gt;'1044Ai Domanda'!$B$28,'1044Ai Domanda'!$B$28,F121*21.7))</f>
        <v/>
      </c>
      <c r="I121" s="144" t="str">
        <f t="shared" si="18"/>
        <v/>
      </c>
      <c r="J121" s="145" t="str">
        <f>IF('1044Bi Dati di base lav.'!K117="","",'1044Bi Dati di base lav.'!K117)</f>
        <v/>
      </c>
      <c r="K121" s="151" t="str">
        <f t="shared" si="19"/>
        <v/>
      </c>
      <c r="L121" s="147" t="str">
        <f t="shared" si="20"/>
        <v/>
      </c>
      <c r="M121" s="148" t="str">
        <f t="shared" si="21"/>
        <v/>
      </c>
      <c r="N121" s="154" t="str">
        <f t="shared" si="22"/>
        <v/>
      </c>
      <c r="O121" s="155" t="str">
        <f>IF(A121="","",IF(N121=0,0,0.8*H121/21.7*'1044Ai Domanda'!$B$30))</f>
        <v/>
      </c>
      <c r="P121" s="145" t="str">
        <f t="shared" si="23"/>
        <v/>
      </c>
      <c r="Q121" s="151" t="str">
        <f>IF(A121="","",M121*'1044Ai Domanda'!$B$31)</f>
        <v/>
      </c>
      <c r="R121" s="152" t="str">
        <f t="shared" si="24"/>
        <v/>
      </c>
      <c r="S121" s="12"/>
    </row>
    <row r="122" spans="1:19" ht="16.95" customHeight="1">
      <c r="A122" s="13" t="str">
        <f>IF('1044Bi Dati di base lav.'!A118="","",'1044Bi Dati di base lav.'!A118)</f>
        <v/>
      </c>
      <c r="B122" s="48" t="str">
        <f>IF('1044Bi Dati di base lav.'!B118="","",'1044Bi Dati di base lav.'!B118)</f>
        <v/>
      </c>
      <c r="C122" s="49" t="str">
        <f>IF('1044Bi Dati di base lav.'!C118="","",'1044Bi Dati di base lav.'!C118)</f>
        <v/>
      </c>
      <c r="D122" s="153" t="str">
        <f>IF('1044Bi Dati di base lav.'!G118-'1044Bi Dati di base lav.'!H118&lt;=0,"",'1044Bi Dati di base lav.'!G118-'1044Bi Dati di base lav.'!H118)</f>
        <v/>
      </c>
      <c r="E122" s="151" t="str">
        <f>IF('1044Bi Dati di base lav.'!I118="","",'1044Bi Dati di base lav.'!I118)</f>
        <v/>
      </c>
      <c r="F122" s="142" t="str">
        <f>IF('1044Bi Dati di base lav.'!A118="","",IF('1044Bi Dati di base lav.'!G118=0,0,E122/D122))</f>
        <v/>
      </c>
      <c r="G122" s="153" t="str">
        <f>IF(A122="","",IF('1044Bi Dati di base lav.'!J118&gt;'1044Ai Domanda'!$B$28,'1044Ai Domanda'!$B$28,'1044Bi Dati di base lav.'!J118))</f>
        <v/>
      </c>
      <c r="H122" s="143" t="str">
        <f>IF('1044Bi Dati di base lav.'!A118="","",IF(F122*21.7&gt;'1044Ai Domanda'!$B$28,'1044Ai Domanda'!$B$28,F122*21.7))</f>
        <v/>
      </c>
      <c r="I122" s="144" t="str">
        <f t="shared" si="18"/>
        <v/>
      </c>
      <c r="J122" s="145" t="str">
        <f>IF('1044Bi Dati di base lav.'!K118="","",'1044Bi Dati di base lav.'!K118)</f>
        <v/>
      </c>
      <c r="K122" s="151" t="str">
        <f t="shared" si="19"/>
        <v/>
      </c>
      <c r="L122" s="147" t="str">
        <f t="shared" si="20"/>
        <v/>
      </c>
      <c r="M122" s="148" t="str">
        <f t="shared" si="21"/>
        <v/>
      </c>
      <c r="N122" s="154" t="str">
        <f t="shared" si="22"/>
        <v/>
      </c>
      <c r="O122" s="155" t="str">
        <f>IF(A122="","",IF(N122=0,0,0.8*H122/21.7*'1044Ai Domanda'!$B$30))</f>
        <v/>
      </c>
      <c r="P122" s="145" t="str">
        <f t="shared" si="23"/>
        <v/>
      </c>
      <c r="Q122" s="151" t="str">
        <f>IF(A122="","",M122*'1044Ai Domanda'!$B$31)</f>
        <v/>
      </c>
      <c r="R122" s="152" t="str">
        <f t="shared" si="24"/>
        <v/>
      </c>
      <c r="S122" s="12"/>
    </row>
    <row r="123" spans="1:19" ht="16.95" customHeight="1">
      <c r="A123" s="13" t="str">
        <f>IF('1044Bi Dati di base lav.'!A119="","",'1044Bi Dati di base lav.'!A119)</f>
        <v/>
      </c>
      <c r="B123" s="48" t="str">
        <f>IF('1044Bi Dati di base lav.'!B119="","",'1044Bi Dati di base lav.'!B119)</f>
        <v/>
      </c>
      <c r="C123" s="49" t="str">
        <f>IF('1044Bi Dati di base lav.'!C119="","",'1044Bi Dati di base lav.'!C119)</f>
        <v/>
      </c>
      <c r="D123" s="153" t="str">
        <f>IF('1044Bi Dati di base lav.'!G119-'1044Bi Dati di base lav.'!H119&lt;=0,"",'1044Bi Dati di base lav.'!G119-'1044Bi Dati di base lav.'!H119)</f>
        <v/>
      </c>
      <c r="E123" s="151" t="str">
        <f>IF('1044Bi Dati di base lav.'!I119="","",'1044Bi Dati di base lav.'!I119)</f>
        <v/>
      </c>
      <c r="F123" s="142" t="str">
        <f>IF('1044Bi Dati di base lav.'!A119="","",IF('1044Bi Dati di base lav.'!G119=0,0,E123/D123))</f>
        <v/>
      </c>
      <c r="G123" s="153" t="str">
        <f>IF(A123="","",IF('1044Bi Dati di base lav.'!J119&gt;'1044Ai Domanda'!$B$28,'1044Ai Domanda'!$B$28,'1044Bi Dati di base lav.'!J119))</f>
        <v/>
      </c>
      <c r="H123" s="143" t="str">
        <f>IF('1044Bi Dati di base lav.'!A119="","",IF(F123*21.7&gt;'1044Ai Domanda'!$B$28,'1044Ai Domanda'!$B$28,F123*21.7))</f>
        <v/>
      </c>
      <c r="I123" s="144" t="str">
        <f t="shared" si="18"/>
        <v/>
      </c>
      <c r="J123" s="145" t="str">
        <f>IF('1044Bi Dati di base lav.'!K119="","",'1044Bi Dati di base lav.'!K119)</f>
        <v/>
      </c>
      <c r="K123" s="151" t="str">
        <f t="shared" si="19"/>
        <v/>
      </c>
      <c r="L123" s="147" t="str">
        <f t="shared" si="20"/>
        <v/>
      </c>
      <c r="M123" s="148" t="str">
        <f t="shared" si="21"/>
        <v/>
      </c>
      <c r="N123" s="154" t="str">
        <f t="shared" si="22"/>
        <v/>
      </c>
      <c r="O123" s="155" t="str">
        <f>IF(A123="","",IF(N123=0,0,0.8*H123/21.7*'1044Ai Domanda'!$B$30))</f>
        <v/>
      </c>
      <c r="P123" s="145" t="str">
        <f t="shared" si="23"/>
        <v/>
      </c>
      <c r="Q123" s="151" t="str">
        <f>IF(A123="","",M123*'1044Ai Domanda'!$B$31)</f>
        <v/>
      </c>
      <c r="R123" s="152" t="str">
        <f t="shared" si="24"/>
        <v/>
      </c>
      <c r="S123" s="12"/>
    </row>
    <row r="124" spans="1:19" ht="16.95" customHeight="1">
      <c r="A124" s="13" t="str">
        <f>IF('1044Bi Dati di base lav.'!A120="","",'1044Bi Dati di base lav.'!A120)</f>
        <v/>
      </c>
      <c r="B124" s="48" t="str">
        <f>IF('1044Bi Dati di base lav.'!B120="","",'1044Bi Dati di base lav.'!B120)</f>
        <v/>
      </c>
      <c r="C124" s="49" t="str">
        <f>IF('1044Bi Dati di base lav.'!C120="","",'1044Bi Dati di base lav.'!C120)</f>
        <v/>
      </c>
      <c r="D124" s="153" t="str">
        <f>IF('1044Bi Dati di base lav.'!G120-'1044Bi Dati di base lav.'!H120&lt;=0,"",'1044Bi Dati di base lav.'!G120-'1044Bi Dati di base lav.'!H120)</f>
        <v/>
      </c>
      <c r="E124" s="151" t="str">
        <f>IF('1044Bi Dati di base lav.'!I120="","",'1044Bi Dati di base lav.'!I120)</f>
        <v/>
      </c>
      <c r="F124" s="142" t="str">
        <f>IF('1044Bi Dati di base lav.'!A120="","",IF('1044Bi Dati di base lav.'!G120=0,0,E124/D124))</f>
        <v/>
      </c>
      <c r="G124" s="153" t="str">
        <f>IF(A124="","",IF('1044Bi Dati di base lav.'!J120&gt;'1044Ai Domanda'!$B$28,'1044Ai Domanda'!$B$28,'1044Bi Dati di base lav.'!J120))</f>
        <v/>
      </c>
      <c r="H124" s="143" t="str">
        <f>IF('1044Bi Dati di base lav.'!A120="","",IF(F124*21.7&gt;'1044Ai Domanda'!$B$28,'1044Ai Domanda'!$B$28,F124*21.7))</f>
        <v/>
      </c>
      <c r="I124" s="144" t="str">
        <f t="shared" si="18"/>
        <v/>
      </c>
      <c r="J124" s="145" t="str">
        <f>IF('1044Bi Dati di base lav.'!K120="","",'1044Bi Dati di base lav.'!K120)</f>
        <v/>
      </c>
      <c r="K124" s="151" t="str">
        <f t="shared" si="19"/>
        <v/>
      </c>
      <c r="L124" s="147" t="str">
        <f t="shared" si="20"/>
        <v/>
      </c>
      <c r="M124" s="148" t="str">
        <f t="shared" si="21"/>
        <v/>
      </c>
      <c r="N124" s="154" t="str">
        <f t="shared" si="22"/>
        <v/>
      </c>
      <c r="O124" s="155" t="str">
        <f>IF(A124="","",IF(N124=0,0,0.8*H124/21.7*'1044Ai Domanda'!$B$30))</f>
        <v/>
      </c>
      <c r="P124" s="145" t="str">
        <f t="shared" si="23"/>
        <v/>
      </c>
      <c r="Q124" s="151" t="str">
        <f>IF(A124="","",M124*'1044Ai Domanda'!$B$31)</f>
        <v/>
      </c>
      <c r="R124" s="152" t="str">
        <f t="shared" si="24"/>
        <v/>
      </c>
      <c r="S124" s="12"/>
    </row>
    <row r="125" spans="1:19" ht="16.95" customHeight="1">
      <c r="A125" s="13" t="str">
        <f>IF('1044Bi Dati di base lav.'!A121="","",'1044Bi Dati di base lav.'!A121)</f>
        <v/>
      </c>
      <c r="B125" s="48" t="str">
        <f>IF('1044Bi Dati di base lav.'!B121="","",'1044Bi Dati di base lav.'!B121)</f>
        <v/>
      </c>
      <c r="C125" s="49" t="str">
        <f>IF('1044Bi Dati di base lav.'!C121="","",'1044Bi Dati di base lav.'!C121)</f>
        <v/>
      </c>
      <c r="D125" s="153" t="str">
        <f>IF('1044Bi Dati di base lav.'!G121-'1044Bi Dati di base lav.'!H121&lt;=0,"",'1044Bi Dati di base lav.'!G121-'1044Bi Dati di base lav.'!H121)</f>
        <v/>
      </c>
      <c r="E125" s="151" t="str">
        <f>IF('1044Bi Dati di base lav.'!I121="","",'1044Bi Dati di base lav.'!I121)</f>
        <v/>
      </c>
      <c r="F125" s="142" t="str">
        <f>IF('1044Bi Dati di base lav.'!A121="","",IF('1044Bi Dati di base lav.'!G121=0,0,E125/D125))</f>
        <v/>
      </c>
      <c r="G125" s="153" t="str">
        <f>IF(A125="","",IF('1044Bi Dati di base lav.'!J121&gt;'1044Ai Domanda'!$B$28,'1044Ai Domanda'!$B$28,'1044Bi Dati di base lav.'!J121))</f>
        <v/>
      </c>
      <c r="H125" s="143" t="str">
        <f>IF('1044Bi Dati di base lav.'!A121="","",IF(F125*21.7&gt;'1044Ai Domanda'!$B$28,'1044Ai Domanda'!$B$28,F125*21.7))</f>
        <v/>
      </c>
      <c r="I125" s="144" t="str">
        <f t="shared" si="18"/>
        <v/>
      </c>
      <c r="J125" s="145" t="str">
        <f>IF('1044Bi Dati di base lav.'!K121="","",'1044Bi Dati di base lav.'!K121)</f>
        <v/>
      </c>
      <c r="K125" s="151" t="str">
        <f t="shared" si="19"/>
        <v/>
      </c>
      <c r="L125" s="147" t="str">
        <f t="shared" si="20"/>
        <v/>
      </c>
      <c r="M125" s="148" t="str">
        <f t="shared" si="21"/>
        <v/>
      </c>
      <c r="N125" s="154" t="str">
        <f t="shared" si="22"/>
        <v/>
      </c>
      <c r="O125" s="155" t="str">
        <f>IF(A125="","",IF(N125=0,0,0.8*H125/21.7*'1044Ai Domanda'!$B$30))</f>
        <v/>
      </c>
      <c r="P125" s="145" t="str">
        <f t="shared" si="23"/>
        <v/>
      </c>
      <c r="Q125" s="151" t="str">
        <f>IF(A125="","",M125*'1044Ai Domanda'!$B$31)</f>
        <v/>
      </c>
      <c r="R125" s="152" t="str">
        <f t="shared" si="24"/>
        <v/>
      </c>
      <c r="S125" s="12"/>
    </row>
    <row r="126" spans="1:19" ht="16.95" customHeight="1">
      <c r="A126" s="13" t="str">
        <f>IF('1044Bi Dati di base lav.'!A122="","",'1044Bi Dati di base lav.'!A122)</f>
        <v/>
      </c>
      <c r="B126" s="48" t="str">
        <f>IF('1044Bi Dati di base lav.'!B122="","",'1044Bi Dati di base lav.'!B122)</f>
        <v/>
      </c>
      <c r="C126" s="49" t="str">
        <f>IF('1044Bi Dati di base lav.'!C122="","",'1044Bi Dati di base lav.'!C122)</f>
        <v/>
      </c>
      <c r="D126" s="153" t="str">
        <f>IF('1044Bi Dati di base lav.'!G122-'1044Bi Dati di base lav.'!H122&lt;=0,"",'1044Bi Dati di base lav.'!G122-'1044Bi Dati di base lav.'!H122)</f>
        <v/>
      </c>
      <c r="E126" s="151" t="str">
        <f>IF('1044Bi Dati di base lav.'!I122="","",'1044Bi Dati di base lav.'!I122)</f>
        <v/>
      </c>
      <c r="F126" s="142" t="str">
        <f>IF('1044Bi Dati di base lav.'!A122="","",IF('1044Bi Dati di base lav.'!G122=0,0,E126/D126))</f>
        <v/>
      </c>
      <c r="G126" s="153" t="str">
        <f>IF(A126="","",IF('1044Bi Dati di base lav.'!J122&gt;'1044Ai Domanda'!$B$28,'1044Ai Domanda'!$B$28,'1044Bi Dati di base lav.'!J122))</f>
        <v/>
      </c>
      <c r="H126" s="143" t="str">
        <f>IF('1044Bi Dati di base lav.'!A122="","",IF(F126*21.7&gt;'1044Ai Domanda'!$B$28,'1044Ai Domanda'!$B$28,F126*21.7))</f>
        <v/>
      </c>
      <c r="I126" s="144" t="str">
        <f t="shared" si="18"/>
        <v/>
      </c>
      <c r="J126" s="145" t="str">
        <f>IF('1044Bi Dati di base lav.'!K122="","",'1044Bi Dati di base lav.'!K122)</f>
        <v/>
      </c>
      <c r="K126" s="151" t="str">
        <f t="shared" si="19"/>
        <v/>
      </c>
      <c r="L126" s="147" t="str">
        <f t="shared" si="20"/>
        <v/>
      </c>
      <c r="M126" s="148" t="str">
        <f t="shared" si="21"/>
        <v/>
      </c>
      <c r="N126" s="154" t="str">
        <f t="shared" si="22"/>
        <v/>
      </c>
      <c r="O126" s="155" t="str">
        <f>IF(A126="","",IF(N126=0,0,0.8*H126/21.7*'1044Ai Domanda'!$B$30))</f>
        <v/>
      </c>
      <c r="P126" s="145" t="str">
        <f t="shared" si="23"/>
        <v/>
      </c>
      <c r="Q126" s="151" t="str">
        <f>IF(A126="","",M126*'1044Ai Domanda'!$B$31)</f>
        <v/>
      </c>
      <c r="R126" s="152" t="str">
        <f t="shared" si="24"/>
        <v/>
      </c>
      <c r="S126" s="12"/>
    </row>
    <row r="127" spans="1:19" ht="16.95" customHeight="1">
      <c r="A127" s="13" t="str">
        <f>IF('1044Bi Dati di base lav.'!A123="","",'1044Bi Dati di base lav.'!A123)</f>
        <v/>
      </c>
      <c r="B127" s="48" t="str">
        <f>IF('1044Bi Dati di base lav.'!B123="","",'1044Bi Dati di base lav.'!B123)</f>
        <v/>
      </c>
      <c r="C127" s="49" t="str">
        <f>IF('1044Bi Dati di base lav.'!C123="","",'1044Bi Dati di base lav.'!C123)</f>
        <v/>
      </c>
      <c r="D127" s="153" t="str">
        <f>IF('1044Bi Dati di base lav.'!G123-'1044Bi Dati di base lav.'!H123&lt;=0,"",'1044Bi Dati di base lav.'!G123-'1044Bi Dati di base lav.'!H123)</f>
        <v/>
      </c>
      <c r="E127" s="151" t="str">
        <f>IF('1044Bi Dati di base lav.'!I123="","",'1044Bi Dati di base lav.'!I123)</f>
        <v/>
      </c>
      <c r="F127" s="142" t="str">
        <f>IF('1044Bi Dati di base lav.'!A123="","",IF('1044Bi Dati di base lav.'!G123=0,0,E127/D127))</f>
        <v/>
      </c>
      <c r="G127" s="153" t="str">
        <f>IF(A127="","",IF('1044Bi Dati di base lav.'!J123&gt;'1044Ai Domanda'!$B$28,'1044Ai Domanda'!$B$28,'1044Bi Dati di base lav.'!J123))</f>
        <v/>
      </c>
      <c r="H127" s="143" t="str">
        <f>IF('1044Bi Dati di base lav.'!A123="","",IF(F127*21.7&gt;'1044Ai Domanda'!$B$28,'1044Ai Domanda'!$B$28,F127*21.7))</f>
        <v/>
      </c>
      <c r="I127" s="144" t="str">
        <f t="shared" si="18"/>
        <v/>
      </c>
      <c r="J127" s="145" t="str">
        <f>IF('1044Bi Dati di base lav.'!K123="","",'1044Bi Dati di base lav.'!K123)</f>
        <v/>
      </c>
      <c r="K127" s="151" t="str">
        <f t="shared" si="19"/>
        <v/>
      </c>
      <c r="L127" s="147" t="str">
        <f t="shared" si="20"/>
        <v/>
      </c>
      <c r="M127" s="148" t="str">
        <f t="shared" si="21"/>
        <v/>
      </c>
      <c r="N127" s="154" t="str">
        <f t="shared" si="22"/>
        <v/>
      </c>
      <c r="O127" s="155" t="str">
        <f>IF(A127="","",IF(N127=0,0,0.8*H127/21.7*'1044Ai Domanda'!$B$30))</f>
        <v/>
      </c>
      <c r="P127" s="145" t="str">
        <f t="shared" si="23"/>
        <v/>
      </c>
      <c r="Q127" s="151" t="str">
        <f>IF(A127="","",M127*'1044Ai Domanda'!$B$31)</f>
        <v/>
      </c>
      <c r="R127" s="152" t="str">
        <f t="shared" si="24"/>
        <v/>
      </c>
      <c r="S127" s="12"/>
    </row>
    <row r="128" spans="1:19" ht="16.95" customHeight="1">
      <c r="A128" s="13" t="str">
        <f>IF('1044Bi Dati di base lav.'!A124="","",'1044Bi Dati di base lav.'!A124)</f>
        <v/>
      </c>
      <c r="B128" s="48" t="str">
        <f>IF('1044Bi Dati di base lav.'!B124="","",'1044Bi Dati di base lav.'!B124)</f>
        <v/>
      </c>
      <c r="C128" s="49" t="str">
        <f>IF('1044Bi Dati di base lav.'!C124="","",'1044Bi Dati di base lav.'!C124)</f>
        <v/>
      </c>
      <c r="D128" s="153" t="str">
        <f>IF('1044Bi Dati di base lav.'!G124-'1044Bi Dati di base lav.'!H124&lt;=0,"",'1044Bi Dati di base lav.'!G124-'1044Bi Dati di base lav.'!H124)</f>
        <v/>
      </c>
      <c r="E128" s="151" t="str">
        <f>IF('1044Bi Dati di base lav.'!I124="","",'1044Bi Dati di base lav.'!I124)</f>
        <v/>
      </c>
      <c r="F128" s="142" t="str">
        <f>IF('1044Bi Dati di base lav.'!A124="","",IF('1044Bi Dati di base lav.'!G124=0,0,E128/D128))</f>
        <v/>
      </c>
      <c r="G128" s="153" t="str">
        <f>IF(A128="","",IF('1044Bi Dati di base lav.'!J124&gt;'1044Ai Domanda'!$B$28,'1044Ai Domanda'!$B$28,'1044Bi Dati di base lav.'!J124))</f>
        <v/>
      </c>
      <c r="H128" s="143" t="str">
        <f>IF('1044Bi Dati di base lav.'!A124="","",IF(F128*21.7&gt;'1044Ai Domanda'!$B$28,'1044Ai Domanda'!$B$28,F128*21.7))</f>
        <v/>
      </c>
      <c r="I128" s="144" t="str">
        <f t="shared" si="18"/>
        <v/>
      </c>
      <c r="J128" s="145" t="str">
        <f>IF('1044Bi Dati di base lav.'!K124="","",'1044Bi Dati di base lav.'!K124)</f>
        <v/>
      </c>
      <c r="K128" s="151" t="str">
        <f t="shared" si="19"/>
        <v/>
      </c>
      <c r="L128" s="147" t="str">
        <f t="shared" si="20"/>
        <v/>
      </c>
      <c r="M128" s="148" t="str">
        <f t="shared" si="21"/>
        <v/>
      </c>
      <c r="N128" s="154" t="str">
        <f t="shared" si="22"/>
        <v/>
      </c>
      <c r="O128" s="155" t="str">
        <f>IF(A128="","",IF(N128=0,0,0.8*H128/21.7*'1044Ai Domanda'!$B$30))</f>
        <v/>
      </c>
      <c r="P128" s="145" t="str">
        <f t="shared" si="23"/>
        <v/>
      </c>
      <c r="Q128" s="151" t="str">
        <f>IF(A128="","",M128*'1044Ai Domanda'!$B$31)</f>
        <v/>
      </c>
      <c r="R128" s="152" t="str">
        <f t="shared" si="24"/>
        <v/>
      </c>
      <c r="S128" s="12"/>
    </row>
    <row r="129" spans="1:19" ht="16.95" customHeight="1">
      <c r="A129" s="13" t="str">
        <f>IF('1044Bi Dati di base lav.'!A125="","",'1044Bi Dati di base lav.'!A125)</f>
        <v/>
      </c>
      <c r="B129" s="48" t="str">
        <f>IF('1044Bi Dati di base lav.'!B125="","",'1044Bi Dati di base lav.'!B125)</f>
        <v/>
      </c>
      <c r="C129" s="49" t="str">
        <f>IF('1044Bi Dati di base lav.'!C125="","",'1044Bi Dati di base lav.'!C125)</f>
        <v/>
      </c>
      <c r="D129" s="153" t="str">
        <f>IF('1044Bi Dati di base lav.'!G125-'1044Bi Dati di base lav.'!H125&lt;=0,"",'1044Bi Dati di base lav.'!G125-'1044Bi Dati di base lav.'!H125)</f>
        <v/>
      </c>
      <c r="E129" s="151" t="str">
        <f>IF('1044Bi Dati di base lav.'!I125="","",'1044Bi Dati di base lav.'!I125)</f>
        <v/>
      </c>
      <c r="F129" s="142" t="str">
        <f>IF('1044Bi Dati di base lav.'!A125="","",IF('1044Bi Dati di base lav.'!G125=0,0,E129/D129))</f>
        <v/>
      </c>
      <c r="G129" s="153" t="str">
        <f>IF(A129="","",IF('1044Bi Dati di base lav.'!J125&gt;'1044Ai Domanda'!$B$28,'1044Ai Domanda'!$B$28,'1044Bi Dati di base lav.'!J125))</f>
        <v/>
      </c>
      <c r="H129" s="143" t="str">
        <f>IF('1044Bi Dati di base lav.'!A125="","",IF(F129*21.7&gt;'1044Ai Domanda'!$B$28,'1044Ai Domanda'!$B$28,F129*21.7))</f>
        <v/>
      </c>
      <c r="I129" s="144" t="str">
        <f t="shared" si="18"/>
        <v/>
      </c>
      <c r="J129" s="145" t="str">
        <f>IF('1044Bi Dati di base lav.'!K125="","",'1044Bi Dati di base lav.'!K125)</f>
        <v/>
      </c>
      <c r="K129" s="151" t="str">
        <f t="shared" si="19"/>
        <v/>
      </c>
      <c r="L129" s="147" t="str">
        <f t="shared" si="20"/>
        <v/>
      </c>
      <c r="M129" s="148" t="str">
        <f t="shared" si="21"/>
        <v/>
      </c>
      <c r="N129" s="154" t="str">
        <f t="shared" si="22"/>
        <v/>
      </c>
      <c r="O129" s="155" t="str">
        <f>IF(A129="","",IF(N129=0,0,0.8*H129/21.7*'1044Ai Domanda'!$B$30))</f>
        <v/>
      </c>
      <c r="P129" s="145" t="str">
        <f t="shared" si="23"/>
        <v/>
      </c>
      <c r="Q129" s="151" t="str">
        <f>IF(A129="","",M129*'1044Ai Domanda'!$B$31)</f>
        <v/>
      </c>
      <c r="R129" s="152" t="str">
        <f t="shared" si="24"/>
        <v/>
      </c>
      <c r="S129" s="12"/>
    </row>
    <row r="130" spans="1:19" ht="16.95" customHeight="1">
      <c r="A130" s="13" t="str">
        <f>IF('1044Bi Dati di base lav.'!A126="","",'1044Bi Dati di base lav.'!A126)</f>
        <v/>
      </c>
      <c r="B130" s="48" t="str">
        <f>IF('1044Bi Dati di base lav.'!B126="","",'1044Bi Dati di base lav.'!B126)</f>
        <v/>
      </c>
      <c r="C130" s="49" t="str">
        <f>IF('1044Bi Dati di base lav.'!C126="","",'1044Bi Dati di base lav.'!C126)</f>
        <v/>
      </c>
      <c r="D130" s="153" t="str">
        <f>IF('1044Bi Dati di base lav.'!G126-'1044Bi Dati di base lav.'!H126&lt;=0,"",'1044Bi Dati di base lav.'!G126-'1044Bi Dati di base lav.'!H126)</f>
        <v/>
      </c>
      <c r="E130" s="151" t="str">
        <f>IF('1044Bi Dati di base lav.'!I126="","",'1044Bi Dati di base lav.'!I126)</f>
        <v/>
      </c>
      <c r="F130" s="142" t="str">
        <f>IF('1044Bi Dati di base lav.'!A126="","",IF('1044Bi Dati di base lav.'!G126=0,0,E130/D130))</f>
        <v/>
      </c>
      <c r="G130" s="153" t="str">
        <f>IF(A130="","",IF('1044Bi Dati di base lav.'!J126&gt;'1044Ai Domanda'!$B$28,'1044Ai Domanda'!$B$28,'1044Bi Dati di base lav.'!J126))</f>
        <v/>
      </c>
      <c r="H130" s="143" t="str">
        <f>IF('1044Bi Dati di base lav.'!A126="","",IF(F130*21.7&gt;'1044Ai Domanda'!$B$28,'1044Ai Domanda'!$B$28,F130*21.7))</f>
        <v/>
      </c>
      <c r="I130" s="144" t="str">
        <f t="shared" si="18"/>
        <v/>
      </c>
      <c r="J130" s="145" t="str">
        <f>IF('1044Bi Dati di base lav.'!K126="","",'1044Bi Dati di base lav.'!K126)</f>
        <v/>
      </c>
      <c r="K130" s="151" t="str">
        <f t="shared" si="19"/>
        <v/>
      </c>
      <c r="L130" s="147" t="str">
        <f t="shared" si="20"/>
        <v/>
      </c>
      <c r="M130" s="148" t="str">
        <f t="shared" si="21"/>
        <v/>
      </c>
      <c r="N130" s="154" t="str">
        <f t="shared" si="22"/>
        <v/>
      </c>
      <c r="O130" s="155" t="str">
        <f>IF(A130="","",IF(N130=0,0,0.8*H130/21.7*'1044Ai Domanda'!$B$30))</f>
        <v/>
      </c>
      <c r="P130" s="145" t="str">
        <f t="shared" si="23"/>
        <v/>
      </c>
      <c r="Q130" s="151" t="str">
        <f>IF(A130="","",M130*'1044Ai Domanda'!$B$31)</f>
        <v/>
      </c>
      <c r="R130" s="152" t="str">
        <f t="shared" si="24"/>
        <v/>
      </c>
      <c r="S130" s="12"/>
    </row>
    <row r="131" spans="1:19" ht="16.95" customHeight="1">
      <c r="A131" s="13" t="str">
        <f>IF('1044Bi Dati di base lav.'!A127="","",'1044Bi Dati di base lav.'!A127)</f>
        <v/>
      </c>
      <c r="B131" s="48" t="str">
        <f>IF('1044Bi Dati di base lav.'!B127="","",'1044Bi Dati di base lav.'!B127)</f>
        <v/>
      </c>
      <c r="C131" s="49" t="str">
        <f>IF('1044Bi Dati di base lav.'!C127="","",'1044Bi Dati di base lav.'!C127)</f>
        <v/>
      </c>
      <c r="D131" s="153" t="str">
        <f>IF('1044Bi Dati di base lav.'!G127-'1044Bi Dati di base lav.'!H127&lt;=0,"",'1044Bi Dati di base lav.'!G127-'1044Bi Dati di base lav.'!H127)</f>
        <v/>
      </c>
      <c r="E131" s="151" t="str">
        <f>IF('1044Bi Dati di base lav.'!I127="","",'1044Bi Dati di base lav.'!I127)</f>
        <v/>
      </c>
      <c r="F131" s="142" t="str">
        <f>IF('1044Bi Dati di base lav.'!A127="","",IF('1044Bi Dati di base lav.'!G127=0,0,E131/D131))</f>
        <v/>
      </c>
      <c r="G131" s="153" t="str">
        <f>IF(A131="","",IF('1044Bi Dati di base lav.'!J127&gt;'1044Ai Domanda'!$B$28,'1044Ai Domanda'!$B$28,'1044Bi Dati di base lav.'!J127))</f>
        <v/>
      </c>
      <c r="H131" s="143" t="str">
        <f>IF('1044Bi Dati di base lav.'!A127="","",IF(F131*21.7&gt;'1044Ai Domanda'!$B$28,'1044Ai Domanda'!$B$28,F131*21.7))</f>
        <v/>
      </c>
      <c r="I131" s="144" t="str">
        <f t="shared" si="18"/>
        <v/>
      </c>
      <c r="J131" s="145" t="str">
        <f>IF('1044Bi Dati di base lav.'!K127="","",'1044Bi Dati di base lav.'!K127)</f>
        <v/>
      </c>
      <c r="K131" s="151" t="str">
        <f t="shared" si="19"/>
        <v/>
      </c>
      <c r="L131" s="147" t="str">
        <f t="shared" si="20"/>
        <v/>
      </c>
      <c r="M131" s="148" t="str">
        <f t="shared" si="21"/>
        <v/>
      </c>
      <c r="N131" s="154" t="str">
        <f t="shared" si="22"/>
        <v/>
      </c>
      <c r="O131" s="155" t="str">
        <f>IF(A131="","",IF(N131=0,0,0.8*H131/21.7*'1044Ai Domanda'!$B$30))</f>
        <v/>
      </c>
      <c r="P131" s="145" t="str">
        <f t="shared" si="23"/>
        <v/>
      </c>
      <c r="Q131" s="151" t="str">
        <f>IF(A131="","",M131*'1044Ai Domanda'!$B$31)</f>
        <v/>
      </c>
      <c r="R131" s="152" t="str">
        <f t="shared" si="24"/>
        <v/>
      </c>
      <c r="S131" s="12"/>
    </row>
    <row r="132" spans="1:19" ht="16.95" customHeight="1">
      <c r="A132" s="13" t="str">
        <f>IF('1044Bi Dati di base lav.'!A128="","",'1044Bi Dati di base lav.'!A128)</f>
        <v/>
      </c>
      <c r="B132" s="48" t="str">
        <f>IF('1044Bi Dati di base lav.'!B128="","",'1044Bi Dati di base lav.'!B128)</f>
        <v/>
      </c>
      <c r="C132" s="49" t="str">
        <f>IF('1044Bi Dati di base lav.'!C128="","",'1044Bi Dati di base lav.'!C128)</f>
        <v/>
      </c>
      <c r="D132" s="153" t="str">
        <f>IF('1044Bi Dati di base lav.'!G128-'1044Bi Dati di base lav.'!H128&lt;=0,"",'1044Bi Dati di base lav.'!G128-'1044Bi Dati di base lav.'!H128)</f>
        <v/>
      </c>
      <c r="E132" s="151" t="str">
        <f>IF('1044Bi Dati di base lav.'!I128="","",'1044Bi Dati di base lav.'!I128)</f>
        <v/>
      </c>
      <c r="F132" s="142" t="str">
        <f>IF('1044Bi Dati di base lav.'!A128="","",IF('1044Bi Dati di base lav.'!G128=0,0,E132/D132))</f>
        <v/>
      </c>
      <c r="G132" s="153" t="str">
        <f>IF(A132="","",IF('1044Bi Dati di base lav.'!J128&gt;'1044Ai Domanda'!$B$28,'1044Ai Domanda'!$B$28,'1044Bi Dati di base lav.'!J128))</f>
        <v/>
      </c>
      <c r="H132" s="143" t="str">
        <f>IF('1044Bi Dati di base lav.'!A128="","",IF(F132*21.7&gt;'1044Ai Domanda'!$B$28,'1044Ai Domanda'!$B$28,F132*21.7))</f>
        <v/>
      </c>
      <c r="I132" s="144" t="str">
        <f t="shared" si="18"/>
        <v/>
      </c>
      <c r="J132" s="145" t="str">
        <f>IF('1044Bi Dati di base lav.'!K128="","",'1044Bi Dati di base lav.'!K128)</f>
        <v/>
      </c>
      <c r="K132" s="151" t="str">
        <f t="shared" si="19"/>
        <v/>
      </c>
      <c r="L132" s="147" t="str">
        <f t="shared" si="20"/>
        <v/>
      </c>
      <c r="M132" s="148" t="str">
        <f t="shared" si="21"/>
        <v/>
      </c>
      <c r="N132" s="154" t="str">
        <f t="shared" si="22"/>
        <v/>
      </c>
      <c r="O132" s="155" t="str">
        <f>IF(A132="","",IF(N132=0,0,0.8*H132/21.7*'1044Ai Domanda'!$B$30))</f>
        <v/>
      </c>
      <c r="P132" s="145" t="str">
        <f t="shared" si="23"/>
        <v/>
      </c>
      <c r="Q132" s="151" t="str">
        <f>IF(A132="","",M132*'1044Ai Domanda'!$B$31)</f>
        <v/>
      </c>
      <c r="R132" s="152" t="str">
        <f t="shared" si="24"/>
        <v/>
      </c>
      <c r="S132" s="12"/>
    </row>
    <row r="133" spans="1:19" ht="16.95" customHeight="1">
      <c r="A133" s="13" t="str">
        <f>IF('1044Bi Dati di base lav.'!A129="","",'1044Bi Dati di base lav.'!A129)</f>
        <v/>
      </c>
      <c r="B133" s="48" t="str">
        <f>IF('1044Bi Dati di base lav.'!B129="","",'1044Bi Dati di base lav.'!B129)</f>
        <v/>
      </c>
      <c r="C133" s="49" t="str">
        <f>IF('1044Bi Dati di base lav.'!C129="","",'1044Bi Dati di base lav.'!C129)</f>
        <v/>
      </c>
      <c r="D133" s="153" t="str">
        <f>IF('1044Bi Dati di base lav.'!G129-'1044Bi Dati di base lav.'!H129&lt;=0,"",'1044Bi Dati di base lav.'!G129-'1044Bi Dati di base lav.'!H129)</f>
        <v/>
      </c>
      <c r="E133" s="151" t="str">
        <f>IF('1044Bi Dati di base lav.'!I129="","",'1044Bi Dati di base lav.'!I129)</f>
        <v/>
      </c>
      <c r="F133" s="142" t="str">
        <f>IF('1044Bi Dati di base lav.'!A129="","",IF('1044Bi Dati di base lav.'!G129=0,0,E133/D133))</f>
        <v/>
      </c>
      <c r="G133" s="153" t="str">
        <f>IF(A133="","",IF('1044Bi Dati di base lav.'!J129&gt;'1044Ai Domanda'!$B$28,'1044Ai Domanda'!$B$28,'1044Bi Dati di base lav.'!J129))</f>
        <v/>
      </c>
      <c r="H133" s="143" t="str">
        <f>IF('1044Bi Dati di base lav.'!A129="","",IF(F133*21.7&gt;'1044Ai Domanda'!$B$28,'1044Ai Domanda'!$B$28,F133*21.7))</f>
        <v/>
      </c>
      <c r="I133" s="144" t="str">
        <f t="shared" si="18"/>
        <v/>
      </c>
      <c r="J133" s="145" t="str">
        <f>IF('1044Bi Dati di base lav.'!K129="","",'1044Bi Dati di base lav.'!K129)</f>
        <v/>
      </c>
      <c r="K133" s="151" t="str">
        <f t="shared" si="19"/>
        <v/>
      </c>
      <c r="L133" s="147" t="str">
        <f t="shared" si="20"/>
        <v/>
      </c>
      <c r="M133" s="148" t="str">
        <f t="shared" si="21"/>
        <v/>
      </c>
      <c r="N133" s="154" t="str">
        <f t="shared" si="22"/>
        <v/>
      </c>
      <c r="O133" s="155" t="str">
        <f>IF(A133="","",IF(N133=0,0,0.8*H133/21.7*'1044Ai Domanda'!$B$30))</f>
        <v/>
      </c>
      <c r="P133" s="145" t="str">
        <f t="shared" si="23"/>
        <v/>
      </c>
      <c r="Q133" s="151" t="str">
        <f>IF(A133="","",M133*'1044Ai Domanda'!$B$31)</f>
        <v/>
      </c>
      <c r="R133" s="152" t="str">
        <f t="shared" si="24"/>
        <v/>
      </c>
      <c r="S133" s="12"/>
    </row>
    <row r="134" spans="1:19" ht="16.95" customHeight="1">
      <c r="A134" s="13" t="str">
        <f>IF('1044Bi Dati di base lav.'!A130="","",'1044Bi Dati di base lav.'!A130)</f>
        <v/>
      </c>
      <c r="B134" s="48" t="str">
        <f>IF('1044Bi Dati di base lav.'!B130="","",'1044Bi Dati di base lav.'!B130)</f>
        <v/>
      </c>
      <c r="C134" s="49" t="str">
        <f>IF('1044Bi Dati di base lav.'!C130="","",'1044Bi Dati di base lav.'!C130)</f>
        <v/>
      </c>
      <c r="D134" s="153" t="str">
        <f>IF('1044Bi Dati di base lav.'!G130-'1044Bi Dati di base lav.'!H130&lt;=0,"",'1044Bi Dati di base lav.'!G130-'1044Bi Dati di base lav.'!H130)</f>
        <v/>
      </c>
      <c r="E134" s="151" t="str">
        <f>IF('1044Bi Dati di base lav.'!I130="","",'1044Bi Dati di base lav.'!I130)</f>
        <v/>
      </c>
      <c r="F134" s="142" t="str">
        <f>IF('1044Bi Dati di base lav.'!A130="","",IF('1044Bi Dati di base lav.'!G130=0,0,E134/D134))</f>
        <v/>
      </c>
      <c r="G134" s="153" t="str">
        <f>IF(A134="","",IF('1044Bi Dati di base lav.'!J130&gt;'1044Ai Domanda'!$B$28,'1044Ai Domanda'!$B$28,'1044Bi Dati di base lav.'!J130))</f>
        <v/>
      </c>
      <c r="H134" s="143" t="str">
        <f>IF('1044Bi Dati di base lav.'!A130="","",IF(F134*21.7&gt;'1044Ai Domanda'!$B$28,'1044Ai Domanda'!$B$28,F134*21.7))</f>
        <v/>
      </c>
      <c r="I134" s="144" t="str">
        <f t="shared" si="18"/>
        <v/>
      </c>
      <c r="J134" s="145" t="str">
        <f>IF('1044Bi Dati di base lav.'!K130="","",'1044Bi Dati di base lav.'!K130)</f>
        <v/>
      </c>
      <c r="K134" s="151" t="str">
        <f t="shared" si="19"/>
        <v/>
      </c>
      <c r="L134" s="147" t="str">
        <f t="shared" si="20"/>
        <v/>
      </c>
      <c r="M134" s="148" t="str">
        <f t="shared" si="21"/>
        <v/>
      </c>
      <c r="N134" s="154" t="str">
        <f t="shared" si="22"/>
        <v/>
      </c>
      <c r="O134" s="155" t="str">
        <f>IF(A134="","",IF(N134=0,0,0.8*H134/21.7*'1044Ai Domanda'!$B$30))</f>
        <v/>
      </c>
      <c r="P134" s="145" t="str">
        <f t="shared" si="23"/>
        <v/>
      </c>
      <c r="Q134" s="151" t="str">
        <f>IF(A134="","",M134*'1044Ai Domanda'!$B$31)</f>
        <v/>
      </c>
      <c r="R134" s="152" t="str">
        <f t="shared" si="24"/>
        <v/>
      </c>
      <c r="S134" s="12"/>
    </row>
    <row r="135" spans="1:19" ht="16.95" customHeight="1">
      <c r="A135" s="13" t="str">
        <f>IF('1044Bi Dati di base lav.'!A131="","",'1044Bi Dati di base lav.'!A131)</f>
        <v/>
      </c>
      <c r="B135" s="48" t="str">
        <f>IF('1044Bi Dati di base lav.'!B131="","",'1044Bi Dati di base lav.'!B131)</f>
        <v/>
      </c>
      <c r="C135" s="49" t="str">
        <f>IF('1044Bi Dati di base lav.'!C131="","",'1044Bi Dati di base lav.'!C131)</f>
        <v/>
      </c>
      <c r="D135" s="153" t="str">
        <f>IF('1044Bi Dati di base lav.'!G131-'1044Bi Dati di base lav.'!H131&lt;=0,"",'1044Bi Dati di base lav.'!G131-'1044Bi Dati di base lav.'!H131)</f>
        <v/>
      </c>
      <c r="E135" s="151" t="str">
        <f>IF('1044Bi Dati di base lav.'!I131="","",'1044Bi Dati di base lav.'!I131)</f>
        <v/>
      </c>
      <c r="F135" s="142" t="str">
        <f>IF('1044Bi Dati di base lav.'!A131="","",IF('1044Bi Dati di base lav.'!G131=0,0,E135/D135))</f>
        <v/>
      </c>
      <c r="G135" s="153" t="str">
        <f>IF(A135="","",IF('1044Bi Dati di base lav.'!J131&gt;'1044Ai Domanda'!$B$28,'1044Ai Domanda'!$B$28,'1044Bi Dati di base lav.'!J131))</f>
        <v/>
      </c>
      <c r="H135" s="143" t="str">
        <f>IF('1044Bi Dati di base lav.'!A131="","",IF(F135*21.7&gt;'1044Ai Domanda'!$B$28,'1044Ai Domanda'!$B$28,F135*21.7))</f>
        <v/>
      </c>
      <c r="I135" s="144" t="str">
        <f t="shared" si="18"/>
        <v/>
      </c>
      <c r="J135" s="145" t="str">
        <f>IF('1044Bi Dati di base lav.'!K131="","",'1044Bi Dati di base lav.'!K131)</f>
        <v/>
      </c>
      <c r="K135" s="151" t="str">
        <f t="shared" si="19"/>
        <v/>
      </c>
      <c r="L135" s="147" t="str">
        <f t="shared" si="20"/>
        <v/>
      </c>
      <c r="M135" s="148" t="str">
        <f t="shared" si="21"/>
        <v/>
      </c>
      <c r="N135" s="154" t="str">
        <f t="shared" si="22"/>
        <v/>
      </c>
      <c r="O135" s="155" t="str">
        <f>IF(A135="","",IF(N135=0,0,0.8*H135/21.7*'1044Ai Domanda'!$B$30))</f>
        <v/>
      </c>
      <c r="P135" s="145" t="str">
        <f t="shared" si="23"/>
        <v/>
      </c>
      <c r="Q135" s="151" t="str">
        <f>IF(A135="","",M135*'1044Ai Domanda'!$B$31)</f>
        <v/>
      </c>
      <c r="R135" s="152" t="str">
        <f t="shared" si="24"/>
        <v/>
      </c>
      <c r="S135" s="12"/>
    </row>
    <row r="136" spans="1:19" ht="16.95" customHeight="1">
      <c r="A136" s="13" t="str">
        <f>IF('1044Bi Dati di base lav.'!A132="","",'1044Bi Dati di base lav.'!A132)</f>
        <v/>
      </c>
      <c r="B136" s="48" t="str">
        <f>IF('1044Bi Dati di base lav.'!B132="","",'1044Bi Dati di base lav.'!B132)</f>
        <v/>
      </c>
      <c r="C136" s="49" t="str">
        <f>IF('1044Bi Dati di base lav.'!C132="","",'1044Bi Dati di base lav.'!C132)</f>
        <v/>
      </c>
      <c r="D136" s="153" t="str">
        <f>IF('1044Bi Dati di base lav.'!G132-'1044Bi Dati di base lav.'!H132&lt;=0,"",'1044Bi Dati di base lav.'!G132-'1044Bi Dati di base lav.'!H132)</f>
        <v/>
      </c>
      <c r="E136" s="151" t="str">
        <f>IF('1044Bi Dati di base lav.'!I132="","",'1044Bi Dati di base lav.'!I132)</f>
        <v/>
      </c>
      <c r="F136" s="142" t="str">
        <f>IF('1044Bi Dati di base lav.'!A132="","",IF('1044Bi Dati di base lav.'!G132=0,0,E136/D136))</f>
        <v/>
      </c>
      <c r="G136" s="153" t="str">
        <f>IF(A136="","",IF('1044Bi Dati di base lav.'!J132&gt;'1044Ai Domanda'!$B$28,'1044Ai Domanda'!$B$28,'1044Bi Dati di base lav.'!J132))</f>
        <v/>
      </c>
      <c r="H136" s="143" t="str">
        <f>IF('1044Bi Dati di base lav.'!A132="","",IF(F136*21.7&gt;'1044Ai Domanda'!$B$28,'1044Ai Domanda'!$B$28,F136*21.7))</f>
        <v/>
      </c>
      <c r="I136" s="144" t="str">
        <f t="shared" si="18"/>
        <v/>
      </c>
      <c r="J136" s="145" t="str">
        <f>IF('1044Bi Dati di base lav.'!K132="","",'1044Bi Dati di base lav.'!K132)</f>
        <v/>
      </c>
      <c r="K136" s="151" t="str">
        <f t="shared" si="19"/>
        <v/>
      </c>
      <c r="L136" s="147" t="str">
        <f t="shared" si="20"/>
        <v/>
      </c>
      <c r="M136" s="148" t="str">
        <f t="shared" si="21"/>
        <v/>
      </c>
      <c r="N136" s="154" t="str">
        <f t="shared" si="22"/>
        <v/>
      </c>
      <c r="O136" s="155" t="str">
        <f>IF(A136="","",IF(N136=0,0,0.8*H136/21.7*'1044Ai Domanda'!$B$30))</f>
        <v/>
      </c>
      <c r="P136" s="145" t="str">
        <f t="shared" si="23"/>
        <v/>
      </c>
      <c r="Q136" s="151" t="str">
        <f>IF(A136="","",M136*'1044Ai Domanda'!$B$31)</f>
        <v/>
      </c>
      <c r="R136" s="152" t="str">
        <f t="shared" si="24"/>
        <v/>
      </c>
      <c r="S136" s="12"/>
    </row>
    <row r="137" spans="1:19" ht="16.95" customHeight="1">
      <c r="A137" s="13" t="str">
        <f>IF('1044Bi Dati di base lav.'!A133="","",'1044Bi Dati di base lav.'!A133)</f>
        <v/>
      </c>
      <c r="B137" s="48" t="str">
        <f>IF('1044Bi Dati di base lav.'!B133="","",'1044Bi Dati di base lav.'!B133)</f>
        <v/>
      </c>
      <c r="C137" s="49" t="str">
        <f>IF('1044Bi Dati di base lav.'!C133="","",'1044Bi Dati di base lav.'!C133)</f>
        <v/>
      </c>
      <c r="D137" s="153" t="str">
        <f>IF('1044Bi Dati di base lav.'!G133-'1044Bi Dati di base lav.'!H133&lt;=0,"",'1044Bi Dati di base lav.'!G133-'1044Bi Dati di base lav.'!H133)</f>
        <v/>
      </c>
      <c r="E137" s="151" t="str">
        <f>IF('1044Bi Dati di base lav.'!I133="","",'1044Bi Dati di base lav.'!I133)</f>
        <v/>
      </c>
      <c r="F137" s="142" t="str">
        <f>IF('1044Bi Dati di base lav.'!A133="","",IF('1044Bi Dati di base lav.'!G133=0,0,E137/D137))</f>
        <v/>
      </c>
      <c r="G137" s="153" t="str">
        <f>IF(A137="","",IF('1044Bi Dati di base lav.'!J133&gt;'1044Ai Domanda'!$B$28,'1044Ai Domanda'!$B$28,'1044Bi Dati di base lav.'!J133))</f>
        <v/>
      </c>
      <c r="H137" s="143" t="str">
        <f>IF('1044Bi Dati di base lav.'!A133="","",IF(F137*21.7&gt;'1044Ai Domanda'!$B$28,'1044Ai Domanda'!$B$28,F137*21.7))</f>
        <v/>
      </c>
      <c r="I137" s="144" t="str">
        <f t="shared" si="18"/>
        <v/>
      </c>
      <c r="J137" s="145" t="str">
        <f>IF('1044Bi Dati di base lav.'!K133="","",'1044Bi Dati di base lav.'!K133)</f>
        <v/>
      </c>
      <c r="K137" s="151" t="str">
        <f t="shared" si="19"/>
        <v/>
      </c>
      <c r="L137" s="147" t="str">
        <f t="shared" si="20"/>
        <v/>
      </c>
      <c r="M137" s="148" t="str">
        <f t="shared" si="21"/>
        <v/>
      </c>
      <c r="N137" s="154" t="str">
        <f t="shared" si="22"/>
        <v/>
      </c>
      <c r="O137" s="155" t="str">
        <f>IF(A137="","",IF(N137=0,0,0.8*H137/21.7*'1044Ai Domanda'!$B$30))</f>
        <v/>
      </c>
      <c r="P137" s="145" t="str">
        <f t="shared" si="23"/>
        <v/>
      </c>
      <c r="Q137" s="151" t="str">
        <f>IF(A137="","",M137*'1044Ai Domanda'!$B$31)</f>
        <v/>
      </c>
      <c r="R137" s="152" t="str">
        <f t="shared" si="24"/>
        <v/>
      </c>
      <c r="S137" s="12"/>
    </row>
    <row r="138" spans="1:19" ht="16.95" customHeight="1">
      <c r="A138" s="13" t="str">
        <f>IF('1044Bi Dati di base lav.'!A134="","",'1044Bi Dati di base lav.'!A134)</f>
        <v/>
      </c>
      <c r="B138" s="48" t="str">
        <f>IF('1044Bi Dati di base lav.'!B134="","",'1044Bi Dati di base lav.'!B134)</f>
        <v/>
      </c>
      <c r="C138" s="49" t="str">
        <f>IF('1044Bi Dati di base lav.'!C134="","",'1044Bi Dati di base lav.'!C134)</f>
        <v/>
      </c>
      <c r="D138" s="153" t="str">
        <f>IF('1044Bi Dati di base lav.'!G134-'1044Bi Dati di base lav.'!H134&lt;=0,"",'1044Bi Dati di base lav.'!G134-'1044Bi Dati di base lav.'!H134)</f>
        <v/>
      </c>
      <c r="E138" s="151" t="str">
        <f>IF('1044Bi Dati di base lav.'!I134="","",'1044Bi Dati di base lav.'!I134)</f>
        <v/>
      </c>
      <c r="F138" s="142" t="str">
        <f>IF('1044Bi Dati di base lav.'!A134="","",IF('1044Bi Dati di base lav.'!G134=0,0,E138/D138))</f>
        <v/>
      </c>
      <c r="G138" s="153" t="str">
        <f>IF(A138="","",IF('1044Bi Dati di base lav.'!J134&gt;'1044Ai Domanda'!$B$28,'1044Ai Domanda'!$B$28,'1044Bi Dati di base lav.'!J134))</f>
        <v/>
      </c>
      <c r="H138" s="143" t="str">
        <f>IF('1044Bi Dati di base lav.'!A134="","",IF(F138*21.7&gt;'1044Ai Domanda'!$B$28,'1044Ai Domanda'!$B$28,F138*21.7))</f>
        <v/>
      </c>
      <c r="I138" s="144" t="str">
        <f t="shared" si="18"/>
        <v/>
      </c>
      <c r="J138" s="145" t="str">
        <f>IF('1044Bi Dati di base lav.'!K134="","",'1044Bi Dati di base lav.'!K134)</f>
        <v/>
      </c>
      <c r="K138" s="151" t="str">
        <f t="shared" si="19"/>
        <v/>
      </c>
      <c r="L138" s="147" t="str">
        <f t="shared" si="20"/>
        <v/>
      </c>
      <c r="M138" s="148" t="str">
        <f t="shared" si="21"/>
        <v/>
      </c>
      <c r="N138" s="154" t="str">
        <f t="shared" si="22"/>
        <v/>
      </c>
      <c r="O138" s="155" t="str">
        <f>IF(A138="","",IF(N138=0,0,0.8*H138/21.7*'1044Ai Domanda'!$B$30))</f>
        <v/>
      </c>
      <c r="P138" s="145" t="str">
        <f t="shared" si="23"/>
        <v/>
      </c>
      <c r="Q138" s="151" t="str">
        <f>IF(A138="","",M138*'1044Ai Domanda'!$B$31)</f>
        <v/>
      </c>
      <c r="R138" s="152" t="str">
        <f t="shared" si="24"/>
        <v/>
      </c>
      <c r="S138" s="12"/>
    </row>
    <row r="139" spans="1:19" ht="16.95" customHeight="1">
      <c r="A139" s="13" t="str">
        <f>IF('1044Bi Dati di base lav.'!A135="","",'1044Bi Dati di base lav.'!A135)</f>
        <v/>
      </c>
      <c r="B139" s="48" t="str">
        <f>IF('1044Bi Dati di base lav.'!B135="","",'1044Bi Dati di base lav.'!B135)</f>
        <v/>
      </c>
      <c r="C139" s="49" t="str">
        <f>IF('1044Bi Dati di base lav.'!C135="","",'1044Bi Dati di base lav.'!C135)</f>
        <v/>
      </c>
      <c r="D139" s="153" t="str">
        <f>IF('1044Bi Dati di base lav.'!G135-'1044Bi Dati di base lav.'!H135&lt;=0,"",'1044Bi Dati di base lav.'!G135-'1044Bi Dati di base lav.'!H135)</f>
        <v/>
      </c>
      <c r="E139" s="151" t="str">
        <f>IF('1044Bi Dati di base lav.'!I135="","",'1044Bi Dati di base lav.'!I135)</f>
        <v/>
      </c>
      <c r="F139" s="142" t="str">
        <f>IF('1044Bi Dati di base lav.'!A135="","",IF('1044Bi Dati di base lav.'!G135=0,0,E139/D139))</f>
        <v/>
      </c>
      <c r="G139" s="153" t="str">
        <f>IF(A139="","",IF('1044Bi Dati di base lav.'!J135&gt;'1044Ai Domanda'!$B$28,'1044Ai Domanda'!$B$28,'1044Bi Dati di base lav.'!J135))</f>
        <v/>
      </c>
      <c r="H139" s="143" t="str">
        <f>IF('1044Bi Dati di base lav.'!A135="","",IF(F139*21.7&gt;'1044Ai Domanda'!$B$28,'1044Ai Domanda'!$B$28,F139*21.7))</f>
        <v/>
      </c>
      <c r="I139" s="144" t="str">
        <f t="shared" si="18"/>
        <v/>
      </c>
      <c r="J139" s="145" t="str">
        <f>IF('1044Bi Dati di base lav.'!K135="","",'1044Bi Dati di base lav.'!K135)</f>
        <v/>
      </c>
      <c r="K139" s="151" t="str">
        <f t="shared" si="19"/>
        <v/>
      </c>
      <c r="L139" s="147" t="str">
        <f t="shared" si="20"/>
        <v/>
      </c>
      <c r="M139" s="148" t="str">
        <f t="shared" si="21"/>
        <v/>
      </c>
      <c r="N139" s="154" t="str">
        <f t="shared" si="22"/>
        <v/>
      </c>
      <c r="O139" s="155" t="str">
        <f>IF(A139="","",IF(N139=0,0,0.8*H139/21.7*'1044Ai Domanda'!$B$30))</f>
        <v/>
      </c>
      <c r="P139" s="145" t="str">
        <f t="shared" si="23"/>
        <v/>
      </c>
      <c r="Q139" s="151" t="str">
        <f>IF(A139="","",M139*'1044Ai Domanda'!$B$31)</f>
        <v/>
      </c>
      <c r="R139" s="152" t="str">
        <f t="shared" si="24"/>
        <v/>
      </c>
      <c r="S139" s="12"/>
    </row>
    <row r="140" spans="1:19" ht="16.95" customHeight="1">
      <c r="A140" s="13" t="str">
        <f>IF('1044Bi Dati di base lav.'!A136="","",'1044Bi Dati di base lav.'!A136)</f>
        <v/>
      </c>
      <c r="B140" s="48" t="str">
        <f>IF('1044Bi Dati di base lav.'!B136="","",'1044Bi Dati di base lav.'!B136)</f>
        <v/>
      </c>
      <c r="C140" s="49" t="str">
        <f>IF('1044Bi Dati di base lav.'!C136="","",'1044Bi Dati di base lav.'!C136)</f>
        <v/>
      </c>
      <c r="D140" s="153" t="str">
        <f>IF('1044Bi Dati di base lav.'!G136-'1044Bi Dati di base lav.'!H136&lt;=0,"",'1044Bi Dati di base lav.'!G136-'1044Bi Dati di base lav.'!H136)</f>
        <v/>
      </c>
      <c r="E140" s="151" t="str">
        <f>IF('1044Bi Dati di base lav.'!I136="","",'1044Bi Dati di base lav.'!I136)</f>
        <v/>
      </c>
      <c r="F140" s="142" t="str">
        <f>IF('1044Bi Dati di base lav.'!A136="","",IF('1044Bi Dati di base lav.'!G136=0,0,E140/D140))</f>
        <v/>
      </c>
      <c r="G140" s="153" t="str">
        <f>IF(A140="","",IF('1044Bi Dati di base lav.'!J136&gt;'1044Ai Domanda'!$B$28,'1044Ai Domanda'!$B$28,'1044Bi Dati di base lav.'!J136))</f>
        <v/>
      </c>
      <c r="H140" s="143" t="str">
        <f>IF('1044Bi Dati di base lav.'!A136="","",IF(F140*21.7&gt;'1044Ai Domanda'!$B$28,'1044Ai Domanda'!$B$28,F140*21.7))</f>
        <v/>
      </c>
      <c r="I140" s="144" t="str">
        <f t="shared" si="18"/>
        <v/>
      </c>
      <c r="J140" s="145" t="str">
        <f>IF('1044Bi Dati di base lav.'!K136="","",'1044Bi Dati di base lav.'!K136)</f>
        <v/>
      </c>
      <c r="K140" s="151" t="str">
        <f t="shared" si="19"/>
        <v/>
      </c>
      <c r="L140" s="147" t="str">
        <f t="shared" si="20"/>
        <v/>
      </c>
      <c r="M140" s="148" t="str">
        <f t="shared" si="21"/>
        <v/>
      </c>
      <c r="N140" s="154" t="str">
        <f t="shared" si="22"/>
        <v/>
      </c>
      <c r="O140" s="155" t="str">
        <f>IF(A140="","",IF(N140=0,0,0.8*H140/21.7*'1044Ai Domanda'!$B$30))</f>
        <v/>
      </c>
      <c r="P140" s="145" t="str">
        <f t="shared" si="23"/>
        <v/>
      </c>
      <c r="Q140" s="151" t="str">
        <f>IF(A140="","",M140*'1044Ai Domanda'!$B$31)</f>
        <v/>
      </c>
      <c r="R140" s="152" t="str">
        <f t="shared" si="24"/>
        <v/>
      </c>
      <c r="S140" s="12"/>
    </row>
    <row r="141" spans="1:19" ht="16.95" customHeight="1">
      <c r="A141" s="13" t="str">
        <f>IF('1044Bi Dati di base lav.'!A137="","",'1044Bi Dati di base lav.'!A137)</f>
        <v/>
      </c>
      <c r="B141" s="48" t="str">
        <f>IF('1044Bi Dati di base lav.'!B137="","",'1044Bi Dati di base lav.'!B137)</f>
        <v/>
      </c>
      <c r="C141" s="49" t="str">
        <f>IF('1044Bi Dati di base lav.'!C137="","",'1044Bi Dati di base lav.'!C137)</f>
        <v/>
      </c>
      <c r="D141" s="153" t="str">
        <f>IF('1044Bi Dati di base lav.'!G137-'1044Bi Dati di base lav.'!H137&lt;=0,"",'1044Bi Dati di base lav.'!G137-'1044Bi Dati di base lav.'!H137)</f>
        <v/>
      </c>
      <c r="E141" s="151" t="str">
        <f>IF('1044Bi Dati di base lav.'!I137="","",'1044Bi Dati di base lav.'!I137)</f>
        <v/>
      </c>
      <c r="F141" s="142" t="str">
        <f>IF('1044Bi Dati di base lav.'!A137="","",IF('1044Bi Dati di base lav.'!G137=0,0,E141/D141))</f>
        <v/>
      </c>
      <c r="G141" s="153" t="str">
        <f>IF(A141="","",IF('1044Bi Dati di base lav.'!J137&gt;'1044Ai Domanda'!$B$28,'1044Ai Domanda'!$B$28,'1044Bi Dati di base lav.'!J137))</f>
        <v/>
      </c>
      <c r="H141" s="143" t="str">
        <f>IF('1044Bi Dati di base lav.'!A137="","",IF(F141*21.7&gt;'1044Ai Domanda'!$B$28,'1044Ai Domanda'!$B$28,F141*21.7))</f>
        <v/>
      </c>
      <c r="I141" s="144" t="str">
        <f t="shared" si="18"/>
        <v/>
      </c>
      <c r="J141" s="145" t="str">
        <f>IF('1044Bi Dati di base lav.'!K137="","",'1044Bi Dati di base lav.'!K137)</f>
        <v/>
      </c>
      <c r="K141" s="151" t="str">
        <f t="shared" si="19"/>
        <v/>
      </c>
      <c r="L141" s="147" t="str">
        <f t="shared" si="20"/>
        <v/>
      </c>
      <c r="M141" s="148" t="str">
        <f t="shared" si="21"/>
        <v/>
      </c>
      <c r="N141" s="154" t="str">
        <f t="shared" si="22"/>
        <v/>
      </c>
      <c r="O141" s="155" t="str">
        <f>IF(A141="","",IF(N141=0,0,0.8*H141/21.7*'1044Ai Domanda'!$B$30))</f>
        <v/>
      </c>
      <c r="P141" s="145" t="str">
        <f t="shared" si="23"/>
        <v/>
      </c>
      <c r="Q141" s="151" t="str">
        <f>IF(A141="","",M141*'1044Ai Domanda'!$B$31)</f>
        <v/>
      </c>
      <c r="R141" s="152" t="str">
        <f t="shared" si="24"/>
        <v/>
      </c>
      <c r="S141" s="12"/>
    </row>
    <row r="142" spans="1:19" ht="16.95" customHeight="1">
      <c r="A142" s="13" t="str">
        <f>IF('1044Bi Dati di base lav.'!A138="","",'1044Bi Dati di base lav.'!A138)</f>
        <v/>
      </c>
      <c r="B142" s="48" t="str">
        <f>IF('1044Bi Dati di base lav.'!B138="","",'1044Bi Dati di base lav.'!B138)</f>
        <v/>
      </c>
      <c r="C142" s="49" t="str">
        <f>IF('1044Bi Dati di base lav.'!C138="","",'1044Bi Dati di base lav.'!C138)</f>
        <v/>
      </c>
      <c r="D142" s="153" t="str">
        <f>IF('1044Bi Dati di base lav.'!G138-'1044Bi Dati di base lav.'!H138&lt;=0,"",'1044Bi Dati di base lav.'!G138-'1044Bi Dati di base lav.'!H138)</f>
        <v/>
      </c>
      <c r="E142" s="151" t="str">
        <f>IF('1044Bi Dati di base lav.'!I138="","",'1044Bi Dati di base lav.'!I138)</f>
        <v/>
      </c>
      <c r="F142" s="142" t="str">
        <f>IF('1044Bi Dati di base lav.'!A138="","",IF('1044Bi Dati di base lav.'!G138=0,0,E142/D142))</f>
        <v/>
      </c>
      <c r="G142" s="153" t="str">
        <f>IF(A142="","",IF('1044Bi Dati di base lav.'!J138&gt;'1044Ai Domanda'!$B$28,'1044Ai Domanda'!$B$28,'1044Bi Dati di base lav.'!J138))</f>
        <v/>
      </c>
      <c r="H142" s="143" t="str">
        <f>IF('1044Bi Dati di base lav.'!A138="","",IF(F142*21.7&gt;'1044Ai Domanda'!$B$28,'1044Ai Domanda'!$B$28,F142*21.7))</f>
        <v/>
      </c>
      <c r="I142" s="144" t="str">
        <f t="shared" si="18"/>
        <v/>
      </c>
      <c r="J142" s="145" t="str">
        <f>IF('1044Bi Dati di base lav.'!K138="","",'1044Bi Dati di base lav.'!K138)</f>
        <v/>
      </c>
      <c r="K142" s="151" t="str">
        <f t="shared" si="19"/>
        <v/>
      </c>
      <c r="L142" s="147" t="str">
        <f t="shared" si="20"/>
        <v/>
      </c>
      <c r="M142" s="148" t="str">
        <f t="shared" si="21"/>
        <v/>
      </c>
      <c r="N142" s="154" t="str">
        <f t="shared" si="22"/>
        <v/>
      </c>
      <c r="O142" s="155" t="str">
        <f>IF(A142="","",IF(N142=0,0,0.8*H142/21.7*'1044Ai Domanda'!$B$30))</f>
        <v/>
      </c>
      <c r="P142" s="145" t="str">
        <f t="shared" si="23"/>
        <v/>
      </c>
      <c r="Q142" s="151" t="str">
        <f>IF(A142="","",M142*'1044Ai Domanda'!$B$31)</f>
        <v/>
      </c>
      <c r="R142" s="152" t="str">
        <f t="shared" si="24"/>
        <v/>
      </c>
      <c r="S142" s="12"/>
    </row>
    <row r="143" spans="1:19" ht="16.95" customHeight="1">
      <c r="A143" s="13" t="str">
        <f>IF('1044Bi Dati di base lav.'!A139="","",'1044Bi Dati di base lav.'!A139)</f>
        <v/>
      </c>
      <c r="B143" s="48" t="str">
        <f>IF('1044Bi Dati di base lav.'!B139="","",'1044Bi Dati di base lav.'!B139)</f>
        <v/>
      </c>
      <c r="C143" s="49" t="str">
        <f>IF('1044Bi Dati di base lav.'!C139="","",'1044Bi Dati di base lav.'!C139)</f>
        <v/>
      </c>
      <c r="D143" s="153" t="str">
        <f>IF('1044Bi Dati di base lav.'!G139-'1044Bi Dati di base lav.'!H139&lt;=0,"",'1044Bi Dati di base lav.'!G139-'1044Bi Dati di base lav.'!H139)</f>
        <v/>
      </c>
      <c r="E143" s="151" t="str">
        <f>IF('1044Bi Dati di base lav.'!I139="","",'1044Bi Dati di base lav.'!I139)</f>
        <v/>
      </c>
      <c r="F143" s="142" t="str">
        <f>IF('1044Bi Dati di base lav.'!A139="","",IF('1044Bi Dati di base lav.'!G139=0,0,E143/D143))</f>
        <v/>
      </c>
      <c r="G143" s="153" t="str">
        <f>IF(A143="","",IF('1044Bi Dati di base lav.'!J139&gt;'1044Ai Domanda'!$B$28,'1044Ai Domanda'!$B$28,'1044Bi Dati di base lav.'!J139))</f>
        <v/>
      </c>
      <c r="H143" s="143" t="str">
        <f>IF('1044Bi Dati di base lav.'!A139="","",IF(F143*21.7&gt;'1044Ai Domanda'!$B$28,'1044Ai Domanda'!$B$28,F143*21.7))</f>
        <v/>
      </c>
      <c r="I143" s="144" t="str">
        <f t="shared" si="18"/>
        <v/>
      </c>
      <c r="J143" s="145" t="str">
        <f>IF('1044Bi Dati di base lav.'!K139="","",'1044Bi Dati di base lav.'!K139)</f>
        <v/>
      </c>
      <c r="K143" s="151" t="str">
        <f t="shared" si="19"/>
        <v/>
      </c>
      <c r="L143" s="147" t="str">
        <f t="shared" si="20"/>
        <v/>
      </c>
      <c r="M143" s="148" t="str">
        <f t="shared" si="21"/>
        <v/>
      </c>
      <c r="N143" s="154" t="str">
        <f t="shared" si="22"/>
        <v/>
      </c>
      <c r="O143" s="155" t="str">
        <f>IF(A143="","",IF(N143=0,0,0.8*H143/21.7*'1044Ai Domanda'!$B$30))</f>
        <v/>
      </c>
      <c r="P143" s="145" t="str">
        <f t="shared" si="23"/>
        <v/>
      </c>
      <c r="Q143" s="151" t="str">
        <f>IF(A143="","",M143*'1044Ai Domanda'!$B$31)</f>
        <v/>
      </c>
      <c r="R143" s="152" t="str">
        <f t="shared" si="24"/>
        <v/>
      </c>
      <c r="S143" s="12"/>
    </row>
    <row r="144" spans="1:19" ht="16.95" customHeight="1">
      <c r="A144" s="13" t="str">
        <f>IF('1044Bi Dati di base lav.'!A140="","",'1044Bi Dati di base lav.'!A140)</f>
        <v/>
      </c>
      <c r="B144" s="48" t="str">
        <f>IF('1044Bi Dati di base lav.'!B140="","",'1044Bi Dati di base lav.'!B140)</f>
        <v/>
      </c>
      <c r="C144" s="49" t="str">
        <f>IF('1044Bi Dati di base lav.'!C140="","",'1044Bi Dati di base lav.'!C140)</f>
        <v/>
      </c>
      <c r="D144" s="153" t="str">
        <f>IF('1044Bi Dati di base lav.'!G140-'1044Bi Dati di base lav.'!H140&lt;=0,"",'1044Bi Dati di base lav.'!G140-'1044Bi Dati di base lav.'!H140)</f>
        <v/>
      </c>
      <c r="E144" s="151" t="str">
        <f>IF('1044Bi Dati di base lav.'!I140="","",'1044Bi Dati di base lav.'!I140)</f>
        <v/>
      </c>
      <c r="F144" s="142" t="str">
        <f>IF('1044Bi Dati di base lav.'!A140="","",IF('1044Bi Dati di base lav.'!G140=0,0,E144/D144))</f>
        <v/>
      </c>
      <c r="G144" s="153" t="str">
        <f>IF(A144="","",IF('1044Bi Dati di base lav.'!J140&gt;'1044Ai Domanda'!$B$28,'1044Ai Domanda'!$B$28,'1044Bi Dati di base lav.'!J140))</f>
        <v/>
      </c>
      <c r="H144" s="143" t="str">
        <f>IF('1044Bi Dati di base lav.'!A140="","",IF(F144*21.7&gt;'1044Ai Domanda'!$B$28,'1044Ai Domanda'!$B$28,F144*21.7))</f>
        <v/>
      </c>
      <c r="I144" s="144" t="str">
        <f t="shared" si="18"/>
        <v/>
      </c>
      <c r="J144" s="145" t="str">
        <f>IF('1044Bi Dati di base lav.'!K140="","",'1044Bi Dati di base lav.'!K140)</f>
        <v/>
      </c>
      <c r="K144" s="151" t="str">
        <f t="shared" si="19"/>
        <v/>
      </c>
      <c r="L144" s="147" t="str">
        <f t="shared" si="20"/>
        <v/>
      </c>
      <c r="M144" s="148" t="str">
        <f t="shared" si="21"/>
        <v/>
      </c>
      <c r="N144" s="154" t="str">
        <f t="shared" si="22"/>
        <v/>
      </c>
      <c r="O144" s="155" t="str">
        <f>IF(A144="","",IF(N144=0,0,0.8*H144/21.7*'1044Ai Domanda'!$B$30))</f>
        <v/>
      </c>
      <c r="P144" s="145" t="str">
        <f t="shared" si="23"/>
        <v/>
      </c>
      <c r="Q144" s="151" t="str">
        <f>IF(A144="","",M144*'1044Ai Domanda'!$B$31)</f>
        <v/>
      </c>
      <c r="R144" s="152" t="str">
        <f t="shared" si="24"/>
        <v/>
      </c>
      <c r="S144" s="12"/>
    </row>
    <row r="145" spans="1:19" ht="16.95" customHeight="1">
      <c r="A145" s="13" t="str">
        <f>IF('1044Bi Dati di base lav.'!A141="","",'1044Bi Dati di base lav.'!A141)</f>
        <v/>
      </c>
      <c r="B145" s="48" t="str">
        <f>IF('1044Bi Dati di base lav.'!B141="","",'1044Bi Dati di base lav.'!B141)</f>
        <v/>
      </c>
      <c r="C145" s="49" t="str">
        <f>IF('1044Bi Dati di base lav.'!C141="","",'1044Bi Dati di base lav.'!C141)</f>
        <v/>
      </c>
      <c r="D145" s="153" t="str">
        <f>IF('1044Bi Dati di base lav.'!G141-'1044Bi Dati di base lav.'!H141&lt;=0,"",'1044Bi Dati di base lav.'!G141-'1044Bi Dati di base lav.'!H141)</f>
        <v/>
      </c>
      <c r="E145" s="151" t="str">
        <f>IF('1044Bi Dati di base lav.'!I141="","",'1044Bi Dati di base lav.'!I141)</f>
        <v/>
      </c>
      <c r="F145" s="142" t="str">
        <f>IF('1044Bi Dati di base lav.'!A141="","",IF('1044Bi Dati di base lav.'!G141=0,0,E145/D145))</f>
        <v/>
      </c>
      <c r="G145" s="153" t="str">
        <f>IF(A145="","",IF('1044Bi Dati di base lav.'!J141&gt;'1044Ai Domanda'!$B$28,'1044Ai Domanda'!$B$28,'1044Bi Dati di base lav.'!J141))</f>
        <v/>
      </c>
      <c r="H145" s="143" t="str">
        <f>IF('1044Bi Dati di base lav.'!A141="","",IF(F145*21.7&gt;'1044Ai Domanda'!$B$28,'1044Ai Domanda'!$B$28,F145*21.7))</f>
        <v/>
      </c>
      <c r="I145" s="144" t="str">
        <f t="shared" si="18"/>
        <v/>
      </c>
      <c r="J145" s="145" t="str">
        <f>IF('1044Bi Dati di base lav.'!K141="","",'1044Bi Dati di base lav.'!K141)</f>
        <v/>
      </c>
      <c r="K145" s="151" t="str">
        <f t="shared" si="19"/>
        <v/>
      </c>
      <c r="L145" s="147" t="str">
        <f t="shared" si="20"/>
        <v/>
      </c>
      <c r="M145" s="148" t="str">
        <f t="shared" si="21"/>
        <v/>
      </c>
      <c r="N145" s="154" t="str">
        <f t="shared" si="22"/>
        <v/>
      </c>
      <c r="O145" s="155" t="str">
        <f>IF(A145="","",IF(N145=0,0,0.8*H145/21.7*'1044Ai Domanda'!$B$30))</f>
        <v/>
      </c>
      <c r="P145" s="145" t="str">
        <f t="shared" si="23"/>
        <v/>
      </c>
      <c r="Q145" s="151" t="str">
        <f>IF(A145="","",M145*'1044Ai Domanda'!$B$31)</f>
        <v/>
      </c>
      <c r="R145" s="152" t="str">
        <f t="shared" si="24"/>
        <v/>
      </c>
      <c r="S145" s="12"/>
    </row>
    <row r="146" spans="1:19" ht="16.95" customHeight="1">
      <c r="A146" s="13" t="str">
        <f>IF('1044Bi Dati di base lav.'!A142="","",'1044Bi Dati di base lav.'!A142)</f>
        <v/>
      </c>
      <c r="B146" s="48" t="str">
        <f>IF('1044Bi Dati di base lav.'!B142="","",'1044Bi Dati di base lav.'!B142)</f>
        <v/>
      </c>
      <c r="C146" s="49" t="str">
        <f>IF('1044Bi Dati di base lav.'!C142="","",'1044Bi Dati di base lav.'!C142)</f>
        <v/>
      </c>
      <c r="D146" s="153" t="str">
        <f>IF('1044Bi Dati di base lav.'!G142-'1044Bi Dati di base lav.'!H142&lt;=0,"",'1044Bi Dati di base lav.'!G142-'1044Bi Dati di base lav.'!H142)</f>
        <v/>
      </c>
      <c r="E146" s="151" t="str">
        <f>IF('1044Bi Dati di base lav.'!I142="","",'1044Bi Dati di base lav.'!I142)</f>
        <v/>
      </c>
      <c r="F146" s="142" t="str">
        <f>IF('1044Bi Dati di base lav.'!A142="","",IF('1044Bi Dati di base lav.'!G142=0,0,E146/D146))</f>
        <v/>
      </c>
      <c r="G146" s="153" t="str">
        <f>IF(A146="","",IF('1044Bi Dati di base lav.'!J142&gt;'1044Ai Domanda'!$B$28,'1044Ai Domanda'!$B$28,'1044Bi Dati di base lav.'!J142))</f>
        <v/>
      </c>
      <c r="H146" s="143" t="str">
        <f>IF('1044Bi Dati di base lav.'!A142="","",IF(F146*21.7&gt;'1044Ai Domanda'!$B$28,'1044Ai Domanda'!$B$28,F146*21.7))</f>
        <v/>
      </c>
      <c r="I146" s="144" t="str">
        <f t="shared" si="18"/>
        <v/>
      </c>
      <c r="J146" s="145" t="str">
        <f>IF('1044Bi Dati di base lav.'!K142="","",'1044Bi Dati di base lav.'!K142)</f>
        <v/>
      </c>
      <c r="K146" s="151" t="str">
        <f t="shared" si="19"/>
        <v/>
      </c>
      <c r="L146" s="147" t="str">
        <f t="shared" si="20"/>
        <v/>
      </c>
      <c r="M146" s="148" t="str">
        <f t="shared" si="21"/>
        <v/>
      </c>
      <c r="N146" s="154" t="str">
        <f t="shared" si="22"/>
        <v/>
      </c>
      <c r="O146" s="155" t="str">
        <f>IF(A146="","",IF(N146=0,0,0.8*H146/21.7*'1044Ai Domanda'!$B$30))</f>
        <v/>
      </c>
      <c r="P146" s="145" t="str">
        <f t="shared" si="23"/>
        <v/>
      </c>
      <c r="Q146" s="151" t="str">
        <f>IF(A146="","",M146*'1044Ai Domanda'!$B$31)</f>
        <v/>
      </c>
      <c r="R146" s="152" t="str">
        <f t="shared" si="24"/>
        <v/>
      </c>
      <c r="S146" s="12"/>
    </row>
    <row r="147" spans="1:19" ht="16.95" customHeight="1">
      <c r="A147" s="13" t="str">
        <f>IF('1044Bi Dati di base lav.'!A143="","",'1044Bi Dati di base lav.'!A143)</f>
        <v/>
      </c>
      <c r="B147" s="48" t="str">
        <f>IF('1044Bi Dati di base lav.'!B143="","",'1044Bi Dati di base lav.'!B143)</f>
        <v/>
      </c>
      <c r="C147" s="49" t="str">
        <f>IF('1044Bi Dati di base lav.'!C143="","",'1044Bi Dati di base lav.'!C143)</f>
        <v/>
      </c>
      <c r="D147" s="153" t="str">
        <f>IF('1044Bi Dati di base lav.'!G143-'1044Bi Dati di base lav.'!H143&lt;=0,"",'1044Bi Dati di base lav.'!G143-'1044Bi Dati di base lav.'!H143)</f>
        <v/>
      </c>
      <c r="E147" s="151" t="str">
        <f>IF('1044Bi Dati di base lav.'!I143="","",'1044Bi Dati di base lav.'!I143)</f>
        <v/>
      </c>
      <c r="F147" s="142" t="str">
        <f>IF('1044Bi Dati di base lav.'!A143="","",IF('1044Bi Dati di base lav.'!G143=0,0,E147/D147))</f>
        <v/>
      </c>
      <c r="G147" s="153" t="str">
        <f>IF(A147="","",IF('1044Bi Dati di base lav.'!J143&gt;'1044Ai Domanda'!$B$28,'1044Ai Domanda'!$B$28,'1044Bi Dati di base lav.'!J143))</f>
        <v/>
      </c>
      <c r="H147" s="143" t="str">
        <f>IF('1044Bi Dati di base lav.'!A143="","",IF(F147*21.7&gt;'1044Ai Domanda'!$B$28,'1044Ai Domanda'!$B$28,F147*21.7))</f>
        <v/>
      </c>
      <c r="I147" s="144" t="str">
        <f t="shared" si="18"/>
        <v/>
      </c>
      <c r="J147" s="145" t="str">
        <f>IF('1044Bi Dati di base lav.'!K143="","",'1044Bi Dati di base lav.'!K143)</f>
        <v/>
      </c>
      <c r="K147" s="151" t="str">
        <f t="shared" si="19"/>
        <v/>
      </c>
      <c r="L147" s="147" t="str">
        <f t="shared" si="20"/>
        <v/>
      </c>
      <c r="M147" s="148" t="str">
        <f t="shared" si="21"/>
        <v/>
      </c>
      <c r="N147" s="154" t="str">
        <f t="shared" si="22"/>
        <v/>
      </c>
      <c r="O147" s="155" t="str">
        <f>IF(A147="","",IF(N147=0,0,0.8*H147/21.7*'1044Ai Domanda'!$B$30))</f>
        <v/>
      </c>
      <c r="P147" s="145" t="str">
        <f t="shared" si="23"/>
        <v/>
      </c>
      <c r="Q147" s="151" t="str">
        <f>IF(A147="","",M147*'1044Ai Domanda'!$B$31)</f>
        <v/>
      </c>
      <c r="R147" s="152" t="str">
        <f t="shared" si="24"/>
        <v/>
      </c>
      <c r="S147" s="12"/>
    </row>
    <row r="148" spans="1:19" ht="16.95" customHeight="1">
      <c r="A148" s="13" t="str">
        <f>IF('1044Bi Dati di base lav.'!A144="","",'1044Bi Dati di base lav.'!A144)</f>
        <v/>
      </c>
      <c r="B148" s="48" t="str">
        <f>IF('1044Bi Dati di base lav.'!B144="","",'1044Bi Dati di base lav.'!B144)</f>
        <v/>
      </c>
      <c r="C148" s="49" t="str">
        <f>IF('1044Bi Dati di base lav.'!C144="","",'1044Bi Dati di base lav.'!C144)</f>
        <v/>
      </c>
      <c r="D148" s="153" t="str">
        <f>IF('1044Bi Dati di base lav.'!G144-'1044Bi Dati di base lav.'!H144&lt;=0,"",'1044Bi Dati di base lav.'!G144-'1044Bi Dati di base lav.'!H144)</f>
        <v/>
      </c>
      <c r="E148" s="151" t="str">
        <f>IF('1044Bi Dati di base lav.'!I144="","",'1044Bi Dati di base lav.'!I144)</f>
        <v/>
      </c>
      <c r="F148" s="142" t="str">
        <f>IF('1044Bi Dati di base lav.'!A144="","",IF('1044Bi Dati di base lav.'!G144=0,0,E148/D148))</f>
        <v/>
      </c>
      <c r="G148" s="153" t="str">
        <f>IF(A148="","",IF('1044Bi Dati di base lav.'!J144&gt;'1044Ai Domanda'!$B$28,'1044Ai Domanda'!$B$28,'1044Bi Dati di base lav.'!J144))</f>
        <v/>
      </c>
      <c r="H148" s="143" t="str">
        <f>IF('1044Bi Dati di base lav.'!A144="","",IF(F148*21.7&gt;'1044Ai Domanda'!$B$28,'1044Ai Domanda'!$B$28,F148*21.7))</f>
        <v/>
      </c>
      <c r="I148" s="144" t="str">
        <f t="shared" si="18"/>
        <v/>
      </c>
      <c r="J148" s="145" t="str">
        <f>IF('1044Bi Dati di base lav.'!K144="","",'1044Bi Dati di base lav.'!K144)</f>
        <v/>
      </c>
      <c r="K148" s="151" t="str">
        <f t="shared" si="19"/>
        <v/>
      </c>
      <c r="L148" s="147" t="str">
        <f t="shared" si="20"/>
        <v/>
      </c>
      <c r="M148" s="148" t="str">
        <f t="shared" si="21"/>
        <v/>
      </c>
      <c r="N148" s="154" t="str">
        <f t="shared" si="22"/>
        <v/>
      </c>
      <c r="O148" s="155" t="str">
        <f>IF(A148="","",IF(N148=0,0,0.8*H148/21.7*'1044Ai Domanda'!$B$30))</f>
        <v/>
      </c>
      <c r="P148" s="145" t="str">
        <f t="shared" si="23"/>
        <v/>
      </c>
      <c r="Q148" s="151" t="str">
        <f>IF(A148="","",M148*'1044Ai Domanda'!$B$31)</f>
        <v/>
      </c>
      <c r="R148" s="152" t="str">
        <f t="shared" si="24"/>
        <v/>
      </c>
      <c r="S148" s="12"/>
    </row>
    <row r="149" spans="1:19" ht="16.95" customHeight="1">
      <c r="A149" s="13" t="str">
        <f>IF('1044Bi Dati di base lav.'!A145="","",'1044Bi Dati di base lav.'!A145)</f>
        <v/>
      </c>
      <c r="B149" s="48" t="str">
        <f>IF('1044Bi Dati di base lav.'!B145="","",'1044Bi Dati di base lav.'!B145)</f>
        <v/>
      </c>
      <c r="C149" s="49" t="str">
        <f>IF('1044Bi Dati di base lav.'!C145="","",'1044Bi Dati di base lav.'!C145)</f>
        <v/>
      </c>
      <c r="D149" s="153" t="str">
        <f>IF('1044Bi Dati di base lav.'!G145-'1044Bi Dati di base lav.'!H145&lt;=0,"",'1044Bi Dati di base lav.'!G145-'1044Bi Dati di base lav.'!H145)</f>
        <v/>
      </c>
      <c r="E149" s="151" t="str">
        <f>IF('1044Bi Dati di base lav.'!I145="","",'1044Bi Dati di base lav.'!I145)</f>
        <v/>
      </c>
      <c r="F149" s="142" t="str">
        <f>IF('1044Bi Dati di base lav.'!A145="","",IF('1044Bi Dati di base lav.'!G145=0,0,E149/D149))</f>
        <v/>
      </c>
      <c r="G149" s="153" t="str">
        <f>IF(A149="","",IF('1044Bi Dati di base lav.'!J145&gt;'1044Ai Domanda'!$B$28,'1044Ai Domanda'!$B$28,'1044Bi Dati di base lav.'!J145))</f>
        <v/>
      </c>
      <c r="H149" s="143" t="str">
        <f>IF('1044Bi Dati di base lav.'!A145="","",IF(F149*21.7&gt;'1044Ai Domanda'!$B$28,'1044Ai Domanda'!$B$28,F149*21.7))</f>
        <v/>
      </c>
      <c r="I149" s="144" t="str">
        <f t="shared" si="18"/>
        <v/>
      </c>
      <c r="J149" s="145" t="str">
        <f>IF('1044Bi Dati di base lav.'!K145="","",'1044Bi Dati di base lav.'!K145)</f>
        <v/>
      </c>
      <c r="K149" s="151" t="str">
        <f t="shared" si="19"/>
        <v/>
      </c>
      <c r="L149" s="147" t="str">
        <f t="shared" si="20"/>
        <v/>
      </c>
      <c r="M149" s="148" t="str">
        <f t="shared" si="21"/>
        <v/>
      </c>
      <c r="N149" s="154" t="str">
        <f t="shared" si="22"/>
        <v/>
      </c>
      <c r="O149" s="155" t="str">
        <f>IF(A149="","",IF(N149=0,0,0.8*H149/21.7*'1044Ai Domanda'!$B$30))</f>
        <v/>
      </c>
      <c r="P149" s="145" t="str">
        <f t="shared" si="23"/>
        <v/>
      </c>
      <c r="Q149" s="151" t="str">
        <f>IF(A149="","",M149*'1044Ai Domanda'!$B$31)</f>
        <v/>
      </c>
      <c r="R149" s="152" t="str">
        <f t="shared" si="24"/>
        <v/>
      </c>
      <c r="S149" s="12"/>
    </row>
    <row r="150" spans="1:19" ht="16.95" customHeight="1">
      <c r="A150" s="13" t="str">
        <f>IF('1044Bi Dati di base lav.'!A146="","",'1044Bi Dati di base lav.'!A146)</f>
        <v/>
      </c>
      <c r="B150" s="48" t="str">
        <f>IF('1044Bi Dati di base lav.'!B146="","",'1044Bi Dati di base lav.'!B146)</f>
        <v/>
      </c>
      <c r="C150" s="49" t="str">
        <f>IF('1044Bi Dati di base lav.'!C146="","",'1044Bi Dati di base lav.'!C146)</f>
        <v/>
      </c>
      <c r="D150" s="153" t="str">
        <f>IF('1044Bi Dati di base lav.'!G146-'1044Bi Dati di base lav.'!H146&lt;=0,"",'1044Bi Dati di base lav.'!G146-'1044Bi Dati di base lav.'!H146)</f>
        <v/>
      </c>
      <c r="E150" s="151" t="str">
        <f>IF('1044Bi Dati di base lav.'!I146="","",'1044Bi Dati di base lav.'!I146)</f>
        <v/>
      </c>
      <c r="F150" s="142" t="str">
        <f>IF('1044Bi Dati di base lav.'!A146="","",IF('1044Bi Dati di base lav.'!G146=0,0,E150/D150))</f>
        <v/>
      </c>
      <c r="G150" s="153" t="str">
        <f>IF(A150="","",IF('1044Bi Dati di base lav.'!J146&gt;'1044Ai Domanda'!$B$28,'1044Ai Domanda'!$B$28,'1044Bi Dati di base lav.'!J146))</f>
        <v/>
      </c>
      <c r="H150" s="143" t="str">
        <f>IF('1044Bi Dati di base lav.'!A146="","",IF(F150*21.7&gt;'1044Ai Domanda'!$B$28,'1044Ai Domanda'!$B$28,F150*21.7))</f>
        <v/>
      </c>
      <c r="I150" s="144" t="str">
        <f t="shared" si="18"/>
        <v/>
      </c>
      <c r="J150" s="145" t="str">
        <f>IF('1044Bi Dati di base lav.'!K146="","",'1044Bi Dati di base lav.'!K146)</f>
        <v/>
      </c>
      <c r="K150" s="151" t="str">
        <f t="shared" si="19"/>
        <v/>
      </c>
      <c r="L150" s="147" t="str">
        <f t="shared" si="20"/>
        <v/>
      </c>
      <c r="M150" s="148" t="str">
        <f t="shared" si="21"/>
        <v/>
      </c>
      <c r="N150" s="154" t="str">
        <f t="shared" si="22"/>
        <v/>
      </c>
      <c r="O150" s="155" t="str">
        <f>IF(A150="","",IF(N150=0,0,0.8*H150/21.7*'1044Ai Domanda'!$B$30))</f>
        <v/>
      </c>
      <c r="P150" s="145" t="str">
        <f t="shared" si="23"/>
        <v/>
      </c>
      <c r="Q150" s="151" t="str">
        <f>IF(A150="","",M150*'1044Ai Domanda'!$B$31)</f>
        <v/>
      </c>
      <c r="R150" s="152" t="str">
        <f t="shared" si="24"/>
        <v/>
      </c>
      <c r="S150" s="12"/>
    </row>
    <row r="151" spans="1:19" ht="16.95" customHeight="1">
      <c r="A151" s="13" t="str">
        <f>IF('1044Bi Dati di base lav.'!A147="","",'1044Bi Dati di base lav.'!A147)</f>
        <v/>
      </c>
      <c r="B151" s="48" t="str">
        <f>IF('1044Bi Dati di base lav.'!B147="","",'1044Bi Dati di base lav.'!B147)</f>
        <v/>
      </c>
      <c r="C151" s="49" t="str">
        <f>IF('1044Bi Dati di base lav.'!C147="","",'1044Bi Dati di base lav.'!C147)</f>
        <v/>
      </c>
      <c r="D151" s="153" t="str">
        <f>IF('1044Bi Dati di base lav.'!G147-'1044Bi Dati di base lav.'!H147&lt;=0,"",'1044Bi Dati di base lav.'!G147-'1044Bi Dati di base lav.'!H147)</f>
        <v/>
      </c>
      <c r="E151" s="151" t="str">
        <f>IF('1044Bi Dati di base lav.'!I147="","",'1044Bi Dati di base lav.'!I147)</f>
        <v/>
      </c>
      <c r="F151" s="142" t="str">
        <f>IF('1044Bi Dati di base lav.'!A147="","",IF('1044Bi Dati di base lav.'!G147=0,0,E151/D151))</f>
        <v/>
      </c>
      <c r="G151" s="153" t="str">
        <f>IF(A151="","",IF('1044Bi Dati di base lav.'!J147&gt;'1044Ai Domanda'!$B$28,'1044Ai Domanda'!$B$28,'1044Bi Dati di base lav.'!J147))</f>
        <v/>
      </c>
      <c r="H151" s="143" t="str">
        <f>IF('1044Bi Dati di base lav.'!A147="","",IF(F151*21.7&gt;'1044Ai Domanda'!$B$28,'1044Ai Domanda'!$B$28,F151*21.7))</f>
        <v/>
      </c>
      <c r="I151" s="144" t="str">
        <f t="shared" si="18"/>
        <v/>
      </c>
      <c r="J151" s="145" t="str">
        <f>IF('1044Bi Dati di base lav.'!K147="","",'1044Bi Dati di base lav.'!K147)</f>
        <v/>
      </c>
      <c r="K151" s="151" t="str">
        <f t="shared" si="19"/>
        <v/>
      </c>
      <c r="L151" s="147" t="str">
        <f t="shared" si="20"/>
        <v/>
      </c>
      <c r="M151" s="148" t="str">
        <f t="shared" si="21"/>
        <v/>
      </c>
      <c r="N151" s="154" t="str">
        <f t="shared" si="22"/>
        <v/>
      </c>
      <c r="O151" s="155" t="str">
        <f>IF(A151="","",IF(N151=0,0,0.8*H151/21.7*'1044Ai Domanda'!$B$30))</f>
        <v/>
      </c>
      <c r="P151" s="145" t="str">
        <f t="shared" si="23"/>
        <v/>
      </c>
      <c r="Q151" s="151" t="str">
        <f>IF(A151="","",M151*'1044Ai Domanda'!$B$31)</f>
        <v/>
      </c>
      <c r="R151" s="152" t="str">
        <f t="shared" si="24"/>
        <v/>
      </c>
      <c r="S151" s="12"/>
    </row>
    <row r="152" spans="1:19" ht="16.95" customHeight="1">
      <c r="A152" s="13" t="str">
        <f>IF('1044Bi Dati di base lav.'!A148="","",'1044Bi Dati di base lav.'!A148)</f>
        <v/>
      </c>
      <c r="B152" s="48" t="str">
        <f>IF('1044Bi Dati di base lav.'!B148="","",'1044Bi Dati di base lav.'!B148)</f>
        <v/>
      </c>
      <c r="C152" s="49" t="str">
        <f>IF('1044Bi Dati di base lav.'!C148="","",'1044Bi Dati di base lav.'!C148)</f>
        <v/>
      </c>
      <c r="D152" s="153" t="str">
        <f>IF('1044Bi Dati di base lav.'!G148-'1044Bi Dati di base lav.'!H148&lt;=0,"",'1044Bi Dati di base lav.'!G148-'1044Bi Dati di base lav.'!H148)</f>
        <v/>
      </c>
      <c r="E152" s="151" t="str">
        <f>IF('1044Bi Dati di base lav.'!I148="","",'1044Bi Dati di base lav.'!I148)</f>
        <v/>
      </c>
      <c r="F152" s="142" t="str">
        <f>IF('1044Bi Dati di base lav.'!A148="","",IF('1044Bi Dati di base lav.'!G148=0,0,E152/D152))</f>
        <v/>
      </c>
      <c r="G152" s="153" t="str">
        <f>IF(A152="","",IF('1044Bi Dati di base lav.'!J148&gt;'1044Ai Domanda'!$B$28,'1044Ai Domanda'!$B$28,'1044Bi Dati di base lav.'!J148))</f>
        <v/>
      </c>
      <c r="H152" s="143" t="str">
        <f>IF('1044Bi Dati di base lav.'!A148="","",IF(F152*21.7&gt;'1044Ai Domanda'!$B$28,'1044Ai Domanda'!$B$28,F152*21.7))</f>
        <v/>
      </c>
      <c r="I152" s="144" t="str">
        <f t="shared" si="18"/>
        <v/>
      </c>
      <c r="J152" s="145" t="str">
        <f>IF('1044Bi Dati di base lav.'!K148="","",'1044Bi Dati di base lav.'!K148)</f>
        <v/>
      </c>
      <c r="K152" s="151" t="str">
        <f t="shared" si="19"/>
        <v/>
      </c>
      <c r="L152" s="147" t="str">
        <f t="shared" si="20"/>
        <v/>
      </c>
      <c r="M152" s="148" t="str">
        <f t="shared" si="21"/>
        <v/>
      </c>
      <c r="N152" s="154" t="str">
        <f t="shared" si="22"/>
        <v/>
      </c>
      <c r="O152" s="155" t="str">
        <f>IF(A152="","",IF(N152=0,0,0.8*H152/21.7*'1044Ai Domanda'!$B$30))</f>
        <v/>
      </c>
      <c r="P152" s="145" t="str">
        <f t="shared" si="23"/>
        <v/>
      </c>
      <c r="Q152" s="151" t="str">
        <f>IF(A152="","",M152*'1044Ai Domanda'!$B$31)</f>
        <v/>
      </c>
      <c r="R152" s="152" t="str">
        <f t="shared" si="24"/>
        <v/>
      </c>
      <c r="S152" s="12"/>
    </row>
    <row r="153" spans="1:19" ht="16.95" customHeight="1">
      <c r="A153" s="13" t="str">
        <f>IF('1044Bi Dati di base lav.'!A149="","",'1044Bi Dati di base lav.'!A149)</f>
        <v/>
      </c>
      <c r="B153" s="48" t="str">
        <f>IF('1044Bi Dati di base lav.'!B149="","",'1044Bi Dati di base lav.'!B149)</f>
        <v/>
      </c>
      <c r="C153" s="49" t="str">
        <f>IF('1044Bi Dati di base lav.'!C149="","",'1044Bi Dati di base lav.'!C149)</f>
        <v/>
      </c>
      <c r="D153" s="153" t="str">
        <f>IF('1044Bi Dati di base lav.'!G149-'1044Bi Dati di base lav.'!H149&lt;=0,"",'1044Bi Dati di base lav.'!G149-'1044Bi Dati di base lav.'!H149)</f>
        <v/>
      </c>
      <c r="E153" s="151" t="str">
        <f>IF('1044Bi Dati di base lav.'!I149="","",'1044Bi Dati di base lav.'!I149)</f>
        <v/>
      </c>
      <c r="F153" s="142" t="str">
        <f>IF('1044Bi Dati di base lav.'!A149="","",IF('1044Bi Dati di base lav.'!G149=0,0,E153/D153))</f>
        <v/>
      </c>
      <c r="G153" s="153" t="str">
        <f>IF(A153="","",IF('1044Bi Dati di base lav.'!J149&gt;'1044Ai Domanda'!$B$28,'1044Ai Domanda'!$B$28,'1044Bi Dati di base lav.'!J149))</f>
        <v/>
      </c>
      <c r="H153" s="143" t="str">
        <f>IF('1044Bi Dati di base lav.'!A149="","",IF(F153*21.7&gt;'1044Ai Domanda'!$B$28,'1044Ai Domanda'!$B$28,F153*21.7))</f>
        <v/>
      </c>
      <c r="I153" s="144" t="str">
        <f t="shared" si="18"/>
        <v/>
      </c>
      <c r="J153" s="145" t="str">
        <f>IF('1044Bi Dati di base lav.'!K149="","",'1044Bi Dati di base lav.'!K149)</f>
        <v/>
      </c>
      <c r="K153" s="151" t="str">
        <f t="shared" si="19"/>
        <v/>
      </c>
      <c r="L153" s="147" t="str">
        <f t="shared" si="20"/>
        <v/>
      </c>
      <c r="M153" s="148" t="str">
        <f t="shared" si="21"/>
        <v/>
      </c>
      <c r="N153" s="154" t="str">
        <f t="shared" si="22"/>
        <v/>
      </c>
      <c r="O153" s="155" t="str">
        <f>IF(A153="","",IF(N153=0,0,0.8*H153/21.7*'1044Ai Domanda'!$B$30))</f>
        <v/>
      </c>
      <c r="P153" s="145" t="str">
        <f t="shared" si="23"/>
        <v/>
      </c>
      <c r="Q153" s="151" t="str">
        <f>IF(A153="","",M153*'1044Ai Domanda'!$B$31)</f>
        <v/>
      </c>
      <c r="R153" s="152" t="str">
        <f t="shared" si="24"/>
        <v/>
      </c>
      <c r="S153" s="12"/>
    </row>
    <row r="154" spans="1:19" ht="16.95" customHeight="1">
      <c r="A154" s="13" t="str">
        <f>IF('1044Bi Dati di base lav.'!A150="","",'1044Bi Dati di base lav.'!A150)</f>
        <v/>
      </c>
      <c r="B154" s="48" t="str">
        <f>IF('1044Bi Dati di base lav.'!B150="","",'1044Bi Dati di base lav.'!B150)</f>
        <v/>
      </c>
      <c r="C154" s="49" t="str">
        <f>IF('1044Bi Dati di base lav.'!C150="","",'1044Bi Dati di base lav.'!C150)</f>
        <v/>
      </c>
      <c r="D154" s="153" t="str">
        <f>IF('1044Bi Dati di base lav.'!G150-'1044Bi Dati di base lav.'!H150&lt;=0,"",'1044Bi Dati di base lav.'!G150-'1044Bi Dati di base lav.'!H150)</f>
        <v/>
      </c>
      <c r="E154" s="151" t="str">
        <f>IF('1044Bi Dati di base lav.'!I150="","",'1044Bi Dati di base lav.'!I150)</f>
        <v/>
      </c>
      <c r="F154" s="142" t="str">
        <f>IF('1044Bi Dati di base lav.'!A150="","",IF('1044Bi Dati di base lav.'!G150=0,0,E154/D154))</f>
        <v/>
      </c>
      <c r="G154" s="153" t="str">
        <f>IF(A154="","",IF('1044Bi Dati di base lav.'!J150&gt;'1044Ai Domanda'!$B$28,'1044Ai Domanda'!$B$28,'1044Bi Dati di base lav.'!J150))</f>
        <v/>
      </c>
      <c r="H154" s="143" t="str">
        <f>IF('1044Bi Dati di base lav.'!A150="","",IF(F154*21.7&gt;'1044Ai Domanda'!$B$28,'1044Ai Domanda'!$B$28,F154*21.7))</f>
        <v/>
      </c>
      <c r="I154" s="144" t="str">
        <f t="shared" si="18"/>
        <v/>
      </c>
      <c r="J154" s="145" t="str">
        <f>IF('1044Bi Dati di base lav.'!K150="","",'1044Bi Dati di base lav.'!K150)</f>
        <v/>
      </c>
      <c r="K154" s="151" t="str">
        <f t="shared" si="19"/>
        <v/>
      </c>
      <c r="L154" s="147" t="str">
        <f t="shared" si="20"/>
        <v/>
      </c>
      <c r="M154" s="148" t="str">
        <f t="shared" si="21"/>
        <v/>
      </c>
      <c r="N154" s="154" t="str">
        <f t="shared" si="22"/>
        <v/>
      </c>
      <c r="O154" s="155" t="str">
        <f>IF(A154="","",IF(N154=0,0,0.8*H154/21.7*'1044Ai Domanda'!$B$30))</f>
        <v/>
      </c>
      <c r="P154" s="145" t="str">
        <f t="shared" si="23"/>
        <v/>
      </c>
      <c r="Q154" s="151" t="str">
        <f>IF(A154="","",M154*'1044Ai Domanda'!$B$31)</f>
        <v/>
      </c>
      <c r="R154" s="152" t="str">
        <f t="shared" si="24"/>
        <v/>
      </c>
      <c r="S154" s="12"/>
    </row>
    <row r="155" spans="1:19" ht="16.95" customHeight="1">
      <c r="A155" s="13" t="str">
        <f>IF('1044Bi Dati di base lav.'!A151="","",'1044Bi Dati di base lav.'!A151)</f>
        <v/>
      </c>
      <c r="B155" s="48" t="str">
        <f>IF('1044Bi Dati di base lav.'!B151="","",'1044Bi Dati di base lav.'!B151)</f>
        <v/>
      </c>
      <c r="C155" s="49" t="str">
        <f>IF('1044Bi Dati di base lav.'!C151="","",'1044Bi Dati di base lav.'!C151)</f>
        <v/>
      </c>
      <c r="D155" s="153" t="str">
        <f>IF('1044Bi Dati di base lav.'!G151-'1044Bi Dati di base lav.'!H151&lt;=0,"",'1044Bi Dati di base lav.'!G151-'1044Bi Dati di base lav.'!H151)</f>
        <v/>
      </c>
      <c r="E155" s="151" t="str">
        <f>IF('1044Bi Dati di base lav.'!I151="","",'1044Bi Dati di base lav.'!I151)</f>
        <v/>
      </c>
      <c r="F155" s="142" t="str">
        <f>IF('1044Bi Dati di base lav.'!A151="","",IF('1044Bi Dati di base lav.'!G151=0,0,E155/D155))</f>
        <v/>
      </c>
      <c r="G155" s="153" t="str">
        <f>IF(A155="","",IF('1044Bi Dati di base lav.'!J151&gt;'1044Ai Domanda'!$B$28,'1044Ai Domanda'!$B$28,'1044Bi Dati di base lav.'!J151))</f>
        <v/>
      </c>
      <c r="H155" s="143" t="str">
        <f>IF('1044Bi Dati di base lav.'!A151="","",IF(F155*21.7&gt;'1044Ai Domanda'!$B$28,'1044Ai Domanda'!$B$28,F155*21.7))</f>
        <v/>
      </c>
      <c r="I155" s="144" t="str">
        <f t="shared" si="18"/>
        <v/>
      </c>
      <c r="J155" s="145" t="str">
        <f>IF('1044Bi Dati di base lav.'!K151="","",'1044Bi Dati di base lav.'!K151)</f>
        <v/>
      </c>
      <c r="K155" s="151" t="str">
        <f t="shared" si="19"/>
        <v/>
      </c>
      <c r="L155" s="147" t="str">
        <f t="shared" si="20"/>
        <v/>
      </c>
      <c r="M155" s="148" t="str">
        <f t="shared" si="21"/>
        <v/>
      </c>
      <c r="N155" s="154" t="str">
        <f t="shared" si="22"/>
        <v/>
      </c>
      <c r="O155" s="155" t="str">
        <f>IF(A155="","",IF(N155=0,0,0.8*H155/21.7*'1044Ai Domanda'!$B$30))</f>
        <v/>
      </c>
      <c r="P155" s="145" t="str">
        <f t="shared" si="23"/>
        <v/>
      </c>
      <c r="Q155" s="151" t="str">
        <f>IF(A155="","",M155*'1044Ai Domanda'!$B$31)</f>
        <v/>
      </c>
      <c r="R155" s="152" t="str">
        <f t="shared" si="24"/>
        <v/>
      </c>
      <c r="S155" s="12"/>
    </row>
    <row r="156" spans="1:19" ht="16.95" customHeight="1">
      <c r="A156" s="13" t="str">
        <f>IF('1044Bi Dati di base lav.'!A152="","",'1044Bi Dati di base lav.'!A152)</f>
        <v/>
      </c>
      <c r="B156" s="48" t="str">
        <f>IF('1044Bi Dati di base lav.'!B152="","",'1044Bi Dati di base lav.'!B152)</f>
        <v/>
      </c>
      <c r="C156" s="49" t="str">
        <f>IF('1044Bi Dati di base lav.'!C152="","",'1044Bi Dati di base lav.'!C152)</f>
        <v/>
      </c>
      <c r="D156" s="153" t="str">
        <f>IF('1044Bi Dati di base lav.'!G152-'1044Bi Dati di base lav.'!H152&lt;=0,"",'1044Bi Dati di base lav.'!G152-'1044Bi Dati di base lav.'!H152)</f>
        <v/>
      </c>
      <c r="E156" s="151" t="str">
        <f>IF('1044Bi Dati di base lav.'!I152="","",'1044Bi Dati di base lav.'!I152)</f>
        <v/>
      </c>
      <c r="F156" s="142" t="str">
        <f>IF('1044Bi Dati di base lav.'!A152="","",IF('1044Bi Dati di base lav.'!G152=0,0,E156/D156))</f>
        <v/>
      </c>
      <c r="G156" s="153" t="str">
        <f>IF(A156="","",IF('1044Bi Dati di base lav.'!J152&gt;'1044Ai Domanda'!$B$28,'1044Ai Domanda'!$B$28,'1044Bi Dati di base lav.'!J152))</f>
        <v/>
      </c>
      <c r="H156" s="143" t="str">
        <f>IF('1044Bi Dati di base lav.'!A152="","",IF(F156*21.7&gt;'1044Ai Domanda'!$B$28,'1044Ai Domanda'!$B$28,F156*21.7))</f>
        <v/>
      </c>
      <c r="I156" s="144" t="str">
        <f t="shared" si="18"/>
        <v/>
      </c>
      <c r="J156" s="145" t="str">
        <f>IF('1044Bi Dati di base lav.'!K152="","",'1044Bi Dati di base lav.'!K152)</f>
        <v/>
      </c>
      <c r="K156" s="151" t="str">
        <f t="shared" si="19"/>
        <v/>
      </c>
      <c r="L156" s="147" t="str">
        <f t="shared" si="20"/>
        <v/>
      </c>
      <c r="M156" s="148" t="str">
        <f t="shared" si="21"/>
        <v/>
      </c>
      <c r="N156" s="154" t="str">
        <f t="shared" si="22"/>
        <v/>
      </c>
      <c r="O156" s="155" t="str">
        <f>IF(A156="","",IF(N156=0,0,0.8*H156/21.7*'1044Ai Domanda'!$B$30))</f>
        <v/>
      </c>
      <c r="P156" s="145" t="str">
        <f t="shared" si="23"/>
        <v/>
      </c>
      <c r="Q156" s="151" t="str">
        <f>IF(A156="","",M156*'1044Ai Domanda'!$B$31)</f>
        <v/>
      </c>
      <c r="R156" s="152" t="str">
        <f t="shared" si="24"/>
        <v/>
      </c>
      <c r="S156" s="12"/>
    </row>
    <row r="157" spans="1:19" ht="16.95" customHeight="1">
      <c r="A157" s="13" t="str">
        <f>IF('1044Bi Dati di base lav.'!A153="","",'1044Bi Dati di base lav.'!A153)</f>
        <v/>
      </c>
      <c r="B157" s="48" t="str">
        <f>IF('1044Bi Dati di base lav.'!B153="","",'1044Bi Dati di base lav.'!B153)</f>
        <v/>
      </c>
      <c r="C157" s="49" t="str">
        <f>IF('1044Bi Dati di base lav.'!C153="","",'1044Bi Dati di base lav.'!C153)</f>
        <v/>
      </c>
      <c r="D157" s="153" t="str">
        <f>IF('1044Bi Dati di base lav.'!G153-'1044Bi Dati di base lav.'!H153&lt;=0,"",'1044Bi Dati di base lav.'!G153-'1044Bi Dati di base lav.'!H153)</f>
        <v/>
      </c>
      <c r="E157" s="151" t="str">
        <f>IF('1044Bi Dati di base lav.'!I153="","",'1044Bi Dati di base lav.'!I153)</f>
        <v/>
      </c>
      <c r="F157" s="142" t="str">
        <f>IF('1044Bi Dati di base lav.'!A153="","",IF('1044Bi Dati di base lav.'!G153=0,0,E157/D157))</f>
        <v/>
      </c>
      <c r="G157" s="153" t="str">
        <f>IF(A157="","",IF('1044Bi Dati di base lav.'!J153&gt;'1044Ai Domanda'!$B$28,'1044Ai Domanda'!$B$28,'1044Bi Dati di base lav.'!J153))</f>
        <v/>
      </c>
      <c r="H157" s="143" t="str">
        <f>IF('1044Bi Dati di base lav.'!A153="","",IF(F157*21.7&gt;'1044Ai Domanda'!$B$28,'1044Ai Domanda'!$B$28,F157*21.7))</f>
        <v/>
      </c>
      <c r="I157" s="144" t="str">
        <f t="shared" si="18"/>
        <v/>
      </c>
      <c r="J157" s="145" t="str">
        <f>IF('1044Bi Dati di base lav.'!K153="","",'1044Bi Dati di base lav.'!K153)</f>
        <v/>
      </c>
      <c r="K157" s="151" t="str">
        <f t="shared" si="19"/>
        <v/>
      </c>
      <c r="L157" s="147" t="str">
        <f t="shared" si="20"/>
        <v/>
      </c>
      <c r="M157" s="148" t="str">
        <f t="shared" si="21"/>
        <v/>
      </c>
      <c r="N157" s="154" t="str">
        <f t="shared" si="22"/>
        <v/>
      </c>
      <c r="O157" s="155" t="str">
        <f>IF(A157="","",IF(N157=0,0,0.8*H157/21.7*'1044Ai Domanda'!$B$30))</f>
        <v/>
      </c>
      <c r="P157" s="145" t="str">
        <f t="shared" si="23"/>
        <v/>
      </c>
      <c r="Q157" s="151" t="str">
        <f>IF(A157="","",M157*'1044Ai Domanda'!$B$31)</f>
        <v/>
      </c>
      <c r="R157" s="152" t="str">
        <f t="shared" si="24"/>
        <v/>
      </c>
      <c r="S157" s="12"/>
    </row>
    <row r="158" spans="1:19" ht="16.95" customHeight="1">
      <c r="A158" s="13" t="str">
        <f>IF('1044Bi Dati di base lav.'!A154="","",'1044Bi Dati di base lav.'!A154)</f>
        <v/>
      </c>
      <c r="B158" s="48" t="str">
        <f>IF('1044Bi Dati di base lav.'!B154="","",'1044Bi Dati di base lav.'!B154)</f>
        <v/>
      </c>
      <c r="C158" s="49" t="str">
        <f>IF('1044Bi Dati di base lav.'!C154="","",'1044Bi Dati di base lav.'!C154)</f>
        <v/>
      </c>
      <c r="D158" s="153" t="str">
        <f>IF('1044Bi Dati di base lav.'!G154-'1044Bi Dati di base lav.'!H154&lt;=0,"",'1044Bi Dati di base lav.'!G154-'1044Bi Dati di base lav.'!H154)</f>
        <v/>
      </c>
      <c r="E158" s="151" t="str">
        <f>IF('1044Bi Dati di base lav.'!I154="","",'1044Bi Dati di base lav.'!I154)</f>
        <v/>
      </c>
      <c r="F158" s="142" t="str">
        <f>IF('1044Bi Dati di base lav.'!A154="","",IF('1044Bi Dati di base lav.'!G154=0,0,E158/D158))</f>
        <v/>
      </c>
      <c r="G158" s="153" t="str">
        <f>IF(A158="","",IF('1044Bi Dati di base lav.'!J154&gt;'1044Ai Domanda'!$B$28,'1044Ai Domanda'!$B$28,'1044Bi Dati di base lav.'!J154))</f>
        <v/>
      </c>
      <c r="H158" s="143" t="str">
        <f>IF('1044Bi Dati di base lav.'!A154="","",IF(F158*21.7&gt;'1044Ai Domanda'!$B$28,'1044Ai Domanda'!$B$28,F158*21.7))</f>
        <v/>
      </c>
      <c r="I158" s="144" t="str">
        <f t="shared" si="18"/>
        <v/>
      </c>
      <c r="J158" s="145" t="str">
        <f>IF('1044Bi Dati di base lav.'!K154="","",'1044Bi Dati di base lav.'!K154)</f>
        <v/>
      </c>
      <c r="K158" s="151" t="str">
        <f t="shared" si="19"/>
        <v/>
      </c>
      <c r="L158" s="147" t="str">
        <f t="shared" si="20"/>
        <v/>
      </c>
      <c r="M158" s="148" t="str">
        <f t="shared" si="21"/>
        <v/>
      </c>
      <c r="N158" s="154" t="str">
        <f t="shared" si="22"/>
        <v/>
      </c>
      <c r="O158" s="155" t="str">
        <f>IF(A158="","",IF(N158=0,0,0.8*H158/21.7*'1044Ai Domanda'!$B$30))</f>
        <v/>
      </c>
      <c r="P158" s="145" t="str">
        <f t="shared" si="23"/>
        <v/>
      </c>
      <c r="Q158" s="151" t="str">
        <f>IF(A158="","",M158*'1044Ai Domanda'!$B$31)</f>
        <v/>
      </c>
      <c r="R158" s="152" t="str">
        <f t="shared" si="24"/>
        <v/>
      </c>
      <c r="S158" s="12"/>
    </row>
    <row r="159" spans="1:19" ht="16.95" customHeight="1">
      <c r="A159" s="13" t="str">
        <f>IF('1044Bi Dati di base lav.'!A155="","",'1044Bi Dati di base lav.'!A155)</f>
        <v/>
      </c>
      <c r="B159" s="48" t="str">
        <f>IF('1044Bi Dati di base lav.'!B155="","",'1044Bi Dati di base lav.'!B155)</f>
        <v/>
      </c>
      <c r="C159" s="49" t="str">
        <f>IF('1044Bi Dati di base lav.'!C155="","",'1044Bi Dati di base lav.'!C155)</f>
        <v/>
      </c>
      <c r="D159" s="153" t="str">
        <f>IF('1044Bi Dati di base lav.'!G155-'1044Bi Dati di base lav.'!H155&lt;=0,"",'1044Bi Dati di base lav.'!G155-'1044Bi Dati di base lav.'!H155)</f>
        <v/>
      </c>
      <c r="E159" s="151" t="str">
        <f>IF('1044Bi Dati di base lav.'!I155="","",'1044Bi Dati di base lav.'!I155)</f>
        <v/>
      </c>
      <c r="F159" s="142" t="str">
        <f>IF('1044Bi Dati di base lav.'!A155="","",IF('1044Bi Dati di base lav.'!G155=0,0,E159/D159))</f>
        <v/>
      </c>
      <c r="G159" s="153" t="str">
        <f>IF(A159="","",IF('1044Bi Dati di base lav.'!J155&gt;'1044Ai Domanda'!$B$28,'1044Ai Domanda'!$B$28,'1044Bi Dati di base lav.'!J155))</f>
        <v/>
      </c>
      <c r="H159" s="143" t="str">
        <f>IF('1044Bi Dati di base lav.'!A155="","",IF(F159*21.7&gt;'1044Ai Domanda'!$B$28,'1044Ai Domanda'!$B$28,F159*21.7))</f>
        <v/>
      </c>
      <c r="I159" s="144" t="str">
        <f t="shared" si="18"/>
        <v/>
      </c>
      <c r="J159" s="145" t="str">
        <f>IF('1044Bi Dati di base lav.'!K155="","",'1044Bi Dati di base lav.'!K155)</f>
        <v/>
      </c>
      <c r="K159" s="151" t="str">
        <f t="shared" si="19"/>
        <v/>
      </c>
      <c r="L159" s="147" t="str">
        <f t="shared" si="20"/>
        <v/>
      </c>
      <c r="M159" s="148" t="str">
        <f t="shared" si="21"/>
        <v/>
      </c>
      <c r="N159" s="154" t="str">
        <f t="shared" si="22"/>
        <v/>
      </c>
      <c r="O159" s="155" t="str">
        <f>IF(A159="","",IF(N159=0,0,0.8*H159/21.7*'1044Ai Domanda'!$B$30))</f>
        <v/>
      </c>
      <c r="P159" s="145" t="str">
        <f t="shared" si="23"/>
        <v/>
      </c>
      <c r="Q159" s="151" t="str">
        <f>IF(A159="","",M159*'1044Ai Domanda'!$B$31)</f>
        <v/>
      </c>
      <c r="R159" s="152" t="str">
        <f t="shared" si="24"/>
        <v/>
      </c>
      <c r="S159" s="12"/>
    </row>
    <row r="160" spans="1:19" ht="16.95" customHeight="1">
      <c r="A160" s="13" t="str">
        <f>IF('1044Bi Dati di base lav.'!A156="","",'1044Bi Dati di base lav.'!A156)</f>
        <v/>
      </c>
      <c r="B160" s="48" t="str">
        <f>IF('1044Bi Dati di base lav.'!B156="","",'1044Bi Dati di base lav.'!B156)</f>
        <v/>
      </c>
      <c r="C160" s="49" t="str">
        <f>IF('1044Bi Dati di base lav.'!C156="","",'1044Bi Dati di base lav.'!C156)</f>
        <v/>
      </c>
      <c r="D160" s="153" t="str">
        <f>IF('1044Bi Dati di base lav.'!G156-'1044Bi Dati di base lav.'!H156&lt;=0,"",'1044Bi Dati di base lav.'!G156-'1044Bi Dati di base lav.'!H156)</f>
        <v/>
      </c>
      <c r="E160" s="151" t="str">
        <f>IF('1044Bi Dati di base lav.'!I156="","",'1044Bi Dati di base lav.'!I156)</f>
        <v/>
      </c>
      <c r="F160" s="142" t="str">
        <f>IF('1044Bi Dati di base lav.'!A156="","",IF('1044Bi Dati di base lav.'!G156=0,0,E160/D160))</f>
        <v/>
      </c>
      <c r="G160" s="153" t="str">
        <f>IF(A160="","",IF('1044Bi Dati di base lav.'!J156&gt;'1044Ai Domanda'!$B$28,'1044Ai Domanda'!$B$28,'1044Bi Dati di base lav.'!J156))</f>
        <v/>
      </c>
      <c r="H160" s="143" t="str">
        <f>IF('1044Bi Dati di base lav.'!A156="","",IF(F160*21.7&gt;'1044Ai Domanda'!$B$28,'1044Ai Domanda'!$B$28,F160*21.7))</f>
        <v/>
      </c>
      <c r="I160" s="144" t="str">
        <f t="shared" si="18"/>
        <v/>
      </c>
      <c r="J160" s="145" t="str">
        <f>IF('1044Bi Dati di base lav.'!K156="","",'1044Bi Dati di base lav.'!K156)</f>
        <v/>
      </c>
      <c r="K160" s="151" t="str">
        <f t="shared" si="19"/>
        <v/>
      </c>
      <c r="L160" s="147" t="str">
        <f t="shared" si="20"/>
        <v/>
      </c>
      <c r="M160" s="148" t="str">
        <f t="shared" si="21"/>
        <v/>
      </c>
      <c r="N160" s="154" t="str">
        <f t="shared" si="22"/>
        <v/>
      </c>
      <c r="O160" s="155" t="str">
        <f>IF(A160="","",IF(N160=0,0,0.8*H160/21.7*'1044Ai Domanda'!$B$30))</f>
        <v/>
      </c>
      <c r="P160" s="145" t="str">
        <f t="shared" si="23"/>
        <v/>
      </c>
      <c r="Q160" s="151" t="str">
        <f>IF(A160="","",M160*'1044Ai Domanda'!$B$31)</f>
        <v/>
      </c>
      <c r="R160" s="152" t="str">
        <f t="shared" si="24"/>
        <v/>
      </c>
      <c r="S160" s="12"/>
    </row>
    <row r="161" spans="1:19" ht="16.95" customHeight="1">
      <c r="A161" s="13" t="str">
        <f>IF('1044Bi Dati di base lav.'!A157="","",'1044Bi Dati di base lav.'!A157)</f>
        <v/>
      </c>
      <c r="B161" s="48" t="str">
        <f>IF('1044Bi Dati di base lav.'!B157="","",'1044Bi Dati di base lav.'!B157)</f>
        <v/>
      </c>
      <c r="C161" s="49" t="str">
        <f>IF('1044Bi Dati di base lav.'!C157="","",'1044Bi Dati di base lav.'!C157)</f>
        <v/>
      </c>
      <c r="D161" s="153" t="str">
        <f>IF('1044Bi Dati di base lav.'!G157-'1044Bi Dati di base lav.'!H157&lt;=0,"",'1044Bi Dati di base lav.'!G157-'1044Bi Dati di base lav.'!H157)</f>
        <v/>
      </c>
      <c r="E161" s="151" t="str">
        <f>IF('1044Bi Dati di base lav.'!I157="","",'1044Bi Dati di base lav.'!I157)</f>
        <v/>
      </c>
      <c r="F161" s="142" t="str">
        <f>IF('1044Bi Dati di base lav.'!A157="","",IF('1044Bi Dati di base lav.'!G157=0,0,E161/D161))</f>
        <v/>
      </c>
      <c r="G161" s="153" t="str">
        <f>IF(A161="","",IF('1044Bi Dati di base lav.'!J157&gt;'1044Ai Domanda'!$B$28,'1044Ai Domanda'!$B$28,'1044Bi Dati di base lav.'!J157))</f>
        <v/>
      </c>
      <c r="H161" s="143" t="str">
        <f>IF('1044Bi Dati di base lav.'!A157="","",IF(F161*21.7&gt;'1044Ai Domanda'!$B$28,'1044Ai Domanda'!$B$28,F161*21.7))</f>
        <v/>
      </c>
      <c r="I161" s="144" t="str">
        <f t="shared" si="18"/>
        <v/>
      </c>
      <c r="J161" s="145" t="str">
        <f>IF('1044Bi Dati di base lav.'!K157="","",'1044Bi Dati di base lav.'!K157)</f>
        <v/>
      </c>
      <c r="K161" s="151" t="str">
        <f t="shared" si="19"/>
        <v/>
      </c>
      <c r="L161" s="147" t="str">
        <f t="shared" si="20"/>
        <v/>
      </c>
      <c r="M161" s="148" t="str">
        <f t="shared" si="21"/>
        <v/>
      </c>
      <c r="N161" s="154" t="str">
        <f t="shared" si="22"/>
        <v/>
      </c>
      <c r="O161" s="155" t="str">
        <f>IF(A161="","",IF(N161=0,0,0.8*H161/21.7*'1044Ai Domanda'!$B$30))</f>
        <v/>
      </c>
      <c r="P161" s="145" t="str">
        <f t="shared" si="23"/>
        <v/>
      </c>
      <c r="Q161" s="151" t="str">
        <f>IF(A161="","",M161*'1044Ai Domanda'!$B$31)</f>
        <v/>
      </c>
      <c r="R161" s="152" t="str">
        <f t="shared" si="24"/>
        <v/>
      </c>
      <c r="S161" s="12"/>
    </row>
    <row r="162" spans="1:19" ht="16.95" customHeight="1">
      <c r="A162" s="13" t="str">
        <f>IF('1044Bi Dati di base lav.'!A158="","",'1044Bi Dati di base lav.'!A158)</f>
        <v/>
      </c>
      <c r="B162" s="48" t="str">
        <f>IF('1044Bi Dati di base lav.'!B158="","",'1044Bi Dati di base lav.'!B158)</f>
        <v/>
      </c>
      <c r="C162" s="49" t="str">
        <f>IF('1044Bi Dati di base lav.'!C158="","",'1044Bi Dati di base lav.'!C158)</f>
        <v/>
      </c>
      <c r="D162" s="153" t="str">
        <f>IF('1044Bi Dati di base lav.'!G158-'1044Bi Dati di base lav.'!H158&lt;=0,"",'1044Bi Dati di base lav.'!G158-'1044Bi Dati di base lav.'!H158)</f>
        <v/>
      </c>
      <c r="E162" s="151" t="str">
        <f>IF('1044Bi Dati di base lav.'!I158="","",'1044Bi Dati di base lav.'!I158)</f>
        <v/>
      </c>
      <c r="F162" s="142" t="str">
        <f>IF('1044Bi Dati di base lav.'!A158="","",IF('1044Bi Dati di base lav.'!G158=0,0,E162/D162))</f>
        <v/>
      </c>
      <c r="G162" s="153" t="str">
        <f>IF(A162="","",IF('1044Bi Dati di base lav.'!J158&gt;'1044Ai Domanda'!$B$28,'1044Ai Domanda'!$B$28,'1044Bi Dati di base lav.'!J158))</f>
        <v/>
      </c>
      <c r="H162" s="143" t="str">
        <f>IF('1044Bi Dati di base lav.'!A158="","",IF(F162*21.7&gt;'1044Ai Domanda'!$B$28,'1044Ai Domanda'!$B$28,F162*21.7))</f>
        <v/>
      </c>
      <c r="I162" s="144" t="str">
        <f t="shared" si="18"/>
        <v/>
      </c>
      <c r="J162" s="145" t="str">
        <f>IF('1044Bi Dati di base lav.'!K158="","",'1044Bi Dati di base lav.'!K158)</f>
        <v/>
      </c>
      <c r="K162" s="151" t="str">
        <f t="shared" si="19"/>
        <v/>
      </c>
      <c r="L162" s="147" t="str">
        <f t="shared" si="20"/>
        <v/>
      </c>
      <c r="M162" s="148" t="str">
        <f t="shared" si="21"/>
        <v/>
      </c>
      <c r="N162" s="154" t="str">
        <f t="shared" si="22"/>
        <v/>
      </c>
      <c r="O162" s="155" t="str">
        <f>IF(A162="","",IF(N162=0,0,0.8*H162/21.7*'1044Ai Domanda'!$B$30))</f>
        <v/>
      </c>
      <c r="P162" s="145" t="str">
        <f t="shared" si="23"/>
        <v/>
      </c>
      <c r="Q162" s="151" t="str">
        <f>IF(A162="","",M162*'1044Ai Domanda'!$B$31)</f>
        <v/>
      </c>
      <c r="R162" s="152" t="str">
        <f t="shared" si="24"/>
        <v/>
      </c>
      <c r="S162" s="12"/>
    </row>
    <row r="163" spans="1:19" ht="16.95" customHeight="1">
      <c r="A163" s="13" t="str">
        <f>IF('1044Bi Dati di base lav.'!A159="","",'1044Bi Dati di base lav.'!A159)</f>
        <v/>
      </c>
      <c r="B163" s="48" t="str">
        <f>IF('1044Bi Dati di base lav.'!B159="","",'1044Bi Dati di base lav.'!B159)</f>
        <v/>
      </c>
      <c r="C163" s="49" t="str">
        <f>IF('1044Bi Dati di base lav.'!C159="","",'1044Bi Dati di base lav.'!C159)</f>
        <v/>
      </c>
      <c r="D163" s="153" t="str">
        <f>IF('1044Bi Dati di base lav.'!G159-'1044Bi Dati di base lav.'!H159&lt;=0,"",'1044Bi Dati di base lav.'!G159-'1044Bi Dati di base lav.'!H159)</f>
        <v/>
      </c>
      <c r="E163" s="151" t="str">
        <f>IF('1044Bi Dati di base lav.'!I159="","",'1044Bi Dati di base lav.'!I159)</f>
        <v/>
      </c>
      <c r="F163" s="142" t="str">
        <f>IF('1044Bi Dati di base lav.'!A159="","",IF('1044Bi Dati di base lav.'!G159=0,0,E163/D163))</f>
        <v/>
      </c>
      <c r="G163" s="153" t="str">
        <f>IF(A163="","",IF('1044Bi Dati di base lav.'!J159&gt;'1044Ai Domanda'!$B$28,'1044Ai Domanda'!$B$28,'1044Bi Dati di base lav.'!J159))</f>
        <v/>
      </c>
      <c r="H163" s="143" t="str">
        <f>IF('1044Bi Dati di base lav.'!A159="","",IF(F163*21.7&gt;'1044Ai Domanda'!$B$28,'1044Ai Domanda'!$B$28,F163*21.7))</f>
        <v/>
      </c>
      <c r="I163" s="144" t="str">
        <f t="shared" si="18"/>
        <v/>
      </c>
      <c r="J163" s="145" t="str">
        <f>IF('1044Bi Dati di base lav.'!K159="","",'1044Bi Dati di base lav.'!K159)</f>
        <v/>
      </c>
      <c r="K163" s="151" t="str">
        <f t="shared" si="19"/>
        <v/>
      </c>
      <c r="L163" s="147" t="str">
        <f t="shared" si="20"/>
        <v/>
      </c>
      <c r="M163" s="148" t="str">
        <f t="shared" si="21"/>
        <v/>
      </c>
      <c r="N163" s="154" t="str">
        <f t="shared" si="22"/>
        <v/>
      </c>
      <c r="O163" s="155" t="str">
        <f>IF(A163="","",IF(N163=0,0,0.8*H163/21.7*'1044Ai Domanda'!$B$30))</f>
        <v/>
      </c>
      <c r="P163" s="145" t="str">
        <f t="shared" si="23"/>
        <v/>
      </c>
      <c r="Q163" s="151" t="str">
        <f>IF(A163="","",M163*'1044Ai Domanda'!$B$31)</f>
        <v/>
      </c>
      <c r="R163" s="152" t="str">
        <f t="shared" si="24"/>
        <v/>
      </c>
      <c r="S163" s="12"/>
    </row>
    <row r="164" spans="1:19" ht="16.95" customHeight="1">
      <c r="A164" s="13" t="str">
        <f>IF('1044Bi Dati di base lav.'!A160="","",'1044Bi Dati di base lav.'!A160)</f>
        <v/>
      </c>
      <c r="B164" s="48" t="str">
        <f>IF('1044Bi Dati di base lav.'!B160="","",'1044Bi Dati di base lav.'!B160)</f>
        <v/>
      </c>
      <c r="C164" s="49" t="str">
        <f>IF('1044Bi Dati di base lav.'!C160="","",'1044Bi Dati di base lav.'!C160)</f>
        <v/>
      </c>
      <c r="D164" s="153" t="str">
        <f>IF('1044Bi Dati di base lav.'!G160-'1044Bi Dati di base lav.'!H160&lt;=0,"",'1044Bi Dati di base lav.'!G160-'1044Bi Dati di base lav.'!H160)</f>
        <v/>
      </c>
      <c r="E164" s="151" t="str">
        <f>IF('1044Bi Dati di base lav.'!I160="","",'1044Bi Dati di base lav.'!I160)</f>
        <v/>
      </c>
      <c r="F164" s="142" t="str">
        <f>IF('1044Bi Dati di base lav.'!A160="","",IF('1044Bi Dati di base lav.'!G160=0,0,E164/D164))</f>
        <v/>
      </c>
      <c r="G164" s="153" t="str">
        <f>IF(A164="","",IF('1044Bi Dati di base lav.'!J160&gt;'1044Ai Domanda'!$B$28,'1044Ai Domanda'!$B$28,'1044Bi Dati di base lav.'!J160))</f>
        <v/>
      </c>
      <c r="H164" s="143" t="str">
        <f>IF('1044Bi Dati di base lav.'!A160="","",IF(F164*21.7&gt;'1044Ai Domanda'!$B$28,'1044Ai Domanda'!$B$28,F164*21.7))</f>
        <v/>
      </c>
      <c r="I164" s="144" t="str">
        <f t="shared" si="18"/>
        <v/>
      </c>
      <c r="J164" s="145" t="str">
        <f>IF('1044Bi Dati di base lav.'!K160="","",'1044Bi Dati di base lav.'!K160)</f>
        <v/>
      </c>
      <c r="K164" s="151" t="str">
        <f t="shared" si="19"/>
        <v/>
      </c>
      <c r="L164" s="147" t="str">
        <f t="shared" si="20"/>
        <v/>
      </c>
      <c r="M164" s="148" t="str">
        <f t="shared" si="21"/>
        <v/>
      </c>
      <c r="N164" s="154" t="str">
        <f t="shared" si="22"/>
        <v/>
      </c>
      <c r="O164" s="155" t="str">
        <f>IF(A164="","",IF(N164=0,0,0.8*H164/21.7*'1044Ai Domanda'!$B$30))</f>
        <v/>
      </c>
      <c r="P164" s="145" t="str">
        <f t="shared" si="23"/>
        <v/>
      </c>
      <c r="Q164" s="151" t="str">
        <f>IF(A164="","",M164*'1044Ai Domanda'!$B$31)</f>
        <v/>
      </c>
      <c r="R164" s="152" t="str">
        <f t="shared" si="24"/>
        <v/>
      </c>
      <c r="S164" s="12"/>
    </row>
    <row r="165" spans="1:19" ht="16.95" customHeight="1">
      <c r="A165" s="13" t="str">
        <f>IF('1044Bi Dati di base lav.'!A161="","",'1044Bi Dati di base lav.'!A161)</f>
        <v/>
      </c>
      <c r="B165" s="48" t="str">
        <f>IF('1044Bi Dati di base lav.'!B161="","",'1044Bi Dati di base lav.'!B161)</f>
        <v/>
      </c>
      <c r="C165" s="49" t="str">
        <f>IF('1044Bi Dati di base lav.'!C161="","",'1044Bi Dati di base lav.'!C161)</f>
        <v/>
      </c>
      <c r="D165" s="153" t="str">
        <f>IF('1044Bi Dati di base lav.'!G161-'1044Bi Dati di base lav.'!H161&lt;=0,"",'1044Bi Dati di base lav.'!G161-'1044Bi Dati di base lav.'!H161)</f>
        <v/>
      </c>
      <c r="E165" s="151" t="str">
        <f>IF('1044Bi Dati di base lav.'!I161="","",'1044Bi Dati di base lav.'!I161)</f>
        <v/>
      </c>
      <c r="F165" s="142" t="str">
        <f>IF('1044Bi Dati di base lav.'!A161="","",IF('1044Bi Dati di base lav.'!G161=0,0,E165/D165))</f>
        <v/>
      </c>
      <c r="G165" s="153" t="str">
        <f>IF(A165="","",IF('1044Bi Dati di base lav.'!J161&gt;'1044Ai Domanda'!$B$28,'1044Ai Domanda'!$B$28,'1044Bi Dati di base lav.'!J161))</f>
        <v/>
      </c>
      <c r="H165" s="143" t="str">
        <f>IF('1044Bi Dati di base lav.'!A161="","",IF(F165*21.7&gt;'1044Ai Domanda'!$B$28,'1044Ai Domanda'!$B$28,F165*21.7))</f>
        <v/>
      </c>
      <c r="I165" s="144" t="str">
        <f t="shared" si="18"/>
        <v/>
      </c>
      <c r="J165" s="145" t="str">
        <f>IF('1044Bi Dati di base lav.'!K161="","",'1044Bi Dati di base lav.'!K161)</f>
        <v/>
      </c>
      <c r="K165" s="151" t="str">
        <f t="shared" si="19"/>
        <v/>
      </c>
      <c r="L165" s="147" t="str">
        <f t="shared" si="20"/>
        <v/>
      </c>
      <c r="M165" s="148" t="str">
        <f t="shared" si="21"/>
        <v/>
      </c>
      <c r="N165" s="154" t="str">
        <f t="shared" si="22"/>
        <v/>
      </c>
      <c r="O165" s="155" t="str">
        <f>IF(A165="","",IF(N165=0,0,0.8*H165/21.7*'1044Ai Domanda'!$B$30))</f>
        <v/>
      </c>
      <c r="P165" s="145" t="str">
        <f t="shared" si="23"/>
        <v/>
      </c>
      <c r="Q165" s="151" t="str">
        <f>IF(A165="","",M165*'1044Ai Domanda'!$B$31)</f>
        <v/>
      </c>
      <c r="R165" s="152" t="str">
        <f t="shared" si="24"/>
        <v/>
      </c>
      <c r="S165" s="12"/>
    </row>
    <row r="166" spans="1:19" ht="16.95" customHeight="1">
      <c r="A166" s="13" t="str">
        <f>IF('1044Bi Dati di base lav.'!A162="","",'1044Bi Dati di base lav.'!A162)</f>
        <v/>
      </c>
      <c r="B166" s="48" t="str">
        <f>IF('1044Bi Dati di base lav.'!B162="","",'1044Bi Dati di base lav.'!B162)</f>
        <v/>
      </c>
      <c r="C166" s="49" t="str">
        <f>IF('1044Bi Dati di base lav.'!C162="","",'1044Bi Dati di base lav.'!C162)</f>
        <v/>
      </c>
      <c r="D166" s="153" t="str">
        <f>IF('1044Bi Dati di base lav.'!G162-'1044Bi Dati di base lav.'!H162&lt;=0,"",'1044Bi Dati di base lav.'!G162-'1044Bi Dati di base lav.'!H162)</f>
        <v/>
      </c>
      <c r="E166" s="151" t="str">
        <f>IF('1044Bi Dati di base lav.'!I162="","",'1044Bi Dati di base lav.'!I162)</f>
        <v/>
      </c>
      <c r="F166" s="142" t="str">
        <f>IF('1044Bi Dati di base lav.'!A162="","",IF('1044Bi Dati di base lav.'!G162=0,0,E166/D166))</f>
        <v/>
      </c>
      <c r="G166" s="153" t="str">
        <f>IF(A166="","",IF('1044Bi Dati di base lav.'!J162&gt;'1044Ai Domanda'!$B$28,'1044Ai Domanda'!$B$28,'1044Bi Dati di base lav.'!J162))</f>
        <v/>
      </c>
      <c r="H166" s="143" t="str">
        <f>IF('1044Bi Dati di base lav.'!A162="","",IF(F166*21.7&gt;'1044Ai Domanda'!$B$28,'1044Ai Domanda'!$B$28,F166*21.7))</f>
        <v/>
      </c>
      <c r="I166" s="144" t="str">
        <f t="shared" si="18"/>
        <v/>
      </c>
      <c r="J166" s="145" t="str">
        <f>IF('1044Bi Dati di base lav.'!K162="","",'1044Bi Dati di base lav.'!K162)</f>
        <v/>
      </c>
      <c r="K166" s="151" t="str">
        <f t="shared" si="19"/>
        <v/>
      </c>
      <c r="L166" s="147" t="str">
        <f t="shared" si="20"/>
        <v/>
      </c>
      <c r="M166" s="148" t="str">
        <f t="shared" si="21"/>
        <v/>
      </c>
      <c r="N166" s="154" t="str">
        <f t="shared" si="22"/>
        <v/>
      </c>
      <c r="O166" s="155" t="str">
        <f>IF(A166="","",IF(N166=0,0,0.8*H166/21.7*'1044Ai Domanda'!$B$30))</f>
        <v/>
      </c>
      <c r="P166" s="145" t="str">
        <f t="shared" si="23"/>
        <v/>
      </c>
      <c r="Q166" s="151" t="str">
        <f>IF(A166="","",M166*'1044Ai Domanda'!$B$31)</f>
        <v/>
      </c>
      <c r="R166" s="152" t="str">
        <f t="shared" si="24"/>
        <v/>
      </c>
      <c r="S166" s="12"/>
    </row>
    <row r="167" spans="1:19" ht="16.95" customHeight="1">
      <c r="A167" s="13" t="str">
        <f>IF('1044Bi Dati di base lav.'!A163="","",'1044Bi Dati di base lav.'!A163)</f>
        <v/>
      </c>
      <c r="B167" s="48" t="str">
        <f>IF('1044Bi Dati di base lav.'!B163="","",'1044Bi Dati di base lav.'!B163)</f>
        <v/>
      </c>
      <c r="C167" s="49" t="str">
        <f>IF('1044Bi Dati di base lav.'!C163="","",'1044Bi Dati di base lav.'!C163)</f>
        <v/>
      </c>
      <c r="D167" s="153" t="str">
        <f>IF('1044Bi Dati di base lav.'!G163-'1044Bi Dati di base lav.'!H163&lt;=0,"",'1044Bi Dati di base lav.'!G163-'1044Bi Dati di base lav.'!H163)</f>
        <v/>
      </c>
      <c r="E167" s="151" t="str">
        <f>IF('1044Bi Dati di base lav.'!I163="","",'1044Bi Dati di base lav.'!I163)</f>
        <v/>
      </c>
      <c r="F167" s="142" t="str">
        <f>IF('1044Bi Dati di base lav.'!A163="","",IF('1044Bi Dati di base lav.'!G163=0,0,E167/D167))</f>
        <v/>
      </c>
      <c r="G167" s="153" t="str">
        <f>IF(A167="","",IF('1044Bi Dati di base lav.'!J163&gt;'1044Ai Domanda'!$B$28,'1044Ai Domanda'!$B$28,'1044Bi Dati di base lav.'!J163))</f>
        <v/>
      </c>
      <c r="H167" s="143" t="str">
        <f>IF('1044Bi Dati di base lav.'!A163="","",IF(F167*21.7&gt;'1044Ai Domanda'!$B$28,'1044Ai Domanda'!$B$28,F167*21.7))</f>
        <v/>
      </c>
      <c r="I167" s="144" t="str">
        <f t="shared" si="18"/>
        <v/>
      </c>
      <c r="J167" s="145" t="str">
        <f>IF('1044Bi Dati di base lav.'!K163="","",'1044Bi Dati di base lav.'!K163)</f>
        <v/>
      </c>
      <c r="K167" s="151" t="str">
        <f t="shared" si="19"/>
        <v/>
      </c>
      <c r="L167" s="147" t="str">
        <f t="shared" si="20"/>
        <v/>
      </c>
      <c r="M167" s="148" t="str">
        <f t="shared" si="21"/>
        <v/>
      </c>
      <c r="N167" s="154" t="str">
        <f t="shared" si="22"/>
        <v/>
      </c>
      <c r="O167" s="155" t="str">
        <f>IF(A167="","",IF(N167=0,0,0.8*H167/21.7*'1044Ai Domanda'!$B$30))</f>
        <v/>
      </c>
      <c r="P167" s="145" t="str">
        <f t="shared" si="23"/>
        <v/>
      </c>
      <c r="Q167" s="151" t="str">
        <f>IF(A167="","",M167*'1044Ai Domanda'!$B$31)</f>
        <v/>
      </c>
      <c r="R167" s="152" t="str">
        <f t="shared" si="24"/>
        <v/>
      </c>
      <c r="S167" s="12"/>
    </row>
    <row r="168" spans="1:19" ht="16.95" customHeight="1">
      <c r="A168" s="13" t="str">
        <f>IF('1044Bi Dati di base lav.'!A164="","",'1044Bi Dati di base lav.'!A164)</f>
        <v/>
      </c>
      <c r="B168" s="48" t="str">
        <f>IF('1044Bi Dati di base lav.'!B164="","",'1044Bi Dati di base lav.'!B164)</f>
        <v/>
      </c>
      <c r="C168" s="49" t="str">
        <f>IF('1044Bi Dati di base lav.'!C164="","",'1044Bi Dati di base lav.'!C164)</f>
        <v/>
      </c>
      <c r="D168" s="153" t="str">
        <f>IF('1044Bi Dati di base lav.'!G164-'1044Bi Dati di base lav.'!H164&lt;=0,"",'1044Bi Dati di base lav.'!G164-'1044Bi Dati di base lav.'!H164)</f>
        <v/>
      </c>
      <c r="E168" s="151" t="str">
        <f>IF('1044Bi Dati di base lav.'!I164="","",'1044Bi Dati di base lav.'!I164)</f>
        <v/>
      </c>
      <c r="F168" s="142" t="str">
        <f>IF('1044Bi Dati di base lav.'!A164="","",IF('1044Bi Dati di base lav.'!G164=0,0,E168/D168))</f>
        <v/>
      </c>
      <c r="G168" s="153" t="str">
        <f>IF(A168="","",IF('1044Bi Dati di base lav.'!J164&gt;'1044Ai Domanda'!$B$28,'1044Ai Domanda'!$B$28,'1044Bi Dati di base lav.'!J164))</f>
        <v/>
      </c>
      <c r="H168" s="143" t="str">
        <f>IF('1044Bi Dati di base lav.'!A164="","",IF(F168*21.7&gt;'1044Ai Domanda'!$B$28,'1044Ai Domanda'!$B$28,F168*21.7))</f>
        <v/>
      </c>
      <c r="I168" s="144" t="str">
        <f t="shared" si="18"/>
        <v/>
      </c>
      <c r="J168" s="145" t="str">
        <f>IF('1044Bi Dati di base lav.'!K164="","",'1044Bi Dati di base lav.'!K164)</f>
        <v/>
      </c>
      <c r="K168" s="151" t="str">
        <f t="shared" si="19"/>
        <v/>
      </c>
      <c r="L168" s="147" t="str">
        <f t="shared" si="20"/>
        <v/>
      </c>
      <c r="M168" s="148" t="str">
        <f t="shared" si="21"/>
        <v/>
      </c>
      <c r="N168" s="154" t="str">
        <f t="shared" si="22"/>
        <v/>
      </c>
      <c r="O168" s="155" t="str">
        <f>IF(A168="","",IF(N168=0,0,0.8*H168/21.7*'1044Ai Domanda'!$B$30))</f>
        <v/>
      </c>
      <c r="P168" s="145" t="str">
        <f t="shared" si="23"/>
        <v/>
      </c>
      <c r="Q168" s="151" t="str">
        <f>IF(A168="","",M168*'1044Ai Domanda'!$B$31)</f>
        <v/>
      </c>
      <c r="R168" s="152" t="str">
        <f t="shared" si="24"/>
        <v/>
      </c>
      <c r="S168" s="12"/>
    </row>
    <row r="169" spans="1:19" ht="16.95" customHeight="1">
      <c r="A169" s="13" t="str">
        <f>IF('1044Bi Dati di base lav.'!A165="","",'1044Bi Dati di base lav.'!A165)</f>
        <v/>
      </c>
      <c r="B169" s="48" t="str">
        <f>IF('1044Bi Dati di base lav.'!B165="","",'1044Bi Dati di base lav.'!B165)</f>
        <v/>
      </c>
      <c r="C169" s="49" t="str">
        <f>IF('1044Bi Dati di base lav.'!C165="","",'1044Bi Dati di base lav.'!C165)</f>
        <v/>
      </c>
      <c r="D169" s="153" t="str">
        <f>IF('1044Bi Dati di base lav.'!G165-'1044Bi Dati di base lav.'!H165&lt;=0,"",'1044Bi Dati di base lav.'!G165-'1044Bi Dati di base lav.'!H165)</f>
        <v/>
      </c>
      <c r="E169" s="151" t="str">
        <f>IF('1044Bi Dati di base lav.'!I165="","",'1044Bi Dati di base lav.'!I165)</f>
        <v/>
      </c>
      <c r="F169" s="142" t="str">
        <f>IF('1044Bi Dati di base lav.'!A165="","",IF('1044Bi Dati di base lav.'!G165=0,0,E169/D169))</f>
        <v/>
      </c>
      <c r="G169" s="153" t="str">
        <f>IF(A169="","",IF('1044Bi Dati di base lav.'!J165&gt;'1044Ai Domanda'!$B$28,'1044Ai Domanda'!$B$28,'1044Bi Dati di base lav.'!J165))</f>
        <v/>
      </c>
      <c r="H169" s="143" t="str">
        <f>IF('1044Bi Dati di base lav.'!A165="","",IF(F169*21.7&gt;'1044Ai Domanda'!$B$28,'1044Ai Domanda'!$B$28,F169*21.7))</f>
        <v/>
      </c>
      <c r="I169" s="144" t="str">
        <f t="shared" si="18"/>
        <v/>
      </c>
      <c r="J169" s="145" t="str">
        <f>IF('1044Bi Dati di base lav.'!K165="","",'1044Bi Dati di base lav.'!K165)</f>
        <v/>
      </c>
      <c r="K169" s="151" t="str">
        <f t="shared" si="19"/>
        <v/>
      </c>
      <c r="L169" s="147" t="str">
        <f t="shared" si="20"/>
        <v/>
      </c>
      <c r="M169" s="148" t="str">
        <f t="shared" si="21"/>
        <v/>
      </c>
      <c r="N169" s="154" t="str">
        <f t="shared" si="22"/>
        <v/>
      </c>
      <c r="O169" s="155" t="str">
        <f>IF(A169="","",IF(N169=0,0,0.8*H169/21.7*'1044Ai Domanda'!$B$30))</f>
        <v/>
      </c>
      <c r="P169" s="145" t="str">
        <f t="shared" si="23"/>
        <v/>
      </c>
      <c r="Q169" s="151" t="str">
        <f>IF(A169="","",M169*'1044Ai Domanda'!$B$31)</f>
        <v/>
      </c>
      <c r="R169" s="152" t="str">
        <f t="shared" si="24"/>
        <v/>
      </c>
      <c r="S169" s="12"/>
    </row>
    <row r="170" spans="1:19" ht="16.95" customHeight="1">
      <c r="A170" s="13" t="str">
        <f>IF('1044Bi Dati di base lav.'!A166="","",'1044Bi Dati di base lav.'!A166)</f>
        <v/>
      </c>
      <c r="B170" s="48" t="str">
        <f>IF('1044Bi Dati di base lav.'!B166="","",'1044Bi Dati di base lav.'!B166)</f>
        <v/>
      </c>
      <c r="C170" s="49" t="str">
        <f>IF('1044Bi Dati di base lav.'!C166="","",'1044Bi Dati di base lav.'!C166)</f>
        <v/>
      </c>
      <c r="D170" s="153" t="str">
        <f>IF('1044Bi Dati di base lav.'!G166-'1044Bi Dati di base lav.'!H166&lt;=0,"",'1044Bi Dati di base lav.'!G166-'1044Bi Dati di base lav.'!H166)</f>
        <v/>
      </c>
      <c r="E170" s="151" t="str">
        <f>IF('1044Bi Dati di base lav.'!I166="","",'1044Bi Dati di base lav.'!I166)</f>
        <v/>
      </c>
      <c r="F170" s="142" t="str">
        <f>IF('1044Bi Dati di base lav.'!A166="","",IF('1044Bi Dati di base lav.'!G166=0,0,E170/D170))</f>
        <v/>
      </c>
      <c r="G170" s="153" t="str">
        <f>IF(A170="","",IF('1044Bi Dati di base lav.'!J166&gt;'1044Ai Domanda'!$B$28,'1044Ai Domanda'!$B$28,'1044Bi Dati di base lav.'!J166))</f>
        <v/>
      </c>
      <c r="H170" s="143" t="str">
        <f>IF('1044Bi Dati di base lav.'!A166="","",IF(F170*21.7&gt;'1044Ai Domanda'!$B$28,'1044Ai Domanda'!$B$28,F170*21.7))</f>
        <v/>
      </c>
      <c r="I170" s="144" t="str">
        <f t="shared" si="18"/>
        <v/>
      </c>
      <c r="J170" s="145" t="str">
        <f>IF('1044Bi Dati di base lav.'!K166="","",'1044Bi Dati di base lav.'!K166)</f>
        <v/>
      </c>
      <c r="K170" s="151" t="str">
        <f t="shared" si="19"/>
        <v/>
      </c>
      <c r="L170" s="147" t="str">
        <f t="shared" si="20"/>
        <v/>
      </c>
      <c r="M170" s="148" t="str">
        <f t="shared" si="21"/>
        <v/>
      </c>
      <c r="N170" s="154" t="str">
        <f t="shared" si="22"/>
        <v/>
      </c>
      <c r="O170" s="155" t="str">
        <f>IF(A170="","",IF(N170=0,0,0.8*H170/21.7*'1044Ai Domanda'!$B$30))</f>
        <v/>
      </c>
      <c r="P170" s="145" t="str">
        <f t="shared" si="23"/>
        <v/>
      </c>
      <c r="Q170" s="151" t="str">
        <f>IF(A170="","",M170*'1044Ai Domanda'!$B$31)</f>
        <v/>
      </c>
      <c r="R170" s="152" t="str">
        <f t="shared" si="24"/>
        <v/>
      </c>
      <c r="S170" s="12"/>
    </row>
    <row r="171" spans="1:19" ht="16.95" customHeight="1">
      <c r="A171" s="13" t="str">
        <f>IF('1044Bi Dati di base lav.'!A167="","",'1044Bi Dati di base lav.'!A167)</f>
        <v/>
      </c>
      <c r="B171" s="48" t="str">
        <f>IF('1044Bi Dati di base lav.'!B167="","",'1044Bi Dati di base lav.'!B167)</f>
        <v/>
      </c>
      <c r="C171" s="49" t="str">
        <f>IF('1044Bi Dati di base lav.'!C167="","",'1044Bi Dati di base lav.'!C167)</f>
        <v/>
      </c>
      <c r="D171" s="153" t="str">
        <f>IF('1044Bi Dati di base lav.'!G167-'1044Bi Dati di base lav.'!H167&lt;=0,"",'1044Bi Dati di base lav.'!G167-'1044Bi Dati di base lav.'!H167)</f>
        <v/>
      </c>
      <c r="E171" s="151" t="str">
        <f>IF('1044Bi Dati di base lav.'!I167="","",'1044Bi Dati di base lav.'!I167)</f>
        <v/>
      </c>
      <c r="F171" s="142" t="str">
        <f>IF('1044Bi Dati di base lav.'!A167="","",IF('1044Bi Dati di base lav.'!G167=0,0,E171/D171))</f>
        <v/>
      </c>
      <c r="G171" s="153" t="str">
        <f>IF(A171="","",IF('1044Bi Dati di base lav.'!J167&gt;'1044Ai Domanda'!$B$28,'1044Ai Domanda'!$B$28,'1044Bi Dati di base lav.'!J167))</f>
        <v/>
      </c>
      <c r="H171" s="143" t="str">
        <f>IF('1044Bi Dati di base lav.'!A167="","",IF(F171*21.7&gt;'1044Ai Domanda'!$B$28,'1044Ai Domanda'!$B$28,F171*21.7))</f>
        <v/>
      </c>
      <c r="I171" s="144" t="str">
        <f t="shared" si="18"/>
        <v/>
      </c>
      <c r="J171" s="145" t="str">
        <f>IF('1044Bi Dati di base lav.'!K167="","",'1044Bi Dati di base lav.'!K167)</f>
        <v/>
      </c>
      <c r="K171" s="151" t="str">
        <f t="shared" si="19"/>
        <v/>
      </c>
      <c r="L171" s="147" t="str">
        <f t="shared" si="20"/>
        <v/>
      </c>
      <c r="M171" s="148" t="str">
        <f t="shared" si="21"/>
        <v/>
      </c>
      <c r="N171" s="154" t="str">
        <f t="shared" si="22"/>
        <v/>
      </c>
      <c r="O171" s="155" t="str">
        <f>IF(A171="","",IF(N171=0,0,0.8*H171/21.7*'1044Ai Domanda'!$B$30))</f>
        <v/>
      </c>
      <c r="P171" s="145" t="str">
        <f t="shared" si="23"/>
        <v/>
      </c>
      <c r="Q171" s="151" t="str">
        <f>IF(A171="","",M171*'1044Ai Domanda'!$B$31)</f>
        <v/>
      </c>
      <c r="R171" s="152" t="str">
        <f t="shared" si="24"/>
        <v/>
      </c>
      <c r="S171" s="12"/>
    </row>
    <row r="172" spans="1:19" ht="16.95" customHeight="1">
      <c r="A172" s="13" t="str">
        <f>IF('1044Bi Dati di base lav.'!A168="","",'1044Bi Dati di base lav.'!A168)</f>
        <v/>
      </c>
      <c r="B172" s="48" t="str">
        <f>IF('1044Bi Dati di base lav.'!B168="","",'1044Bi Dati di base lav.'!B168)</f>
        <v/>
      </c>
      <c r="C172" s="49" t="str">
        <f>IF('1044Bi Dati di base lav.'!C168="","",'1044Bi Dati di base lav.'!C168)</f>
        <v/>
      </c>
      <c r="D172" s="153" t="str">
        <f>IF('1044Bi Dati di base lav.'!G168-'1044Bi Dati di base lav.'!H168&lt;=0,"",'1044Bi Dati di base lav.'!G168-'1044Bi Dati di base lav.'!H168)</f>
        <v/>
      </c>
      <c r="E172" s="151" t="str">
        <f>IF('1044Bi Dati di base lav.'!I168="","",'1044Bi Dati di base lav.'!I168)</f>
        <v/>
      </c>
      <c r="F172" s="142" t="str">
        <f>IF('1044Bi Dati di base lav.'!A168="","",IF('1044Bi Dati di base lav.'!G168=0,0,E172/D172))</f>
        <v/>
      </c>
      <c r="G172" s="153" t="str">
        <f>IF(A172="","",IF('1044Bi Dati di base lav.'!J168&gt;'1044Ai Domanda'!$B$28,'1044Ai Domanda'!$B$28,'1044Bi Dati di base lav.'!J168))</f>
        <v/>
      </c>
      <c r="H172" s="143" t="str">
        <f>IF('1044Bi Dati di base lav.'!A168="","",IF(F172*21.7&gt;'1044Ai Domanda'!$B$28,'1044Ai Domanda'!$B$28,F172*21.7))</f>
        <v/>
      </c>
      <c r="I172" s="144" t="str">
        <f t="shared" si="18"/>
        <v/>
      </c>
      <c r="J172" s="145" t="str">
        <f>IF('1044Bi Dati di base lav.'!K168="","",'1044Bi Dati di base lav.'!K168)</f>
        <v/>
      </c>
      <c r="K172" s="151" t="str">
        <f t="shared" si="19"/>
        <v/>
      </c>
      <c r="L172" s="147" t="str">
        <f t="shared" si="20"/>
        <v/>
      </c>
      <c r="M172" s="148" t="str">
        <f t="shared" si="21"/>
        <v/>
      </c>
      <c r="N172" s="154" t="str">
        <f t="shared" si="22"/>
        <v/>
      </c>
      <c r="O172" s="155" t="str">
        <f>IF(A172="","",IF(N172=0,0,0.8*H172/21.7*'1044Ai Domanda'!$B$30))</f>
        <v/>
      </c>
      <c r="P172" s="145" t="str">
        <f t="shared" si="23"/>
        <v/>
      </c>
      <c r="Q172" s="151" t="str">
        <f>IF(A172="","",M172*'1044Ai Domanda'!$B$31)</f>
        <v/>
      </c>
      <c r="R172" s="152" t="str">
        <f t="shared" si="24"/>
        <v/>
      </c>
      <c r="S172" s="12"/>
    </row>
    <row r="173" spans="1:19" ht="16.95" customHeight="1">
      <c r="A173" s="13" t="str">
        <f>IF('1044Bi Dati di base lav.'!A169="","",'1044Bi Dati di base lav.'!A169)</f>
        <v/>
      </c>
      <c r="B173" s="48" t="str">
        <f>IF('1044Bi Dati di base lav.'!B169="","",'1044Bi Dati di base lav.'!B169)</f>
        <v/>
      </c>
      <c r="C173" s="49" t="str">
        <f>IF('1044Bi Dati di base lav.'!C169="","",'1044Bi Dati di base lav.'!C169)</f>
        <v/>
      </c>
      <c r="D173" s="153" t="str">
        <f>IF('1044Bi Dati di base lav.'!G169-'1044Bi Dati di base lav.'!H169&lt;=0,"",'1044Bi Dati di base lav.'!G169-'1044Bi Dati di base lav.'!H169)</f>
        <v/>
      </c>
      <c r="E173" s="151" t="str">
        <f>IF('1044Bi Dati di base lav.'!I169="","",'1044Bi Dati di base lav.'!I169)</f>
        <v/>
      </c>
      <c r="F173" s="142" t="str">
        <f>IF('1044Bi Dati di base lav.'!A169="","",IF('1044Bi Dati di base lav.'!G169=0,0,E173/D173))</f>
        <v/>
      </c>
      <c r="G173" s="153" t="str">
        <f>IF(A173="","",IF('1044Bi Dati di base lav.'!J169&gt;'1044Ai Domanda'!$B$28,'1044Ai Domanda'!$B$28,'1044Bi Dati di base lav.'!J169))</f>
        <v/>
      </c>
      <c r="H173" s="143" t="str">
        <f>IF('1044Bi Dati di base lav.'!A169="","",IF(F173*21.7&gt;'1044Ai Domanda'!$B$28,'1044Ai Domanda'!$B$28,F173*21.7))</f>
        <v/>
      </c>
      <c r="I173" s="144" t="str">
        <f t="shared" si="18"/>
        <v/>
      </c>
      <c r="J173" s="145" t="str">
        <f>IF('1044Bi Dati di base lav.'!K169="","",'1044Bi Dati di base lav.'!K169)</f>
        <v/>
      </c>
      <c r="K173" s="151" t="str">
        <f t="shared" si="19"/>
        <v/>
      </c>
      <c r="L173" s="147" t="str">
        <f t="shared" si="20"/>
        <v/>
      </c>
      <c r="M173" s="148" t="str">
        <f t="shared" si="21"/>
        <v/>
      </c>
      <c r="N173" s="154" t="str">
        <f t="shared" si="22"/>
        <v/>
      </c>
      <c r="O173" s="155" t="str">
        <f>IF(A173="","",IF(N173=0,0,0.8*H173/21.7*'1044Ai Domanda'!$B$30))</f>
        <v/>
      </c>
      <c r="P173" s="145" t="str">
        <f t="shared" si="23"/>
        <v/>
      </c>
      <c r="Q173" s="151" t="str">
        <f>IF(A173="","",M173*'1044Ai Domanda'!$B$31)</f>
        <v/>
      </c>
      <c r="R173" s="152" t="str">
        <f t="shared" si="24"/>
        <v/>
      </c>
      <c r="S173" s="12"/>
    </row>
    <row r="174" spans="1:19" ht="16.95" customHeight="1">
      <c r="A174" s="13" t="str">
        <f>IF('1044Bi Dati di base lav.'!A170="","",'1044Bi Dati di base lav.'!A170)</f>
        <v/>
      </c>
      <c r="B174" s="48" t="str">
        <f>IF('1044Bi Dati di base lav.'!B170="","",'1044Bi Dati di base lav.'!B170)</f>
        <v/>
      </c>
      <c r="C174" s="49" t="str">
        <f>IF('1044Bi Dati di base lav.'!C170="","",'1044Bi Dati di base lav.'!C170)</f>
        <v/>
      </c>
      <c r="D174" s="153" t="str">
        <f>IF('1044Bi Dati di base lav.'!G170-'1044Bi Dati di base lav.'!H170&lt;=0,"",'1044Bi Dati di base lav.'!G170-'1044Bi Dati di base lav.'!H170)</f>
        <v/>
      </c>
      <c r="E174" s="151" t="str">
        <f>IF('1044Bi Dati di base lav.'!I170="","",'1044Bi Dati di base lav.'!I170)</f>
        <v/>
      </c>
      <c r="F174" s="142" t="str">
        <f>IF('1044Bi Dati di base lav.'!A170="","",IF('1044Bi Dati di base lav.'!G170=0,0,E174/D174))</f>
        <v/>
      </c>
      <c r="G174" s="153" t="str">
        <f>IF(A174="","",IF('1044Bi Dati di base lav.'!J170&gt;'1044Ai Domanda'!$B$28,'1044Ai Domanda'!$B$28,'1044Bi Dati di base lav.'!J170))</f>
        <v/>
      </c>
      <c r="H174" s="143" t="str">
        <f>IF('1044Bi Dati di base lav.'!A170="","",IF(F174*21.7&gt;'1044Ai Domanda'!$B$28,'1044Ai Domanda'!$B$28,F174*21.7))</f>
        <v/>
      </c>
      <c r="I174" s="144" t="str">
        <f t="shared" si="18"/>
        <v/>
      </c>
      <c r="J174" s="145" t="str">
        <f>IF('1044Bi Dati di base lav.'!K170="","",'1044Bi Dati di base lav.'!K170)</f>
        <v/>
      </c>
      <c r="K174" s="151" t="str">
        <f t="shared" si="19"/>
        <v/>
      </c>
      <c r="L174" s="147" t="str">
        <f t="shared" si="20"/>
        <v/>
      </c>
      <c r="M174" s="148" t="str">
        <f t="shared" si="21"/>
        <v/>
      </c>
      <c r="N174" s="154" t="str">
        <f t="shared" si="22"/>
        <v/>
      </c>
      <c r="O174" s="155" t="str">
        <f>IF(A174="","",IF(N174=0,0,0.8*H174/21.7*'1044Ai Domanda'!$B$30))</f>
        <v/>
      </c>
      <c r="P174" s="145" t="str">
        <f t="shared" si="23"/>
        <v/>
      </c>
      <c r="Q174" s="151" t="str">
        <f>IF(A174="","",M174*'1044Ai Domanda'!$B$31)</f>
        <v/>
      </c>
      <c r="R174" s="152" t="str">
        <f t="shared" si="24"/>
        <v/>
      </c>
      <c r="S174" s="12"/>
    </row>
    <row r="175" spans="1:19" ht="16.95" customHeight="1">
      <c r="A175" s="13" t="str">
        <f>IF('1044Bi Dati di base lav.'!A171="","",'1044Bi Dati di base lav.'!A171)</f>
        <v/>
      </c>
      <c r="B175" s="48" t="str">
        <f>IF('1044Bi Dati di base lav.'!B171="","",'1044Bi Dati di base lav.'!B171)</f>
        <v/>
      </c>
      <c r="C175" s="49" t="str">
        <f>IF('1044Bi Dati di base lav.'!C171="","",'1044Bi Dati di base lav.'!C171)</f>
        <v/>
      </c>
      <c r="D175" s="153" t="str">
        <f>IF('1044Bi Dati di base lav.'!G171-'1044Bi Dati di base lav.'!H171&lt;=0,"",'1044Bi Dati di base lav.'!G171-'1044Bi Dati di base lav.'!H171)</f>
        <v/>
      </c>
      <c r="E175" s="151" t="str">
        <f>IF('1044Bi Dati di base lav.'!I171="","",'1044Bi Dati di base lav.'!I171)</f>
        <v/>
      </c>
      <c r="F175" s="142" t="str">
        <f>IF('1044Bi Dati di base lav.'!A171="","",IF('1044Bi Dati di base lav.'!G171=0,0,E175/D175))</f>
        <v/>
      </c>
      <c r="G175" s="153" t="str">
        <f>IF(A175="","",IF('1044Bi Dati di base lav.'!J171&gt;'1044Ai Domanda'!$B$28,'1044Ai Domanda'!$B$28,'1044Bi Dati di base lav.'!J171))</f>
        <v/>
      </c>
      <c r="H175" s="143" t="str">
        <f>IF('1044Bi Dati di base lav.'!A171="","",IF(F175*21.7&gt;'1044Ai Domanda'!$B$28,'1044Ai Domanda'!$B$28,F175*21.7))</f>
        <v/>
      </c>
      <c r="I175" s="144" t="str">
        <f t="shared" ref="I175:I211" si="25">IF(A175="","",H175*0.8)</f>
        <v/>
      </c>
      <c r="J175" s="145" t="str">
        <f>IF('1044Bi Dati di base lav.'!K171="","",'1044Bi Dati di base lav.'!K171)</f>
        <v/>
      </c>
      <c r="K175" s="151" t="str">
        <f t="shared" ref="K175:K211" si="26">IF(A175="","",G175-H175)</f>
        <v/>
      </c>
      <c r="L175" s="147" t="str">
        <f t="shared" ref="L175:L211" si="27">IF(A175="","",IF(K175+J175&lt;=0,0,K175+J175))</f>
        <v/>
      </c>
      <c r="M175" s="148" t="str">
        <f t="shared" ref="M175:M211" si="28">IF(A175="","",IF(G175&lt;I175,IF(AND(H175-G175-J175&gt;0,H175-G175-J175&gt;H175-I175),H175-G175-J175,0),0))</f>
        <v/>
      </c>
      <c r="N175" s="154" t="str">
        <f t="shared" ref="N175:N211" si="29">IF(A175="","",M175*0.8)</f>
        <v/>
      </c>
      <c r="O175" s="155" t="str">
        <f>IF(A175="","",IF(N175=0,0,0.8*H175/21.7*'1044Ai Domanda'!$B$30))</f>
        <v/>
      </c>
      <c r="P175" s="145" t="str">
        <f t="shared" ref="P175:P211" si="30">IF(A175="","",IF(N175-O175&lt;0,0,N175-O175))</f>
        <v/>
      </c>
      <c r="Q175" s="151" t="str">
        <f>IF(A175="","",M175*'1044Ai Domanda'!$B$31)</f>
        <v/>
      </c>
      <c r="R175" s="152" t="str">
        <f t="shared" ref="R175:R211" si="31">IF(A175="","",P175+Q175)</f>
        <v/>
      </c>
      <c r="S175" s="12"/>
    </row>
    <row r="176" spans="1:19" ht="16.95" customHeight="1">
      <c r="A176" s="13" t="str">
        <f>IF('1044Bi Dati di base lav.'!A172="","",'1044Bi Dati di base lav.'!A172)</f>
        <v/>
      </c>
      <c r="B176" s="48" t="str">
        <f>IF('1044Bi Dati di base lav.'!B172="","",'1044Bi Dati di base lav.'!B172)</f>
        <v/>
      </c>
      <c r="C176" s="49" t="str">
        <f>IF('1044Bi Dati di base lav.'!C172="","",'1044Bi Dati di base lav.'!C172)</f>
        <v/>
      </c>
      <c r="D176" s="153" t="str">
        <f>IF('1044Bi Dati di base lav.'!G172-'1044Bi Dati di base lav.'!H172&lt;=0,"",'1044Bi Dati di base lav.'!G172-'1044Bi Dati di base lav.'!H172)</f>
        <v/>
      </c>
      <c r="E176" s="151" t="str">
        <f>IF('1044Bi Dati di base lav.'!I172="","",'1044Bi Dati di base lav.'!I172)</f>
        <v/>
      </c>
      <c r="F176" s="142" t="str">
        <f>IF('1044Bi Dati di base lav.'!A172="","",IF('1044Bi Dati di base lav.'!G172=0,0,E176/D176))</f>
        <v/>
      </c>
      <c r="G176" s="153" t="str">
        <f>IF(A176="","",IF('1044Bi Dati di base lav.'!J172&gt;'1044Ai Domanda'!$B$28,'1044Ai Domanda'!$B$28,'1044Bi Dati di base lav.'!J172))</f>
        <v/>
      </c>
      <c r="H176" s="143" t="str">
        <f>IF('1044Bi Dati di base lav.'!A172="","",IF(F176*21.7&gt;'1044Ai Domanda'!$B$28,'1044Ai Domanda'!$B$28,F176*21.7))</f>
        <v/>
      </c>
      <c r="I176" s="144" t="str">
        <f t="shared" si="25"/>
        <v/>
      </c>
      <c r="J176" s="145" t="str">
        <f>IF('1044Bi Dati di base lav.'!K172="","",'1044Bi Dati di base lav.'!K172)</f>
        <v/>
      </c>
      <c r="K176" s="151" t="str">
        <f t="shared" si="26"/>
        <v/>
      </c>
      <c r="L176" s="147" t="str">
        <f t="shared" si="27"/>
        <v/>
      </c>
      <c r="M176" s="148" t="str">
        <f t="shared" si="28"/>
        <v/>
      </c>
      <c r="N176" s="154" t="str">
        <f t="shared" si="29"/>
        <v/>
      </c>
      <c r="O176" s="155" t="str">
        <f>IF(A176="","",IF(N176=0,0,0.8*H176/21.7*'1044Ai Domanda'!$B$30))</f>
        <v/>
      </c>
      <c r="P176" s="145" t="str">
        <f t="shared" si="30"/>
        <v/>
      </c>
      <c r="Q176" s="151" t="str">
        <f>IF(A176="","",M176*'1044Ai Domanda'!$B$31)</f>
        <v/>
      </c>
      <c r="R176" s="152" t="str">
        <f t="shared" si="31"/>
        <v/>
      </c>
      <c r="S176" s="12"/>
    </row>
    <row r="177" spans="1:19" ht="16.95" customHeight="1">
      <c r="A177" s="13" t="str">
        <f>IF('1044Bi Dati di base lav.'!A173="","",'1044Bi Dati di base lav.'!A173)</f>
        <v/>
      </c>
      <c r="B177" s="48" t="str">
        <f>IF('1044Bi Dati di base lav.'!B173="","",'1044Bi Dati di base lav.'!B173)</f>
        <v/>
      </c>
      <c r="C177" s="49" t="str">
        <f>IF('1044Bi Dati di base lav.'!C173="","",'1044Bi Dati di base lav.'!C173)</f>
        <v/>
      </c>
      <c r="D177" s="153" t="str">
        <f>IF('1044Bi Dati di base lav.'!G173-'1044Bi Dati di base lav.'!H173&lt;=0,"",'1044Bi Dati di base lav.'!G173-'1044Bi Dati di base lav.'!H173)</f>
        <v/>
      </c>
      <c r="E177" s="151" t="str">
        <f>IF('1044Bi Dati di base lav.'!I173="","",'1044Bi Dati di base lav.'!I173)</f>
        <v/>
      </c>
      <c r="F177" s="142" t="str">
        <f>IF('1044Bi Dati di base lav.'!A173="","",IF('1044Bi Dati di base lav.'!G173=0,0,E177/D177))</f>
        <v/>
      </c>
      <c r="G177" s="153" t="str">
        <f>IF(A177="","",IF('1044Bi Dati di base lav.'!J173&gt;'1044Ai Domanda'!$B$28,'1044Ai Domanda'!$B$28,'1044Bi Dati di base lav.'!J173))</f>
        <v/>
      </c>
      <c r="H177" s="143" t="str">
        <f>IF('1044Bi Dati di base lav.'!A173="","",IF(F177*21.7&gt;'1044Ai Domanda'!$B$28,'1044Ai Domanda'!$B$28,F177*21.7))</f>
        <v/>
      </c>
      <c r="I177" s="144" t="str">
        <f t="shared" si="25"/>
        <v/>
      </c>
      <c r="J177" s="145" t="str">
        <f>IF('1044Bi Dati di base lav.'!K173="","",'1044Bi Dati di base lav.'!K173)</f>
        <v/>
      </c>
      <c r="K177" s="151" t="str">
        <f t="shared" si="26"/>
        <v/>
      </c>
      <c r="L177" s="147" t="str">
        <f t="shared" si="27"/>
        <v/>
      </c>
      <c r="M177" s="148" t="str">
        <f t="shared" si="28"/>
        <v/>
      </c>
      <c r="N177" s="154" t="str">
        <f t="shared" si="29"/>
        <v/>
      </c>
      <c r="O177" s="155" t="str">
        <f>IF(A177="","",IF(N177=0,0,0.8*H177/21.7*'1044Ai Domanda'!$B$30))</f>
        <v/>
      </c>
      <c r="P177" s="145" t="str">
        <f t="shared" si="30"/>
        <v/>
      </c>
      <c r="Q177" s="151" t="str">
        <f>IF(A177="","",M177*'1044Ai Domanda'!$B$31)</f>
        <v/>
      </c>
      <c r="R177" s="152" t="str">
        <f t="shared" si="31"/>
        <v/>
      </c>
      <c r="S177" s="12"/>
    </row>
    <row r="178" spans="1:19" ht="16.95" customHeight="1">
      <c r="A178" s="13" t="str">
        <f>IF('1044Bi Dati di base lav.'!A174="","",'1044Bi Dati di base lav.'!A174)</f>
        <v/>
      </c>
      <c r="B178" s="48" t="str">
        <f>IF('1044Bi Dati di base lav.'!B174="","",'1044Bi Dati di base lav.'!B174)</f>
        <v/>
      </c>
      <c r="C178" s="49" t="str">
        <f>IF('1044Bi Dati di base lav.'!C174="","",'1044Bi Dati di base lav.'!C174)</f>
        <v/>
      </c>
      <c r="D178" s="153" t="str">
        <f>IF('1044Bi Dati di base lav.'!G174-'1044Bi Dati di base lav.'!H174&lt;=0,"",'1044Bi Dati di base lav.'!G174-'1044Bi Dati di base lav.'!H174)</f>
        <v/>
      </c>
      <c r="E178" s="151" t="str">
        <f>IF('1044Bi Dati di base lav.'!I174="","",'1044Bi Dati di base lav.'!I174)</f>
        <v/>
      </c>
      <c r="F178" s="142" t="str">
        <f>IF('1044Bi Dati di base lav.'!A174="","",IF('1044Bi Dati di base lav.'!G174=0,0,E178/D178))</f>
        <v/>
      </c>
      <c r="G178" s="153" t="str">
        <f>IF(A178="","",IF('1044Bi Dati di base lav.'!J174&gt;'1044Ai Domanda'!$B$28,'1044Ai Domanda'!$B$28,'1044Bi Dati di base lav.'!J174))</f>
        <v/>
      </c>
      <c r="H178" s="143" t="str">
        <f>IF('1044Bi Dati di base lav.'!A174="","",IF(F178*21.7&gt;'1044Ai Domanda'!$B$28,'1044Ai Domanda'!$B$28,F178*21.7))</f>
        <v/>
      </c>
      <c r="I178" s="144" t="str">
        <f t="shared" si="25"/>
        <v/>
      </c>
      <c r="J178" s="145" t="str">
        <f>IF('1044Bi Dati di base lav.'!K174="","",'1044Bi Dati di base lav.'!K174)</f>
        <v/>
      </c>
      <c r="K178" s="151" t="str">
        <f t="shared" si="26"/>
        <v/>
      </c>
      <c r="L178" s="147" t="str">
        <f t="shared" si="27"/>
        <v/>
      </c>
      <c r="M178" s="148" t="str">
        <f t="shared" si="28"/>
        <v/>
      </c>
      <c r="N178" s="154" t="str">
        <f t="shared" si="29"/>
        <v/>
      </c>
      <c r="O178" s="155" t="str">
        <f>IF(A178="","",IF(N178=0,0,0.8*H178/21.7*'1044Ai Domanda'!$B$30))</f>
        <v/>
      </c>
      <c r="P178" s="145" t="str">
        <f t="shared" si="30"/>
        <v/>
      </c>
      <c r="Q178" s="151" t="str">
        <f>IF(A178="","",M178*'1044Ai Domanda'!$B$31)</f>
        <v/>
      </c>
      <c r="R178" s="152" t="str">
        <f t="shared" si="31"/>
        <v/>
      </c>
      <c r="S178" s="12"/>
    </row>
    <row r="179" spans="1:19" ht="16.95" customHeight="1">
      <c r="A179" s="13" t="str">
        <f>IF('1044Bi Dati di base lav.'!A175="","",'1044Bi Dati di base lav.'!A175)</f>
        <v/>
      </c>
      <c r="B179" s="48" t="str">
        <f>IF('1044Bi Dati di base lav.'!B175="","",'1044Bi Dati di base lav.'!B175)</f>
        <v/>
      </c>
      <c r="C179" s="49" t="str">
        <f>IF('1044Bi Dati di base lav.'!C175="","",'1044Bi Dati di base lav.'!C175)</f>
        <v/>
      </c>
      <c r="D179" s="153" t="str">
        <f>IF('1044Bi Dati di base lav.'!G175-'1044Bi Dati di base lav.'!H175&lt;=0,"",'1044Bi Dati di base lav.'!G175-'1044Bi Dati di base lav.'!H175)</f>
        <v/>
      </c>
      <c r="E179" s="151" t="str">
        <f>IF('1044Bi Dati di base lav.'!I175="","",'1044Bi Dati di base lav.'!I175)</f>
        <v/>
      </c>
      <c r="F179" s="142" t="str">
        <f>IF('1044Bi Dati di base lav.'!A175="","",IF('1044Bi Dati di base lav.'!G175=0,0,E179/D179))</f>
        <v/>
      </c>
      <c r="G179" s="153" t="str">
        <f>IF(A179="","",IF('1044Bi Dati di base lav.'!J175&gt;'1044Ai Domanda'!$B$28,'1044Ai Domanda'!$B$28,'1044Bi Dati di base lav.'!J175))</f>
        <v/>
      </c>
      <c r="H179" s="143" t="str">
        <f>IF('1044Bi Dati di base lav.'!A175="","",IF(F179*21.7&gt;'1044Ai Domanda'!$B$28,'1044Ai Domanda'!$B$28,F179*21.7))</f>
        <v/>
      </c>
      <c r="I179" s="144" t="str">
        <f t="shared" si="25"/>
        <v/>
      </c>
      <c r="J179" s="145" t="str">
        <f>IF('1044Bi Dati di base lav.'!K175="","",'1044Bi Dati di base lav.'!K175)</f>
        <v/>
      </c>
      <c r="K179" s="151" t="str">
        <f t="shared" si="26"/>
        <v/>
      </c>
      <c r="L179" s="147" t="str">
        <f t="shared" si="27"/>
        <v/>
      </c>
      <c r="M179" s="148" t="str">
        <f t="shared" si="28"/>
        <v/>
      </c>
      <c r="N179" s="154" t="str">
        <f t="shared" si="29"/>
        <v/>
      </c>
      <c r="O179" s="155" t="str">
        <f>IF(A179="","",IF(N179=0,0,0.8*H179/21.7*'1044Ai Domanda'!$B$30))</f>
        <v/>
      </c>
      <c r="P179" s="145" t="str">
        <f t="shared" si="30"/>
        <v/>
      </c>
      <c r="Q179" s="151" t="str">
        <f>IF(A179="","",M179*'1044Ai Domanda'!$B$31)</f>
        <v/>
      </c>
      <c r="R179" s="152" t="str">
        <f t="shared" si="31"/>
        <v/>
      </c>
      <c r="S179" s="12"/>
    </row>
    <row r="180" spans="1:19" ht="16.95" customHeight="1">
      <c r="A180" s="13" t="str">
        <f>IF('1044Bi Dati di base lav.'!A176="","",'1044Bi Dati di base lav.'!A176)</f>
        <v/>
      </c>
      <c r="B180" s="48" t="str">
        <f>IF('1044Bi Dati di base lav.'!B176="","",'1044Bi Dati di base lav.'!B176)</f>
        <v/>
      </c>
      <c r="C180" s="49" t="str">
        <f>IF('1044Bi Dati di base lav.'!C176="","",'1044Bi Dati di base lav.'!C176)</f>
        <v/>
      </c>
      <c r="D180" s="153" t="str">
        <f>IF('1044Bi Dati di base lav.'!G176-'1044Bi Dati di base lav.'!H176&lt;=0,"",'1044Bi Dati di base lav.'!G176-'1044Bi Dati di base lav.'!H176)</f>
        <v/>
      </c>
      <c r="E180" s="151" t="str">
        <f>IF('1044Bi Dati di base lav.'!I176="","",'1044Bi Dati di base lav.'!I176)</f>
        <v/>
      </c>
      <c r="F180" s="142" t="str">
        <f>IF('1044Bi Dati di base lav.'!A176="","",IF('1044Bi Dati di base lav.'!G176=0,0,E180/D180))</f>
        <v/>
      </c>
      <c r="G180" s="153" t="str">
        <f>IF(A180="","",IF('1044Bi Dati di base lav.'!J176&gt;'1044Ai Domanda'!$B$28,'1044Ai Domanda'!$B$28,'1044Bi Dati di base lav.'!J176))</f>
        <v/>
      </c>
      <c r="H180" s="143" t="str">
        <f>IF('1044Bi Dati di base lav.'!A176="","",IF(F180*21.7&gt;'1044Ai Domanda'!$B$28,'1044Ai Domanda'!$B$28,F180*21.7))</f>
        <v/>
      </c>
      <c r="I180" s="144" t="str">
        <f t="shared" si="25"/>
        <v/>
      </c>
      <c r="J180" s="145" t="str">
        <f>IF('1044Bi Dati di base lav.'!K176="","",'1044Bi Dati di base lav.'!K176)</f>
        <v/>
      </c>
      <c r="K180" s="151" t="str">
        <f t="shared" si="26"/>
        <v/>
      </c>
      <c r="L180" s="147" t="str">
        <f t="shared" si="27"/>
        <v/>
      </c>
      <c r="M180" s="148" t="str">
        <f t="shared" si="28"/>
        <v/>
      </c>
      <c r="N180" s="154" t="str">
        <f t="shared" si="29"/>
        <v/>
      </c>
      <c r="O180" s="155" t="str">
        <f>IF(A180="","",IF(N180=0,0,0.8*H180/21.7*'1044Ai Domanda'!$B$30))</f>
        <v/>
      </c>
      <c r="P180" s="145" t="str">
        <f t="shared" si="30"/>
        <v/>
      </c>
      <c r="Q180" s="151" t="str">
        <f>IF(A180="","",M180*'1044Ai Domanda'!$B$31)</f>
        <v/>
      </c>
      <c r="R180" s="152" t="str">
        <f t="shared" si="31"/>
        <v/>
      </c>
      <c r="S180" s="12"/>
    </row>
    <row r="181" spans="1:19" ht="16.95" customHeight="1">
      <c r="A181" s="13" t="str">
        <f>IF('1044Bi Dati di base lav.'!A177="","",'1044Bi Dati di base lav.'!A177)</f>
        <v/>
      </c>
      <c r="B181" s="48" t="str">
        <f>IF('1044Bi Dati di base lav.'!B177="","",'1044Bi Dati di base lav.'!B177)</f>
        <v/>
      </c>
      <c r="C181" s="49" t="str">
        <f>IF('1044Bi Dati di base lav.'!C177="","",'1044Bi Dati di base lav.'!C177)</f>
        <v/>
      </c>
      <c r="D181" s="153" t="str">
        <f>IF('1044Bi Dati di base lav.'!G177-'1044Bi Dati di base lav.'!H177&lt;=0,"",'1044Bi Dati di base lav.'!G177-'1044Bi Dati di base lav.'!H177)</f>
        <v/>
      </c>
      <c r="E181" s="151" t="str">
        <f>IF('1044Bi Dati di base lav.'!I177="","",'1044Bi Dati di base lav.'!I177)</f>
        <v/>
      </c>
      <c r="F181" s="142" t="str">
        <f>IF('1044Bi Dati di base lav.'!A177="","",IF('1044Bi Dati di base lav.'!G177=0,0,E181/D181))</f>
        <v/>
      </c>
      <c r="G181" s="153" t="str">
        <f>IF(A181="","",IF('1044Bi Dati di base lav.'!J177&gt;'1044Ai Domanda'!$B$28,'1044Ai Domanda'!$B$28,'1044Bi Dati di base lav.'!J177))</f>
        <v/>
      </c>
      <c r="H181" s="143" t="str">
        <f>IF('1044Bi Dati di base lav.'!A177="","",IF(F181*21.7&gt;'1044Ai Domanda'!$B$28,'1044Ai Domanda'!$B$28,F181*21.7))</f>
        <v/>
      </c>
      <c r="I181" s="144" t="str">
        <f t="shared" si="25"/>
        <v/>
      </c>
      <c r="J181" s="145" t="str">
        <f>IF('1044Bi Dati di base lav.'!K177="","",'1044Bi Dati di base lav.'!K177)</f>
        <v/>
      </c>
      <c r="K181" s="151" t="str">
        <f t="shared" si="26"/>
        <v/>
      </c>
      <c r="L181" s="147" t="str">
        <f t="shared" si="27"/>
        <v/>
      </c>
      <c r="M181" s="148" t="str">
        <f t="shared" si="28"/>
        <v/>
      </c>
      <c r="N181" s="154" t="str">
        <f t="shared" si="29"/>
        <v/>
      </c>
      <c r="O181" s="155" t="str">
        <f>IF(A181="","",IF(N181=0,0,0.8*H181/21.7*'1044Ai Domanda'!$B$30))</f>
        <v/>
      </c>
      <c r="P181" s="145" t="str">
        <f t="shared" si="30"/>
        <v/>
      </c>
      <c r="Q181" s="151" t="str">
        <f>IF(A181="","",M181*'1044Ai Domanda'!$B$31)</f>
        <v/>
      </c>
      <c r="R181" s="152" t="str">
        <f t="shared" si="31"/>
        <v/>
      </c>
      <c r="S181" s="12"/>
    </row>
    <row r="182" spans="1:19" ht="16.95" customHeight="1">
      <c r="A182" s="13" t="str">
        <f>IF('1044Bi Dati di base lav.'!A178="","",'1044Bi Dati di base lav.'!A178)</f>
        <v/>
      </c>
      <c r="B182" s="48" t="str">
        <f>IF('1044Bi Dati di base lav.'!B178="","",'1044Bi Dati di base lav.'!B178)</f>
        <v/>
      </c>
      <c r="C182" s="49" t="str">
        <f>IF('1044Bi Dati di base lav.'!C178="","",'1044Bi Dati di base lav.'!C178)</f>
        <v/>
      </c>
      <c r="D182" s="153" t="str">
        <f>IF('1044Bi Dati di base lav.'!G178-'1044Bi Dati di base lav.'!H178&lt;=0,"",'1044Bi Dati di base lav.'!G178-'1044Bi Dati di base lav.'!H178)</f>
        <v/>
      </c>
      <c r="E182" s="151" t="str">
        <f>IF('1044Bi Dati di base lav.'!I178="","",'1044Bi Dati di base lav.'!I178)</f>
        <v/>
      </c>
      <c r="F182" s="142" t="str">
        <f>IF('1044Bi Dati di base lav.'!A178="","",IF('1044Bi Dati di base lav.'!G178=0,0,E182/D182))</f>
        <v/>
      </c>
      <c r="G182" s="153" t="str">
        <f>IF(A182="","",IF('1044Bi Dati di base lav.'!J178&gt;'1044Ai Domanda'!$B$28,'1044Ai Domanda'!$B$28,'1044Bi Dati di base lav.'!J178))</f>
        <v/>
      </c>
      <c r="H182" s="143" t="str">
        <f>IF('1044Bi Dati di base lav.'!A178="","",IF(F182*21.7&gt;'1044Ai Domanda'!$B$28,'1044Ai Domanda'!$B$28,F182*21.7))</f>
        <v/>
      </c>
      <c r="I182" s="144" t="str">
        <f t="shared" si="25"/>
        <v/>
      </c>
      <c r="J182" s="145" t="str">
        <f>IF('1044Bi Dati di base lav.'!K178="","",'1044Bi Dati di base lav.'!K178)</f>
        <v/>
      </c>
      <c r="K182" s="151" t="str">
        <f t="shared" si="26"/>
        <v/>
      </c>
      <c r="L182" s="147" t="str">
        <f t="shared" si="27"/>
        <v/>
      </c>
      <c r="M182" s="148" t="str">
        <f t="shared" si="28"/>
        <v/>
      </c>
      <c r="N182" s="154" t="str">
        <f t="shared" si="29"/>
        <v/>
      </c>
      <c r="O182" s="155" t="str">
        <f>IF(A182="","",IF(N182=0,0,0.8*H182/21.7*'1044Ai Domanda'!$B$30))</f>
        <v/>
      </c>
      <c r="P182" s="145" t="str">
        <f t="shared" si="30"/>
        <v/>
      </c>
      <c r="Q182" s="151" t="str">
        <f>IF(A182="","",M182*'1044Ai Domanda'!$B$31)</f>
        <v/>
      </c>
      <c r="R182" s="152" t="str">
        <f t="shared" si="31"/>
        <v/>
      </c>
      <c r="S182" s="12"/>
    </row>
    <row r="183" spans="1:19" ht="16.95" customHeight="1">
      <c r="A183" s="13" t="str">
        <f>IF('1044Bi Dati di base lav.'!A179="","",'1044Bi Dati di base lav.'!A179)</f>
        <v/>
      </c>
      <c r="B183" s="48" t="str">
        <f>IF('1044Bi Dati di base lav.'!B179="","",'1044Bi Dati di base lav.'!B179)</f>
        <v/>
      </c>
      <c r="C183" s="49" t="str">
        <f>IF('1044Bi Dati di base lav.'!C179="","",'1044Bi Dati di base lav.'!C179)</f>
        <v/>
      </c>
      <c r="D183" s="153" t="str">
        <f>IF('1044Bi Dati di base lav.'!G179-'1044Bi Dati di base lav.'!H179&lt;=0,"",'1044Bi Dati di base lav.'!G179-'1044Bi Dati di base lav.'!H179)</f>
        <v/>
      </c>
      <c r="E183" s="151" t="str">
        <f>IF('1044Bi Dati di base lav.'!I179="","",'1044Bi Dati di base lav.'!I179)</f>
        <v/>
      </c>
      <c r="F183" s="142" t="str">
        <f>IF('1044Bi Dati di base lav.'!A179="","",IF('1044Bi Dati di base lav.'!G179=0,0,E183/D183))</f>
        <v/>
      </c>
      <c r="G183" s="153" t="str">
        <f>IF(A183="","",IF('1044Bi Dati di base lav.'!J179&gt;'1044Ai Domanda'!$B$28,'1044Ai Domanda'!$B$28,'1044Bi Dati di base lav.'!J179))</f>
        <v/>
      </c>
      <c r="H183" s="143" t="str">
        <f>IF('1044Bi Dati di base lav.'!A179="","",IF(F183*21.7&gt;'1044Ai Domanda'!$B$28,'1044Ai Domanda'!$B$28,F183*21.7))</f>
        <v/>
      </c>
      <c r="I183" s="144" t="str">
        <f t="shared" si="25"/>
        <v/>
      </c>
      <c r="J183" s="145" t="str">
        <f>IF('1044Bi Dati di base lav.'!K179="","",'1044Bi Dati di base lav.'!K179)</f>
        <v/>
      </c>
      <c r="K183" s="151" t="str">
        <f t="shared" si="26"/>
        <v/>
      </c>
      <c r="L183" s="147" t="str">
        <f t="shared" si="27"/>
        <v/>
      </c>
      <c r="M183" s="148" t="str">
        <f t="shared" si="28"/>
        <v/>
      </c>
      <c r="N183" s="154" t="str">
        <f t="shared" si="29"/>
        <v/>
      </c>
      <c r="O183" s="155" t="str">
        <f>IF(A183="","",IF(N183=0,0,0.8*H183/21.7*'1044Ai Domanda'!$B$30))</f>
        <v/>
      </c>
      <c r="P183" s="145" t="str">
        <f t="shared" si="30"/>
        <v/>
      </c>
      <c r="Q183" s="151" t="str">
        <f>IF(A183="","",M183*'1044Ai Domanda'!$B$31)</f>
        <v/>
      </c>
      <c r="R183" s="152" t="str">
        <f t="shared" si="31"/>
        <v/>
      </c>
      <c r="S183" s="12"/>
    </row>
    <row r="184" spans="1:19" ht="16.95" customHeight="1">
      <c r="A184" s="13" t="str">
        <f>IF('1044Bi Dati di base lav.'!A180="","",'1044Bi Dati di base lav.'!A180)</f>
        <v/>
      </c>
      <c r="B184" s="48" t="str">
        <f>IF('1044Bi Dati di base lav.'!B180="","",'1044Bi Dati di base lav.'!B180)</f>
        <v/>
      </c>
      <c r="C184" s="49" t="str">
        <f>IF('1044Bi Dati di base lav.'!C180="","",'1044Bi Dati di base lav.'!C180)</f>
        <v/>
      </c>
      <c r="D184" s="153" t="str">
        <f>IF('1044Bi Dati di base lav.'!G180-'1044Bi Dati di base lav.'!H180&lt;=0,"",'1044Bi Dati di base lav.'!G180-'1044Bi Dati di base lav.'!H180)</f>
        <v/>
      </c>
      <c r="E184" s="151" t="str">
        <f>IF('1044Bi Dati di base lav.'!I180="","",'1044Bi Dati di base lav.'!I180)</f>
        <v/>
      </c>
      <c r="F184" s="142" t="str">
        <f>IF('1044Bi Dati di base lav.'!A180="","",IF('1044Bi Dati di base lav.'!G180=0,0,E184/D184))</f>
        <v/>
      </c>
      <c r="G184" s="153" t="str">
        <f>IF(A184="","",IF('1044Bi Dati di base lav.'!J180&gt;'1044Ai Domanda'!$B$28,'1044Ai Domanda'!$B$28,'1044Bi Dati di base lav.'!J180))</f>
        <v/>
      </c>
      <c r="H184" s="143" t="str">
        <f>IF('1044Bi Dati di base lav.'!A180="","",IF(F184*21.7&gt;'1044Ai Domanda'!$B$28,'1044Ai Domanda'!$B$28,F184*21.7))</f>
        <v/>
      </c>
      <c r="I184" s="144" t="str">
        <f t="shared" si="25"/>
        <v/>
      </c>
      <c r="J184" s="145" t="str">
        <f>IF('1044Bi Dati di base lav.'!K180="","",'1044Bi Dati di base lav.'!K180)</f>
        <v/>
      </c>
      <c r="K184" s="151" t="str">
        <f t="shared" si="26"/>
        <v/>
      </c>
      <c r="L184" s="147" t="str">
        <f t="shared" si="27"/>
        <v/>
      </c>
      <c r="M184" s="148" t="str">
        <f t="shared" si="28"/>
        <v/>
      </c>
      <c r="N184" s="154" t="str">
        <f t="shared" si="29"/>
        <v/>
      </c>
      <c r="O184" s="155" t="str">
        <f>IF(A184="","",IF(N184=0,0,0.8*H184/21.7*'1044Ai Domanda'!$B$30))</f>
        <v/>
      </c>
      <c r="P184" s="145" t="str">
        <f t="shared" si="30"/>
        <v/>
      </c>
      <c r="Q184" s="151" t="str">
        <f>IF(A184="","",M184*'1044Ai Domanda'!$B$31)</f>
        <v/>
      </c>
      <c r="R184" s="152" t="str">
        <f t="shared" si="31"/>
        <v/>
      </c>
      <c r="S184" s="12"/>
    </row>
    <row r="185" spans="1:19" ht="16.95" customHeight="1">
      <c r="A185" s="13" t="str">
        <f>IF('1044Bi Dati di base lav.'!A181="","",'1044Bi Dati di base lav.'!A181)</f>
        <v/>
      </c>
      <c r="B185" s="48" t="str">
        <f>IF('1044Bi Dati di base lav.'!B181="","",'1044Bi Dati di base lav.'!B181)</f>
        <v/>
      </c>
      <c r="C185" s="49" t="str">
        <f>IF('1044Bi Dati di base lav.'!C181="","",'1044Bi Dati di base lav.'!C181)</f>
        <v/>
      </c>
      <c r="D185" s="153" t="str">
        <f>IF('1044Bi Dati di base lav.'!G181-'1044Bi Dati di base lav.'!H181&lt;=0,"",'1044Bi Dati di base lav.'!G181-'1044Bi Dati di base lav.'!H181)</f>
        <v/>
      </c>
      <c r="E185" s="151" t="str">
        <f>IF('1044Bi Dati di base lav.'!I181="","",'1044Bi Dati di base lav.'!I181)</f>
        <v/>
      </c>
      <c r="F185" s="142" t="str">
        <f>IF('1044Bi Dati di base lav.'!A181="","",IF('1044Bi Dati di base lav.'!G181=0,0,E185/D185))</f>
        <v/>
      </c>
      <c r="G185" s="153" t="str">
        <f>IF(A185="","",IF('1044Bi Dati di base lav.'!J181&gt;'1044Ai Domanda'!$B$28,'1044Ai Domanda'!$B$28,'1044Bi Dati di base lav.'!J181))</f>
        <v/>
      </c>
      <c r="H185" s="143" t="str">
        <f>IF('1044Bi Dati di base lav.'!A181="","",IF(F185*21.7&gt;'1044Ai Domanda'!$B$28,'1044Ai Domanda'!$B$28,F185*21.7))</f>
        <v/>
      </c>
      <c r="I185" s="144" t="str">
        <f t="shared" si="25"/>
        <v/>
      </c>
      <c r="J185" s="145" t="str">
        <f>IF('1044Bi Dati di base lav.'!K181="","",'1044Bi Dati di base lav.'!K181)</f>
        <v/>
      </c>
      <c r="K185" s="151" t="str">
        <f t="shared" si="26"/>
        <v/>
      </c>
      <c r="L185" s="147" t="str">
        <f t="shared" si="27"/>
        <v/>
      </c>
      <c r="M185" s="148" t="str">
        <f t="shared" si="28"/>
        <v/>
      </c>
      <c r="N185" s="154" t="str">
        <f t="shared" si="29"/>
        <v/>
      </c>
      <c r="O185" s="155" t="str">
        <f>IF(A185="","",IF(N185=0,0,0.8*H185/21.7*'1044Ai Domanda'!$B$30))</f>
        <v/>
      </c>
      <c r="P185" s="145" t="str">
        <f t="shared" si="30"/>
        <v/>
      </c>
      <c r="Q185" s="151" t="str">
        <f>IF(A185="","",M185*'1044Ai Domanda'!$B$31)</f>
        <v/>
      </c>
      <c r="R185" s="152" t="str">
        <f t="shared" si="31"/>
        <v/>
      </c>
      <c r="S185" s="12"/>
    </row>
    <row r="186" spans="1:19" ht="16.95" customHeight="1">
      <c r="A186" s="13" t="str">
        <f>IF('1044Bi Dati di base lav.'!A182="","",'1044Bi Dati di base lav.'!A182)</f>
        <v/>
      </c>
      <c r="B186" s="48" t="str">
        <f>IF('1044Bi Dati di base lav.'!B182="","",'1044Bi Dati di base lav.'!B182)</f>
        <v/>
      </c>
      <c r="C186" s="49" t="str">
        <f>IF('1044Bi Dati di base lav.'!C182="","",'1044Bi Dati di base lav.'!C182)</f>
        <v/>
      </c>
      <c r="D186" s="153" t="str">
        <f>IF('1044Bi Dati di base lav.'!G182-'1044Bi Dati di base lav.'!H182&lt;=0,"",'1044Bi Dati di base lav.'!G182-'1044Bi Dati di base lav.'!H182)</f>
        <v/>
      </c>
      <c r="E186" s="151" t="str">
        <f>IF('1044Bi Dati di base lav.'!I182="","",'1044Bi Dati di base lav.'!I182)</f>
        <v/>
      </c>
      <c r="F186" s="142" t="str">
        <f>IF('1044Bi Dati di base lav.'!A182="","",IF('1044Bi Dati di base lav.'!G182=0,0,E186/D186))</f>
        <v/>
      </c>
      <c r="G186" s="153" t="str">
        <f>IF(A186="","",IF('1044Bi Dati di base lav.'!J182&gt;'1044Ai Domanda'!$B$28,'1044Ai Domanda'!$B$28,'1044Bi Dati di base lav.'!J182))</f>
        <v/>
      </c>
      <c r="H186" s="143" t="str">
        <f>IF('1044Bi Dati di base lav.'!A182="","",IF(F186*21.7&gt;'1044Ai Domanda'!$B$28,'1044Ai Domanda'!$B$28,F186*21.7))</f>
        <v/>
      </c>
      <c r="I186" s="144" t="str">
        <f t="shared" si="25"/>
        <v/>
      </c>
      <c r="J186" s="145" t="str">
        <f>IF('1044Bi Dati di base lav.'!K182="","",'1044Bi Dati di base lav.'!K182)</f>
        <v/>
      </c>
      <c r="K186" s="151" t="str">
        <f t="shared" si="26"/>
        <v/>
      </c>
      <c r="L186" s="147" t="str">
        <f t="shared" si="27"/>
        <v/>
      </c>
      <c r="M186" s="148" t="str">
        <f t="shared" si="28"/>
        <v/>
      </c>
      <c r="N186" s="154" t="str">
        <f t="shared" si="29"/>
        <v/>
      </c>
      <c r="O186" s="155" t="str">
        <f>IF(A186="","",IF(N186=0,0,0.8*H186/21.7*'1044Ai Domanda'!$B$30))</f>
        <v/>
      </c>
      <c r="P186" s="145" t="str">
        <f t="shared" si="30"/>
        <v/>
      </c>
      <c r="Q186" s="151" t="str">
        <f>IF(A186="","",M186*'1044Ai Domanda'!$B$31)</f>
        <v/>
      </c>
      <c r="R186" s="152" t="str">
        <f t="shared" si="31"/>
        <v/>
      </c>
      <c r="S186" s="12"/>
    </row>
    <row r="187" spans="1:19" ht="16.95" customHeight="1">
      <c r="A187" s="13" t="str">
        <f>IF('1044Bi Dati di base lav.'!A183="","",'1044Bi Dati di base lav.'!A183)</f>
        <v/>
      </c>
      <c r="B187" s="48" t="str">
        <f>IF('1044Bi Dati di base lav.'!B183="","",'1044Bi Dati di base lav.'!B183)</f>
        <v/>
      </c>
      <c r="C187" s="49" t="str">
        <f>IF('1044Bi Dati di base lav.'!C183="","",'1044Bi Dati di base lav.'!C183)</f>
        <v/>
      </c>
      <c r="D187" s="153" t="str">
        <f>IF('1044Bi Dati di base lav.'!G183-'1044Bi Dati di base lav.'!H183&lt;=0,"",'1044Bi Dati di base lav.'!G183-'1044Bi Dati di base lav.'!H183)</f>
        <v/>
      </c>
      <c r="E187" s="151" t="str">
        <f>IF('1044Bi Dati di base lav.'!I183="","",'1044Bi Dati di base lav.'!I183)</f>
        <v/>
      </c>
      <c r="F187" s="142" t="str">
        <f>IF('1044Bi Dati di base lav.'!A183="","",IF('1044Bi Dati di base lav.'!G183=0,0,E187/D187))</f>
        <v/>
      </c>
      <c r="G187" s="153" t="str">
        <f>IF(A187="","",IF('1044Bi Dati di base lav.'!J183&gt;'1044Ai Domanda'!$B$28,'1044Ai Domanda'!$B$28,'1044Bi Dati di base lav.'!J183))</f>
        <v/>
      </c>
      <c r="H187" s="143" t="str">
        <f>IF('1044Bi Dati di base lav.'!A183="","",IF(F187*21.7&gt;'1044Ai Domanda'!$B$28,'1044Ai Domanda'!$B$28,F187*21.7))</f>
        <v/>
      </c>
      <c r="I187" s="144" t="str">
        <f t="shared" si="25"/>
        <v/>
      </c>
      <c r="J187" s="145" t="str">
        <f>IF('1044Bi Dati di base lav.'!K183="","",'1044Bi Dati di base lav.'!K183)</f>
        <v/>
      </c>
      <c r="K187" s="151" t="str">
        <f t="shared" si="26"/>
        <v/>
      </c>
      <c r="L187" s="147" t="str">
        <f t="shared" si="27"/>
        <v/>
      </c>
      <c r="M187" s="148" t="str">
        <f t="shared" si="28"/>
        <v/>
      </c>
      <c r="N187" s="154" t="str">
        <f t="shared" si="29"/>
        <v/>
      </c>
      <c r="O187" s="155" t="str">
        <f>IF(A187="","",IF(N187=0,0,0.8*H187/21.7*'1044Ai Domanda'!$B$30))</f>
        <v/>
      </c>
      <c r="P187" s="145" t="str">
        <f t="shared" si="30"/>
        <v/>
      </c>
      <c r="Q187" s="151" t="str">
        <f>IF(A187="","",M187*'1044Ai Domanda'!$B$31)</f>
        <v/>
      </c>
      <c r="R187" s="152" t="str">
        <f t="shared" si="31"/>
        <v/>
      </c>
      <c r="S187" s="12"/>
    </row>
    <row r="188" spans="1:19" ht="16.95" customHeight="1">
      <c r="A188" s="13" t="str">
        <f>IF('1044Bi Dati di base lav.'!A184="","",'1044Bi Dati di base lav.'!A184)</f>
        <v/>
      </c>
      <c r="B188" s="48" t="str">
        <f>IF('1044Bi Dati di base lav.'!B184="","",'1044Bi Dati di base lav.'!B184)</f>
        <v/>
      </c>
      <c r="C188" s="49" t="str">
        <f>IF('1044Bi Dati di base lav.'!C184="","",'1044Bi Dati di base lav.'!C184)</f>
        <v/>
      </c>
      <c r="D188" s="153" t="str">
        <f>IF('1044Bi Dati di base lav.'!G184-'1044Bi Dati di base lav.'!H184&lt;=0,"",'1044Bi Dati di base lav.'!G184-'1044Bi Dati di base lav.'!H184)</f>
        <v/>
      </c>
      <c r="E188" s="151" t="str">
        <f>IF('1044Bi Dati di base lav.'!I184="","",'1044Bi Dati di base lav.'!I184)</f>
        <v/>
      </c>
      <c r="F188" s="142" t="str">
        <f>IF('1044Bi Dati di base lav.'!A184="","",IF('1044Bi Dati di base lav.'!G184=0,0,E188/D188))</f>
        <v/>
      </c>
      <c r="G188" s="153" t="str">
        <f>IF(A188="","",IF('1044Bi Dati di base lav.'!J184&gt;'1044Ai Domanda'!$B$28,'1044Ai Domanda'!$B$28,'1044Bi Dati di base lav.'!J184))</f>
        <v/>
      </c>
      <c r="H188" s="143" t="str">
        <f>IF('1044Bi Dati di base lav.'!A184="","",IF(F188*21.7&gt;'1044Ai Domanda'!$B$28,'1044Ai Domanda'!$B$28,F188*21.7))</f>
        <v/>
      </c>
      <c r="I188" s="144" t="str">
        <f t="shared" si="25"/>
        <v/>
      </c>
      <c r="J188" s="145" t="str">
        <f>IF('1044Bi Dati di base lav.'!K184="","",'1044Bi Dati di base lav.'!K184)</f>
        <v/>
      </c>
      <c r="K188" s="151" t="str">
        <f t="shared" si="26"/>
        <v/>
      </c>
      <c r="L188" s="147" t="str">
        <f t="shared" si="27"/>
        <v/>
      </c>
      <c r="M188" s="148" t="str">
        <f t="shared" si="28"/>
        <v/>
      </c>
      <c r="N188" s="154" t="str">
        <f t="shared" si="29"/>
        <v/>
      </c>
      <c r="O188" s="155" t="str">
        <f>IF(A188="","",IF(N188=0,0,0.8*H188/21.7*'1044Ai Domanda'!$B$30))</f>
        <v/>
      </c>
      <c r="P188" s="145" t="str">
        <f t="shared" si="30"/>
        <v/>
      </c>
      <c r="Q188" s="151" t="str">
        <f>IF(A188="","",M188*'1044Ai Domanda'!$B$31)</f>
        <v/>
      </c>
      <c r="R188" s="152" t="str">
        <f t="shared" si="31"/>
        <v/>
      </c>
      <c r="S188" s="12"/>
    </row>
    <row r="189" spans="1:19" ht="16.95" customHeight="1">
      <c r="A189" s="13" t="str">
        <f>IF('1044Bi Dati di base lav.'!A185="","",'1044Bi Dati di base lav.'!A185)</f>
        <v/>
      </c>
      <c r="B189" s="48" t="str">
        <f>IF('1044Bi Dati di base lav.'!B185="","",'1044Bi Dati di base lav.'!B185)</f>
        <v/>
      </c>
      <c r="C189" s="49" t="str">
        <f>IF('1044Bi Dati di base lav.'!C185="","",'1044Bi Dati di base lav.'!C185)</f>
        <v/>
      </c>
      <c r="D189" s="153" t="str">
        <f>IF('1044Bi Dati di base lav.'!G185-'1044Bi Dati di base lav.'!H185&lt;=0,"",'1044Bi Dati di base lav.'!G185-'1044Bi Dati di base lav.'!H185)</f>
        <v/>
      </c>
      <c r="E189" s="151" t="str">
        <f>IF('1044Bi Dati di base lav.'!I185="","",'1044Bi Dati di base lav.'!I185)</f>
        <v/>
      </c>
      <c r="F189" s="142" t="str">
        <f>IF('1044Bi Dati di base lav.'!A185="","",IF('1044Bi Dati di base lav.'!G185=0,0,E189/D189))</f>
        <v/>
      </c>
      <c r="G189" s="153" t="str">
        <f>IF(A189="","",IF('1044Bi Dati di base lav.'!J185&gt;'1044Ai Domanda'!$B$28,'1044Ai Domanda'!$B$28,'1044Bi Dati di base lav.'!J185))</f>
        <v/>
      </c>
      <c r="H189" s="143" t="str">
        <f>IF('1044Bi Dati di base lav.'!A185="","",IF(F189*21.7&gt;'1044Ai Domanda'!$B$28,'1044Ai Domanda'!$B$28,F189*21.7))</f>
        <v/>
      </c>
      <c r="I189" s="144" t="str">
        <f t="shared" si="25"/>
        <v/>
      </c>
      <c r="J189" s="145" t="str">
        <f>IF('1044Bi Dati di base lav.'!K185="","",'1044Bi Dati di base lav.'!K185)</f>
        <v/>
      </c>
      <c r="K189" s="151" t="str">
        <f t="shared" si="26"/>
        <v/>
      </c>
      <c r="L189" s="147" t="str">
        <f t="shared" si="27"/>
        <v/>
      </c>
      <c r="M189" s="148" t="str">
        <f t="shared" si="28"/>
        <v/>
      </c>
      <c r="N189" s="154" t="str">
        <f t="shared" si="29"/>
        <v/>
      </c>
      <c r="O189" s="155" t="str">
        <f>IF(A189="","",IF(N189=0,0,0.8*H189/21.7*'1044Ai Domanda'!$B$30))</f>
        <v/>
      </c>
      <c r="P189" s="145" t="str">
        <f t="shared" si="30"/>
        <v/>
      </c>
      <c r="Q189" s="151" t="str">
        <f>IF(A189="","",M189*'1044Ai Domanda'!$B$31)</f>
        <v/>
      </c>
      <c r="R189" s="152" t="str">
        <f t="shared" si="31"/>
        <v/>
      </c>
      <c r="S189" s="12"/>
    </row>
    <row r="190" spans="1:19" ht="16.95" customHeight="1">
      <c r="A190" s="13" t="str">
        <f>IF('1044Bi Dati di base lav.'!A186="","",'1044Bi Dati di base lav.'!A186)</f>
        <v/>
      </c>
      <c r="B190" s="48" t="str">
        <f>IF('1044Bi Dati di base lav.'!B186="","",'1044Bi Dati di base lav.'!B186)</f>
        <v/>
      </c>
      <c r="C190" s="49" t="str">
        <f>IF('1044Bi Dati di base lav.'!C186="","",'1044Bi Dati di base lav.'!C186)</f>
        <v/>
      </c>
      <c r="D190" s="153" t="str">
        <f>IF('1044Bi Dati di base lav.'!G186-'1044Bi Dati di base lav.'!H186&lt;=0,"",'1044Bi Dati di base lav.'!G186-'1044Bi Dati di base lav.'!H186)</f>
        <v/>
      </c>
      <c r="E190" s="151" t="str">
        <f>IF('1044Bi Dati di base lav.'!I186="","",'1044Bi Dati di base lav.'!I186)</f>
        <v/>
      </c>
      <c r="F190" s="142" t="str">
        <f>IF('1044Bi Dati di base lav.'!A186="","",IF('1044Bi Dati di base lav.'!G186=0,0,E190/D190))</f>
        <v/>
      </c>
      <c r="G190" s="153" t="str">
        <f>IF(A190="","",IF('1044Bi Dati di base lav.'!J186&gt;'1044Ai Domanda'!$B$28,'1044Ai Domanda'!$B$28,'1044Bi Dati di base lav.'!J186))</f>
        <v/>
      </c>
      <c r="H190" s="143" t="str">
        <f>IF('1044Bi Dati di base lav.'!A186="","",IF(F190*21.7&gt;'1044Ai Domanda'!$B$28,'1044Ai Domanda'!$B$28,F190*21.7))</f>
        <v/>
      </c>
      <c r="I190" s="144" t="str">
        <f t="shared" si="25"/>
        <v/>
      </c>
      <c r="J190" s="145" t="str">
        <f>IF('1044Bi Dati di base lav.'!K186="","",'1044Bi Dati di base lav.'!K186)</f>
        <v/>
      </c>
      <c r="K190" s="151" t="str">
        <f t="shared" si="26"/>
        <v/>
      </c>
      <c r="L190" s="147" t="str">
        <f t="shared" si="27"/>
        <v/>
      </c>
      <c r="M190" s="148" t="str">
        <f t="shared" si="28"/>
        <v/>
      </c>
      <c r="N190" s="154" t="str">
        <f t="shared" si="29"/>
        <v/>
      </c>
      <c r="O190" s="155" t="str">
        <f>IF(A190="","",IF(N190=0,0,0.8*H190/21.7*'1044Ai Domanda'!$B$30))</f>
        <v/>
      </c>
      <c r="P190" s="145" t="str">
        <f t="shared" si="30"/>
        <v/>
      </c>
      <c r="Q190" s="151" t="str">
        <f>IF(A190="","",M190*'1044Ai Domanda'!$B$31)</f>
        <v/>
      </c>
      <c r="R190" s="152" t="str">
        <f t="shared" si="31"/>
        <v/>
      </c>
      <c r="S190" s="12"/>
    </row>
    <row r="191" spans="1:19" ht="16.95" customHeight="1">
      <c r="A191" s="13" t="str">
        <f>IF('1044Bi Dati di base lav.'!A187="","",'1044Bi Dati di base lav.'!A187)</f>
        <v/>
      </c>
      <c r="B191" s="48" t="str">
        <f>IF('1044Bi Dati di base lav.'!B187="","",'1044Bi Dati di base lav.'!B187)</f>
        <v/>
      </c>
      <c r="C191" s="49" t="str">
        <f>IF('1044Bi Dati di base lav.'!C187="","",'1044Bi Dati di base lav.'!C187)</f>
        <v/>
      </c>
      <c r="D191" s="153" t="str">
        <f>IF('1044Bi Dati di base lav.'!G187-'1044Bi Dati di base lav.'!H187&lt;=0,"",'1044Bi Dati di base lav.'!G187-'1044Bi Dati di base lav.'!H187)</f>
        <v/>
      </c>
      <c r="E191" s="151" t="str">
        <f>IF('1044Bi Dati di base lav.'!I187="","",'1044Bi Dati di base lav.'!I187)</f>
        <v/>
      </c>
      <c r="F191" s="142" t="str">
        <f>IF('1044Bi Dati di base lav.'!A187="","",IF('1044Bi Dati di base lav.'!G187=0,0,E191/D191))</f>
        <v/>
      </c>
      <c r="G191" s="153" t="str">
        <f>IF(A191="","",IF('1044Bi Dati di base lav.'!J187&gt;'1044Ai Domanda'!$B$28,'1044Ai Domanda'!$B$28,'1044Bi Dati di base lav.'!J187))</f>
        <v/>
      </c>
      <c r="H191" s="143" t="str">
        <f>IF('1044Bi Dati di base lav.'!A187="","",IF(F191*21.7&gt;'1044Ai Domanda'!$B$28,'1044Ai Domanda'!$B$28,F191*21.7))</f>
        <v/>
      </c>
      <c r="I191" s="144" t="str">
        <f t="shared" si="25"/>
        <v/>
      </c>
      <c r="J191" s="145" t="str">
        <f>IF('1044Bi Dati di base lav.'!K187="","",'1044Bi Dati di base lav.'!K187)</f>
        <v/>
      </c>
      <c r="K191" s="151" t="str">
        <f t="shared" si="26"/>
        <v/>
      </c>
      <c r="L191" s="147" t="str">
        <f t="shared" si="27"/>
        <v/>
      </c>
      <c r="M191" s="148" t="str">
        <f t="shared" si="28"/>
        <v/>
      </c>
      <c r="N191" s="154" t="str">
        <f t="shared" si="29"/>
        <v/>
      </c>
      <c r="O191" s="155" t="str">
        <f>IF(A191="","",IF(N191=0,0,0.8*H191/21.7*'1044Ai Domanda'!$B$30))</f>
        <v/>
      </c>
      <c r="P191" s="145" t="str">
        <f t="shared" si="30"/>
        <v/>
      </c>
      <c r="Q191" s="151" t="str">
        <f>IF(A191="","",M191*'1044Ai Domanda'!$B$31)</f>
        <v/>
      </c>
      <c r="R191" s="152" t="str">
        <f t="shared" si="31"/>
        <v/>
      </c>
      <c r="S191" s="12"/>
    </row>
    <row r="192" spans="1:19" ht="16.95" customHeight="1">
      <c r="A192" s="13" t="str">
        <f>IF('1044Bi Dati di base lav.'!A188="","",'1044Bi Dati di base lav.'!A188)</f>
        <v/>
      </c>
      <c r="B192" s="48" t="str">
        <f>IF('1044Bi Dati di base lav.'!B188="","",'1044Bi Dati di base lav.'!B188)</f>
        <v/>
      </c>
      <c r="C192" s="49" t="str">
        <f>IF('1044Bi Dati di base lav.'!C188="","",'1044Bi Dati di base lav.'!C188)</f>
        <v/>
      </c>
      <c r="D192" s="153" t="str">
        <f>IF('1044Bi Dati di base lav.'!G188-'1044Bi Dati di base lav.'!H188&lt;=0,"",'1044Bi Dati di base lav.'!G188-'1044Bi Dati di base lav.'!H188)</f>
        <v/>
      </c>
      <c r="E192" s="151" t="str">
        <f>IF('1044Bi Dati di base lav.'!I188="","",'1044Bi Dati di base lav.'!I188)</f>
        <v/>
      </c>
      <c r="F192" s="142" t="str">
        <f>IF('1044Bi Dati di base lav.'!A188="","",IF('1044Bi Dati di base lav.'!G188=0,0,E192/D192))</f>
        <v/>
      </c>
      <c r="G192" s="153" t="str">
        <f>IF(A192="","",IF('1044Bi Dati di base lav.'!J188&gt;'1044Ai Domanda'!$B$28,'1044Ai Domanda'!$B$28,'1044Bi Dati di base lav.'!J188))</f>
        <v/>
      </c>
      <c r="H192" s="143" t="str">
        <f>IF('1044Bi Dati di base lav.'!A188="","",IF(F192*21.7&gt;'1044Ai Domanda'!$B$28,'1044Ai Domanda'!$B$28,F192*21.7))</f>
        <v/>
      </c>
      <c r="I192" s="144" t="str">
        <f t="shared" si="25"/>
        <v/>
      </c>
      <c r="J192" s="145" t="str">
        <f>IF('1044Bi Dati di base lav.'!K188="","",'1044Bi Dati di base lav.'!K188)</f>
        <v/>
      </c>
      <c r="K192" s="151" t="str">
        <f t="shared" si="26"/>
        <v/>
      </c>
      <c r="L192" s="147" t="str">
        <f t="shared" si="27"/>
        <v/>
      </c>
      <c r="M192" s="148" t="str">
        <f t="shared" si="28"/>
        <v/>
      </c>
      <c r="N192" s="154" t="str">
        <f t="shared" si="29"/>
        <v/>
      </c>
      <c r="O192" s="155" t="str">
        <f>IF(A192="","",IF(N192=0,0,0.8*H192/21.7*'1044Ai Domanda'!$B$30))</f>
        <v/>
      </c>
      <c r="P192" s="145" t="str">
        <f t="shared" si="30"/>
        <v/>
      </c>
      <c r="Q192" s="151" t="str">
        <f>IF(A192="","",M192*'1044Ai Domanda'!$B$31)</f>
        <v/>
      </c>
      <c r="R192" s="152" t="str">
        <f t="shared" si="31"/>
        <v/>
      </c>
      <c r="S192" s="12"/>
    </row>
    <row r="193" spans="1:19" ht="16.95" customHeight="1">
      <c r="A193" s="13" t="str">
        <f>IF('1044Bi Dati di base lav.'!A189="","",'1044Bi Dati di base lav.'!A189)</f>
        <v/>
      </c>
      <c r="B193" s="48" t="str">
        <f>IF('1044Bi Dati di base lav.'!B189="","",'1044Bi Dati di base lav.'!B189)</f>
        <v/>
      </c>
      <c r="C193" s="49" t="str">
        <f>IF('1044Bi Dati di base lav.'!C189="","",'1044Bi Dati di base lav.'!C189)</f>
        <v/>
      </c>
      <c r="D193" s="153" t="str">
        <f>IF('1044Bi Dati di base lav.'!G189-'1044Bi Dati di base lav.'!H189&lt;=0,"",'1044Bi Dati di base lav.'!G189-'1044Bi Dati di base lav.'!H189)</f>
        <v/>
      </c>
      <c r="E193" s="151" t="str">
        <f>IF('1044Bi Dati di base lav.'!I189="","",'1044Bi Dati di base lav.'!I189)</f>
        <v/>
      </c>
      <c r="F193" s="142" t="str">
        <f>IF('1044Bi Dati di base lav.'!A189="","",IF('1044Bi Dati di base lav.'!G189=0,0,E193/D193))</f>
        <v/>
      </c>
      <c r="G193" s="153" t="str">
        <f>IF(A193="","",IF('1044Bi Dati di base lav.'!J189&gt;'1044Ai Domanda'!$B$28,'1044Ai Domanda'!$B$28,'1044Bi Dati di base lav.'!J189))</f>
        <v/>
      </c>
      <c r="H193" s="143" t="str">
        <f>IF('1044Bi Dati di base lav.'!A189="","",IF(F193*21.7&gt;'1044Ai Domanda'!$B$28,'1044Ai Domanda'!$B$28,F193*21.7))</f>
        <v/>
      </c>
      <c r="I193" s="144" t="str">
        <f t="shared" si="25"/>
        <v/>
      </c>
      <c r="J193" s="145" t="str">
        <f>IF('1044Bi Dati di base lav.'!K189="","",'1044Bi Dati di base lav.'!K189)</f>
        <v/>
      </c>
      <c r="K193" s="151" t="str">
        <f t="shared" si="26"/>
        <v/>
      </c>
      <c r="L193" s="147" t="str">
        <f t="shared" si="27"/>
        <v/>
      </c>
      <c r="M193" s="148" t="str">
        <f t="shared" si="28"/>
        <v/>
      </c>
      <c r="N193" s="154" t="str">
        <f t="shared" si="29"/>
        <v/>
      </c>
      <c r="O193" s="155" t="str">
        <f>IF(A193="","",IF(N193=0,0,0.8*H193/21.7*'1044Ai Domanda'!$B$30))</f>
        <v/>
      </c>
      <c r="P193" s="145" t="str">
        <f t="shared" si="30"/>
        <v/>
      </c>
      <c r="Q193" s="151" t="str">
        <f>IF(A193="","",M193*'1044Ai Domanda'!$B$31)</f>
        <v/>
      </c>
      <c r="R193" s="152" t="str">
        <f t="shared" si="31"/>
        <v/>
      </c>
      <c r="S193" s="12"/>
    </row>
    <row r="194" spans="1:19" ht="16.95" customHeight="1">
      <c r="A194" s="13" t="str">
        <f>IF('1044Bi Dati di base lav.'!A190="","",'1044Bi Dati di base lav.'!A190)</f>
        <v/>
      </c>
      <c r="B194" s="48" t="str">
        <f>IF('1044Bi Dati di base lav.'!B190="","",'1044Bi Dati di base lav.'!B190)</f>
        <v/>
      </c>
      <c r="C194" s="49" t="str">
        <f>IF('1044Bi Dati di base lav.'!C190="","",'1044Bi Dati di base lav.'!C190)</f>
        <v/>
      </c>
      <c r="D194" s="153" t="str">
        <f>IF('1044Bi Dati di base lav.'!G190-'1044Bi Dati di base lav.'!H190&lt;=0,"",'1044Bi Dati di base lav.'!G190-'1044Bi Dati di base lav.'!H190)</f>
        <v/>
      </c>
      <c r="E194" s="151" t="str">
        <f>IF('1044Bi Dati di base lav.'!I190="","",'1044Bi Dati di base lav.'!I190)</f>
        <v/>
      </c>
      <c r="F194" s="142" t="str">
        <f>IF('1044Bi Dati di base lav.'!A190="","",IF('1044Bi Dati di base lav.'!G190=0,0,E194/D194))</f>
        <v/>
      </c>
      <c r="G194" s="153" t="str">
        <f>IF(A194="","",IF('1044Bi Dati di base lav.'!J190&gt;'1044Ai Domanda'!$B$28,'1044Ai Domanda'!$B$28,'1044Bi Dati di base lav.'!J190))</f>
        <v/>
      </c>
      <c r="H194" s="143" t="str">
        <f>IF('1044Bi Dati di base lav.'!A190="","",IF(F194*21.7&gt;'1044Ai Domanda'!$B$28,'1044Ai Domanda'!$B$28,F194*21.7))</f>
        <v/>
      </c>
      <c r="I194" s="144" t="str">
        <f t="shared" si="25"/>
        <v/>
      </c>
      <c r="J194" s="145" t="str">
        <f>IF('1044Bi Dati di base lav.'!K190="","",'1044Bi Dati di base lav.'!K190)</f>
        <v/>
      </c>
      <c r="K194" s="151" t="str">
        <f t="shared" si="26"/>
        <v/>
      </c>
      <c r="L194" s="147" t="str">
        <f t="shared" si="27"/>
        <v/>
      </c>
      <c r="M194" s="148" t="str">
        <f t="shared" si="28"/>
        <v/>
      </c>
      <c r="N194" s="154" t="str">
        <f t="shared" si="29"/>
        <v/>
      </c>
      <c r="O194" s="155" t="str">
        <f>IF(A194="","",IF(N194=0,0,0.8*H194/21.7*'1044Ai Domanda'!$B$30))</f>
        <v/>
      </c>
      <c r="P194" s="145" t="str">
        <f t="shared" si="30"/>
        <v/>
      </c>
      <c r="Q194" s="151" t="str">
        <f>IF(A194="","",M194*'1044Ai Domanda'!$B$31)</f>
        <v/>
      </c>
      <c r="R194" s="152" t="str">
        <f t="shared" si="31"/>
        <v/>
      </c>
      <c r="S194" s="12"/>
    </row>
    <row r="195" spans="1:19" ht="16.95" customHeight="1">
      <c r="A195" s="13" t="str">
        <f>IF('1044Bi Dati di base lav.'!A191="","",'1044Bi Dati di base lav.'!A191)</f>
        <v/>
      </c>
      <c r="B195" s="48" t="str">
        <f>IF('1044Bi Dati di base lav.'!B191="","",'1044Bi Dati di base lav.'!B191)</f>
        <v/>
      </c>
      <c r="C195" s="49" t="str">
        <f>IF('1044Bi Dati di base lav.'!C191="","",'1044Bi Dati di base lav.'!C191)</f>
        <v/>
      </c>
      <c r="D195" s="153" t="str">
        <f>IF('1044Bi Dati di base lav.'!G191-'1044Bi Dati di base lav.'!H191&lt;=0,"",'1044Bi Dati di base lav.'!G191-'1044Bi Dati di base lav.'!H191)</f>
        <v/>
      </c>
      <c r="E195" s="151" t="str">
        <f>IF('1044Bi Dati di base lav.'!I191="","",'1044Bi Dati di base lav.'!I191)</f>
        <v/>
      </c>
      <c r="F195" s="142" t="str">
        <f>IF('1044Bi Dati di base lav.'!A191="","",IF('1044Bi Dati di base lav.'!G191=0,0,E195/D195))</f>
        <v/>
      </c>
      <c r="G195" s="153" t="str">
        <f>IF(A195="","",IF('1044Bi Dati di base lav.'!J191&gt;'1044Ai Domanda'!$B$28,'1044Ai Domanda'!$B$28,'1044Bi Dati di base lav.'!J191))</f>
        <v/>
      </c>
      <c r="H195" s="143" t="str">
        <f>IF('1044Bi Dati di base lav.'!A191="","",IF(F195*21.7&gt;'1044Ai Domanda'!$B$28,'1044Ai Domanda'!$B$28,F195*21.7))</f>
        <v/>
      </c>
      <c r="I195" s="144" t="str">
        <f t="shared" si="25"/>
        <v/>
      </c>
      <c r="J195" s="145" t="str">
        <f>IF('1044Bi Dati di base lav.'!K191="","",'1044Bi Dati di base lav.'!K191)</f>
        <v/>
      </c>
      <c r="K195" s="151" t="str">
        <f t="shared" si="26"/>
        <v/>
      </c>
      <c r="L195" s="147" t="str">
        <f t="shared" si="27"/>
        <v/>
      </c>
      <c r="M195" s="148" t="str">
        <f t="shared" si="28"/>
        <v/>
      </c>
      <c r="N195" s="154" t="str">
        <f t="shared" si="29"/>
        <v/>
      </c>
      <c r="O195" s="155" t="str">
        <f>IF(A195="","",IF(N195=0,0,0.8*H195/21.7*'1044Ai Domanda'!$B$30))</f>
        <v/>
      </c>
      <c r="P195" s="145" t="str">
        <f t="shared" si="30"/>
        <v/>
      </c>
      <c r="Q195" s="151" t="str">
        <f>IF(A195="","",M195*'1044Ai Domanda'!$B$31)</f>
        <v/>
      </c>
      <c r="R195" s="152" t="str">
        <f t="shared" si="31"/>
        <v/>
      </c>
      <c r="S195" s="12"/>
    </row>
    <row r="196" spans="1:19" ht="16.95" customHeight="1">
      <c r="A196" s="13" t="str">
        <f>IF('1044Bi Dati di base lav.'!A192="","",'1044Bi Dati di base lav.'!A192)</f>
        <v/>
      </c>
      <c r="B196" s="48" t="str">
        <f>IF('1044Bi Dati di base lav.'!B192="","",'1044Bi Dati di base lav.'!B192)</f>
        <v/>
      </c>
      <c r="C196" s="49" t="str">
        <f>IF('1044Bi Dati di base lav.'!C192="","",'1044Bi Dati di base lav.'!C192)</f>
        <v/>
      </c>
      <c r="D196" s="153" t="str">
        <f>IF('1044Bi Dati di base lav.'!G192-'1044Bi Dati di base lav.'!H192&lt;=0,"",'1044Bi Dati di base lav.'!G192-'1044Bi Dati di base lav.'!H192)</f>
        <v/>
      </c>
      <c r="E196" s="151" t="str">
        <f>IF('1044Bi Dati di base lav.'!I192="","",'1044Bi Dati di base lav.'!I192)</f>
        <v/>
      </c>
      <c r="F196" s="142" t="str">
        <f>IF('1044Bi Dati di base lav.'!A192="","",IF('1044Bi Dati di base lav.'!G192=0,0,E196/D196))</f>
        <v/>
      </c>
      <c r="G196" s="153" t="str">
        <f>IF(A196="","",IF('1044Bi Dati di base lav.'!J192&gt;'1044Ai Domanda'!$B$28,'1044Ai Domanda'!$B$28,'1044Bi Dati di base lav.'!J192))</f>
        <v/>
      </c>
      <c r="H196" s="143" t="str">
        <f>IF('1044Bi Dati di base lav.'!A192="","",IF(F196*21.7&gt;'1044Ai Domanda'!$B$28,'1044Ai Domanda'!$B$28,F196*21.7))</f>
        <v/>
      </c>
      <c r="I196" s="144" t="str">
        <f t="shared" si="25"/>
        <v/>
      </c>
      <c r="J196" s="145" t="str">
        <f>IF('1044Bi Dati di base lav.'!K192="","",'1044Bi Dati di base lav.'!K192)</f>
        <v/>
      </c>
      <c r="K196" s="151" t="str">
        <f t="shared" si="26"/>
        <v/>
      </c>
      <c r="L196" s="147" t="str">
        <f t="shared" si="27"/>
        <v/>
      </c>
      <c r="M196" s="148" t="str">
        <f t="shared" si="28"/>
        <v/>
      </c>
      <c r="N196" s="154" t="str">
        <f t="shared" si="29"/>
        <v/>
      </c>
      <c r="O196" s="155" t="str">
        <f>IF(A196="","",IF(N196=0,0,0.8*H196/21.7*'1044Ai Domanda'!$B$30))</f>
        <v/>
      </c>
      <c r="P196" s="145" t="str">
        <f t="shared" si="30"/>
        <v/>
      </c>
      <c r="Q196" s="151" t="str">
        <f>IF(A196="","",M196*'1044Ai Domanda'!$B$31)</f>
        <v/>
      </c>
      <c r="R196" s="152" t="str">
        <f t="shared" si="31"/>
        <v/>
      </c>
      <c r="S196" s="12"/>
    </row>
    <row r="197" spans="1:19" ht="16.95" customHeight="1">
      <c r="A197" s="13" t="str">
        <f>IF('1044Bi Dati di base lav.'!A193="","",'1044Bi Dati di base lav.'!A193)</f>
        <v/>
      </c>
      <c r="B197" s="48" t="str">
        <f>IF('1044Bi Dati di base lav.'!B193="","",'1044Bi Dati di base lav.'!B193)</f>
        <v/>
      </c>
      <c r="C197" s="49" t="str">
        <f>IF('1044Bi Dati di base lav.'!C193="","",'1044Bi Dati di base lav.'!C193)</f>
        <v/>
      </c>
      <c r="D197" s="153" t="str">
        <f>IF('1044Bi Dati di base lav.'!G193-'1044Bi Dati di base lav.'!H193&lt;=0,"",'1044Bi Dati di base lav.'!G193-'1044Bi Dati di base lav.'!H193)</f>
        <v/>
      </c>
      <c r="E197" s="151" t="str">
        <f>IF('1044Bi Dati di base lav.'!I193="","",'1044Bi Dati di base lav.'!I193)</f>
        <v/>
      </c>
      <c r="F197" s="142" t="str">
        <f>IF('1044Bi Dati di base lav.'!A193="","",IF('1044Bi Dati di base lav.'!G193=0,0,E197/D197))</f>
        <v/>
      </c>
      <c r="G197" s="153" t="str">
        <f>IF(A197="","",IF('1044Bi Dati di base lav.'!J193&gt;'1044Ai Domanda'!$B$28,'1044Ai Domanda'!$B$28,'1044Bi Dati di base lav.'!J193))</f>
        <v/>
      </c>
      <c r="H197" s="143" t="str">
        <f>IF('1044Bi Dati di base lav.'!A193="","",IF(F197*21.7&gt;'1044Ai Domanda'!$B$28,'1044Ai Domanda'!$B$28,F197*21.7))</f>
        <v/>
      </c>
      <c r="I197" s="144" t="str">
        <f t="shared" si="25"/>
        <v/>
      </c>
      <c r="J197" s="145" t="str">
        <f>IF('1044Bi Dati di base lav.'!K193="","",'1044Bi Dati di base lav.'!K193)</f>
        <v/>
      </c>
      <c r="K197" s="151" t="str">
        <f t="shared" si="26"/>
        <v/>
      </c>
      <c r="L197" s="147" t="str">
        <f t="shared" si="27"/>
        <v/>
      </c>
      <c r="M197" s="148" t="str">
        <f t="shared" si="28"/>
        <v/>
      </c>
      <c r="N197" s="154" t="str">
        <f t="shared" si="29"/>
        <v/>
      </c>
      <c r="O197" s="155" t="str">
        <f>IF(A197="","",IF(N197=0,0,0.8*H197/21.7*'1044Ai Domanda'!$B$30))</f>
        <v/>
      </c>
      <c r="P197" s="145" t="str">
        <f t="shared" si="30"/>
        <v/>
      </c>
      <c r="Q197" s="151" t="str">
        <f>IF(A197="","",M197*'1044Ai Domanda'!$B$31)</f>
        <v/>
      </c>
      <c r="R197" s="152" t="str">
        <f t="shared" si="31"/>
        <v/>
      </c>
      <c r="S197" s="12"/>
    </row>
    <row r="198" spans="1:19" ht="16.95" customHeight="1">
      <c r="A198" s="13" t="str">
        <f>IF('1044Bi Dati di base lav.'!A194="","",'1044Bi Dati di base lav.'!A194)</f>
        <v/>
      </c>
      <c r="B198" s="48" t="str">
        <f>IF('1044Bi Dati di base lav.'!B194="","",'1044Bi Dati di base lav.'!B194)</f>
        <v/>
      </c>
      <c r="C198" s="49" t="str">
        <f>IF('1044Bi Dati di base lav.'!C194="","",'1044Bi Dati di base lav.'!C194)</f>
        <v/>
      </c>
      <c r="D198" s="153" t="str">
        <f>IF('1044Bi Dati di base lav.'!G194-'1044Bi Dati di base lav.'!H194&lt;=0,"",'1044Bi Dati di base lav.'!G194-'1044Bi Dati di base lav.'!H194)</f>
        <v/>
      </c>
      <c r="E198" s="151" t="str">
        <f>IF('1044Bi Dati di base lav.'!I194="","",'1044Bi Dati di base lav.'!I194)</f>
        <v/>
      </c>
      <c r="F198" s="142" t="str">
        <f>IF('1044Bi Dati di base lav.'!A194="","",IF('1044Bi Dati di base lav.'!G194=0,0,E198/D198))</f>
        <v/>
      </c>
      <c r="G198" s="153" t="str">
        <f>IF(A198="","",IF('1044Bi Dati di base lav.'!J194&gt;'1044Ai Domanda'!$B$28,'1044Ai Domanda'!$B$28,'1044Bi Dati di base lav.'!J194))</f>
        <v/>
      </c>
      <c r="H198" s="143" t="str">
        <f>IF('1044Bi Dati di base lav.'!A194="","",IF(F198*21.7&gt;'1044Ai Domanda'!$B$28,'1044Ai Domanda'!$B$28,F198*21.7))</f>
        <v/>
      </c>
      <c r="I198" s="144" t="str">
        <f t="shared" si="25"/>
        <v/>
      </c>
      <c r="J198" s="145" t="str">
        <f>IF('1044Bi Dati di base lav.'!K194="","",'1044Bi Dati di base lav.'!K194)</f>
        <v/>
      </c>
      <c r="K198" s="151" t="str">
        <f t="shared" si="26"/>
        <v/>
      </c>
      <c r="L198" s="147" t="str">
        <f t="shared" si="27"/>
        <v/>
      </c>
      <c r="M198" s="148" t="str">
        <f t="shared" si="28"/>
        <v/>
      </c>
      <c r="N198" s="154" t="str">
        <f t="shared" si="29"/>
        <v/>
      </c>
      <c r="O198" s="155" t="str">
        <f>IF(A198="","",IF(N198=0,0,0.8*H198/21.7*'1044Ai Domanda'!$B$30))</f>
        <v/>
      </c>
      <c r="P198" s="145" t="str">
        <f t="shared" si="30"/>
        <v/>
      </c>
      <c r="Q198" s="151" t="str">
        <f>IF(A198="","",M198*'1044Ai Domanda'!$B$31)</f>
        <v/>
      </c>
      <c r="R198" s="152" t="str">
        <f t="shared" si="31"/>
        <v/>
      </c>
      <c r="S198" s="12"/>
    </row>
    <row r="199" spans="1:19" ht="16.95" customHeight="1">
      <c r="A199" s="13" t="str">
        <f>IF('1044Bi Dati di base lav.'!A195="","",'1044Bi Dati di base lav.'!A195)</f>
        <v/>
      </c>
      <c r="B199" s="48" t="str">
        <f>IF('1044Bi Dati di base lav.'!B195="","",'1044Bi Dati di base lav.'!B195)</f>
        <v/>
      </c>
      <c r="C199" s="49" t="str">
        <f>IF('1044Bi Dati di base lav.'!C195="","",'1044Bi Dati di base lav.'!C195)</f>
        <v/>
      </c>
      <c r="D199" s="153" t="str">
        <f>IF('1044Bi Dati di base lav.'!G195-'1044Bi Dati di base lav.'!H195&lt;=0,"",'1044Bi Dati di base lav.'!G195-'1044Bi Dati di base lav.'!H195)</f>
        <v/>
      </c>
      <c r="E199" s="151" t="str">
        <f>IF('1044Bi Dati di base lav.'!I195="","",'1044Bi Dati di base lav.'!I195)</f>
        <v/>
      </c>
      <c r="F199" s="142" t="str">
        <f>IF('1044Bi Dati di base lav.'!A195="","",IF('1044Bi Dati di base lav.'!G195=0,0,E199/D199))</f>
        <v/>
      </c>
      <c r="G199" s="153" t="str">
        <f>IF(A199="","",IF('1044Bi Dati di base lav.'!J195&gt;'1044Ai Domanda'!$B$28,'1044Ai Domanda'!$B$28,'1044Bi Dati di base lav.'!J195))</f>
        <v/>
      </c>
      <c r="H199" s="143" t="str">
        <f>IF('1044Bi Dati di base lav.'!A195="","",IF(F199*21.7&gt;'1044Ai Domanda'!$B$28,'1044Ai Domanda'!$B$28,F199*21.7))</f>
        <v/>
      </c>
      <c r="I199" s="144" t="str">
        <f t="shared" si="25"/>
        <v/>
      </c>
      <c r="J199" s="145" t="str">
        <f>IF('1044Bi Dati di base lav.'!K195="","",'1044Bi Dati di base lav.'!K195)</f>
        <v/>
      </c>
      <c r="K199" s="151" t="str">
        <f t="shared" si="26"/>
        <v/>
      </c>
      <c r="L199" s="147" t="str">
        <f t="shared" si="27"/>
        <v/>
      </c>
      <c r="M199" s="148" t="str">
        <f t="shared" si="28"/>
        <v/>
      </c>
      <c r="N199" s="154" t="str">
        <f t="shared" si="29"/>
        <v/>
      </c>
      <c r="O199" s="155" t="str">
        <f>IF(A199="","",IF(N199=0,0,0.8*H199/21.7*'1044Ai Domanda'!$B$30))</f>
        <v/>
      </c>
      <c r="P199" s="145" t="str">
        <f t="shared" si="30"/>
        <v/>
      </c>
      <c r="Q199" s="151" t="str">
        <f>IF(A199="","",M199*'1044Ai Domanda'!$B$31)</f>
        <v/>
      </c>
      <c r="R199" s="152" t="str">
        <f t="shared" si="31"/>
        <v/>
      </c>
      <c r="S199" s="12"/>
    </row>
    <row r="200" spans="1:19" ht="16.95" customHeight="1">
      <c r="A200" s="13" t="str">
        <f>IF('1044Bi Dati di base lav.'!A196="","",'1044Bi Dati di base lav.'!A196)</f>
        <v/>
      </c>
      <c r="B200" s="48" t="str">
        <f>IF('1044Bi Dati di base lav.'!B196="","",'1044Bi Dati di base lav.'!B196)</f>
        <v/>
      </c>
      <c r="C200" s="49" t="str">
        <f>IF('1044Bi Dati di base lav.'!C196="","",'1044Bi Dati di base lav.'!C196)</f>
        <v/>
      </c>
      <c r="D200" s="153" t="str">
        <f>IF('1044Bi Dati di base lav.'!G196-'1044Bi Dati di base lav.'!H196&lt;=0,"",'1044Bi Dati di base lav.'!G196-'1044Bi Dati di base lav.'!H196)</f>
        <v/>
      </c>
      <c r="E200" s="151" t="str">
        <f>IF('1044Bi Dati di base lav.'!I196="","",'1044Bi Dati di base lav.'!I196)</f>
        <v/>
      </c>
      <c r="F200" s="142" t="str">
        <f>IF('1044Bi Dati di base lav.'!A196="","",IF('1044Bi Dati di base lav.'!G196=0,0,E200/D200))</f>
        <v/>
      </c>
      <c r="G200" s="153" t="str">
        <f>IF(A200="","",IF('1044Bi Dati di base lav.'!J196&gt;'1044Ai Domanda'!$B$28,'1044Ai Domanda'!$B$28,'1044Bi Dati di base lav.'!J196))</f>
        <v/>
      </c>
      <c r="H200" s="143" t="str">
        <f>IF('1044Bi Dati di base lav.'!A196="","",IF(F200*21.7&gt;'1044Ai Domanda'!$B$28,'1044Ai Domanda'!$B$28,F200*21.7))</f>
        <v/>
      </c>
      <c r="I200" s="144" t="str">
        <f t="shared" si="25"/>
        <v/>
      </c>
      <c r="J200" s="145" t="str">
        <f>IF('1044Bi Dati di base lav.'!K196="","",'1044Bi Dati di base lav.'!K196)</f>
        <v/>
      </c>
      <c r="K200" s="151" t="str">
        <f t="shared" si="26"/>
        <v/>
      </c>
      <c r="L200" s="147" t="str">
        <f t="shared" si="27"/>
        <v/>
      </c>
      <c r="M200" s="148" t="str">
        <f t="shared" si="28"/>
        <v/>
      </c>
      <c r="N200" s="154" t="str">
        <f t="shared" si="29"/>
        <v/>
      </c>
      <c r="O200" s="155" t="str">
        <f>IF(A200="","",IF(N200=0,0,0.8*H200/21.7*'1044Ai Domanda'!$B$30))</f>
        <v/>
      </c>
      <c r="P200" s="145" t="str">
        <f t="shared" si="30"/>
        <v/>
      </c>
      <c r="Q200" s="151" t="str">
        <f>IF(A200="","",M200*'1044Ai Domanda'!$B$31)</f>
        <v/>
      </c>
      <c r="R200" s="152" t="str">
        <f t="shared" si="31"/>
        <v/>
      </c>
      <c r="S200" s="12"/>
    </row>
    <row r="201" spans="1:19" ht="16.95" customHeight="1">
      <c r="A201" s="13" t="str">
        <f>IF('1044Bi Dati di base lav.'!A197="","",'1044Bi Dati di base lav.'!A197)</f>
        <v/>
      </c>
      <c r="B201" s="48" t="str">
        <f>IF('1044Bi Dati di base lav.'!B197="","",'1044Bi Dati di base lav.'!B197)</f>
        <v/>
      </c>
      <c r="C201" s="49" t="str">
        <f>IF('1044Bi Dati di base lav.'!C197="","",'1044Bi Dati di base lav.'!C197)</f>
        <v/>
      </c>
      <c r="D201" s="153" t="str">
        <f>IF('1044Bi Dati di base lav.'!G197-'1044Bi Dati di base lav.'!H197&lt;=0,"",'1044Bi Dati di base lav.'!G197-'1044Bi Dati di base lav.'!H197)</f>
        <v/>
      </c>
      <c r="E201" s="151" t="str">
        <f>IF('1044Bi Dati di base lav.'!I197="","",'1044Bi Dati di base lav.'!I197)</f>
        <v/>
      </c>
      <c r="F201" s="142" t="str">
        <f>IF('1044Bi Dati di base lav.'!A197="","",IF('1044Bi Dati di base lav.'!G197=0,0,E201/D201))</f>
        <v/>
      </c>
      <c r="G201" s="153" t="str">
        <f>IF(A201="","",IF('1044Bi Dati di base lav.'!J197&gt;'1044Ai Domanda'!$B$28,'1044Ai Domanda'!$B$28,'1044Bi Dati di base lav.'!J197))</f>
        <v/>
      </c>
      <c r="H201" s="143" t="str">
        <f>IF('1044Bi Dati di base lav.'!A197="","",IF(F201*21.7&gt;'1044Ai Domanda'!$B$28,'1044Ai Domanda'!$B$28,F201*21.7))</f>
        <v/>
      </c>
      <c r="I201" s="144" t="str">
        <f t="shared" si="25"/>
        <v/>
      </c>
      <c r="J201" s="145" t="str">
        <f>IF('1044Bi Dati di base lav.'!K197="","",'1044Bi Dati di base lav.'!K197)</f>
        <v/>
      </c>
      <c r="K201" s="151" t="str">
        <f t="shared" si="26"/>
        <v/>
      </c>
      <c r="L201" s="147" t="str">
        <f t="shared" si="27"/>
        <v/>
      </c>
      <c r="M201" s="148" t="str">
        <f t="shared" si="28"/>
        <v/>
      </c>
      <c r="N201" s="154" t="str">
        <f t="shared" si="29"/>
        <v/>
      </c>
      <c r="O201" s="155" t="str">
        <f>IF(A201="","",IF(N201=0,0,0.8*H201/21.7*'1044Ai Domanda'!$B$30))</f>
        <v/>
      </c>
      <c r="P201" s="145" t="str">
        <f t="shared" si="30"/>
        <v/>
      </c>
      <c r="Q201" s="151" t="str">
        <f>IF(A201="","",M201*'1044Ai Domanda'!$B$31)</f>
        <v/>
      </c>
      <c r="R201" s="152" t="str">
        <f t="shared" si="31"/>
        <v/>
      </c>
      <c r="S201" s="12"/>
    </row>
    <row r="202" spans="1:19" ht="16.95" customHeight="1">
      <c r="A202" s="13" t="str">
        <f>IF('1044Bi Dati di base lav.'!A198="","",'1044Bi Dati di base lav.'!A198)</f>
        <v/>
      </c>
      <c r="B202" s="48" t="str">
        <f>IF('1044Bi Dati di base lav.'!B198="","",'1044Bi Dati di base lav.'!B198)</f>
        <v/>
      </c>
      <c r="C202" s="49" t="str">
        <f>IF('1044Bi Dati di base lav.'!C198="","",'1044Bi Dati di base lav.'!C198)</f>
        <v/>
      </c>
      <c r="D202" s="153" t="str">
        <f>IF('1044Bi Dati di base lav.'!G198-'1044Bi Dati di base lav.'!H198&lt;=0,"",'1044Bi Dati di base lav.'!G198-'1044Bi Dati di base lav.'!H198)</f>
        <v/>
      </c>
      <c r="E202" s="151" t="str">
        <f>IF('1044Bi Dati di base lav.'!I198="","",'1044Bi Dati di base lav.'!I198)</f>
        <v/>
      </c>
      <c r="F202" s="142" t="str">
        <f>IF('1044Bi Dati di base lav.'!A198="","",IF('1044Bi Dati di base lav.'!G198=0,0,E202/D202))</f>
        <v/>
      </c>
      <c r="G202" s="153" t="str">
        <f>IF(A202="","",IF('1044Bi Dati di base lav.'!J198&gt;'1044Ai Domanda'!$B$28,'1044Ai Domanda'!$B$28,'1044Bi Dati di base lav.'!J198))</f>
        <v/>
      </c>
      <c r="H202" s="143" t="str">
        <f>IF('1044Bi Dati di base lav.'!A198="","",IF(F202*21.7&gt;'1044Ai Domanda'!$B$28,'1044Ai Domanda'!$B$28,F202*21.7))</f>
        <v/>
      </c>
      <c r="I202" s="144" t="str">
        <f t="shared" si="25"/>
        <v/>
      </c>
      <c r="J202" s="145" t="str">
        <f>IF('1044Bi Dati di base lav.'!K198="","",'1044Bi Dati di base lav.'!K198)</f>
        <v/>
      </c>
      <c r="K202" s="151" t="str">
        <f t="shared" si="26"/>
        <v/>
      </c>
      <c r="L202" s="147" t="str">
        <f t="shared" si="27"/>
        <v/>
      </c>
      <c r="M202" s="148" t="str">
        <f t="shared" si="28"/>
        <v/>
      </c>
      <c r="N202" s="154" t="str">
        <f t="shared" si="29"/>
        <v/>
      </c>
      <c r="O202" s="155" t="str">
        <f>IF(A202="","",IF(N202=0,0,0.8*H202/21.7*'1044Ai Domanda'!$B$30))</f>
        <v/>
      </c>
      <c r="P202" s="145" t="str">
        <f t="shared" si="30"/>
        <v/>
      </c>
      <c r="Q202" s="151" t="str">
        <f>IF(A202="","",M202*'1044Ai Domanda'!$B$31)</f>
        <v/>
      </c>
      <c r="R202" s="152" t="str">
        <f t="shared" si="31"/>
        <v/>
      </c>
      <c r="S202" s="12"/>
    </row>
    <row r="203" spans="1:19" ht="16.95" customHeight="1">
      <c r="A203" s="13" t="str">
        <f>IF('1044Bi Dati di base lav.'!A199="","",'1044Bi Dati di base lav.'!A199)</f>
        <v/>
      </c>
      <c r="B203" s="48" t="str">
        <f>IF('1044Bi Dati di base lav.'!B199="","",'1044Bi Dati di base lav.'!B199)</f>
        <v/>
      </c>
      <c r="C203" s="49" t="str">
        <f>IF('1044Bi Dati di base lav.'!C199="","",'1044Bi Dati di base lav.'!C199)</f>
        <v/>
      </c>
      <c r="D203" s="153" t="str">
        <f>IF('1044Bi Dati di base lav.'!G199-'1044Bi Dati di base lav.'!H199&lt;=0,"",'1044Bi Dati di base lav.'!G199-'1044Bi Dati di base lav.'!H199)</f>
        <v/>
      </c>
      <c r="E203" s="151" t="str">
        <f>IF('1044Bi Dati di base lav.'!I199="","",'1044Bi Dati di base lav.'!I199)</f>
        <v/>
      </c>
      <c r="F203" s="142" t="str">
        <f>IF('1044Bi Dati di base lav.'!A199="","",IF('1044Bi Dati di base lav.'!G199=0,0,E203/D203))</f>
        <v/>
      </c>
      <c r="G203" s="153" t="str">
        <f>IF(A203="","",IF('1044Bi Dati di base lav.'!J199&gt;'1044Ai Domanda'!$B$28,'1044Ai Domanda'!$B$28,'1044Bi Dati di base lav.'!J199))</f>
        <v/>
      </c>
      <c r="H203" s="143" t="str">
        <f>IF('1044Bi Dati di base lav.'!A199="","",IF(F203*21.7&gt;'1044Ai Domanda'!$B$28,'1044Ai Domanda'!$B$28,F203*21.7))</f>
        <v/>
      </c>
      <c r="I203" s="144" t="str">
        <f t="shared" si="25"/>
        <v/>
      </c>
      <c r="J203" s="145" t="str">
        <f>IF('1044Bi Dati di base lav.'!K199="","",'1044Bi Dati di base lav.'!K199)</f>
        <v/>
      </c>
      <c r="K203" s="151" t="str">
        <f t="shared" si="26"/>
        <v/>
      </c>
      <c r="L203" s="147" t="str">
        <f t="shared" si="27"/>
        <v/>
      </c>
      <c r="M203" s="148" t="str">
        <f t="shared" si="28"/>
        <v/>
      </c>
      <c r="N203" s="154" t="str">
        <f t="shared" si="29"/>
        <v/>
      </c>
      <c r="O203" s="155" t="str">
        <f>IF(A203="","",IF(N203=0,0,0.8*H203/21.7*'1044Ai Domanda'!$B$30))</f>
        <v/>
      </c>
      <c r="P203" s="145" t="str">
        <f t="shared" si="30"/>
        <v/>
      </c>
      <c r="Q203" s="151" t="str">
        <f>IF(A203="","",M203*'1044Ai Domanda'!$B$31)</f>
        <v/>
      </c>
      <c r="R203" s="152" t="str">
        <f t="shared" si="31"/>
        <v/>
      </c>
      <c r="S203" s="12"/>
    </row>
    <row r="204" spans="1:19" ht="16.95" customHeight="1">
      <c r="A204" s="13" t="str">
        <f>IF('1044Bi Dati di base lav.'!A200="","",'1044Bi Dati di base lav.'!A200)</f>
        <v/>
      </c>
      <c r="B204" s="48" t="str">
        <f>IF('1044Bi Dati di base lav.'!B200="","",'1044Bi Dati di base lav.'!B200)</f>
        <v/>
      </c>
      <c r="C204" s="49" t="str">
        <f>IF('1044Bi Dati di base lav.'!C200="","",'1044Bi Dati di base lav.'!C200)</f>
        <v/>
      </c>
      <c r="D204" s="153" t="str">
        <f>IF('1044Bi Dati di base lav.'!G200-'1044Bi Dati di base lav.'!H200&lt;=0,"",'1044Bi Dati di base lav.'!G200-'1044Bi Dati di base lav.'!H200)</f>
        <v/>
      </c>
      <c r="E204" s="151" t="str">
        <f>IF('1044Bi Dati di base lav.'!I200="","",'1044Bi Dati di base lav.'!I200)</f>
        <v/>
      </c>
      <c r="F204" s="142" t="str">
        <f>IF('1044Bi Dati di base lav.'!A200="","",IF('1044Bi Dati di base lav.'!G200=0,0,E204/D204))</f>
        <v/>
      </c>
      <c r="G204" s="153" t="str">
        <f>IF(A204="","",IF('1044Bi Dati di base lav.'!J200&gt;'1044Ai Domanda'!$B$28,'1044Ai Domanda'!$B$28,'1044Bi Dati di base lav.'!J200))</f>
        <v/>
      </c>
      <c r="H204" s="143" t="str">
        <f>IF('1044Bi Dati di base lav.'!A200="","",IF(F204*21.7&gt;'1044Ai Domanda'!$B$28,'1044Ai Domanda'!$B$28,F204*21.7))</f>
        <v/>
      </c>
      <c r="I204" s="144" t="str">
        <f t="shared" si="25"/>
        <v/>
      </c>
      <c r="J204" s="145" t="str">
        <f>IF('1044Bi Dati di base lav.'!K200="","",'1044Bi Dati di base lav.'!K200)</f>
        <v/>
      </c>
      <c r="K204" s="151" t="str">
        <f t="shared" si="26"/>
        <v/>
      </c>
      <c r="L204" s="147" t="str">
        <f t="shared" si="27"/>
        <v/>
      </c>
      <c r="M204" s="148" t="str">
        <f t="shared" si="28"/>
        <v/>
      </c>
      <c r="N204" s="154" t="str">
        <f t="shared" si="29"/>
        <v/>
      </c>
      <c r="O204" s="155" t="str">
        <f>IF(A204="","",IF(N204=0,0,0.8*H204/21.7*'1044Ai Domanda'!$B$30))</f>
        <v/>
      </c>
      <c r="P204" s="145" t="str">
        <f t="shared" si="30"/>
        <v/>
      </c>
      <c r="Q204" s="151" t="str">
        <f>IF(A204="","",M204*'1044Ai Domanda'!$B$31)</f>
        <v/>
      </c>
      <c r="R204" s="152" t="str">
        <f t="shared" si="31"/>
        <v/>
      </c>
      <c r="S204" s="12"/>
    </row>
    <row r="205" spans="1:19" ht="16.95" customHeight="1">
      <c r="A205" s="13" t="str">
        <f>IF('1044Bi Dati di base lav.'!A201="","",'1044Bi Dati di base lav.'!A201)</f>
        <v/>
      </c>
      <c r="B205" s="48" t="str">
        <f>IF('1044Bi Dati di base lav.'!B201="","",'1044Bi Dati di base lav.'!B201)</f>
        <v/>
      </c>
      <c r="C205" s="49" t="str">
        <f>IF('1044Bi Dati di base lav.'!C201="","",'1044Bi Dati di base lav.'!C201)</f>
        <v/>
      </c>
      <c r="D205" s="153" t="str">
        <f>IF('1044Bi Dati di base lav.'!G201-'1044Bi Dati di base lav.'!H201&lt;=0,"",'1044Bi Dati di base lav.'!G201-'1044Bi Dati di base lav.'!H201)</f>
        <v/>
      </c>
      <c r="E205" s="151" t="str">
        <f>IF('1044Bi Dati di base lav.'!I201="","",'1044Bi Dati di base lav.'!I201)</f>
        <v/>
      </c>
      <c r="F205" s="142" t="str">
        <f>IF('1044Bi Dati di base lav.'!A201="","",IF('1044Bi Dati di base lav.'!G201=0,0,E205/D205))</f>
        <v/>
      </c>
      <c r="G205" s="153" t="str">
        <f>IF(A205="","",IF('1044Bi Dati di base lav.'!J201&gt;'1044Ai Domanda'!$B$28,'1044Ai Domanda'!$B$28,'1044Bi Dati di base lav.'!J201))</f>
        <v/>
      </c>
      <c r="H205" s="143" t="str">
        <f>IF('1044Bi Dati di base lav.'!A201="","",IF(F205*21.7&gt;'1044Ai Domanda'!$B$28,'1044Ai Domanda'!$B$28,F205*21.7))</f>
        <v/>
      </c>
      <c r="I205" s="144" t="str">
        <f t="shared" si="25"/>
        <v/>
      </c>
      <c r="J205" s="145" t="str">
        <f>IF('1044Bi Dati di base lav.'!K201="","",'1044Bi Dati di base lav.'!K201)</f>
        <v/>
      </c>
      <c r="K205" s="151" t="str">
        <f t="shared" si="26"/>
        <v/>
      </c>
      <c r="L205" s="147" t="str">
        <f t="shared" si="27"/>
        <v/>
      </c>
      <c r="M205" s="148" t="str">
        <f t="shared" si="28"/>
        <v/>
      </c>
      <c r="N205" s="154" t="str">
        <f t="shared" si="29"/>
        <v/>
      </c>
      <c r="O205" s="155" t="str">
        <f>IF(A205="","",IF(N205=0,0,0.8*H205/21.7*'1044Ai Domanda'!$B$30))</f>
        <v/>
      </c>
      <c r="P205" s="145" t="str">
        <f t="shared" si="30"/>
        <v/>
      </c>
      <c r="Q205" s="151" t="str">
        <f>IF(A205="","",M205*'1044Ai Domanda'!$B$31)</f>
        <v/>
      </c>
      <c r="R205" s="152" t="str">
        <f t="shared" si="31"/>
        <v/>
      </c>
      <c r="S205" s="12"/>
    </row>
    <row r="206" spans="1:19" ht="16.95" customHeight="1">
      <c r="A206" s="13" t="str">
        <f>IF('1044Bi Dati di base lav.'!A202="","",'1044Bi Dati di base lav.'!A202)</f>
        <v/>
      </c>
      <c r="B206" s="48" t="str">
        <f>IF('1044Bi Dati di base lav.'!B202="","",'1044Bi Dati di base lav.'!B202)</f>
        <v/>
      </c>
      <c r="C206" s="49" t="str">
        <f>IF('1044Bi Dati di base lav.'!C202="","",'1044Bi Dati di base lav.'!C202)</f>
        <v/>
      </c>
      <c r="D206" s="153" t="str">
        <f>IF('1044Bi Dati di base lav.'!G202-'1044Bi Dati di base lav.'!H202&lt;=0,"",'1044Bi Dati di base lav.'!G202-'1044Bi Dati di base lav.'!H202)</f>
        <v/>
      </c>
      <c r="E206" s="151" t="str">
        <f>IF('1044Bi Dati di base lav.'!I202="","",'1044Bi Dati di base lav.'!I202)</f>
        <v/>
      </c>
      <c r="F206" s="142" t="str">
        <f>IF('1044Bi Dati di base lav.'!A202="","",IF('1044Bi Dati di base lav.'!G202=0,0,E206/D206))</f>
        <v/>
      </c>
      <c r="G206" s="153" t="str">
        <f>IF(A206="","",IF('1044Bi Dati di base lav.'!J202&gt;'1044Ai Domanda'!$B$28,'1044Ai Domanda'!$B$28,'1044Bi Dati di base lav.'!J202))</f>
        <v/>
      </c>
      <c r="H206" s="143" t="str">
        <f>IF('1044Bi Dati di base lav.'!A202="","",IF(F206*21.7&gt;'1044Ai Domanda'!$B$28,'1044Ai Domanda'!$B$28,F206*21.7))</f>
        <v/>
      </c>
      <c r="I206" s="144" t="str">
        <f t="shared" si="25"/>
        <v/>
      </c>
      <c r="J206" s="145" t="str">
        <f>IF('1044Bi Dati di base lav.'!K202="","",'1044Bi Dati di base lav.'!K202)</f>
        <v/>
      </c>
      <c r="K206" s="151" t="str">
        <f t="shared" si="26"/>
        <v/>
      </c>
      <c r="L206" s="147" t="str">
        <f t="shared" si="27"/>
        <v/>
      </c>
      <c r="M206" s="148" t="str">
        <f t="shared" si="28"/>
        <v/>
      </c>
      <c r="N206" s="154" t="str">
        <f t="shared" si="29"/>
        <v/>
      </c>
      <c r="O206" s="155" t="str">
        <f>IF(A206="","",IF(N206=0,0,0.8*H206/21.7*'1044Ai Domanda'!$B$30))</f>
        <v/>
      </c>
      <c r="P206" s="145" t="str">
        <f t="shared" si="30"/>
        <v/>
      </c>
      <c r="Q206" s="151" t="str">
        <f>IF(A206="","",M206*'1044Ai Domanda'!$B$31)</f>
        <v/>
      </c>
      <c r="R206" s="152" t="str">
        <f t="shared" si="31"/>
        <v/>
      </c>
      <c r="S206" s="12"/>
    </row>
    <row r="207" spans="1:19" ht="16.95" customHeight="1">
      <c r="A207" s="13" t="str">
        <f>IF('1044Bi Dati di base lav.'!A203="","",'1044Bi Dati di base lav.'!A203)</f>
        <v/>
      </c>
      <c r="B207" s="48" t="str">
        <f>IF('1044Bi Dati di base lav.'!B203="","",'1044Bi Dati di base lav.'!B203)</f>
        <v/>
      </c>
      <c r="C207" s="49" t="str">
        <f>IF('1044Bi Dati di base lav.'!C203="","",'1044Bi Dati di base lav.'!C203)</f>
        <v/>
      </c>
      <c r="D207" s="153" t="str">
        <f>IF('1044Bi Dati di base lav.'!G203-'1044Bi Dati di base lav.'!H203&lt;=0,"",'1044Bi Dati di base lav.'!G203-'1044Bi Dati di base lav.'!H203)</f>
        <v/>
      </c>
      <c r="E207" s="151" t="str">
        <f>IF('1044Bi Dati di base lav.'!I203="","",'1044Bi Dati di base lav.'!I203)</f>
        <v/>
      </c>
      <c r="F207" s="142" t="str">
        <f>IF('1044Bi Dati di base lav.'!A203="","",IF('1044Bi Dati di base lav.'!G203=0,0,E207/D207))</f>
        <v/>
      </c>
      <c r="G207" s="153" t="str">
        <f>IF(A207="","",IF('1044Bi Dati di base lav.'!J203&gt;'1044Ai Domanda'!$B$28,'1044Ai Domanda'!$B$28,'1044Bi Dati di base lav.'!J203))</f>
        <v/>
      </c>
      <c r="H207" s="143" t="str">
        <f>IF('1044Bi Dati di base lav.'!A203="","",IF(F207*21.7&gt;'1044Ai Domanda'!$B$28,'1044Ai Domanda'!$B$28,F207*21.7))</f>
        <v/>
      </c>
      <c r="I207" s="144" t="str">
        <f t="shared" si="25"/>
        <v/>
      </c>
      <c r="J207" s="145" t="str">
        <f>IF('1044Bi Dati di base lav.'!K203="","",'1044Bi Dati di base lav.'!K203)</f>
        <v/>
      </c>
      <c r="K207" s="151" t="str">
        <f t="shared" si="26"/>
        <v/>
      </c>
      <c r="L207" s="147" t="str">
        <f t="shared" si="27"/>
        <v/>
      </c>
      <c r="M207" s="148" t="str">
        <f t="shared" si="28"/>
        <v/>
      </c>
      <c r="N207" s="154" t="str">
        <f t="shared" si="29"/>
        <v/>
      </c>
      <c r="O207" s="155" t="str">
        <f>IF(A207="","",IF(N207=0,0,0.8*H207/21.7*'1044Ai Domanda'!$B$30))</f>
        <v/>
      </c>
      <c r="P207" s="145" t="str">
        <f t="shared" si="30"/>
        <v/>
      </c>
      <c r="Q207" s="151" t="str">
        <f>IF(A207="","",M207*'1044Ai Domanda'!$B$31)</f>
        <v/>
      </c>
      <c r="R207" s="152" t="str">
        <f t="shared" si="31"/>
        <v/>
      </c>
      <c r="S207" s="12"/>
    </row>
    <row r="208" spans="1:19" ht="16.95" customHeight="1">
      <c r="A208" s="13" t="str">
        <f>IF('1044Bi Dati di base lav.'!A204="","",'1044Bi Dati di base lav.'!A204)</f>
        <v/>
      </c>
      <c r="B208" s="48" t="str">
        <f>IF('1044Bi Dati di base lav.'!B204="","",'1044Bi Dati di base lav.'!B204)</f>
        <v/>
      </c>
      <c r="C208" s="49" t="str">
        <f>IF('1044Bi Dati di base lav.'!C204="","",'1044Bi Dati di base lav.'!C204)</f>
        <v/>
      </c>
      <c r="D208" s="153" t="str">
        <f>IF('1044Bi Dati di base lav.'!G204-'1044Bi Dati di base lav.'!H204&lt;=0,"",'1044Bi Dati di base lav.'!G204-'1044Bi Dati di base lav.'!H204)</f>
        <v/>
      </c>
      <c r="E208" s="151" t="str">
        <f>IF('1044Bi Dati di base lav.'!I204="","",'1044Bi Dati di base lav.'!I204)</f>
        <v/>
      </c>
      <c r="F208" s="142" t="str">
        <f>IF('1044Bi Dati di base lav.'!A204="","",IF('1044Bi Dati di base lav.'!G204=0,0,E208/D208))</f>
        <v/>
      </c>
      <c r="G208" s="153" t="str">
        <f>IF(A208="","",IF('1044Bi Dati di base lav.'!J204&gt;'1044Ai Domanda'!$B$28,'1044Ai Domanda'!$B$28,'1044Bi Dati di base lav.'!J204))</f>
        <v/>
      </c>
      <c r="H208" s="143" t="str">
        <f>IF('1044Bi Dati di base lav.'!A204="","",IF(F208*21.7&gt;'1044Ai Domanda'!$B$28,'1044Ai Domanda'!$B$28,F208*21.7))</f>
        <v/>
      </c>
      <c r="I208" s="144" t="str">
        <f t="shared" si="25"/>
        <v/>
      </c>
      <c r="J208" s="145" t="str">
        <f>IF('1044Bi Dati di base lav.'!K204="","",'1044Bi Dati di base lav.'!K204)</f>
        <v/>
      </c>
      <c r="K208" s="151" t="str">
        <f t="shared" si="26"/>
        <v/>
      </c>
      <c r="L208" s="147" t="str">
        <f t="shared" si="27"/>
        <v/>
      </c>
      <c r="M208" s="148" t="str">
        <f t="shared" si="28"/>
        <v/>
      </c>
      <c r="N208" s="154" t="str">
        <f t="shared" si="29"/>
        <v/>
      </c>
      <c r="O208" s="155" t="str">
        <f>IF(A208="","",IF(N208=0,0,0.8*H208/21.7*'1044Ai Domanda'!$B$30))</f>
        <v/>
      </c>
      <c r="P208" s="145" t="str">
        <f t="shared" si="30"/>
        <v/>
      </c>
      <c r="Q208" s="151" t="str">
        <f>IF(A208="","",M208*'1044Ai Domanda'!$B$31)</f>
        <v/>
      </c>
      <c r="R208" s="152" t="str">
        <f t="shared" si="31"/>
        <v/>
      </c>
      <c r="S208" s="12"/>
    </row>
    <row r="209" spans="1:19" ht="16.95" customHeight="1">
      <c r="A209" s="13" t="str">
        <f>IF('1044Bi Dati di base lav.'!A205="","",'1044Bi Dati di base lav.'!A205)</f>
        <v/>
      </c>
      <c r="B209" s="48" t="str">
        <f>IF('1044Bi Dati di base lav.'!B205="","",'1044Bi Dati di base lav.'!B205)</f>
        <v/>
      </c>
      <c r="C209" s="49" t="str">
        <f>IF('1044Bi Dati di base lav.'!C205="","",'1044Bi Dati di base lav.'!C205)</f>
        <v/>
      </c>
      <c r="D209" s="153" t="str">
        <f>IF('1044Bi Dati di base lav.'!G205-'1044Bi Dati di base lav.'!H205&lt;=0,"",'1044Bi Dati di base lav.'!G205-'1044Bi Dati di base lav.'!H205)</f>
        <v/>
      </c>
      <c r="E209" s="151" t="str">
        <f>IF('1044Bi Dati di base lav.'!I205="","",'1044Bi Dati di base lav.'!I205)</f>
        <v/>
      </c>
      <c r="F209" s="142" t="str">
        <f>IF('1044Bi Dati di base lav.'!A205="","",IF('1044Bi Dati di base lav.'!G205=0,0,E209/D209))</f>
        <v/>
      </c>
      <c r="G209" s="153" t="str">
        <f>IF(A209="","",IF('1044Bi Dati di base lav.'!J205&gt;'1044Ai Domanda'!$B$28,'1044Ai Domanda'!$B$28,'1044Bi Dati di base lav.'!J205))</f>
        <v/>
      </c>
      <c r="H209" s="143" t="str">
        <f>IF('1044Bi Dati di base lav.'!A205="","",IF(F209*21.7&gt;'1044Ai Domanda'!$B$28,'1044Ai Domanda'!$B$28,F209*21.7))</f>
        <v/>
      </c>
      <c r="I209" s="144" t="str">
        <f t="shared" si="25"/>
        <v/>
      </c>
      <c r="J209" s="145" t="str">
        <f>IF('1044Bi Dati di base lav.'!K205="","",'1044Bi Dati di base lav.'!K205)</f>
        <v/>
      </c>
      <c r="K209" s="151" t="str">
        <f t="shared" si="26"/>
        <v/>
      </c>
      <c r="L209" s="147" t="str">
        <f t="shared" si="27"/>
        <v/>
      </c>
      <c r="M209" s="148" t="str">
        <f t="shared" si="28"/>
        <v/>
      </c>
      <c r="N209" s="154" t="str">
        <f t="shared" si="29"/>
        <v/>
      </c>
      <c r="O209" s="155" t="str">
        <f>IF(A209="","",IF(N209=0,0,0.8*H209/21.7*'1044Ai Domanda'!$B$30))</f>
        <v/>
      </c>
      <c r="P209" s="145" t="str">
        <f t="shared" si="30"/>
        <v/>
      </c>
      <c r="Q209" s="151" t="str">
        <f>IF(A209="","",M209*'1044Ai Domanda'!$B$31)</f>
        <v/>
      </c>
      <c r="R209" s="152" t="str">
        <f t="shared" si="31"/>
        <v/>
      </c>
      <c r="S209" s="12"/>
    </row>
    <row r="210" spans="1:19" ht="16.95" customHeight="1">
      <c r="A210" s="13" t="str">
        <f>IF('1044Bi Dati di base lav.'!A206="","",'1044Bi Dati di base lav.'!A206)</f>
        <v/>
      </c>
      <c r="B210" s="48" t="str">
        <f>IF('1044Bi Dati di base lav.'!B206="","",'1044Bi Dati di base lav.'!B206)</f>
        <v/>
      </c>
      <c r="C210" s="49" t="str">
        <f>IF('1044Bi Dati di base lav.'!C206="","",'1044Bi Dati di base lav.'!C206)</f>
        <v/>
      </c>
      <c r="D210" s="153" t="str">
        <f>IF('1044Bi Dati di base lav.'!G206-'1044Bi Dati di base lav.'!H206&lt;=0,"",'1044Bi Dati di base lav.'!G206-'1044Bi Dati di base lav.'!H206)</f>
        <v/>
      </c>
      <c r="E210" s="151" t="str">
        <f>IF('1044Bi Dati di base lav.'!I206="","",'1044Bi Dati di base lav.'!I206)</f>
        <v/>
      </c>
      <c r="F210" s="142" t="str">
        <f>IF('1044Bi Dati di base lav.'!A206="","",IF('1044Bi Dati di base lav.'!G206=0,0,E210/D210))</f>
        <v/>
      </c>
      <c r="G210" s="153" t="str">
        <f>IF(A210="","",IF('1044Bi Dati di base lav.'!J206&gt;'1044Ai Domanda'!$B$28,'1044Ai Domanda'!$B$28,'1044Bi Dati di base lav.'!J206))</f>
        <v/>
      </c>
      <c r="H210" s="143" t="str">
        <f>IF('1044Bi Dati di base lav.'!A206="","",IF(F210*21.7&gt;'1044Ai Domanda'!$B$28,'1044Ai Domanda'!$B$28,F210*21.7))</f>
        <v/>
      </c>
      <c r="I210" s="144" t="str">
        <f t="shared" si="25"/>
        <v/>
      </c>
      <c r="J210" s="145" t="str">
        <f>IF('1044Bi Dati di base lav.'!K206="","",'1044Bi Dati di base lav.'!K206)</f>
        <v/>
      </c>
      <c r="K210" s="151" t="str">
        <f t="shared" si="26"/>
        <v/>
      </c>
      <c r="L210" s="147" t="str">
        <f t="shared" si="27"/>
        <v/>
      </c>
      <c r="M210" s="148" t="str">
        <f t="shared" si="28"/>
        <v/>
      </c>
      <c r="N210" s="154" t="str">
        <f t="shared" si="29"/>
        <v/>
      </c>
      <c r="O210" s="155" t="str">
        <f>IF(A210="","",IF(N210=0,0,0.8*H210/21.7*'1044Ai Domanda'!$B$30))</f>
        <v/>
      </c>
      <c r="P210" s="145" t="str">
        <f t="shared" si="30"/>
        <v/>
      </c>
      <c r="Q210" s="151" t="str">
        <f>IF(A210="","",M210*'1044Ai Domanda'!$B$31)</f>
        <v/>
      </c>
      <c r="R210" s="152" t="str">
        <f t="shared" si="31"/>
        <v/>
      </c>
      <c r="S210" s="12"/>
    </row>
    <row r="211" spans="1:19" ht="16.95" customHeight="1" thickBot="1">
      <c r="A211" s="14" t="str">
        <f>IF('1044Bi Dati di base lav.'!A207="","",'1044Bi Dati di base lav.'!A207)</f>
        <v/>
      </c>
      <c r="B211" s="50" t="str">
        <f>IF('1044Bi Dati di base lav.'!B207="","",'1044Bi Dati di base lav.'!B207)</f>
        <v/>
      </c>
      <c r="C211" s="51" t="str">
        <f>IF('1044Bi Dati di base lav.'!C207="","",'1044Bi Dati di base lav.'!C207)</f>
        <v/>
      </c>
      <c r="D211" s="156" t="str">
        <f>IF('1044Bi Dati di base lav.'!G207-'1044Bi Dati di base lav.'!H207&lt;=0,"",'1044Bi Dati di base lav.'!G207-'1044Bi Dati di base lav.'!H207)</f>
        <v/>
      </c>
      <c r="E211" s="157" t="str">
        <f>IF('1044Bi Dati di base lav.'!I207="","",'1044Bi Dati di base lav.'!I207)</f>
        <v/>
      </c>
      <c r="F211" s="158" t="str">
        <f>IF('1044Bi Dati di base lav.'!A207="","",IF('1044Bi Dati di base lav.'!G207=0,0,E211/D211))</f>
        <v/>
      </c>
      <c r="G211" s="156" t="str">
        <f>IF(A211="","",IF('1044Bi Dati di base lav.'!J207&gt;'1044Ai Domanda'!$B$28,'1044Ai Domanda'!$B$28,'1044Bi Dati di base lav.'!J207))</f>
        <v/>
      </c>
      <c r="H211" s="159" t="str">
        <f>IF('1044Bi Dati di base lav.'!A207="","",IF(F211*21.7&gt;'1044Ai Domanda'!$B$28,'1044Ai Domanda'!$B$28,F211*21.7))</f>
        <v/>
      </c>
      <c r="I211" s="161" t="str">
        <f t="shared" si="25"/>
        <v/>
      </c>
      <c r="J211" s="156" t="str">
        <f>IF('1044Bi Dati di base lav.'!K207="","",'1044Bi Dati di base lav.'!K207)</f>
        <v/>
      </c>
      <c r="K211" s="157" t="str">
        <f t="shared" si="26"/>
        <v/>
      </c>
      <c r="L211" s="158" t="str">
        <f t="shared" si="27"/>
        <v/>
      </c>
      <c r="M211" s="160" t="str">
        <f t="shared" si="28"/>
        <v/>
      </c>
      <c r="N211" s="161" t="str">
        <f t="shared" si="29"/>
        <v/>
      </c>
      <c r="O211" s="158" t="str">
        <f>IF(A211="","",IF(N211=0,0,0.8*H211/21.7*'1044Ai Domanda'!$B$30))</f>
        <v/>
      </c>
      <c r="P211" s="156" t="str">
        <f t="shared" si="30"/>
        <v/>
      </c>
      <c r="Q211" s="157" t="str">
        <f>IF(A211="","",M211*'1044Ai Domanda'!$B$31)</f>
        <v/>
      </c>
      <c r="R211" s="162" t="str">
        <f t="shared" si="31"/>
        <v/>
      </c>
      <c r="S211" s="12"/>
    </row>
    <row r="212" spans="1:19"/>
  </sheetData>
  <sheetProtection algorithmName="SHA-512" hashValue="ogR1bQho1VEqB5IMKU6nnEEQB+2jXM7nywBean/ulpb/KHCcEwInOrO67k8EPcANVoaWup+pIAqa3xqnhe1Bjg==" saltValue="0p+5UTYieByhkPDMmAOz7Q==" spinCount="100000" sheet="1" selectLockedCells="1" selectUnlockedCells="1"/>
  <mergeCells count="18">
    <mergeCell ref="O9:O10"/>
    <mergeCell ref="P9:P10"/>
    <mergeCell ref="Q9:Q10"/>
    <mergeCell ref="R9:R10"/>
    <mergeCell ref="J9:J10"/>
    <mergeCell ref="K9:K10"/>
    <mergeCell ref="L9:L10"/>
    <mergeCell ref="M9:N9"/>
    <mergeCell ref="H9:I9"/>
    <mergeCell ref="D9:D10"/>
    <mergeCell ref="E9:E10"/>
    <mergeCell ref="F9:F10"/>
    <mergeCell ref="G9:G10"/>
    <mergeCell ref="A9:A10"/>
    <mergeCell ref="B9:B10"/>
    <mergeCell ref="C9:C10"/>
    <mergeCell ref="C1:D1"/>
    <mergeCell ref="C2:D2"/>
  </mergeCells>
  <conditionalFormatting sqref="A12:A211">
    <cfRule type="cellIs" dxfId="7" priority="13" operator="between">
      <formula>7560000000000</formula>
      <formula>7569999999999</formula>
    </cfRule>
    <cfRule type="cellIs" dxfId="6" priority="14" operator="between">
      <formula>1000000000</formula>
      <formula>9999999999</formula>
    </cfRule>
  </conditionalFormatting>
  <conditionalFormatting sqref="D12:D211">
    <cfRule type="expression" dxfId="5" priority="220" stopIfTrue="1">
      <formula>AND(NOT(#REF!=""),D12="",OR(NOT(#REF!=""),NOT(#REF!="")))</formula>
    </cfRule>
  </conditionalFormatting>
  <conditionalFormatting sqref="E12:E211">
    <cfRule type="expression" dxfId="4" priority="221" stopIfTrue="1">
      <formula>AND(NOT(#REF!=""),E12="",OR(NOT(#REF!=""),NOT(#REF!="")))</formula>
    </cfRule>
  </conditionalFormatting>
  <conditionalFormatting sqref="A11">
    <cfRule type="cellIs" dxfId="3" priority="2" operator="between">
      <formula>7560000000000</formula>
      <formula>7569999999999</formula>
    </cfRule>
    <cfRule type="cellIs" dxfId="2" priority="3" operator="between">
      <formula>1000000000</formula>
      <formula>9999999999</formula>
    </cfRule>
  </conditionalFormatting>
  <conditionalFormatting sqref="D11">
    <cfRule type="expression" dxfId="1" priority="4" stopIfTrue="1">
      <formula>AND(NOT(#REF!=""),D11="",OR(NOT(#REF!=""),NOT(#REF!="")))</formula>
    </cfRule>
  </conditionalFormatting>
  <conditionalFormatting sqref="E11">
    <cfRule type="expression" dxfId="0" priority="5" stopIfTrue="1">
      <formula>AND(NOT(#REF!=""),E11="",OR(NOT(#REF!=""),NOT(#REF!="")))</formula>
    </cfRule>
  </conditionalFormatting>
  <dataValidations count="1">
    <dataValidation allowBlank="1" showErrorMessage="1" sqref="R1:R3 D3:D4 B7 I7:I8 D7:G9 F5:H5 K5:L5 D6:H6 J7:M9 A5:A7 A11:C11 N7:R8 R5:XFD6 C1:C7 A1:A3 B3:B4 E1:Q4 S1:XFD4 O5:P5 K6:P6 I10:I1048576 S7:XFD1048576 H7:H1048576 A12:G1048576 J12:R1048576" xr:uid="{00000000-0002-0000-0400-000000000000}"/>
  </dataValidations>
  <pageMargins left="0.70866141732283472" right="0.70866141732283472" top="0.74803149606299213" bottom="0.74803149606299213" header="0.31496062992125984" footer="0.31496062992125984"/>
  <pageSetup paperSize="9" scale="55" fitToHeight="0" orientation="landscape" horizontalDpi="300" verticalDpi="300" r:id="rId1"/>
  <headerFooter>
    <oddHeader>&amp;C&amp;"Arial,Fett"&amp;26Conteggio sul lavoro ridotto per lavoratori a domicilio</oddHeader>
    <oddFooter>&amp;L&amp;F / &amp;A / 01.2024&amp;RPagina &amp;P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5"/>
  <dimension ref="A1:K42"/>
  <sheetViews>
    <sheetView workbookViewId="0">
      <selection activeCell="G24" sqref="G24"/>
    </sheetView>
  </sheetViews>
  <sheetFormatPr baseColWidth="10" defaultColWidth="11.44140625" defaultRowHeight="14.4"/>
  <cols>
    <col min="3" max="3" width="13.5546875" bestFit="1" customWidth="1"/>
    <col min="5" max="5" width="4.5546875" customWidth="1"/>
    <col min="6" max="8" width="11.5546875" customWidth="1"/>
    <col min="9" max="9" width="3.6640625" customWidth="1"/>
  </cols>
  <sheetData>
    <row r="1" spans="1:11">
      <c r="A1" t="s">
        <v>54</v>
      </c>
      <c r="B1" t="s">
        <v>55</v>
      </c>
      <c r="C1" t="s">
        <v>56</v>
      </c>
      <c r="D1" t="s">
        <v>57</v>
      </c>
      <c r="F1" s="25" t="s">
        <v>310</v>
      </c>
    </row>
    <row r="2" spans="1:11">
      <c r="A2" t="s">
        <v>60</v>
      </c>
      <c r="B2" t="s">
        <v>61</v>
      </c>
      <c r="C2" t="s">
        <v>48</v>
      </c>
      <c r="F2" s="25" t="s">
        <v>307</v>
      </c>
    </row>
    <row r="3" spans="1:11" ht="28.8">
      <c r="A3" s="118">
        <v>30682</v>
      </c>
      <c r="B3" s="119">
        <v>261</v>
      </c>
      <c r="C3" s="120">
        <v>5800</v>
      </c>
      <c r="D3" s="121">
        <v>5.2999999999999999E-2</v>
      </c>
      <c r="F3" s="192" t="s">
        <v>404</v>
      </c>
    </row>
    <row r="4" spans="1:11" ht="57.6">
      <c r="A4" s="118">
        <v>31778</v>
      </c>
      <c r="B4" s="119">
        <v>261</v>
      </c>
      <c r="C4" s="120">
        <v>6800</v>
      </c>
      <c r="D4" s="121">
        <v>5.2999999999999999E-2</v>
      </c>
      <c r="F4" s="192" t="s">
        <v>405</v>
      </c>
    </row>
    <row r="5" spans="1:11">
      <c r="A5" s="118">
        <v>32143</v>
      </c>
      <c r="B5" s="119">
        <v>261</v>
      </c>
      <c r="C5" s="120">
        <v>6800</v>
      </c>
      <c r="D5" s="121">
        <v>5.3499999999999999E-2</v>
      </c>
    </row>
    <row r="6" spans="1:11">
      <c r="A6" s="118">
        <v>32509</v>
      </c>
      <c r="B6" s="119">
        <v>260</v>
      </c>
      <c r="C6" s="120">
        <v>6800</v>
      </c>
      <c r="D6" s="121">
        <v>5.3499999999999999E-2</v>
      </c>
      <c r="F6" s="25" t="s">
        <v>308</v>
      </c>
      <c r="J6" t="s">
        <v>67</v>
      </c>
      <c r="K6">
        <v>10</v>
      </c>
    </row>
    <row r="7" spans="1:11">
      <c r="A7" s="118">
        <v>32874</v>
      </c>
      <c r="B7" s="119">
        <v>261</v>
      </c>
      <c r="C7" s="120">
        <v>6800</v>
      </c>
      <c r="D7" s="121">
        <v>5.2499999999999998E-2</v>
      </c>
      <c r="F7" s="25" t="s">
        <v>309</v>
      </c>
      <c r="J7" t="s">
        <v>69</v>
      </c>
      <c r="K7">
        <v>1437</v>
      </c>
    </row>
    <row r="8" spans="1:11">
      <c r="A8" s="118">
        <v>33239</v>
      </c>
      <c r="B8" s="119">
        <v>261</v>
      </c>
      <c r="C8" s="120">
        <v>8100</v>
      </c>
      <c r="D8" s="121">
        <v>5.2499999999999998E-2</v>
      </c>
      <c r="F8" s="26" t="s">
        <v>411</v>
      </c>
    </row>
    <row r="9" spans="1:11">
      <c r="A9" s="118">
        <v>33604</v>
      </c>
      <c r="B9" s="119">
        <v>262</v>
      </c>
      <c r="C9" s="120">
        <v>8100</v>
      </c>
      <c r="D9" s="121">
        <v>5.2499999999999998E-2</v>
      </c>
      <c r="F9" s="26" t="s">
        <v>412</v>
      </c>
      <c r="J9" t="s">
        <v>72</v>
      </c>
      <c r="K9" t="s">
        <v>52</v>
      </c>
    </row>
    <row r="10" spans="1:11">
      <c r="A10" s="118">
        <v>33970</v>
      </c>
      <c r="B10" s="119">
        <v>261</v>
      </c>
      <c r="C10" s="120">
        <v>8100</v>
      </c>
      <c r="D10" s="121">
        <v>6.0499999999999998E-2</v>
      </c>
      <c r="F10" s="26" t="s">
        <v>413</v>
      </c>
    </row>
    <row r="11" spans="1:11">
      <c r="A11" s="118">
        <v>34335</v>
      </c>
      <c r="B11" s="119">
        <v>260</v>
      </c>
      <c r="C11" s="120">
        <v>8100</v>
      </c>
      <c r="D11" s="121">
        <v>6.0499999999999998E-2</v>
      </c>
      <c r="F11" s="26" t="s">
        <v>406</v>
      </c>
      <c r="J11" t="s">
        <v>75</v>
      </c>
      <c r="K11">
        <v>18</v>
      </c>
    </row>
    <row r="12" spans="1:11">
      <c r="A12" s="118">
        <v>34700</v>
      </c>
      <c r="B12" s="119">
        <v>260</v>
      </c>
      <c r="C12" s="120">
        <v>8100</v>
      </c>
      <c r="D12" s="121">
        <v>6.5500000000000003E-2</v>
      </c>
      <c r="F12" s="26" t="s">
        <v>407</v>
      </c>
    </row>
    <row r="13" spans="1:11">
      <c r="A13" s="118">
        <v>35065</v>
      </c>
      <c r="B13" s="119">
        <v>262</v>
      </c>
      <c r="C13" s="120">
        <v>8100</v>
      </c>
      <c r="D13" s="121">
        <v>6.5500000000000003E-2</v>
      </c>
      <c r="F13" s="26" t="s">
        <v>408</v>
      </c>
      <c r="J13" t="s">
        <v>78</v>
      </c>
      <c r="K13" t="s">
        <v>53</v>
      </c>
    </row>
    <row r="14" spans="1:11">
      <c r="A14" s="118">
        <v>35431</v>
      </c>
      <c r="B14" s="119">
        <v>261</v>
      </c>
      <c r="C14" s="120">
        <v>8100</v>
      </c>
      <c r="D14" s="121">
        <v>6.5500000000000003E-2</v>
      </c>
      <c r="F14" s="26" t="s">
        <v>414</v>
      </c>
    </row>
    <row r="15" spans="1:11">
      <c r="A15" s="118">
        <v>35796</v>
      </c>
      <c r="B15" s="119">
        <v>261</v>
      </c>
      <c r="C15" s="120">
        <v>8100</v>
      </c>
      <c r="D15" s="121">
        <v>6.5500000000000003E-2</v>
      </c>
      <c r="F15" s="26" t="s">
        <v>409</v>
      </c>
      <c r="J15" t="s">
        <v>81</v>
      </c>
      <c r="K15">
        <v>0</v>
      </c>
    </row>
    <row r="16" spans="1:11">
      <c r="A16" s="118">
        <v>36161</v>
      </c>
      <c r="B16" s="119">
        <v>261</v>
      </c>
      <c r="C16" s="120">
        <v>8100</v>
      </c>
      <c r="D16" s="121">
        <v>6.5500000000000003E-2</v>
      </c>
      <c r="F16" s="26" t="s">
        <v>410</v>
      </c>
      <c r="J16" t="s">
        <v>83</v>
      </c>
      <c r="K16">
        <v>27</v>
      </c>
    </row>
    <row r="17" spans="1:11">
      <c r="A17" s="118">
        <v>36526</v>
      </c>
      <c r="B17" s="119">
        <v>260</v>
      </c>
      <c r="C17" s="120">
        <v>8900</v>
      </c>
      <c r="D17" s="121">
        <v>6.5500000000000003E-2</v>
      </c>
      <c r="J17" t="s">
        <v>85</v>
      </c>
      <c r="K17">
        <v>29</v>
      </c>
    </row>
    <row r="18" spans="1:11">
      <c r="A18" s="118">
        <v>36892</v>
      </c>
      <c r="B18" s="119">
        <v>261</v>
      </c>
      <c r="C18" s="120">
        <v>8900</v>
      </c>
      <c r="D18" s="121">
        <v>6.5500000000000003E-2</v>
      </c>
    </row>
    <row r="19" spans="1:11">
      <c r="A19" s="118">
        <v>37257</v>
      </c>
      <c r="B19" s="119">
        <v>261</v>
      </c>
      <c r="C19" s="120">
        <v>8900</v>
      </c>
      <c r="D19" s="121">
        <v>6.5500000000000003E-2</v>
      </c>
      <c r="F19" s="26" t="s">
        <v>22</v>
      </c>
    </row>
    <row r="20" spans="1:11">
      <c r="A20" s="118">
        <v>37622</v>
      </c>
      <c r="B20" s="119">
        <v>261</v>
      </c>
      <c r="C20" s="120">
        <v>8900</v>
      </c>
      <c r="D20" s="121">
        <v>6.3E-2</v>
      </c>
      <c r="F20" s="26">
        <v>0</v>
      </c>
    </row>
    <row r="21" spans="1:11">
      <c r="A21" s="118">
        <v>37987</v>
      </c>
      <c r="B21" s="119">
        <v>262</v>
      </c>
      <c r="C21" s="120">
        <v>8900</v>
      </c>
      <c r="D21" s="121">
        <v>6.0499999999999998E-2</v>
      </c>
      <c r="F21" s="26">
        <v>1</v>
      </c>
    </row>
    <row r="22" spans="1:11">
      <c r="A22" s="118">
        <v>38353</v>
      </c>
      <c r="B22" s="119">
        <v>260</v>
      </c>
      <c r="C22" s="120">
        <v>8900</v>
      </c>
      <c r="D22" s="121">
        <v>6.0499999999999998E-2</v>
      </c>
      <c r="F22" s="26">
        <v>2</v>
      </c>
    </row>
    <row r="23" spans="1:11">
      <c r="A23" s="118">
        <v>38718</v>
      </c>
      <c r="B23" s="119">
        <v>260</v>
      </c>
      <c r="C23" s="120">
        <v>8900</v>
      </c>
      <c r="D23" s="121">
        <v>6.0499999999999998E-2</v>
      </c>
      <c r="F23" s="26">
        <v>3</v>
      </c>
    </row>
    <row r="24" spans="1:11">
      <c r="A24" s="118">
        <v>39083</v>
      </c>
      <c r="B24" s="119">
        <v>261</v>
      </c>
      <c r="C24" s="120">
        <v>8900</v>
      </c>
      <c r="D24" s="121">
        <v>6.0499999999999998E-2</v>
      </c>
    </row>
    <row r="25" spans="1:11">
      <c r="A25" s="118">
        <v>39448</v>
      </c>
      <c r="B25" s="119">
        <v>262</v>
      </c>
      <c r="C25" s="120">
        <v>10500</v>
      </c>
      <c r="D25" s="121">
        <v>6.0499999999999998E-2</v>
      </c>
    </row>
    <row r="26" spans="1:11">
      <c r="A26" s="118">
        <v>39814</v>
      </c>
      <c r="B26" s="119">
        <v>261</v>
      </c>
      <c r="C26" s="120">
        <v>10500</v>
      </c>
      <c r="D26" s="121">
        <v>6.0499999999999998E-2</v>
      </c>
    </row>
    <row r="27" spans="1:11">
      <c r="A27" s="118">
        <v>40544</v>
      </c>
      <c r="B27" s="119">
        <v>260</v>
      </c>
      <c r="C27" s="120">
        <v>10500</v>
      </c>
      <c r="D27" s="121">
        <v>6.25E-2</v>
      </c>
    </row>
    <row r="28" spans="1:11">
      <c r="A28" s="118">
        <v>40909</v>
      </c>
      <c r="B28" s="119">
        <v>261</v>
      </c>
      <c r="C28" s="120">
        <v>10500</v>
      </c>
      <c r="D28" s="121">
        <v>6.25E-2</v>
      </c>
    </row>
    <row r="29" spans="1:11">
      <c r="A29" s="118">
        <v>42370</v>
      </c>
      <c r="B29" s="119">
        <v>261</v>
      </c>
      <c r="C29" s="120">
        <v>12350</v>
      </c>
      <c r="D29" s="121">
        <v>6.225E-2</v>
      </c>
    </row>
    <row r="30" spans="1:11">
      <c r="A30" s="118">
        <v>42736</v>
      </c>
      <c r="B30" s="119">
        <v>260</v>
      </c>
      <c r="C30" s="120">
        <v>12350</v>
      </c>
      <c r="D30" s="121">
        <v>6.225E-2</v>
      </c>
    </row>
    <row r="31" spans="1:11">
      <c r="A31" s="118">
        <v>43101</v>
      </c>
      <c r="B31" s="119">
        <v>261</v>
      </c>
      <c r="C31" s="120">
        <v>12350</v>
      </c>
      <c r="D31" s="121">
        <v>6.225E-2</v>
      </c>
    </row>
    <row r="32" spans="1:11">
      <c r="A32" s="118">
        <v>43466</v>
      </c>
      <c r="B32" s="119">
        <v>261</v>
      </c>
      <c r="C32" s="120">
        <v>12350</v>
      </c>
      <c r="D32" s="121">
        <v>6.225E-2</v>
      </c>
    </row>
    <row r="33" spans="1:4">
      <c r="A33" s="118">
        <v>43831</v>
      </c>
      <c r="B33" s="119">
        <v>262</v>
      </c>
      <c r="C33" s="120">
        <v>12350</v>
      </c>
      <c r="D33" s="121">
        <v>6.3750000000000001E-2</v>
      </c>
    </row>
    <row r="34" spans="1:4">
      <c r="A34" s="118">
        <v>44197</v>
      </c>
      <c r="B34" s="119">
        <v>261</v>
      </c>
      <c r="C34" s="120">
        <v>12350</v>
      </c>
      <c r="D34" s="121">
        <v>6.4000000000000001E-2</v>
      </c>
    </row>
    <row r="35" spans="1:4">
      <c r="A35" s="118">
        <v>44562</v>
      </c>
      <c r="B35" s="119">
        <v>260</v>
      </c>
      <c r="C35" s="120">
        <v>12350</v>
      </c>
      <c r="D35" s="121">
        <v>6.4000000000000001E-2</v>
      </c>
    </row>
    <row r="36" spans="1:4">
      <c r="A36" s="118">
        <v>44927</v>
      </c>
      <c r="B36" s="119">
        <v>260</v>
      </c>
      <c r="C36" s="120">
        <v>12350</v>
      </c>
      <c r="D36" s="121">
        <v>6.4000000000000001E-2</v>
      </c>
    </row>
    <row r="37" spans="1:4">
      <c r="A37" s="118">
        <v>45292</v>
      </c>
      <c r="B37" s="119">
        <v>262</v>
      </c>
      <c r="C37" s="120">
        <v>12350</v>
      </c>
      <c r="D37" s="121">
        <v>6.4000000000000001E-2</v>
      </c>
    </row>
    <row r="38" spans="1:4">
      <c r="A38" s="118">
        <v>45658</v>
      </c>
      <c r="B38" s="119">
        <v>261</v>
      </c>
      <c r="C38" s="120">
        <v>12350</v>
      </c>
      <c r="D38" s="121">
        <v>6.4000000000000001E-2</v>
      </c>
    </row>
    <row r="39" spans="1:4">
      <c r="A39" s="118">
        <v>46023</v>
      </c>
      <c r="B39" s="119">
        <v>261</v>
      </c>
      <c r="C39" s="120">
        <v>12350</v>
      </c>
      <c r="D39" s="121">
        <v>6.4000000000000001E-2</v>
      </c>
    </row>
    <row r="40" spans="1:4">
      <c r="A40" s="118">
        <v>46388</v>
      </c>
      <c r="B40" s="119">
        <v>261</v>
      </c>
      <c r="C40" s="120">
        <v>12350</v>
      </c>
      <c r="D40" s="121">
        <v>6.4000000000000001E-2</v>
      </c>
    </row>
    <row r="41" spans="1:4">
      <c r="A41" s="118">
        <v>46753</v>
      </c>
      <c r="B41" s="119">
        <v>260</v>
      </c>
      <c r="C41" s="120">
        <v>12350</v>
      </c>
      <c r="D41" s="121">
        <v>6.4000000000000001E-2</v>
      </c>
    </row>
    <row r="42" spans="1:4">
      <c r="A42" s="118">
        <v>47119</v>
      </c>
      <c r="B42" s="119">
        <v>261</v>
      </c>
      <c r="C42" s="120">
        <v>12350</v>
      </c>
      <c r="D42" s="121">
        <v>6.4000000000000001E-2</v>
      </c>
    </row>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6"/>
  <dimension ref="A1:E490"/>
  <sheetViews>
    <sheetView workbookViewId="0">
      <selection activeCell="I27" sqref="I27"/>
    </sheetView>
  </sheetViews>
  <sheetFormatPr baseColWidth="10" defaultColWidth="11.44140625" defaultRowHeight="14.4"/>
  <sheetData>
    <row r="1" spans="1:5">
      <c r="A1">
        <v>1</v>
      </c>
      <c r="D1" t="s">
        <v>94</v>
      </c>
      <c r="E1" t="s">
        <v>95</v>
      </c>
    </row>
    <row r="2" spans="1:5">
      <c r="A2" t="s">
        <v>96</v>
      </c>
      <c r="B2" t="s">
        <v>97</v>
      </c>
      <c r="E2" t="s">
        <v>98</v>
      </c>
    </row>
    <row r="3" spans="1:5">
      <c r="B3" t="s">
        <v>99</v>
      </c>
      <c r="E3" t="s">
        <v>95</v>
      </c>
    </row>
    <row r="4" spans="1:5">
      <c r="B4" t="s">
        <v>100</v>
      </c>
      <c r="E4" t="s">
        <v>101</v>
      </c>
    </row>
    <row r="5" spans="1:5">
      <c r="B5" t="s">
        <v>102</v>
      </c>
      <c r="E5" t="s">
        <v>103</v>
      </c>
    </row>
    <row r="6" spans="1:5">
      <c r="A6" t="s">
        <v>104</v>
      </c>
      <c r="E6" t="s">
        <v>105</v>
      </c>
    </row>
    <row r="9" spans="1:5">
      <c r="D9" t="s">
        <v>106</v>
      </c>
    </row>
    <row r="10" spans="1:5">
      <c r="A10" t="s">
        <v>107</v>
      </c>
      <c r="E10" t="s">
        <v>107</v>
      </c>
    </row>
    <row r="11" spans="1:5">
      <c r="A11" t="s">
        <v>108</v>
      </c>
      <c r="E11" t="s">
        <v>108</v>
      </c>
    </row>
    <row r="12" spans="1:5">
      <c r="A12" t="s">
        <v>109</v>
      </c>
      <c r="E12" t="s">
        <v>109</v>
      </c>
    </row>
    <row r="13" spans="1:5">
      <c r="A13" t="s">
        <v>110</v>
      </c>
      <c r="E13" t="s">
        <v>110</v>
      </c>
    </row>
    <row r="14" spans="1:5">
      <c r="A14" t="s">
        <v>111</v>
      </c>
      <c r="E14" t="s">
        <v>111</v>
      </c>
    </row>
    <row r="15" spans="1:5">
      <c r="A15" t="s">
        <v>112</v>
      </c>
      <c r="E15" t="s">
        <v>112</v>
      </c>
    </row>
    <row r="18" spans="1:5">
      <c r="A18" t="s">
        <v>113</v>
      </c>
    </row>
    <row r="19" spans="1:5">
      <c r="D19" t="s">
        <v>114</v>
      </c>
    </row>
    <row r="20" spans="1:5">
      <c r="A20" t="s">
        <v>115</v>
      </c>
      <c r="B20" t="s">
        <v>116</v>
      </c>
      <c r="E20" t="s">
        <v>117</v>
      </c>
    </row>
    <row r="21" spans="1:5">
      <c r="A21" t="s">
        <v>118</v>
      </c>
      <c r="B21" t="s">
        <v>119</v>
      </c>
      <c r="E21" t="s">
        <v>120</v>
      </c>
    </row>
    <row r="23" spans="1:5">
      <c r="A23" t="s">
        <v>121</v>
      </c>
      <c r="B23" t="s">
        <v>116</v>
      </c>
      <c r="E23" t="s">
        <v>122</v>
      </c>
    </row>
    <row r="25" spans="1:5">
      <c r="A25" t="s">
        <v>123</v>
      </c>
      <c r="B25" t="s">
        <v>124</v>
      </c>
    </row>
    <row r="27" spans="1:5">
      <c r="D27" t="s">
        <v>125</v>
      </c>
    </row>
    <row r="28" spans="1:5">
      <c r="A28" t="s">
        <v>115</v>
      </c>
      <c r="B28" t="s">
        <v>116</v>
      </c>
      <c r="E28" t="s">
        <v>117</v>
      </c>
    </row>
    <row r="29" spans="1:5">
      <c r="A29" t="s">
        <v>126</v>
      </c>
      <c r="B29" t="s">
        <v>119</v>
      </c>
      <c r="E29" t="s">
        <v>108</v>
      </c>
    </row>
    <row r="30" spans="1:5">
      <c r="A30" t="s">
        <v>127</v>
      </c>
      <c r="B30" t="s">
        <v>116</v>
      </c>
      <c r="E30" t="s">
        <v>128</v>
      </c>
    </row>
    <row r="31" spans="1:5">
      <c r="A31" t="s">
        <v>121</v>
      </c>
      <c r="B31" t="s">
        <v>116</v>
      </c>
      <c r="E31" t="s">
        <v>122</v>
      </c>
    </row>
    <row r="33" spans="1:5">
      <c r="A33" t="s">
        <v>123</v>
      </c>
      <c r="B33" t="s">
        <v>124</v>
      </c>
    </row>
    <row r="35" spans="1:5">
      <c r="D35" t="s">
        <v>129</v>
      </c>
    </row>
    <row r="36" spans="1:5">
      <c r="A36" t="s">
        <v>115</v>
      </c>
      <c r="B36" t="s">
        <v>116</v>
      </c>
      <c r="E36" t="s">
        <v>117</v>
      </c>
    </row>
    <row r="37" spans="1:5">
      <c r="A37" t="s">
        <v>130</v>
      </c>
      <c r="B37" t="s">
        <v>119</v>
      </c>
      <c r="C37" t="s">
        <v>131</v>
      </c>
      <c r="E37" t="s">
        <v>109</v>
      </c>
    </row>
    <row r="38" spans="1:5">
      <c r="A38" t="s">
        <v>127</v>
      </c>
      <c r="B38" t="s">
        <v>116</v>
      </c>
      <c r="E38" t="s">
        <v>128</v>
      </c>
    </row>
    <row r="39" spans="1:5">
      <c r="A39" t="s">
        <v>121</v>
      </c>
      <c r="B39" t="s">
        <v>116</v>
      </c>
      <c r="E39" t="s">
        <v>122</v>
      </c>
    </row>
    <row r="41" spans="1:5">
      <c r="A41" t="s">
        <v>123</v>
      </c>
      <c r="B41" t="s">
        <v>124</v>
      </c>
    </row>
    <row r="43" spans="1:5">
      <c r="E43" t="s">
        <v>132</v>
      </c>
    </row>
    <row r="44" spans="1:5">
      <c r="D44" t="s">
        <v>133</v>
      </c>
    </row>
    <row r="45" spans="1:5">
      <c r="A45" t="s">
        <v>115</v>
      </c>
      <c r="B45" t="s">
        <v>116</v>
      </c>
      <c r="E45" t="s">
        <v>117</v>
      </c>
    </row>
    <row r="46" spans="1:5">
      <c r="A46" t="s">
        <v>134</v>
      </c>
      <c r="B46" t="s">
        <v>119</v>
      </c>
      <c r="C46" t="s">
        <v>131</v>
      </c>
      <c r="E46" t="s">
        <v>110</v>
      </c>
    </row>
    <row r="47" spans="1:5">
      <c r="A47" t="s">
        <v>127</v>
      </c>
      <c r="B47" t="s">
        <v>116</v>
      </c>
      <c r="E47" t="s">
        <v>128</v>
      </c>
    </row>
    <row r="48" spans="1:5">
      <c r="A48" t="s">
        <v>121</v>
      </c>
      <c r="B48" t="s">
        <v>116</v>
      </c>
      <c r="E48" t="s">
        <v>122</v>
      </c>
    </row>
    <row r="50" spans="1:5">
      <c r="A50" t="s">
        <v>123</v>
      </c>
      <c r="B50" t="s">
        <v>124</v>
      </c>
    </row>
    <row r="52" spans="1:5">
      <c r="E52" t="s">
        <v>135</v>
      </c>
    </row>
    <row r="55" spans="1:5">
      <c r="D55" t="s">
        <v>136</v>
      </c>
    </row>
    <row r="56" spans="1:5">
      <c r="A56" t="s">
        <v>137</v>
      </c>
      <c r="B56" t="s">
        <v>138</v>
      </c>
      <c r="E56" t="s">
        <v>139</v>
      </c>
    </row>
    <row r="57" spans="1:5">
      <c r="A57" t="s">
        <v>118</v>
      </c>
      <c r="B57" t="s">
        <v>119</v>
      </c>
      <c r="E57" t="s">
        <v>120</v>
      </c>
    </row>
    <row r="58" spans="1:5">
      <c r="C58">
        <v>0</v>
      </c>
      <c r="E58" t="s">
        <v>140</v>
      </c>
    </row>
    <row r="59" spans="1:5">
      <c r="A59" t="s">
        <v>141</v>
      </c>
      <c r="B59" t="s">
        <v>138</v>
      </c>
      <c r="C59">
        <v>0</v>
      </c>
      <c r="E59" t="s">
        <v>142</v>
      </c>
    </row>
    <row r="60" spans="1:5">
      <c r="A60" t="s">
        <v>143</v>
      </c>
      <c r="B60" t="s">
        <v>138</v>
      </c>
      <c r="C60">
        <v>0</v>
      </c>
      <c r="E60" t="s">
        <v>144</v>
      </c>
    </row>
    <row r="61" spans="1:5">
      <c r="A61" t="s">
        <v>145</v>
      </c>
      <c r="B61" t="s">
        <v>138</v>
      </c>
      <c r="E61" t="s">
        <v>146</v>
      </c>
    </row>
    <row r="62" spans="1:5">
      <c r="A62" t="s">
        <v>147</v>
      </c>
      <c r="B62" t="s">
        <v>138</v>
      </c>
      <c r="E62" t="s">
        <v>148</v>
      </c>
    </row>
    <row r="64" spans="1:5">
      <c r="D64" t="s">
        <v>149</v>
      </c>
    </row>
    <row r="65" spans="1:5">
      <c r="A65" t="s">
        <v>137</v>
      </c>
      <c r="B65" t="s">
        <v>138</v>
      </c>
      <c r="E65" t="s">
        <v>139</v>
      </c>
    </row>
    <row r="66" spans="1:5">
      <c r="A66" t="s">
        <v>126</v>
      </c>
      <c r="B66" t="s">
        <v>119</v>
      </c>
      <c r="E66" t="s">
        <v>108</v>
      </c>
    </row>
    <row r="67" spans="1:5">
      <c r="C67">
        <v>0</v>
      </c>
      <c r="E67" t="s">
        <v>140</v>
      </c>
    </row>
    <row r="68" spans="1:5">
      <c r="A68" t="s">
        <v>141</v>
      </c>
      <c r="B68" t="s">
        <v>138</v>
      </c>
      <c r="C68">
        <v>0</v>
      </c>
      <c r="E68" t="s">
        <v>142</v>
      </c>
    </row>
    <row r="69" spans="1:5">
      <c r="A69" t="s">
        <v>143</v>
      </c>
      <c r="B69" t="s">
        <v>138</v>
      </c>
      <c r="C69">
        <v>0</v>
      </c>
      <c r="E69" t="s">
        <v>144</v>
      </c>
    </row>
    <row r="70" spans="1:5">
      <c r="A70" t="s">
        <v>145</v>
      </c>
      <c r="B70" t="s">
        <v>138</v>
      </c>
      <c r="E70" t="s">
        <v>146</v>
      </c>
    </row>
    <row r="71" spans="1:5">
      <c r="A71" t="s">
        <v>147</v>
      </c>
      <c r="B71" t="s">
        <v>138</v>
      </c>
      <c r="E71" t="s">
        <v>148</v>
      </c>
    </row>
    <row r="73" spans="1:5">
      <c r="D73" t="s">
        <v>150</v>
      </c>
    </row>
    <row r="74" spans="1:5">
      <c r="A74" t="s">
        <v>137</v>
      </c>
      <c r="B74" t="s">
        <v>138</v>
      </c>
      <c r="E74" t="s">
        <v>139</v>
      </c>
    </row>
    <row r="75" spans="1:5">
      <c r="A75" t="s">
        <v>130</v>
      </c>
      <c r="B75" t="s">
        <v>119</v>
      </c>
      <c r="C75" t="s">
        <v>131</v>
      </c>
      <c r="E75" t="s">
        <v>109</v>
      </c>
    </row>
    <row r="76" spans="1:5">
      <c r="C76">
        <v>0</v>
      </c>
      <c r="E76" t="s">
        <v>140</v>
      </c>
    </row>
    <row r="77" spans="1:5">
      <c r="A77" t="s">
        <v>141</v>
      </c>
      <c r="B77" t="s">
        <v>138</v>
      </c>
      <c r="C77">
        <v>0</v>
      </c>
      <c r="E77" t="s">
        <v>142</v>
      </c>
    </row>
    <row r="78" spans="1:5">
      <c r="A78" t="s">
        <v>143</v>
      </c>
      <c r="B78" t="s">
        <v>138</v>
      </c>
      <c r="C78">
        <v>0</v>
      </c>
      <c r="E78" t="s">
        <v>144</v>
      </c>
    </row>
    <row r="79" spans="1:5">
      <c r="A79" t="s">
        <v>145</v>
      </c>
      <c r="B79" t="s">
        <v>138</v>
      </c>
      <c r="E79" t="s">
        <v>146</v>
      </c>
    </row>
    <row r="80" spans="1:5">
      <c r="A80" t="s">
        <v>147</v>
      </c>
      <c r="B80" t="s">
        <v>138</v>
      </c>
      <c r="E80" t="s">
        <v>148</v>
      </c>
    </row>
    <row r="82" spans="1:5">
      <c r="D82" t="s">
        <v>151</v>
      </c>
    </row>
    <row r="83" spans="1:5">
      <c r="A83" t="s">
        <v>137</v>
      </c>
      <c r="B83" t="s">
        <v>138</v>
      </c>
      <c r="E83" t="s">
        <v>139</v>
      </c>
    </row>
    <row r="84" spans="1:5">
      <c r="A84" t="s">
        <v>134</v>
      </c>
      <c r="B84" t="s">
        <v>119</v>
      </c>
      <c r="C84" t="s">
        <v>131</v>
      </c>
      <c r="E84" t="s">
        <v>110</v>
      </c>
    </row>
    <row r="85" spans="1:5">
      <c r="C85">
        <v>0</v>
      </c>
      <c r="E85" t="s">
        <v>140</v>
      </c>
    </row>
    <row r="86" spans="1:5">
      <c r="A86" t="s">
        <v>141</v>
      </c>
      <c r="B86" t="s">
        <v>138</v>
      </c>
      <c r="C86">
        <v>0</v>
      </c>
      <c r="E86" t="s">
        <v>142</v>
      </c>
    </row>
    <row r="87" spans="1:5">
      <c r="A87" t="s">
        <v>143</v>
      </c>
      <c r="B87" t="s">
        <v>138</v>
      </c>
      <c r="C87">
        <v>0</v>
      </c>
      <c r="E87" t="s">
        <v>144</v>
      </c>
    </row>
    <row r="88" spans="1:5">
      <c r="A88" t="s">
        <v>145</v>
      </c>
      <c r="B88" t="s">
        <v>138</v>
      </c>
      <c r="E88" t="s">
        <v>146</v>
      </c>
    </row>
    <row r="89" spans="1:5">
      <c r="A89" t="s">
        <v>147</v>
      </c>
      <c r="B89" t="s">
        <v>138</v>
      </c>
      <c r="E89" t="s">
        <v>148</v>
      </c>
    </row>
    <row r="94" spans="1:5">
      <c r="D94" t="s">
        <v>152</v>
      </c>
    </row>
    <row r="95" spans="1:5">
      <c r="A95" t="s">
        <v>153</v>
      </c>
      <c r="E95" t="s">
        <v>153</v>
      </c>
    </row>
    <row r="96" spans="1:5">
      <c r="A96" t="s">
        <v>7</v>
      </c>
      <c r="E96" t="s">
        <v>7</v>
      </c>
    </row>
    <row r="97" spans="1:5">
      <c r="A97" t="s">
        <v>154</v>
      </c>
      <c r="E97" t="s">
        <v>154</v>
      </c>
    </row>
    <row r="98" spans="1:5">
      <c r="A98" t="s">
        <v>8</v>
      </c>
      <c r="E98" t="s">
        <v>8</v>
      </c>
    </row>
    <row r="99" spans="1:5">
      <c r="A99" t="s">
        <v>155</v>
      </c>
      <c r="E99" t="s">
        <v>155</v>
      </c>
    </row>
    <row r="100" spans="1:5">
      <c r="A100" t="s">
        <v>9</v>
      </c>
      <c r="E100" t="s">
        <v>9</v>
      </c>
    </row>
    <row r="101" spans="1:5">
      <c r="A101" t="s">
        <v>10</v>
      </c>
      <c r="E101" t="s">
        <v>10</v>
      </c>
    </row>
    <row r="102" spans="1:5">
      <c r="A102" t="s">
        <v>11</v>
      </c>
      <c r="E102" t="s">
        <v>11</v>
      </c>
    </row>
    <row r="103" spans="1:5">
      <c r="A103" t="s">
        <v>156</v>
      </c>
      <c r="E103" t="s">
        <v>156</v>
      </c>
    </row>
    <row r="104" spans="1:5">
      <c r="A104" t="s">
        <v>12</v>
      </c>
      <c r="E104" t="s">
        <v>12</v>
      </c>
    </row>
    <row r="105" spans="1:5">
      <c r="A105" t="s">
        <v>13</v>
      </c>
      <c r="E105" t="s">
        <v>13</v>
      </c>
    </row>
    <row r="106" spans="1:5">
      <c r="A106" t="s">
        <v>14</v>
      </c>
      <c r="E106" t="s">
        <v>14</v>
      </c>
    </row>
    <row r="107" spans="1:5">
      <c r="A107" t="s">
        <v>15</v>
      </c>
      <c r="E107" t="s">
        <v>15</v>
      </c>
    </row>
    <row r="108" spans="1:5">
      <c r="A108" t="s">
        <v>15</v>
      </c>
      <c r="E108" t="s">
        <v>15</v>
      </c>
    </row>
    <row r="109" spans="1:5">
      <c r="A109" t="s">
        <v>16</v>
      </c>
      <c r="E109" t="s">
        <v>16</v>
      </c>
    </row>
    <row r="110" spans="1:5">
      <c r="A110" t="s">
        <v>17</v>
      </c>
      <c r="E110" t="s">
        <v>17</v>
      </c>
    </row>
    <row r="111" spans="1:5">
      <c r="A111" t="s">
        <v>157</v>
      </c>
      <c r="E111" t="s">
        <v>157</v>
      </c>
    </row>
    <row r="112" spans="1:5">
      <c r="A112" t="s">
        <v>18</v>
      </c>
      <c r="E112" t="s">
        <v>18</v>
      </c>
    </row>
    <row r="113" spans="1:5">
      <c r="A113" t="s">
        <v>19</v>
      </c>
      <c r="E113" t="s">
        <v>19</v>
      </c>
    </row>
    <row r="114" spans="1:5">
      <c r="A114" t="s">
        <v>20</v>
      </c>
      <c r="E114" t="s">
        <v>20</v>
      </c>
    </row>
    <row r="115" spans="1:5">
      <c r="A115" t="s">
        <v>21</v>
      </c>
      <c r="E115" t="s">
        <v>21</v>
      </c>
    </row>
    <row r="116" spans="1:5">
      <c r="A116" t="s">
        <v>22</v>
      </c>
      <c r="E116" t="s">
        <v>22</v>
      </c>
    </row>
    <row r="117" spans="1:5">
      <c r="A117" t="s">
        <v>23</v>
      </c>
      <c r="E117" t="s">
        <v>23</v>
      </c>
    </row>
    <row r="118" spans="1:5">
      <c r="A118" t="s">
        <v>24</v>
      </c>
      <c r="E118" t="s">
        <v>24</v>
      </c>
    </row>
    <row r="119" spans="1:5">
      <c r="A119" t="s">
        <v>25</v>
      </c>
      <c r="E119" t="s">
        <v>25</v>
      </c>
    </row>
    <row r="120" spans="1:5">
      <c r="A120" t="s">
        <v>26</v>
      </c>
      <c r="E120" t="s">
        <v>26</v>
      </c>
    </row>
    <row r="122" spans="1:5">
      <c r="A122" t="s">
        <v>27</v>
      </c>
      <c r="E122" t="s">
        <v>27</v>
      </c>
    </row>
    <row r="123" spans="1:5">
      <c r="A123" t="s">
        <v>4</v>
      </c>
      <c r="E123" t="s">
        <v>4</v>
      </c>
    </row>
    <row r="124" spans="1:5">
      <c r="A124" t="s">
        <v>5</v>
      </c>
      <c r="E124" t="s">
        <v>5</v>
      </c>
    </row>
    <row r="125" spans="1:5">
      <c r="A125" t="s">
        <v>6</v>
      </c>
      <c r="E125" t="s">
        <v>6</v>
      </c>
    </row>
    <row r="126" spans="1:5">
      <c r="A126" t="s">
        <v>158</v>
      </c>
      <c r="E126" t="s">
        <v>158</v>
      </c>
    </row>
    <row r="127" spans="1:5">
      <c r="A127" t="s">
        <v>159</v>
      </c>
      <c r="E127" t="s">
        <v>159</v>
      </c>
    </row>
    <row r="128" spans="1:5">
      <c r="A128" t="s">
        <v>160</v>
      </c>
      <c r="E128" t="s">
        <v>160</v>
      </c>
    </row>
    <row r="129" spans="1:5">
      <c r="A129" t="s">
        <v>161</v>
      </c>
      <c r="E129" t="s">
        <v>161</v>
      </c>
    </row>
    <row r="130" spans="1:5">
      <c r="A130" t="s">
        <v>162</v>
      </c>
      <c r="E130" t="s">
        <v>162</v>
      </c>
    </row>
    <row r="132" spans="1:5">
      <c r="D132" t="s">
        <v>163</v>
      </c>
    </row>
    <row r="133" spans="1:5">
      <c r="A133" t="s">
        <v>28</v>
      </c>
      <c r="E133" t="s">
        <v>28</v>
      </c>
    </row>
    <row r="134" spans="1:5">
      <c r="A134" t="s">
        <v>14</v>
      </c>
      <c r="E134" t="s">
        <v>14</v>
      </c>
    </row>
    <row r="135" spans="1:5">
      <c r="A135" t="s">
        <v>29</v>
      </c>
      <c r="E135" t="s">
        <v>29</v>
      </c>
    </row>
    <row r="136" spans="1:5">
      <c r="A136" t="s">
        <v>51</v>
      </c>
    </row>
    <row r="137" spans="1:5">
      <c r="A137" t="s">
        <v>51</v>
      </c>
    </row>
    <row r="138" spans="1:5">
      <c r="A138" t="s">
        <v>51</v>
      </c>
    </row>
    <row r="139" spans="1:5">
      <c r="A139" t="s">
        <v>43</v>
      </c>
      <c r="E139" t="s">
        <v>43</v>
      </c>
    </row>
    <row r="140" spans="1:5">
      <c r="A140" t="s">
        <v>51</v>
      </c>
    </row>
    <row r="141" spans="1:5">
      <c r="A141" t="s">
        <v>51</v>
      </c>
    </row>
    <row r="142" spans="1:5">
      <c r="A142" t="s">
        <v>51</v>
      </c>
    </row>
    <row r="143" spans="1:5">
      <c r="A143" t="s">
        <v>3</v>
      </c>
      <c r="E143" t="s">
        <v>3</v>
      </c>
    </row>
    <row r="144" spans="1:5">
      <c r="A144" t="s">
        <v>51</v>
      </c>
    </row>
    <row r="145" spans="1:5">
      <c r="A145" t="s">
        <v>51</v>
      </c>
    </row>
    <row r="146" spans="1:5">
      <c r="A146" t="s">
        <v>51</v>
      </c>
    </row>
    <row r="147" spans="1:5">
      <c r="A147" t="s">
        <v>2</v>
      </c>
      <c r="E147" t="s">
        <v>2</v>
      </c>
    </row>
    <row r="148" spans="1:5">
      <c r="A148" t="s">
        <v>51</v>
      </c>
    </row>
    <row r="149" spans="1:5">
      <c r="A149" t="s">
        <v>51</v>
      </c>
    </row>
    <row r="150" spans="1:5">
      <c r="A150" t="s">
        <v>164</v>
      </c>
      <c r="E150" t="s">
        <v>164</v>
      </c>
    </row>
    <row r="151" spans="1:5">
      <c r="A151" t="s">
        <v>165</v>
      </c>
      <c r="E151" t="s">
        <v>165</v>
      </c>
    </row>
    <row r="152" spans="1:5">
      <c r="A152" t="s">
        <v>51</v>
      </c>
    </row>
    <row r="153" spans="1:5">
      <c r="A153" t="s">
        <v>51</v>
      </c>
    </row>
    <row r="154" spans="1:5">
      <c r="A154" t="s">
        <v>37</v>
      </c>
      <c r="E154" t="s">
        <v>37</v>
      </c>
    </row>
    <row r="155" spans="1:5">
      <c r="A155" t="s">
        <v>44</v>
      </c>
      <c r="E155" t="s">
        <v>44</v>
      </c>
    </row>
    <row r="156" spans="1:5">
      <c r="A156" t="s">
        <v>51</v>
      </c>
    </row>
    <row r="157" spans="1:5">
      <c r="A157" t="s">
        <v>51</v>
      </c>
    </row>
    <row r="158" spans="1:5">
      <c r="A158" t="s">
        <v>38</v>
      </c>
      <c r="E158" t="s">
        <v>38</v>
      </c>
    </row>
    <row r="159" spans="1:5">
      <c r="A159" t="s">
        <v>44</v>
      </c>
      <c r="E159" t="s">
        <v>44</v>
      </c>
    </row>
    <row r="160" spans="1:5">
      <c r="A160" t="s">
        <v>30</v>
      </c>
      <c r="E160" t="s">
        <v>30</v>
      </c>
    </row>
    <row r="161" spans="1:5">
      <c r="A161" t="s">
        <v>166</v>
      </c>
      <c r="E161" t="s">
        <v>166</v>
      </c>
    </row>
    <row r="162" spans="1:5">
      <c r="A162" t="s">
        <v>39</v>
      </c>
      <c r="E162" t="s">
        <v>39</v>
      </c>
    </row>
    <row r="163" spans="1:5">
      <c r="A163" t="s">
        <v>45</v>
      </c>
      <c r="E163" t="s">
        <v>45</v>
      </c>
    </row>
    <row r="164" spans="1:5">
      <c r="A164" t="s">
        <v>31</v>
      </c>
      <c r="E164" t="s">
        <v>31</v>
      </c>
    </row>
    <row r="165" spans="1:5">
      <c r="A165" t="s">
        <v>35</v>
      </c>
      <c r="E165" t="s">
        <v>35</v>
      </c>
    </row>
    <row r="166" spans="1:5">
      <c r="A166" t="s">
        <v>167</v>
      </c>
      <c r="E166" t="s">
        <v>167</v>
      </c>
    </row>
    <row r="167" spans="1:5">
      <c r="A167" t="s">
        <v>46</v>
      </c>
      <c r="E167" t="s">
        <v>46</v>
      </c>
    </row>
    <row r="168" spans="1:5">
      <c r="A168" t="s">
        <v>32</v>
      </c>
      <c r="E168" t="s">
        <v>32</v>
      </c>
    </row>
    <row r="169" spans="1:5">
      <c r="A169" t="s">
        <v>168</v>
      </c>
      <c r="E169" t="s">
        <v>168</v>
      </c>
    </row>
    <row r="170" spans="1:5">
      <c r="A170" t="s">
        <v>169</v>
      </c>
      <c r="E170" t="s">
        <v>169</v>
      </c>
    </row>
    <row r="171" spans="1:5">
      <c r="A171" t="s">
        <v>47</v>
      </c>
      <c r="E171" t="s">
        <v>47</v>
      </c>
    </row>
    <row r="172" spans="1:5">
      <c r="A172" t="s">
        <v>51</v>
      </c>
    </row>
    <row r="173" spans="1:5">
      <c r="A173" t="s">
        <v>34</v>
      </c>
      <c r="E173" t="s">
        <v>34</v>
      </c>
    </row>
    <row r="174" spans="1:5">
      <c r="A174" t="s">
        <v>41</v>
      </c>
      <c r="E174" t="s">
        <v>41</v>
      </c>
    </row>
    <row r="175" spans="1:5">
      <c r="A175" t="s">
        <v>39</v>
      </c>
      <c r="E175" t="s">
        <v>39</v>
      </c>
    </row>
    <row r="176" spans="1:5">
      <c r="A176" t="s">
        <v>51</v>
      </c>
    </row>
    <row r="177" spans="1:5">
      <c r="A177" t="s">
        <v>34</v>
      </c>
      <c r="E177" t="s">
        <v>34</v>
      </c>
    </row>
    <row r="178" spans="1:5">
      <c r="A178" t="s">
        <v>42</v>
      </c>
      <c r="E178" t="s">
        <v>42</v>
      </c>
    </row>
    <row r="179" spans="1:5">
      <c r="A179" t="s">
        <v>39</v>
      </c>
      <c r="E179" t="s">
        <v>39</v>
      </c>
    </row>
    <row r="180" spans="1:5">
      <c r="A180" t="s">
        <v>33</v>
      </c>
      <c r="E180" t="s">
        <v>33</v>
      </c>
    </row>
    <row r="181" spans="1:5">
      <c r="A181" t="s">
        <v>36</v>
      </c>
      <c r="E181" t="s">
        <v>36</v>
      </c>
    </row>
    <row r="182" spans="1:5">
      <c r="A182" t="s">
        <v>38</v>
      </c>
      <c r="E182" t="s">
        <v>38</v>
      </c>
    </row>
    <row r="183" spans="1:5">
      <c r="A183" t="s">
        <v>48</v>
      </c>
      <c r="E183" t="s">
        <v>48</v>
      </c>
    </row>
    <row r="184" spans="1:5">
      <c r="A184" t="s">
        <v>170</v>
      </c>
      <c r="E184" t="s">
        <v>170</v>
      </c>
    </row>
    <row r="187" spans="1:5">
      <c r="D187" t="s">
        <v>171</v>
      </c>
    </row>
    <row r="188" spans="1:5">
      <c r="A188" t="s">
        <v>28</v>
      </c>
      <c r="E188" t="s">
        <v>28</v>
      </c>
    </row>
    <row r="189" spans="1:5">
      <c r="A189" t="s">
        <v>172</v>
      </c>
      <c r="E189" t="s">
        <v>172</v>
      </c>
    </row>
    <row r="190" spans="1:5">
      <c r="A190" t="s">
        <v>173</v>
      </c>
      <c r="E190" t="s">
        <v>173</v>
      </c>
    </row>
    <row r="191" spans="1:5">
      <c r="A191" t="s">
        <v>51</v>
      </c>
    </row>
    <row r="192" spans="1:5">
      <c r="A192" t="s">
        <v>51</v>
      </c>
    </row>
    <row r="193" spans="1:5">
      <c r="A193" t="s">
        <v>50</v>
      </c>
      <c r="E193" t="s">
        <v>50</v>
      </c>
    </row>
    <row r="194" spans="1:5">
      <c r="A194" t="s">
        <v>174</v>
      </c>
      <c r="E194" t="s">
        <v>174</v>
      </c>
    </row>
    <row r="195" spans="1:5">
      <c r="A195" t="s">
        <v>40</v>
      </c>
      <c r="E195" t="s">
        <v>40</v>
      </c>
    </row>
    <row r="196" spans="1:5">
      <c r="A196" t="s">
        <v>47</v>
      </c>
      <c r="E196" t="s">
        <v>47</v>
      </c>
    </row>
    <row r="197" spans="1:5">
      <c r="A197" t="s">
        <v>175</v>
      </c>
      <c r="E197" t="s">
        <v>175</v>
      </c>
    </row>
    <row r="198" spans="1:5">
      <c r="A198" t="s">
        <v>176</v>
      </c>
      <c r="E198" t="s">
        <v>176</v>
      </c>
    </row>
    <row r="199" spans="1:5">
      <c r="A199" t="s">
        <v>177</v>
      </c>
      <c r="E199" t="s">
        <v>177</v>
      </c>
    </row>
    <row r="200" spans="1:5">
      <c r="A200" t="s">
        <v>178</v>
      </c>
      <c r="E200" t="s">
        <v>178</v>
      </c>
    </row>
    <row r="201" spans="1:5">
      <c r="A201" t="s">
        <v>51</v>
      </c>
    </row>
    <row r="202" spans="1:5">
      <c r="A202" t="s">
        <v>51</v>
      </c>
    </row>
    <row r="203" spans="1:5">
      <c r="A203" t="s">
        <v>179</v>
      </c>
      <c r="E203" t="s">
        <v>179</v>
      </c>
    </row>
    <row r="204" spans="1:5">
      <c r="A204" t="s">
        <v>180</v>
      </c>
      <c r="E204" t="s">
        <v>180</v>
      </c>
    </row>
    <row r="205" spans="1:5">
      <c r="A205" t="s">
        <v>181</v>
      </c>
      <c r="E205" t="s">
        <v>181</v>
      </c>
    </row>
    <row r="206" spans="1:5">
      <c r="A206" t="s">
        <v>182</v>
      </c>
      <c r="E206" t="s">
        <v>182</v>
      </c>
    </row>
    <row r="207" spans="1:5">
      <c r="A207" t="s">
        <v>51</v>
      </c>
    </row>
    <row r="208" spans="1:5">
      <c r="A208" t="s">
        <v>51</v>
      </c>
    </row>
    <row r="209" spans="1:5">
      <c r="A209" t="s">
        <v>183</v>
      </c>
      <c r="E209" t="s">
        <v>183</v>
      </c>
    </row>
    <row r="210" spans="1:5">
      <c r="A210" t="s">
        <v>51</v>
      </c>
    </row>
    <row r="211" spans="1:5">
      <c r="A211" t="s">
        <v>51</v>
      </c>
    </row>
    <row r="212" spans="1:5">
      <c r="A212" t="s">
        <v>50</v>
      </c>
      <c r="E212" t="s">
        <v>50</v>
      </c>
    </row>
    <row r="213" spans="1:5">
      <c r="A213" t="s">
        <v>174</v>
      </c>
      <c r="E213" t="s">
        <v>174</v>
      </c>
    </row>
    <row r="214" spans="1:5">
      <c r="A214" t="s">
        <v>40</v>
      </c>
      <c r="E214" t="s">
        <v>40</v>
      </c>
    </row>
    <row r="215" spans="1:5">
      <c r="A215" t="s">
        <v>47</v>
      </c>
      <c r="E215" t="s">
        <v>47</v>
      </c>
    </row>
    <row r="216" spans="1:5">
      <c r="A216" t="s">
        <v>175</v>
      </c>
      <c r="E216" t="s">
        <v>175</v>
      </c>
    </row>
    <row r="217" spans="1:5">
      <c r="A217" t="s">
        <v>176</v>
      </c>
      <c r="E217" t="s">
        <v>176</v>
      </c>
    </row>
    <row r="218" spans="1:5">
      <c r="A218" t="s">
        <v>177</v>
      </c>
      <c r="E218" t="s">
        <v>177</v>
      </c>
    </row>
    <row r="219" spans="1:5">
      <c r="A219" t="s">
        <v>178</v>
      </c>
      <c r="E219" t="s">
        <v>178</v>
      </c>
    </row>
    <row r="220" spans="1:5">
      <c r="A220" t="s">
        <v>51</v>
      </c>
    </row>
    <row r="221" spans="1:5">
      <c r="A221" t="s">
        <v>51</v>
      </c>
    </row>
    <row r="222" spans="1:5">
      <c r="A222" t="s">
        <v>179</v>
      </c>
      <c r="E222" t="s">
        <v>179</v>
      </c>
    </row>
    <row r="223" spans="1:5">
      <c r="A223" t="s">
        <v>180</v>
      </c>
      <c r="E223" t="s">
        <v>180</v>
      </c>
    </row>
    <row r="224" spans="1:5">
      <c r="A224" t="s">
        <v>181</v>
      </c>
      <c r="E224" t="s">
        <v>181</v>
      </c>
    </row>
    <row r="225" spans="1:5">
      <c r="A225" t="s">
        <v>182</v>
      </c>
      <c r="E225" t="s">
        <v>182</v>
      </c>
    </row>
    <row r="226" spans="1:5">
      <c r="A226" t="s">
        <v>51</v>
      </c>
    </row>
    <row r="227" spans="1:5">
      <c r="A227" t="s">
        <v>51</v>
      </c>
    </row>
    <row r="228" spans="1:5">
      <c r="A228" t="s">
        <v>184</v>
      </c>
      <c r="E228" t="s">
        <v>184</v>
      </c>
    </row>
    <row r="229" spans="1:5">
      <c r="A229" t="s">
        <v>185</v>
      </c>
      <c r="E229" t="s">
        <v>185</v>
      </c>
    </row>
    <row r="230" spans="1:5">
      <c r="A230" t="s">
        <v>185</v>
      </c>
      <c r="E230" t="s">
        <v>185</v>
      </c>
    </row>
    <row r="231" spans="1:5">
      <c r="A231" t="s">
        <v>186</v>
      </c>
      <c r="E231" t="s">
        <v>186</v>
      </c>
    </row>
    <row r="232" spans="1:5">
      <c r="A232" t="s">
        <v>186</v>
      </c>
      <c r="E232" t="s">
        <v>186</v>
      </c>
    </row>
    <row r="233" spans="1:5">
      <c r="A233" t="s">
        <v>187</v>
      </c>
      <c r="E233" t="s">
        <v>187</v>
      </c>
    </row>
    <row r="236" spans="1:5">
      <c r="D236" t="s">
        <v>188</v>
      </c>
    </row>
    <row r="237" spans="1:5">
      <c r="A237" t="s">
        <v>28</v>
      </c>
      <c r="E237" t="s">
        <v>28</v>
      </c>
    </row>
    <row r="238" spans="1:5">
      <c r="A238" t="s">
        <v>14</v>
      </c>
      <c r="E238" t="s">
        <v>14</v>
      </c>
    </row>
    <row r="239" spans="1:5">
      <c r="A239" t="s">
        <v>29</v>
      </c>
      <c r="E239" t="s">
        <v>29</v>
      </c>
    </row>
    <row r="240" spans="1:5">
      <c r="A240" t="s">
        <v>51</v>
      </c>
    </row>
    <row r="241" spans="1:5">
      <c r="A241" t="s">
        <v>51</v>
      </c>
    </row>
    <row r="242" spans="1:5">
      <c r="A242" t="s">
        <v>50</v>
      </c>
      <c r="E242" t="s">
        <v>50</v>
      </c>
    </row>
    <row r="243" spans="1:5">
      <c r="A243" t="s">
        <v>189</v>
      </c>
      <c r="E243" t="s">
        <v>189</v>
      </c>
    </row>
    <row r="244" spans="1:5">
      <c r="A244" t="s">
        <v>190</v>
      </c>
      <c r="E244" t="s">
        <v>190</v>
      </c>
    </row>
    <row r="245" spans="1:5">
      <c r="A245" t="s">
        <v>48</v>
      </c>
      <c r="E245" t="s">
        <v>48</v>
      </c>
    </row>
    <row r="246" spans="1:5">
      <c r="A246" t="s">
        <v>191</v>
      </c>
      <c r="E246" t="s">
        <v>191</v>
      </c>
    </row>
    <row r="247" spans="1:5">
      <c r="A247" t="s">
        <v>47</v>
      </c>
      <c r="E247" t="s">
        <v>47</v>
      </c>
    </row>
    <row r="248" spans="1:5">
      <c r="A248" t="s">
        <v>192</v>
      </c>
      <c r="E248" t="s">
        <v>192</v>
      </c>
    </row>
    <row r="249" spans="1:5">
      <c r="A249" t="s">
        <v>193</v>
      </c>
      <c r="E249" t="s">
        <v>193</v>
      </c>
    </row>
    <row r="250" spans="1:5">
      <c r="A250" t="s">
        <v>194</v>
      </c>
      <c r="E250" t="s">
        <v>194</v>
      </c>
    </row>
    <row r="251" spans="1:5">
      <c r="A251" t="s">
        <v>177</v>
      </c>
      <c r="E251" t="s">
        <v>177</v>
      </c>
    </row>
    <row r="252" spans="1:5">
      <c r="A252" t="s">
        <v>51</v>
      </c>
    </row>
    <row r="253" spans="1:5">
      <c r="A253" t="s">
        <v>51</v>
      </c>
    </row>
    <row r="254" spans="1:5">
      <c r="A254" t="s">
        <v>178</v>
      </c>
      <c r="E254" t="s">
        <v>178</v>
      </c>
    </row>
    <row r="255" spans="1:5">
      <c r="A255" t="s">
        <v>179</v>
      </c>
      <c r="E255" t="s">
        <v>179</v>
      </c>
    </row>
    <row r="256" spans="1:5">
      <c r="A256" t="s">
        <v>180</v>
      </c>
      <c r="E256" t="s">
        <v>180</v>
      </c>
    </row>
    <row r="257" spans="1:5">
      <c r="A257" t="s">
        <v>181</v>
      </c>
      <c r="E257" t="s">
        <v>181</v>
      </c>
    </row>
    <row r="258" spans="1:5">
      <c r="A258" t="s">
        <v>51</v>
      </c>
    </row>
    <row r="259" spans="1:5">
      <c r="A259" t="s">
        <v>195</v>
      </c>
      <c r="E259" t="s">
        <v>195</v>
      </c>
    </row>
    <row r="260" spans="1:5">
      <c r="A260" t="s">
        <v>196</v>
      </c>
      <c r="E260" t="s">
        <v>196</v>
      </c>
    </row>
    <row r="261" spans="1:5">
      <c r="A261" t="s">
        <v>197</v>
      </c>
      <c r="E261" t="s">
        <v>197</v>
      </c>
    </row>
    <row r="262" spans="1:5">
      <c r="A262" t="s">
        <v>51</v>
      </c>
    </row>
    <row r="263" spans="1:5">
      <c r="A263" t="s">
        <v>198</v>
      </c>
      <c r="E263" t="s">
        <v>198</v>
      </c>
    </row>
    <row r="264" spans="1:5">
      <c r="A264" t="s">
        <v>51</v>
      </c>
    </row>
    <row r="265" spans="1:5">
      <c r="A265" t="s">
        <v>51</v>
      </c>
    </row>
    <row r="266" spans="1:5">
      <c r="A266" t="s">
        <v>199</v>
      </c>
      <c r="E266" t="s">
        <v>199</v>
      </c>
    </row>
    <row r="267" spans="1:5">
      <c r="A267" t="s">
        <v>200</v>
      </c>
      <c r="E267" t="s">
        <v>200</v>
      </c>
    </row>
    <row r="268" spans="1:5">
      <c r="A268" t="s">
        <v>201</v>
      </c>
      <c r="E268" t="s">
        <v>201</v>
      </c>
    </row>
    <row r="269" spans="1:5">
      <c r="A269" t="s">
        <v>202</v>
      </c>
      <c r="E269" t="s">
        <v>202</v>
      </c>
    </row>
    <row r="270" spans="1:5">
      <c r="A270" t="s">
        <v>203</v>
      </c>
      <c r="E270" t="s">
        <v>203</v>
      </c>
    </row>
    <row r="271" spans="1:5">
      <c r="A271" t="s">
        <v>204</v>
      </c>
      <c r="E271" t="s">
        <v>204</v>
      </c>
    </row>
    <row r="272" spans="1:5">
      <c r="A272" t="s">
        <v>205</v>
      </c>
      <c r="E272" t="s">
        <v>205</v>
      </c>
    </row>
    <row r="273" spans="1:5">
      <c r="A273" t="s">
        <v>206</v>
      </c>
      <c r="E273" t="s">
        <v>206</v>
      </c>
    </row>
    <row r="274" spans="1:5">
      <c r="A274" t="s">
        <v>200</v>
      </c>
      <c r="E274" t="s">
        <v>200</v>
      </c>
    </row>
    <row r="275" spans="1:5">
      <c r="A275" t="s">
        <v>201</v>
      </c>
      <c r="E275" t="s">
        <v>201</v>
      </c>
    </row>
    <row r="276" spans="1:5">
      <c r="A276" t="s">
        <v>33</v>
      </c>
      <c r="E276" t="s">
        <v>33</v>
      </c>
    </row>
    <row r="277" spans="1:5">
      <c r="A277" t="s">
        <v>207</v>
      </c>
      <c r="E277" t="s">
        <v>207</v>
      </c>
    </row>
    <row r="278" spans="1:5">
      <c r="A278" t="s">
        <v>208</v>
      </c>
      <c r="E278" t="s">
        <v>208</v>
      </c>
    </row>
    <row r="279" spans="1:5">
      <c r="A279" t="s">
        <v>209</v>
      </c>
      <c r="E279" t="s">
        <v>209</v>
      </c>
    </row>
    <row r="280" spans="1:5">
      <c r="A280" t="s">
        <v>210</v>
      </c>
      <c r="E280" t="s">
        <v>210</v>
      </c>
    </row>
    <row r="281" spans="1:5">
      <c r="A281" t="s">
        <v>211</v>
      </c>
      <c r="E281" t="s">
        <v>211</v>
      </c>
    </row>
    <row r="282" spans="1:5">
      <c r="A282" t="s">
        <v>209</v>
      </c>
      <c r="E282" t="s">
        <v>209</v>
      </c>
    </row>
    <row r="283" spans="1:5">
      <c r="A283" t="s">
        <v>210</v>
      </c>
      <c r="E283" t="s">
        <v>210</v>
      </c>
    </row>
    <row r="284" spans="1:5">
      <c r="A284" t="s">
        <v>212</v>
      </c>
      <c r="E284" t="s">
        <v>212</v>
      </c>
    </row>
    <row r="285" spans="1:5">
      <c r="A285" t="s">
        <v>48</v>
      </c>
      <c r="E285" t="s">
        <v>48</v>
      </c>
    </row>
    <row r="286" spans="1:5">
      <c r="A286" t="s">
        <v>213</v>
      </c>
      <c r="E286" t="s">
        <v>213</v>
      </c>
    </row>
    <row r="287" spans="1:5">
      <c r="A287" t="s">
        <v>214</v>
      </c>
      <c r="E287" t="s">
        <v>214</v>
      </c>
    </row>
    <row r="288" spans="1:5">
      <c r="A288" t="s">
        <v>215</v>
      </c>
      <c r="E288" t="s">
        <v>215</v>
      </c>
    </row>
    <row r="289" spans="1:5">
      <c r="A289" t="s">
        <v>22</v>
      </c>
      <c r="E289" t="s">
        <v>22</v>
      </c>
    </row>
    <row r="290" spans="1:5">
      <c r="A290" t="s">
        <v>212</v>
      </c>
      <c r="E290" t="s">
        <v>212</v>
      </c>
    </row>
    <row r="291" spans="1:5">
      <c r="A291" t="s">
        <v>51</v>
      </c>
    </row>
    <row r="292" spans="1:5">
      <c r="A292" t="s">
        <v>216</v>
      </c>
      <c r="E292" t="s">
        <v>216</v>
      </c>
    </row>
    <row r="293" spans="1:5">
      <c r="A293" t="s">
        <v>217</v>
      </c>
      <c r="E293" t="s">
        <v>217</v>
      </c>
    </row>
    <row r="294" spans="1:5">
      <c r="A294" t="s">
        <v>184</v>
      </c>
      <c r="E294" t="s">
        <v>184</v>
      </c>
    </row>
    <row r="295" spans="1:5">
      <c r="A295" t="s">
        <v>218</v>
      </c>
      <c r="E295" t="s">
        <v>218</v>
      </c>
    </row>
    <row r="296" spans="1:5">
      <c r="A296" t="s">
        <v>219</v>
      </c>
      <c r="E296" t="s">
        <v>219</v>
      </c>
    </row>
    <row r="297" spans="1:5">
      <c r="A297" t="s">
        <v>1</v>
      </c>
      <c r="E297" t="s">
        <v>1</v>
      </c>
    </row>
    <row r="298" spans="1:5">
      <c r="A298" t="s">
        <v>51</v>
      </c>
    </row>
    <row r="299" spans="1:5">
      <c r="A299" t="s">
        <v>220</v>
      </c>
      <c r="E299" t="s">
        <v>220</v>
      </c>
    </row>
    <row r="300" spans="1:5">
      <c r="A300" t="s">
        <v>221</v>
      </c>
      <c r="E300" t="s">
        <v>221</v>
      </c>
    </row>
    <row r="301" spans="1:5">
      <c r="A301" t="s">
        <v>222</v>
      </c>
      <c r="E301" t="s">
        <v>222</v>
      </c>
    </row>
    <row r="302" spans="1:5">
      <c r="A302" t="s">
        <v>222</v>
      </c>
      <c r="E302" t="s">
        <v>222</v>
      </c>
    </row>
    <row r="303" spans="1:5">
      <c r="A303" t="s">
        <v>223</v>
      </c>
      <c r="E303" t="s">
        <v>223</v>
      </c>
    </row>
    <row r="304" spans="1:5">
      <c r="A304" t="s">
        <v>224</v>
      </c>
      <c r="E304" t="s">
        <v>224</v>
      </c>
    </row>
    <row r="305" spans="1:5">
      <c r="A305" t="s">
        <v>225</v>
      </c>
      <c r="E305" t="s">
        <v>225</v>
      </c>
    </row>
    <row r="306" spans="1:5">
      <c r="A306" t="s">
        <v>226</v>
      </c>
      <c r="E306" t="s">
        <v>226</v>
      </c>
    </row>
    <row r="307" spans="1:5">
      <c r="A307" t="s">
        <v>227</v>
      </c>
      <c r="E307" t="s">
        <v>227</v>
      </c>
    </row>
    <row r="308" spans="1:5">
      <c r="A308" t="s">
        <v>0</v>
      </c>
      <c r="E308" t="s">
        <v>0</v>
      </c>
    </row>
    <row r="309" spans="1:5">
      <c r="A309" t="s">
        <v>51</v>
      </c>
    </row>
    <row r="310" spans="1:5">
      <c r="A310" t="s">
        <v>228</v>
      </c>
      <c r="E310" t="s">
        <v>228</v>
      </c>
    </row>
    <row r="311" spans="1:5">
      <c r="A311" t="s">
        <v>229</v>
      </c>
      <c r="E311" t="s">
        <v>229</v>
      </c>
    </row>
    <row r="312" spans="1:5">
      <c r="A312" t="s">
        <v>230</v>
      </c>
      <c r="E312" t="s">
        <v>230</v>
      </c>
    </row>
    <row r="315" spans="1:5">
      <c r="D315" t="s">
        <v>231</v>
      </c>
    </row>
    <row r="316" spans="1:5">
      <c r="A316" t="s">
        <v>54</v>
      </c>
      <c r="E316" t="s">
        <v>54</v>
      </c>
    </row>
    <row r="317" spans="1:5">
      <c r="A317" t="s">
        <v>60</v>
      </c>
      <c r="E317" t="s">
        <v>60</v>
      </c>
    </row>
    <row r="319" spans="1:5">
      <c r="A319" t="s">
        <v>55</v>
      </c>
      <c r="E319" t="s">
        <v>55</v>
      </c>
    </row>
    <row r="320" spans="1:5">
      <c r="A320" t="s">
        <v>61</v>
      </c>
      <c r="E320" t="s">
        <v>61</v>
      </c>
    </row>
    <row r="322" spans="1:5">
      <c r="A322" t="s">
        <v>56</v>
      </c>
      <c r="E322" t="s">
        <v>56</v>
      </c>
    </row>
    <row r="323" spans="1:5">
      <c r="A323" t="s">
        <v>48</v>
      </c>
      <c r="E323" t="s">
        <v>48</v>
      </c>
    </row>
    <row r="325" spans="1:5">
      <c r="A325" t="s">
        <v>57</v>
      </c>
      <c r="E325" t="s">
        <v>57</v>
      </c>
    </row>
    <row r="327" spans="1:5">
      <c r="A327" t="s">
        <v>34</v>
      </c>
      <c r="E327" t="s">
        <v>34</v>
      </c>
    </row>
    <row r="328" spans="1:5">
      <c r="A328" t="s">
        <v>49</v>
      </c>
      <c r="E328" t="s">
        <v>49</v>
      </c>
    </row>
    <row r="329" spans="1:5">
      <c r="A329" t="s">
        <v>63</v>
      </c>
      <c r="E329" t="s">
        <v>63</v>
      </c>
    </row>
    <row r="330" spans="1:5">
      <c r="A330" t="s">
        <v>64</v>
      </c>
      <c r="E330" t="s">
        <v>64</v>
      </c>
    </row>
    <row r="331" spans="1:5">
      <c r="A331" t="s">
        <v>65</v>
      </c>
      <c r="E331" t="s">
        <v>65</v>
      </c>
    </row>
    <row r="332" spans="1:5">
      <c r="A332" t="s">
        <v>66</v>
      </c>
      <c r="E332" t="s">
        <v>66</v>
      </c>
    </row>
    <row r="333" spans="1:5">
      <c r="A333" t="s">
        <v>68</v>
      </c>
      <c r="E333" t="s">
        <v>68</v>
      </c>
    </row>
    <row r="334" spans="1:5">
      <c r="A334" t="s">
        <v>70</v>
      </c>
      <c r="E334" t="s">
        <v>70</v>
      </c>
    </row>
    <row r="335" spans="1:5">
      <c r="A335" t="s">
        <v>71</v>
      </c>
      <c r="E335" t="s">
        <v>71</v>
      </c>
    </row>
    <row r="336" spans="1:5">
      <c r="A336" t="s">
        <v>73</v>
      </c>
      <c r="E336" t="s">
        <v>73</v>
      </c>
    </row>
    <row r="337" spans="1:5">
      <c r="A337" t="s">
        <v>74</v>
      </c>
      <c r="E337" t="s">
        <v>74</v>
      </c>
    </row>
    <row r="338" spans="1:5">
      <c r="A338" t="s">
        <v>76</v>
      </c>
      <c r="E338" t="s">
        <v>76</v>
      </c>
    </row>
    <row r="339" spans="1:5">
      <c r="A339" t="s">
        <v>77</v>
      </c>
      <c r="E339" t="s">
        <v>77</v>
      </c>
    </row>
    <row r="340" spans="1:5">
      <c r="A340" t="s">
        <v>79</v>
      </c>
      <c r="E340" t="s">
        <v>79</v>
      </c>
    </row>
    <row r="341" spans="1:5">
      <c r="A341" t="s">
        <v>80</v>
      </c>
      <c r="E341" t="s">
        <v>80</v>
      </c>
    </row>
    <row r="342" spans="1:5">
      <c r="A342" t="s">
        <v>82</v>
      </c>
      <c r="E342" t="s">
        <v>82</v>
      </c>
    </row>
    <row r="343" spans="1:5">
      <c r="A343" t="s">
        <v>84</v>
      </c>
      <c r="E343" t="s">
        <v>84</v>
      </c>
    </row>
    <row r="344" spans="1:5">
      <c r="A344" t="s">
        <v>86</v>
      </c>
      <c r="E344" t="s">
        <v>86</v>
      </c>
    </row>
    <row r="345" spans="1:5">
      <c r="A345" t="s">
        <v>87</v>
      </c>
      <c r="E345" t="s">
        <v>87</v>
      </c>
    </row>
    <row r="346" spans="1:5">
      <c r="A346" t="s">
        <v>88</v>
      </c>
      <c r="E346" t="s">
        <v>88</v>
      </c>
    </row>
    <row r="347" spans="1:5">
      <c r="A347" t="s">
        <v>89</v>
      </c>
      <c r="E347" t="s">
        <v>89</v>
      </c>
    </row>
    <row r="348" spans="1:5">
      <c r="A348" t="s">
        <v>90</v>
      </c>
      <c r="E348" t="s">
        <v>90</v>
      </c>
    </row>
    <row r="349" spans="1:5">
      <c r="A349" t="s">
        <v>91</v>
      </c>
      <c r="E349" t="s">
        <v>91</v>
      </c>
    </row>
    <row r="350" spans="1:5">
      <c r="A350" t="s">
        <v>92</v>
      </c>
      <c r="E350" t="s">
        <v>92</v>
      </c>
    </row>
    <row r="351" spans="1:5">
      <c r="A351" t="s">
        <v>93</v>
      </c>
      <c r="E351" t="s">
        <v>93</v>
      </c>
    </row>
    <row r="354" spans="1:5">
      <c r="A354" t="s">
        <v>58</v>
      </c>
      <c r="E354" t="s">
        <v>58</v>
      </c>
    </row>
    <row r="355" spans="1:5">
      <c r="A355" t="s">
        <v>62</v>
      </c>
      <c r="E355" t="s">
        <v>62</v>
      </c>
    </row>
    <row r="357" spans="1:5">
      <c r="A357" t="s">
        <v>59</v>
      </c>
      <c r="E357" t="s">
        <v>59</v>
      </c>
    </row>
    <row r="359" spans="1:5">
      <c r="A359" t="s">
        <v>54</v>
      </c>
      <c r="E359" t="s">
        <v>54</v>
      </c>
    </row>
    <row r="361" spans="1:5">
      <c r="A361" t="s">
        <v>67</v>
      </c>
      <c r="E361" t="s">
        <v>67</v>
      </c>
    </row>
    <row r="362" spans="1:5">
      <c r="A362" t="s">
        <v>69</v>
      </c>
      <c r="E362" t="s">
        <v>69</v>
      </c>
    </row>
    <row r="363" spans="1:5">
      <c r="A363" t="s">
        <v>72</v>
      </c>
      <c r="E363" t="s">
        <v>72</v>
      </c>
    </row>
    <row r="364" spans="1:5">
      <c r="A364" t="s">
        <v>75</v>
      </c>
      <c r="E364" t="s">
        <v>75</v>
      </c>
    </row>
    <row r="365" spans="1:5">
      <c r="A365" t="s">
        <v>78</v>
      </c>
      <c r="E365" t="s">
        <v>78</v>
      </c>
    </row>
    <row r="366" spans="1:5">
      <c r="A366" t="s">
        <v>81</v>
      </c>
      <c r="E366" t="s">
        <v>81</v>
      </c>
    </row>
    <row r="367" spans="1:5">
      <c r="A367" t="s">
        <v>83</v>
      </c>
      <c r="E367" t="s">
        <v>83</v>
      </c>
    </row>
    <row r="368" spans="1:5">
      <c r="A368" t="s">
        <v>85</v>
      </c>
      <c r="E368" t="s">
        <v>85</v>
      </c>
    </row>
    <row r="371" spans="1:5">
      <c r="A371" t="s">
        <v>22</v>
      </c>
      <c r="E371" t="s">
        <v>22</v>
      </c>
    </row>
    <row r="374" spans="1:5">
      <c r="D374" t="s">
        <v>232</v>
      </c>
    </row>
    <row r="375" spans="1:5">
      <c r="A375" t="s">
        <v>233</v>
      </c>
      <c r="E375" t="s">
        <v>233</v>
      </c>
    </row>
    <row r="376" spans="1:5">
      <c r="A376" t="s">
        <v>234</v>
      </c>
      <c r="E376" t="s">
        <v>234</v>
      </c>
    </row>
    <row r="377" spans="1:5">
      <c r="A377" t="s">
        <v>235</v>
      </c>
      <c r="E377" t="s">
        <v>235</v>
      </c>
    </row>
    <row r="378" spans="1:5">
      <c r="A378" t="s">
        <v>236</v>
      </c>
      <c r="E378" t="s">
        <v>236</v>
      </c>
    </row>
    <row r="379" spans="1:5">
      <c r="A379" t="s">
        <v>237</v>
      </c>
      <c r="E379" t="s">
        <v>237</v>
      </c>
    </row>
    <row r="381" spans="1:5">
      <c r="A381" t="s">
        <v>238</v>
      </c>
      <c r="E381" t="s">
        <v>238</v>
      </c>
    </row>
    <row r="382" spans="1:5">
      <c r="A382" t="s">
        <v>239</v>
      </c>
      <c r="E382" t="s">
        <v>239</v>
      </c>
    </row>
    <row r="384" spans="1:5">
      <c r="A384" t="s">
        <v>240</v>
      </c>
      <c r="E384" t="s">
        <v>240</v>
      </c>
    </row>
    <row r="385" spans="1:5">
      <c r="A385" t="s">
        <v>241</v>
      </c>
      <c r="E385" t="s">
        <v>241</v>
      </c>
    </row>
    <row r="387" spans="1:5">
      <c r="A387" t="s">
        <v>242</v>
      </c>
      <c r="E387" t="s">
        <v>242</v>
      </c>
    </row>
    <row r="388" spans="1:5">
      <c r="A388" t="s">
        <v>243</v>
      </c>
      <c r="E388" t="s">
        <v>243</v>
      </c>
    </row>
    <row r="390" spans="1:5">
      <c r="A390" t="s">
        <v>244</v>
      </c>
      <c r="E390" t="s">
        <v>244</v>
      </c>
    </row>
    <row r="391" spans="1:5">
      <c r="A391" t="s">
        <v>245</v>
      </c>
      <c r="E391" t="s">
        <v>245</v>
      </c>
    </row>
    <row r="393" spans="1:5">
      <c r="A393" t="s">
        <v>246</v>
      </c>
      <c r="E393" t="s">
        <v>246</v>
      </c>
    </row>
    <row r="394" spans="1:5">
      <c r="A394" t="s">
        <v>247</v>
      </c>
      <c r="E394" t="s">
        <v>247</v>
      </c>
    </row>
    <row r="396" spans="1:5">
      <c r="A396" t="s">
        <v>248</v>
      </c>
      <c r="E396" t="s">
        <v>248</v>
      </c>
    </row>
    <row r="397" spans="1:5">
      <c r="A397" t="s">
        <v>249</v>
      </c>
      <c r="B397" t="s">
        <v>250</v>
      </c>
      <c r="E397" t="s">
        <v>250</v>
      </c>
    </row>
    <row r="398" spans="1:5">
      <c r="B398" t="s">
        <v>251</v>
      </c>
      <c r="E398" t="s">
        <v>251</v>
      </c>
    </row>
    <row r="399" spans="1:5">
      <c r="B399" t="s">
        <v>252</v>
      </c>
      <c r="E399" t="s">
        <v>252</v>
      </c>
    </row>
    <row r="400" spans="1:5">
      <c r="B400" t="s">
        <v>253</v>
      </c>
      <c r="E400" t="s">
        <v>253</v>
      </c>
    </row>
    <row r="402" spans="1:5">
      <c r="A402" t="s">
        <v>236</v>
      </c>
      <c r="E402" t="s">
        <v>236</v>
      </c>
    </row>
    <row r="403" spans="1:5">
      <c r="A403" t="s">
        <v>237</v>
      </c>
      <c r="E403" t="s">
        <v>237</v>
      </c>
    </row>
    <row r="405" spans="1:5">
      <c r="A405" t="s">
        <v>238</v>
      </c>
      <c r="E405" t="s">
        <v>238</v>
      </c>
    </row>
    <row r="406" spans="1:5">
      <c r="A406" t="s">
        <v>239</v>
      </c>
      <c r="E406" t="s">
        <v>239</v>
      </c>
    </row>
    <row r="408" spans="1:5">
      <c r="A408" t="s">
        <v>240</v>
      </c>
      <c r="E408" t="s">
        <v>240</v>
      </c>
    </row>
    <row r="409" spans="1:5">
      <c r="A409" t="s">
        <v>254</v>
      </c>
      <c r="E409" t="s">
        <v>254</v>
      </c>
    </row>
    <row r="411" spans="1:5">
      <c r="A411" t="s">
        <v>242</v>
      </c>
      <c r="E411" t="s">
        <v>242</v>
      </c>
    </row>
    <row r="412" spans="1:5">
      <c r="A412" t="s">
        <v>243</v>
      </c>
      <c r="E412" t="s">
        <v>243</v>
      </c>
    </row>
    <row r="414" spans="1:5">
      <c r="A414" t="s">
        <v>244</v>
      </c>
      <c r="E414" t="s">
        <v>244</v>
      </c>
    </row>
    <row r="415" spans="1:5">
      <c r="A415" t="s">
        <v>245</v>
      </c>
      <c r="E415" t="s">
        <v>245</v>
      </c>
    </row>
    <row r="417" spans="1:5">
      <c r="A417" t="s">
        <v>246</v>
      </c>
      <c r="E417" t="s">
        <v>246</v>
      </c>
    </row>
    <row r="418" spans="1:5">
      <c r="A418" t="s">
        <v>247</v>
      </c>
      <c r="E418" t="s">
        <v>247</v>
      </c>
    </row>
    <row r="422" spans="1:5">
      <c r="D422" t="s">
        <v>255</v>
      </c>
    </row>
    <row r="423" spans="1:5">
      <c r="A423" t="s">
        <v>256</v>
      </c>
      <c r="E423" t="s">
        <v>256</v>
      </c>
    </row>
    <row r="424" spans="1:5">
      <c r="A424" t="s">
        <v>234</v>
      </c>
      <c r="E424" t="s">
        <v>234</v>
      </c>
    </row>
    <row r="425" spans="1:5">
      <c r="A425" t="s">
        <v>235</v>
      </c>
      <c r="E425" t="s">
        <v>235</v>
      </c>
    </row>
    <row r="426" spans="1:5">
      <c r="A426" t="s">
        <v>257</v>
      </c>
      <c r="E426" t="s">
        <v>257</v>
      </c>
    </row>
    <row r="427" spans="1:5">
      <c r="A427" t="s">
        <v>250</v>
      </c>
      <c r="E427" t="s">
        <v>250</v>
      </c>
    </row>
    <row r="428" spans="1:5">
      <c r="A428" t="s">
        <v>236</v>
      </c>
      <c r="E428" t="s">
        <v>236</v>
      </c>
    </row>
    <row r="429" spans="1:5">
      <c r="A429" t="s">
        <v>258</v>
      </c>
      <c r="E429" t="s">
        <v>258</v>
      </c>
    </row>
    <row r="431" spans="1:5">
      <c r="A431" t="s">
        <v>259</v>
      </c>
      <c r="E431" t="s">
        <v>259</v>
      </c>
    </row>
    <row r="432" spans="1:5">
      <c r="A432" t="s">
        <v>260</v>
      </c>
      <c r="B432" t="s">
        <v>261</v>
      </c>
      <c r="D432" t="s">
        <v>262</v>
      </c>
      <c r="E432" t="s">
        <v>261</v>
      </c>
    </row>
    <row r="433" spans="1:5">
      <c r="B433" t="s">
        <v>263</v>
      </c>
      <c r="E433" t="s">
        <v>263</v>
      </c>
    </row>
    <row r="434" spans="1:5">
      <c r="B434" t="s">
        <v>264</v>
      </c>
      <c r="E434" t="s">
        <v>264</v>
      </c>
    </row>
    <row r="436" spans="1:5">
      <c r="A436" t="s">
        <v>265</v>
      </c>
      <c r="E436" t="s">
        <v>265</v>
      </c>
    </row>
    <row r="437" spans="1:5">
      <c r="A437" t="s">
        <v>266</v>
      </c>
      <c r="E437" t="s">
        <v>266</v>
      </c>
    </row>
    <row r="439" spans="1:5">
      <c r="A439" t="s">
        <v>267</v>
      </c>
      <c r="E439" t="s">
        <v>267</v>
      </c>
    </row>
    <row r="440" spans="1:5">
      <c r="A440" t="s">
        <v>268</v>
      </c>
      <c r="E440" t="s">
        <v>268</v>
      </c>
    </row>
    <row r="442" spans="1:5">
      <c r="A442" t="s">
        <v>269</v>
      </c>
      <c r="E442" t="s">
        <v>269</v>
      </c>
    </row>
    <row r="443" spans="1:5">
      <c r="A443" t="s">
        <v>270</v>
      </c>
      <c r="E443" t="s">
        <v>270</v>
      </c>
    </row>
    <row r="445" spans="1:5">
      <c r="A445" t="s">
        <v>271</v>
      </c>
      <c r="E445" t="s">
        <v>271</v>
      </c>
    </row>
    <row r="446" spans="1:5">
      <c r="A446" t="s">
        <v>272</v>
      </c>
      <c r="E446" t="s">
        <v>272</v>
      </c>
    </row>
    <row r="448" spans="1:5">
      <c r="A448" t="s">
        <v>273</v>
      </c>
      <c r="E448" t="s">
        <v>273</v>
      </c>
    </row>
    <row r="449" spans="1:5">
      <c r="A449" t="s">
        <v>274</v>
      </c>
      <c r="E449" t="s">
        <v>274</v>
      </c>
    </row>
    <row r="451" spans="1:5">
      <c r="A451" t="s">
        <v>275</v>
      </c>
      <c r="E451" t="s">
        <v>275</v>
      </c>
    </row>
    <row r="452" spans="1:5">
      <c r="A452" t="s">
        <v>274</v>
      </c>
      <c r="E452" t="s">
        <v>274</v>
      </c>
    </row>
    <row r="454" spans="1:5">
      <c r="A454" t="s">
        <v>276</v>
      </c>
      <c r="E454" t="s">
        <v>276</v>
      </c>
    </row>
    <row r="455" spans="1:5">
      <c r="A455" t="s">
        <v>277</v>
      </c>
      <c r="E455" t="s">
        <v>277</v>
      </c>
    </row>
    <row r="457" spans="1:5">
      <c r="A457" t="s">
        <v>278</v>
      </c>
      <c r="E457" t="s">
        <v>278</v>
      </c>
    </row>
    <row r="458" spans="1:5">
      <c r="A458" t="s">
        <v>279</v>
      </c>
      <c r="E458" t="s">
        <v>279</v>
      </c>
    </row>
    <row r="460" spans="1:5">
      <c r="A460" t="s">
        <v>280</v>
      </c>
      <c r="E460" t="s">
        <v>280</v>
      </c>
    </row>
    <row r="461" spans="1:5">
      <c r="A461" t="s">
        <v>281</v>
      </c>
      <c r="E461" t="s">
        <v>281</v>
      </c>
    </row>
    <row r="463" spans="1:5">
      <c r="A463" t="s">
        <v>282</v>
      </c>
      <c r="E463" t="s">
        <v>282</v>
      </c>
    </row>
    <row r="464" spans="1:5">
      <c r="A464" t="s">
        <v>283</v>
      </c>
      <c r="B464" t="s">
        <v>284</v>
      </c>
      <c r="E464" t="s">
        <v>284</v>
      </c>
    </row>
    <row r="465" spans="1:5">
      <c r="B465" t="s">
        <v>285</v>
      </c>
      <c r="E465" t="s">
        <v>285</v>
      </c>
    </row>
    <row r="466" spans="1:5">
      <c r="B466" t="s">
        <v>51</v>
      </c>
    </row>
    <row r="467" spans="1:5">
      <c r="A467" t="s">
        <v>286</v>
      </c>
      <c r="E467" t="s">
        <v>286</v>
      </c>
    </row>
    <row r="468" spans="1:5">
      <c r="A468" t="s">
        <v>287</v>
      </c>
      <c r="B468" t="s">
        <v>288</v>
      </c>
      <c r="E468" t="s">
        <v>288</v>
      </c>
    </row>
    <row r="469" spans="1:5">
      <c r="B469" t="s">
        <v>289</v>
      </c>
      <c r="E469" t="s">
        <v>289</v>
      </c>
    </row>
    <row r="470" spans="1:5">
      <c r="B470" t="s">
        <v>290</v>
      </c>
      <c r="E470" t="s">
        <v>290</v>
      </c>
    </row>
    <row r="472" spans="1:5">
      <c r="A472" t="s">
        <v>291</v>
      </c>
      <c r="E472" t="s">
        <v>291</v>
      </c>
    </row>
    <row r="473" spans="1:5">
      <c r="A473" t="s">
        <v>292</v>
      </c>
      <c r="E473" t="s">
        <v>292</v>
      </c>
    </row>
    <row r="475" spans="1:5">
      <c r="A475" t="s">
        <v>293</v>
      </c>
      <c r="E475" t="s">
        <v>293</v>
      </c>
    </row>
    <row r="476" spans="1:5">
      <c r="A476" t="s">
        <v>294</v>
      </c>
      <c r="E476" t="s">
        <v>294</v>
      </c>
    </row>
    <row r="478" spans="1:5">
      <c r="A478" t="s">
        <v>295</v>
      </c>
      <c r="E478" t="s">
        <v>295</v>
      </c>
    </row>
    <row r="479" spans="1:5">
      <c r="A479" t="s">
        <v>296</v>
      </c>
      <c r="B479" t="s">
        <v>297</v>
      </c>
      <c r="E479" t="s">
        <v>297</v>
      </c>
    </row>
    <row r="480" spans="1:5">
      <c r="B480" t="s">
        <v>298</v>
      </c>
      <c r="E480" t="s">
        <v>298</v>
      </c>
    </row>
    <row r="481" spans="1:5">
      <c r="B481" t="s">
        <v>299</v>
      </c>
      <c r="E481" t="s">
        <v>299</v>
      </c>
    </row>
    <row r="482" spans="1:5">
      <c r="B482" t="s">
        <v>300</v>
      </c>
      <c r="E482" t="s">
        <v>300</v>
      </c>
    </row>
    <row r="483" spans="1:5">
      <c r="B483" t="s">
        <v>301</v>
      </c>
      <c r="E483" t="s">
        <v>301</v>
      </c>
    </row>
    <row r="484" spans="1:5">
      <c r="B484" t="s">
        <v>302</v>
      </c>
      <c r="E484" t="s">
        <v>302</v>
      </c>
    </row>
    <row r="486" spans="1:5">
      <c r="A486" t="s">
        <v>303</v>
      </c>
      <c r="E486" t="s">
        <v>303</v>
      </c>
    </row>
    <row r="487" spans="1:5">
      <c r="A487" t="s">
        <v>304</v>
      </c>
      <c r="E487" t="s">
        <v>304</v>
      </c>
    </row>
    <row r="489" spans="1:5">
      <c r="A489" t="s">
        <v>305</v>
      </c>
      <c r="E489" t="s">
        <v>305</v>
      </c>
    </row>
    <row r="490" spans="1:5">
      <c r="A490" t="s">
        <v>306</v>
      </c>
      <c r="E490" t="s">
        <v>306</v>
      </c>
    </row>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ASALfutur_Word_Template" ma:contentTypeID="0x0101002A64EC32AAF3FC45AAF4AFE0788CD14D012A00E74E43AE080EF6489EE4A143D8168F15" ma:contentTypeVersion="24" ma:contentTypeDescription="Neues Word Dokument erstellen" ma:contentTypeScope="" ma:versionID="5fdda4cbfc56b9d69704929499a83f0c">
  <xsd:schema xmlns:xsd="http://www.w3.org/2001/XMLSchema" xmlns:xs="http://www.w3.org/2001/XMLSchema" xmlns:p="http://schemas.microsoft.com/office/2006/metadata/properties" xmlns:ns1="http://schemas.microsoft.com/sharepoint/v3" xmlns:ns2="8fc26d16-31a9-4b07-b482-aec436312016" xmlns:ns3="d6637c99-d69e-4b94-8442-97cbc6332c3f" xmlns:ns4="http://schemas.microsoft.com/sharepoint/v3/fields" xmlns:ns5="http://schemas.microsoft.com/sharepoint/v4" targetNamespace="http://schemas.microsoft.com/office/2006/metadata/properties" ma:root="true" ma:fieldsID="c11daa912847518d45bd56196a3e8cb3" ns1:_="" ns2:_="" ns3:_="" ns4:_="" ns5:_="">
    <xsd:import namespace="http://schemas.microsoft.com/sharepoint/v3"/>
    <xsd:import namespace="8fc26d16-31a9-4b07-b482-aec436312016"/>
    <xsd:import namespace="d6637c99-d69e-4b94-8442-97cbc6332c3f"/>
    <xsd:import namespace="http://schemas.microsoft.com/sharepoint/v3/fields"/>
    <xsd:import namespace="http://schemas.microsoft.com/sharepoint/v4"/>
    <xsd:element name="properties">
      <xsd:complexType>
        <xsd:sequence>
          <xsd:element name="documentManagement">
            <xsd:complexType>
              <xsd:all>
                <xsd:element ref="ns2:Hermes-Phase" minOccurs="0"/>
                <xsd:element ref="ns2:Hermes-Module" minOccurs="0"/>
                <xsd:element ref="ns2:Hermes-Result" minOccurs="0"/>
                <xsd:element ref="ns2:Hermes-Status"/>
                <xsd:element ref="ns2:Hermes-Classification"/>
                <xsd:element ref="ns2:Hermes-Project_x0020_name"/>
                <xsd:element ref="ns2:Hermes-Project_x0020_sponsor"/>
                <xsd:element ref="ns2:Hermes-Project_x0020_manager"/>
                <xsd:element ref="ns3:A_PoC" minOccurs="0"/>
                <xsd:element ref="ns4:_Version" minOccurs="0"/>
                <xsd:element ref="ns1:_dlc_ExpireDateSaved" minOccurs="0"/>
                <xsd:element ref="ns1:_dlc_ExpireDate" minOccurs="0"/>
                <xsd:element ref="ns1:_dlc_Exempt" minOccurs="0"/>
                <xsd:element ref="ns5:IconOverlay"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19" nillable="true" ma:displayName="Ursprüngliches Ablaufdatum" ma:hidden="true" ma:internalName="_dlc_ExpireDateSaved" ma:readOnly="true">
      <xsd:simpleType>
        <xsd:restriction base="dms:DateTime"/>
      </xsd:simpleType>
    </xsd:element>
    <xsd:element name="_dlc_ExpireDate" ma:index="20" nillable="true" ma:displayName="Ablaufdatum" ma:description="" ma:hidden="true" ma:indexed="true" ma:internalName="_dlc_ExpireDate" ma:readOnly="true">
      <xsd:simpleType>
        <xsd:restriction base="dms:DateTime"/>
      </xsd:simpleType>
    </xsd:element>
    <xsd:element name="_dlc_Exempt" ma:index="21" nillable="true" ma:displayName="Von der Richtlinie ausgenommen"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fc26d16-31a9-4b07-b482-aec436312016" elementFormDefault="qualified">
    <xsd:import namespace="http://schemas.microsoft.com/office/2006/documentManagement/types"/>
    <xsd:import namespace="http://schemas.microsoft.com/office/infopath/2007/PartnerControls"/>
    <xsd:element name="Hermes-Phase" ma:index="8" nillable="true" ma:displayName="Phase" ma:list="{593da28a-33b6-46bb-b153-ec14d58aa460}" ma:internalName="Hermes_x002d_Phase" ma:showField="Title" ma:requiredMultiChoice="true">
      <xsd:complexType>
        <xsd:complexContent>
          <xsd:extension base="dms:MultiChoiceLookup">
            <xsd:sequence>
              <xsd:element name="Value" type="dms:Lookup" maxOccurs="unbounded" minOccurs="0" nillable="true"/>
            </xsd:sequence>
          </xsd:extension>
        </xsd:complexContent>
      </xsd:complexType>
    </xsd:element>
    <xsd:element name="Hermes-Module" ma:index="9" nillable="true" ma:displayName="Modul" ma:list="{bf1c9fe1-0077-4d0c-9143-7a7b676550ef}" ma:internalName="Hermes_x002d_Module" ma:showField="Title" ma:requiredMultiChoice="true">
      <xsd:complexType>
        <xsd:complexContent>
          <xsd:extension base="dms:MultiChoiceLookup">
            <xsd:sequence>
              <xsd:element name="Value" type="dms:Lookup" maxOccurs="unbounded" minOccurs="0" nillable="true"/>
            </xsd:sequence>
          </xsd:extension>
        </xsd:complexContent>
      </xsd:complexType>
    </xsd:element>
    <xsd:element name="Hermes-Result" ma:index="10" nillable="true" ma:displayName="Ergebnis" ma:list="{174c3b75-2346-41d7-8bd2-5d087d4793bc}" ma:internalName="Hermes_x002d_Result" ma:readOnly="false" ma:showField="Title">
      <xsd:simpleType>
        <xsd:restriction base="dms:Lookup"/>
      </xsd:simpleType>
    </xsd:element>
    <xsd:element name="Hermes-Status" ma:index="11" ma:displayName="Status" ma:default="In Arbeit" ma:format="Dropdown" ma:internalName="Hermes_x002d_Status">
      <xsd:simpleType>
        <xsd:restriction base="dms:Choice">
          <xsd:enumeration value="In Arbeit"/>
          <xsd:enumeration value="QS NOVO"/>
          <xsd:enumeration value="Review SECO/ALK"/>
          <xsd:enumeration value="In Abnahme"/>
          <xsd:enumeration value="Abgenommen"/>
          <xsd:enumeration value="Obsolet"/>
        </xsd:restriction>
      </xsd:simpleType>
    </xsd:element>
    <xsd:element name="Hermes-Classification" ma:index="12" ma:displayName="Klassifizierung" ma:default="Intern" ma:format="Dropdown" ma:internalName="Hermes_x002d_Classification">
      <xsd:simpleType>
        <xsd:restriction base="dms:Choice">
          <xsd:enumeration value="Nicht klassifiziert"/>
          <xsd:enumeration value="Intern"/>
          <xsd:enumeration value="Vertraulich"/>
          <xsd:enumeration value="GEHEIM"/>
        </xsd:restriction>
      </xsd:simpleType>
    </xsd:element>
    <xsd:element name="Hermes-Project_x0020_name" ma:index="13" ma:displayName="Projektname" ma:default="ASALfutur" ma:internalName="Hermes_x002d_Project_x0020_name">
      <xsd:simpleType>
        <xsd:restriction base="dms:Text"/>
      </xsd:simpleType>
    </xsd:element>
    <xsd:element name="Hermes-Project_x0020_sponsor" ma:index="14" ma:displayName="Auftraggeber" ma:default="Schärli Oliver" ma:internalName="Hermes_x002d_Project_x0020_sponsor" ma:readOnly="false">
      <xsd:simpleType>
        <xsd:restriction base="dms:Text">
          <xsd:maxLength value="255"/>
        </xsd:restriction>
      </xsd:simpleType>
    </xsd:element>
    <xsd:element name="Hermes-Project_x0020_manager" ma:index="15" ma:displayName="Projektleiter" ma:default="Volz Rainer" ma:internalName="Hermes_x002d_Project_x0020_manager">
      <xsd:simpleType>
        <xsd:restriction base="dms:Text"/>
      </xsd:simpleType>
    </xsd:element>
    <xsd:element name="SharedWithUsers" ma:index="23"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Freigegeben für -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6637c99-d69e-4b94-8442-97cbc6332c3f" elementFormDefault="qualified">
    <xsd:import namespace="http://schemas.microsoft.com/office/2006/documentManagement/types"/>
    <xsd:import namespace="http://schemas.microsoft.com/office/infopath/2007/PartnerControls"/>
    <xsd:element name="A_PoC" ma:index="16" nillable="true" ma:displayName="A_PoC" ma:internalName="A_PoC">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Version" ma:index="18" nillable="true" ma:displayName="Version" ma:internalName="_Vers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2"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ma:index="17" ma:displayName="Kommentare"/>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Hermes-Project_x0020_sponsor xmlns="8fc26d16-31a9-4b07-b482-aec436312016">Schärli Oliver</Hermes-Project_x0020_sponsor>
    <_Version xmlns="http://schemas.microsoft.com/sharepoint/v3/fields" xsi:nil="true"/>
    <Hermes-Classification xmlns="8fc26d16-31a9-4b07-b482-aec436312016">Intern</Hermes-Classification>
    <Hermes-Result xmlns="8fc26d16-31a9-4b07-b482-aec436312016" xsi:nil="true"/>
    <Hermes-Status xmlns="8fc26d16-31a9-4b07-b482-aec436312016">In Arbeit</Hermes-Status>
    <IconOverlay xmlns="http://schemas.microsoft.com/sharepoint/v4" xsi:nil="true"/>
    <Hermes-Phase xmlns="8fc26d16-31a9-4b07-b482-aec436312016">
      <Value>3</Value>
    </Hermes-Phase>
    <Hermes-Module xmlns="8fc26d16-31a9-4b07-b482-aec436312016">
      <Value>8</Value>
    </Hermes-Module>
    <A_PoC xmlns="d6637c99-d69e-4b94-8442-97cbc6332c3f" xsi:nil="true"/>
    <Hermes-Project_x0020_name xmlns="8fc26d16-31a9-4b07-b482-aec436312016">ASALfutur</Hermes-Project_x0020_name>
    <Hermes-Project_x0020_manager xmlns="8fc26d16-31a9-4b07-b482-aec436312016">Volz Rainer</Hermes-Project_x0020_manager>
    <_dlc_ExpireDateSaved xmlns="http://schemas.microsoft.com/sharepoint/v3" xsi:nil="true"/>
    <_dlc_ExpireDate xmlns="http://schemas.microsoft.com/sharepoint/v3">2025-04-04T13:50:34+00:00</_dlc_ExpireDat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F6D9FC-7872-465D-BCA4-E31F124889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fc26d16-31a9-4b07-b482-aec436312016"/>
    <ds:schemaRef ds:uri="d6637c99-d69e-4b94-8442-97cbc6332c3f"/>
    <ds:schemaRef ds:uri="http://schemas.microsoft.com/sharepoint/v3/fields"/>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95A3944-571B-461D-B500-792FFC7DA062}">
  <ds:schemaRefs>
    <ds:schemaRef ds:uri="http://schemas.microsoft.com/sharepoint/v4"/>
    <ds:schemaRef ds:uri="http://schemas.microsoft.com/sharepoint/v3/fields"/>
    <ds:schemaRef ds:uri="8fc26d16-31a9-4b07-b482-aec436312016"/>
    <ds:schemaRef ds:uri="http://purl.org/dc/terms/"/>
    <ds:schemaRef ds:uri="http://schemas.microsoft.com/office/2006/documentManagement/types"/>
    <ds:schemaRef ds:uri="http://schemas.microsoft.com/sharepoint/v3"/>
    <ds:schemaRef ds:uri="http://schemas.openxmlformats.org/package/2006/metadata/core-properties"/>
    <ds:schemaRef ds:uri="http://purl.org/dc/elements/1.1/"/>
    <ds:schemaRef ds:uri="http://schemas.microsoft.com/office/infopath/2007/PartnerControls"/>
    <ds:schemaRef ds:uri="d6637c99-d69e-4b94-8442-97cbc6332c3f"/>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E97F107C-3CB7-4090-88BE-BE10782A182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1044Xi Istruzioni</vt:lpstr>
      <vt:lpstr>1044Ai Domanda</vt:lpstr>
      <vt:lpstr>1044Bi Dati di base lav.</vt:lpstr>
      <vt:lpstr>1044Ei Conteggio</vt:lpstr>
      <vt:lpstr>Hilfsdaten</vt:lpstr>
      <vt:lpstr>Übersetzungstexte</vt:lpstr>
      <vt:lpstr>'1044Ai Domanda'!Druckbereich</vt:lpstr>
      <vt:lpstr>'1044Bi Dati di base lav.'!Druckbereich</vt:lpstr>
      <vt:lpstr>'1044Ei Conteggio'!Druckbereich</vt:lpstr>
      <vt:lpstr>'1044Xi Istruzioni'!Druckbereich</vt:lpstr>
      <vt:lpstr>'1044Bi Dati di base lav.'!Drucktitel</vt:lpstr>
      <vt:lpstr>'1044Ei Conteggio'!Drucktitel</vt:lpstr>
      <vt:lpstr>'1044Ai Domanda'!Print_Area</vt:lpstr>
      <vt:lpstr>'1044Bi Dati di base lav.'!Print_Area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Jan Leibacher</dc:creator>
  <dc:description/>
  <cp:lastModifiedBy>Gautschy Dominik SECO</cp:lastModifiedBy>
  <cp:lastPrinted>2024-01-16T10:46:06Z</cp:lastPrinted>
  <dcterms:created xsi:type="dcterms:W3CDTF">2015-06-05T18:19:34Z</dcterms:created>
  <dcterms:modified xsi:type="dcterms:W3CDTF">2024-01-24T08:50:51Z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policyId">
    <vt:lpwstr>/sites/704-ASALfutur/Freigegebene Dokumente</vt:lpwstr>
  </property>
  <property fmtid="{D5CDD505-2E9C-101B-9397-08002B2CF9AE}" pid="3" name="ContentTypeId">
    <vt:lpwstr>0x0101002A64EC32AAF3FC45AAF4AFE0788CD14D012A00E74E43AE080EF6489EE4A143D8168F15</vt:lpwstr>
  </property>
  <property fmtid="{D5CDD505-2E9C-101B-9397-08002B2CF9AE}" pid="4" name="ItemRetentionFormula">
    <vt:lpwstr>&lt;formula id="Microsoft.Office.RecordsManagement.PolicyFeatures.Expiration.Formula.BuiltIn"&gt;&lt;number&gt;730&lt;/number&gt;&lt;property&gt;Modified&lt;/property&gt;&lt;propertyId&gt;28cf69c5-fa48-462a-b5cd-27b6f9d2bd5f&lt;/propertyId&gt;&lt;period&gt;days&lt;/period&gt;&lt;/formula&gt;</vt:lpwstr>
  </property>
  <property fmtid="{D5CDD505-2E9C-101B-9397-08002B2CF9AE}" pid="5" name="MediaServiceImageTags">
    <vt:lpwstr/>
  </property>
</Properties>
</file>