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mc:AlternateContent xmlns:mc="http://schemas.openxmlformats.org/markup-compatibility/2006">
    <mc:Choice Requires="x15">
      <x15ac:absPath xmlns:x15ac="http://schemas.microsoft.com/office/spreadsheetml/2010/11/ac" url="\\adb.intra.admin.ch\Userhome$\SECO-01\U80842535\Config\Desktop\"/>
    </mc:Choice>
  </mc:AlternateContent>
  <xr:revisionPtr revIDLastSave="0" documentId="8_{C003E80B-17B7-4B30-9911-5BAFCD35BEEA}" xr6:coauthVersionLast="47" xr6:coauthVersionMax="47" xr10:uidLastSave="{00000000-0000-0000-0000-000000000000}"/>
  <bookViews>
    <workbookView xWindow="945" yWindow="0" windowWidth="27555" windowHeight="15480" tabRatio="506" xr2:uid="{00000000-000D-0000-FFFF-FFFF00000000}"/>
  </bookViews>
  <sheets>
    <sheet name="1045Xi Istruzioni" sheetId="32" r:id="rId1"/>
    <sheet name="1045Ai Domanda" sheetId="3" r:id="rId2"/>
    <sheet name="1045Bi Dati di base lav." sheetId="4" r:id="rId3"/>
    <sheet name="1045Di Rapporto (1)" sheetId="7" r:id="rId4"/>
    <sheet name="1045Di Rapporto (2)" sheetId="35" r:id="rId5"/>
    <sheet name="1045Ei Conteggio" sheetId="5" r:id="rId6"/>
    <sheet name="Hilfsdaten" sheetId="1" state="hidden" r:id="rId7"/>
    <sheet name="Übersetzungstexte" sheetId="2" state="hidden" r:id="rId8"/>
  </sheets>
  <externalReferences>
    <externalReference r:id="rId9"/>
    <externalReference r:id="rId10"/>
    <externalReference r:id="rId11"/>
    <externalReference r:id="rId12"/>
    <externalReference r:id="rId13"/>
  </externalReferences>
  <definedNames>
    <definedName name="_xlnm.Print_Area" localSheetId="1">'1045Ai Domanda'!$A$1:$B$40</definedName>
    <definedName name="_xlnm.Print_Area" localSheetId="2">'1045Bi Dati di base lav.'!$A$1:$U$208</definedName>
    <definedName name="_xlnm.Print_Area" localSheetId="3">'1045Di Rapporto (1)'!$A$1:$AL$219</definedName>
    <definedName name="_xlnm.Print_Area" localSheetId="4">'1045Di Rapporto (2)'!$A$1:$BG$219</definedName>
    <definedName name="_xlnm.Print_Area" localSheetId="5">'1045Ei Conteggio'!$A$1:$AN$211</definedName>
    <definedName name="_xlnm.Print_Area" localSheetId="0">'1045Xi Istruzioni'!$A$1:$D$150</definedName>
    <definedName name="_xlnm.Print_Titles" localSheetId="2">'1045Bi Dati di base lav.'!$4:$6</definedName>
    <definedName name="_xlnm.Print_Titles" localSheetId="3">'1045Di Rapporto (1)'!$16:$17</definedName>
    <definedName name="_xlnm.Print_Titles" localSheetId="4">'1045Di Rapporto (2)'!$16:$17</definedName>
    <definedName name="_xlnm.Print_Titles" localSheetId="5">'1045Ei Conteggio'!$8:$10</definedName>
    <definedName name="MAnzahl" localSheetId="0">#REF!</definedName>
    <definedName name="MAnzahl">[1]Hilfsdaten!$F$3:$F$25</definedName>
    <definedName name="Print_Area" localSheetId="1">'1045Ai Domanda'!$A$1:$B$40</definedName>
    <definedName name="Print_Area" localSheetId="2">'1045Bi Dati di base lav.'!$B$1:$T$107</definedName>
    <definedName name="Print_Area" localSheetId="3">'1045Di Rapporto (1)'!$A$1:$AK$118</definedName>
    <definedName name="Print_Area" localSheetId="4">'1045Di Rapporto (2)'!$A$1:$AK$118</definedName>
    <definedName name="Print_Area" localSheetId="5">'1045Ei Conteggio'!$A$1:$R$111</definedName>
    <definedName name="Print_Titles" localSheetId="2">'1045Bi Dati di base lav.'!$6:$6</definedName>
    <definedName name="Print_Titles" localSheetId="3">'1045Di Rapporto (1)'!$16:$17</definedName>
    <definedName name="Print_Titles" localSheetId="4">'1045Di Rapporto (2)'!$16:$17</definedName>
    <definedName name="Print_Titles" localSheetId="5">'1045Ei Conteggio'!$10:$10</definedName>
    <definedName name="Stand" localSheetId="0">'[2]Parameter &amp; Prozesse'!$A$3:$A$14</definedName>
    <definedName name="Stand">'[3]Parameter &amp; Prozesse'!$A$3:$A$14</definedName>
    <definedName name="Status_LO" localSheetId="0">'[2]Parameter &amp; Prozesse'!$A$18:$A$30</definedName>
    <definedName name="Status_LO">'[3]Parameter &amp; Prozesse'!$A$18:$A$30</definedName>
    <definedName name="t_art">[4]Parameter!$B$7:$B$9</definedName>
    <definedName name="t_JN">[4]Parameter!$B$13</definedName>
    <definedName name="t_komplexität">[4]Parameter!$B$18:$B$20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9" i="4" l="1"/>
  <c r="AB10" i="4"/>
  <c r="AB11" i="4"/>
  <c r="AB12" i="4"/>
  <c r="AB13" i="4"/>
  <c r="AB14" i="4"/>
  <c r="AB15" i="4"/>
  <c r="AB16" i="4"/>
  <c r="AB17" i="4"/>
  <c r="AB18" i="4"/>
  <c r="AB19" i="4"/>
  <c r="AB20" i="4"/>
  <c r="AB21" i="4"/>
  <c r="AB22" i="4"/>
  <c r="AB23" i="4"/>
  <c r="AB24" i="4"/>
  <c r="AB25" i="4"/>
  <c r="AB26" i="4"/>
  <c r="AB27" i="4"/>
  <c r="AB28" i="4"/>
  <c r="AB29" i="4"/>
  <c r="AB30" i="4"/>
  <c r="AB31" i="4"/>
  <c r="AB32" i="4"/>
  <c r="AB33" i="4"/>
  <c r="AB34" i="4"/>
  <c r="AB35" i="4"/>
  <c r="AB36" i="4"/>
  <c r="AB37" i="4"/>
  <c r="AB38" i="4"/>
  <c r="AB39" i="4"/>
  <c r="AB40" i="4"/>
  <c r="AB41" i="4"/>
  <c r="AB42" i="4"/>
  <c r="AB43" i="4"/>
  <c r="AB44" i="4"/>
  <c r="AB45" i="4"/>
  <c r="AB46" i="4"/>
  <c r="AB47" i="4"/>
  <c r="AB48" i="4"/>
  <c r="AB49" i="4"/>
  <c r="AB50" i="4"/>
  <c r="AB51" i="4"/>
  <c r="AB52" i="4"/>
  <c r="AB53" i="4"/>
  <c r="AB54" i="4"/>
  <c r="AB55" i="4"/>
  <c r="AB56" i="4"/>
  <c r="AB57" i="4"/>
  <c r="AB58" i="4"/>
  <c r="AB59" i="4"/>
  <c r="AB60" i="4"/>
  <c r="AB61" i="4"/>
  <c r="AB62" i="4"/>
  <c r="AB63" i="4"/>
  <c r="AB64" i="4"/>
  <c r="AB65" i="4"/>
  <c r="AB66" i="4"/>
  <c r="AB67" i="4"/>
  <c r="AB68" i="4"/>
  <c r="AB69" i="4"/>
  <c r="AB70" i="4"/>
  <c r="AB71" i="4"/>
  <c r="AB72" i="4"/>
  <c r="AB73" i="4"/>
  <c r="AB74" i="4"/>
  <c r="AB75" i="4"/>
  <c r="AB76" i="4"/>
  <c r="AB77" i="4"/>
  <c r="AB78" i="4"/>
  <c r="AB79" i="4"/>
  <c r="AB80" i="4"/>
  <c r="AB81" i="4"/>
  <c r="AB82" i="4"/>
  <c r="AB83" i="4"/>
  <c r="AB84" i="4"/>
  <c r="AB85" i="4"/>
  <c r="AB86" i="4"/>
  <c r="AB87" i="4"/>
  <c r="AB88" i="4"/>
  <c r="AB89" i="4"/>
  <c r="AB90" i="4"/>
  <c r="AB91" i="4"/>
  <c r="AB92" i="4"/>
  <c r="AB93" i="4"/>
  <c r="AB94" i="4"/>
  <c r="AB95" i="4"/>
  <c r="AB96" i="4"/>
  <c r="AB97" i="4"/>
  <c r="AB98" i="4"/>
  <c r="AB99" i="4"/>
  <c r="AB100" i="4"/>
  <c r="AB101" i="4"/>
  <c r="AB102" i="4"/>
  <c r="AB103" i="4"/>
  <c r="AB104" i="4"/>
  <c r="AB105" i="4"/>
  <c r="AB106" i="4"/>
  <c r="AB107" i="4"/>
  <c r="AB108" i="4"/>
  <c r="AB109" i="4"/>
  <c r="AB110" i="4"/>
  <c r="AB111" i="4"/>
  <c r="AB112" i="4"/>
  <c r="AB113" i="4"/>
  <c r="AB114" i="4"/>
  <c r="AB115" i="4"/>
  <c r="AB116" i="4"/>
  <c r="AB117" i="4"/>
  <c r="AB118" i="4"/>
  <c r="AB119" i="4"/>
  <c r="AB120" i="4"/>
  <c r="AB121" i="4"/>
  <c r="AB122" i="4"/>
  <c r="AB123" i="4"/>
  <c r="AB124" i="4"/>
  <c r="AB125" i="4"/>
  <c r="AB126" i="4"/>
  <c r="AB127" i="4"/>
  <c r="AB128" i="4"/>
  <c r="AB129" i="4"/>
  <c r="AB130" i="4"/>
  <c r="AB131" i="4"/>
  <c r="AB132" i="4"/>
  <c r="AB133" i="4"/>
  <c r="AB134" i="4"/>
  <c r="AB135" i="4"/>
  <c r="AB136" i="4"/>
  <c r="AB137" i="4"/>
  <c r="AB138" i="4"/>
  <c r="AB139" i="4"/>
  <c r="AB140" i="4"/>
  <c r="AB141" i="4"/>
  <c r="AB142" i="4"/>
  <c r="AB143" i="4"/>
  <c r="AB144" i="4"/>
  <c r="AB145" i="4"/>
  <c r="AB146" i="4"/>
  <c r="AB147" i="4"/>
  <c r="AB148" i="4"/>
  <c r="AB149" i="4"/>
  <c r="AB150" i="4"/>
  <c r="AB151" i="4"/>
  <c r="AB152" i="4"/>
  <c r="AB153" i="4"/>
  <c r="AB154" i="4"/>
  <c r="AB155" i="4"/>
  <c r="AB156" i="4"/>
  <c r="AB157" i="4"/>
  <c r="AB158" i="4"/>
  <c r="AB159" i="4"/>
  <c r="AB160" i="4"/>
  <c r="AB161" i="4"/>
  <c r="AB162" i="4"/>
  <c r="AB163" i="4"/>
  <c r="AB164" i="4"/>
  <c r="AB165" i="4"/>
  <c r="AB166" i="4"/>
  <c r="AB167" i="4"/>
  <c r="AB168" i="4"/>
  <c r="AB169" i="4"/>
  <c r="AB170" i="4"/>
  <c r="AB171" i="4"/>
  <c r="AB172" i="4"/>
  <c r="AB173" i="4"/>
  <c r="AB174" i="4"/>
  <c r="AB175" i="4"/>
  <c r="AB176" i="4"/>
  <c r="AB177" i="4"/>
  <c r="AB178" i="4"/>
  <c r="AB179" i="4"/>
  <c r="AB180" i="4"/>
  <c r="AB181" i="4"/>
  <c r="AB182" i="4"/>
  <c r="AB183" i="4"/>
  <c r="AB184" i="4"/>
  <c r="AB185" i="4"/>
  <c r="AB186" i="4"/>
  <c r="AB187" i="4"/>
  <c r="AB188" i="4"/>
  <c r="AB189" i="4"/>
  <c r="AB190" i="4"/>
  <c r="AB191" i="4"/>
  <c r="AB192" i="4"/>
  <c r="AB193" i="4"/>
  <c r="AB194" i="4"/>
  <c r="AB195" i="4"/>
  <c r="AB196" i="4"/>
  <c r="AB197" i="4"/>
  <c r="AB198" i="4"/>
  <c r="AB199" i="4"/>
  <c r="AB200" i="4"/>
  <c r="AB201" i="4"/>
  <c r="AB202" i="4"/>
  <c r="AB203" i="4"/>
  <c r="AB204" i="4"/>
  <c r="AB205" i="4"/>
  <c r="AB206" i="4"/>
  <c r="AB207" i="4"/>
  <c r="AB8" i="4"/>
  <c r="AA9" i="4"/>
  <c r="AA10" i="4"/>
  <c r="AA11" i="4"/>
  <c r="AA12" i="4"/>
  <c r="AA13" i="4"/>
  <c r="AA14" i="4"/>
  <c r="AA15" i="4"/>
  <c r="AA16" i="4"/>
  <c r="AA17" i="4"/>
  <c r="AA18" i="4"/>
  <c r="AA19" i="4"/>
  <c r="AA20" i="4"/>
  <c r="AA21" i="4"/>
  <c r="AA22" i="4"/>
  <c r="AA23" i="4"/>
  <c r="AA24" i="4"/>
  <c r="AA25" i="4"/>
  <c r="AA26" i="4"/>
  <c r="AA27" i="4"/>
  <c r="AA28" i="4"/>
  <c r="AA29" i="4"/>
  <c r="AA30" i="4"/>
  <c r="AA31" i="4"/>
  <c r="AA32" i="4"/>
  <c r="AA33" i="4"/>
  <c r="AA34" i="4"/>
  <c r="AA35" i="4"/>
  <c r="AA36" i="4"/>
  <c r="AA37" i="4"/>
  <c r="AA38" i="4"/>
  <c r="AA39" i="4"/>
  <c r="AA40" i="4"/>
  <c r="AA41" i="4"/>
  <c r="AA42" i="4"/>
  <c r="AA43" i="4"/>
  <c r="AA44" i="4"/>
  <c r="AA45" i="4"/>
  <c r="AA46" i="4"/>
  <c r="AA47" i="4"/>
  <c r="AA48" i="4"/>
  <c r="AA49" i="4"/>
  <c r="AA50" i="4"/>
  <c r="AA51" i="4"/>
  <c r="AA52" i="4"/>
  <c r="AA53" i="4"/>
  <c r="AA54" i="4"/>
  <c r="AA55" i="4"/>
  <c r="AA56" i="4"/>
  <c r="AA57" i="4"/>
  <c r="AA58" i="4"/>
  <c r="AA59" i="4"/>
  <c r="AA60" i="4"/>
  <c r="AA61" i="4"/>
  <c r="AA62" i="4"/>
  <c r="AA63" i="4"/>
  <c r="AA64" i="4"/>
  <c r="AA65" i="4"/>
  <c r="AA66" i="4"/>
  <c r="AA67" i="4"/>
  <c r="AA68" i="4"/>
  <c r="AA69" i="4"/>
  <c r="AA70" i="4"/>
  <c r="AA71" i="4"/>
  <c r="AA72" i="4"/>
  <c r="AA73" i="4"/>
  <c r="AA74" i="4"/>
  <c r="AA75" i="4"/>
  <c r="AA76" i="4"/>
  <c r="AA77" i="4"/>
  <c r="AA78" i="4"/>
  <c r="AA79" i="4"/>
  <c r="AA80" i="4"/>
  <c r="AA81" i="4"/>
  <c r="AA82" i="4"/>
  <c r="AA83" i="4"/>
  <c r="AA84" i="4"/>
  <c r="AA85" i="4"/>
  <c r="AA86" i="4"/>
  <c r="AA87" i="4"/>
  <c r="AA88" i="4"/>
  <c r="AA89" i="4"/>
  <c r="AA90" i="4"/>
  <c r="AA91" i="4"/>
  <c r="AA92" i="4"/>
  <c r="AA93" i="4"/>
  <c r="AA94" i="4"/>
  <c r="AA95" i="4"/>
  <c r="AA96" i="4"/>
  <c r="AA97" i="4"/>
  <c r="AA98" i="4"/>
  <c r="AA99" i="4"/>
  <c r="AA100" i="4"/>
  <c r="AA101" i="4"/>
  <c r="AA102" i="4"/>
  <c r="AA103" i="4"/>
  <c r="AA104" i="4"/>
  <c r="AA105" i="4"/>
  <c r="AA106" i="4"/>
  <c r="AA107" i="4"/>
  <c r="AA108" i="4"/>
  <c r="AA109" i="4"/>
  <c r="AA110" i="4"/>
  <c r="AA111" i="4"/>
  <c r="AA112" i="4"/>
  <c r="AA113" i="4"/>
  <c r="AA114" i="4"/>
  <c r="AA115" i="4"/>
  <c r="AA116" i="4"/>
  <c r="AA117" i="4"/>
  <c r="AA118" i="4"/>
  <c r="AA119" i="4"/>
  <c r="AA120" i="4"/>
  <c r="AA121" i="4"/>
  <c r="AA122" i="4"/>
  <c r="AA123" i="4"/>
  <c r="AA124" i="4"/>
  <c r="AA125" i="4"/>
  <c r="AA126" i="4"/>
  <c r="AA127" i="4"/>
  <c r="AA128" i="4"/>
  <c r="AA129" i="4"/>
  <c r="AA130" i="4"/>
  <c r="AA131" i="4"/>
  <c r="AA132" i="4"/>
  <c r="AA133" i="4"/>
  <c r="AA134" i="4"/>
  <c r="AA135" i="4"/>
  <c r="AA136" i="4"/>
  <c r="AA137" i="4"/>
  <c r="AA138" i="4"/>
  <c r="AA139" i="4"/>
  <c r="AA140" i="4"/>
  <c r="AA141" i="4"/>
  <c r="AA142" i="4"/>
  <c r="AA143" i="4"/>
  <c r="AA144" i="4"/>
  <c r="AA145" i="4"/>
  <c r="AA146" i="4"/>
  <c r="AA147" i="4"/>
  <c r="AA148" i="4"/>
  <c r="AA149" i="4"/>
  <c r="AA150" i="4"/>
  <c r="AA151" i="4"/>
  <c r="AA152" i="4"/>
  <c r="AA153" i="4"/>
  <c r="AA154" i="4"/>
  <c r="AA155" i="4"/>
  <c r="AA156" i="4"/>
  <c r="AA157" i="4"/>
  <c r="AA158" i="4"/>
  <c r="AA159" i="4"/>
  <c r="AA160" i="4"/>
  <c r="AA161" i="4"/>
  <c r="AA162" i="4"/>
  <c r="AA163" i="4"/>
  <c r="AA164" i="4"/>
  <c r="AA165" i="4"/>
  <c r="AA166" i="4"/>
  <c r="AA167" i="4"/>
  <c r="AA168" i="4"/>
  <c r="AA169" i="4"/>
  <c r="AA170" i="4"/>
  <c r="AA171" i="4"/>
  <c r="AA172" i="4"/>
  <c r="AA173" i="4"/>
  <c r="AA174" i="4"/>
  <c r="AA175" i="4"/>
  <c r="AA176" i="4"/>
  <c r="AA177" i="4"/>
  <c r="AA178" i="4"/>
  <c r="AA179" i="4"/>
  <c r="AA180" i="4"/>
  <c r="AA181" i="4"/>
  <c r="AA182" i="4"/>
  <c r="AA183" i="4"/>
  <c r="AA184" i="4"/>
  <c r="AA185" i="4"/>
  <c r="AA186" i="4"/>
  <c r="AA187" i="4"/>
  <c r="AA188" i="4"/>
  <c r="AA189" i="4"/>
  <c r="AA190" i="4"/>
  <c r="AA191" i="4"/>
  <c r="AA192" i="4"/>
  <c r="AA193" i="4"/>
  <c r="AA194" i="4"/>
  <c r="AA195" i="4"/>
  <c r="AA196" i="4"/>
  <c r="AA197" i="4"/>
  <c r="AA198" i="4"/>
  <c r="AA199" i="4"/>
  <c r="AA200" i="4"/>
  <c r="AA201" i="4"/>
  <c r="AA202" i="4"/>
  <c r="AA203" i="4"/>
  <c r="AA204" i="4"/>
  <c r="AA205" i="4"/>
  <c r="AA206" i="4"/>
  <c r="AA207" i="4"/>
  <c r="AA8" i="4"/>
  <c r="AJ18" i="7"/>
  <c r="A111" i="5" l="1"/>
  <c r="B111" i="5"/>
  <c r="C111" i="5"/>
  <c r="W111" i="5" s="1"/>
  <c r="E111" i="5"/>
  <c r="F111" i="5"/>
  <c r="G111" i="5"/>
  <c r="H111" i="5"/>
  <c r="I111" i="5"/>
  <c r="J111" i="5"/>
  <c r="L111" i="5"/>
  <c r="V111" i="5"/>
  <c r="X111" i="5"/>
  <c r="AE111" i="5"/>
  <c r="AG111" i="5"/>
  <c r="AI111" i="5"/>
  <c r="AJ111" i="5"/>
  <c r="AM111" i="5"/>
  <c r="AN111" i="5"/>
  <c r="A112" i="5"/>
  <c r="J112" i="5" s="1"/>
  <c r="B112" i="5"/>
  <c r="C112" i="5"/>
  <c r="E112" i="5"/>
  <c r="F112" i="5"/>
  <c r="G112" i="5"/>
  <c r="H112" i="5"/>
  <c r="I112" i="5"/>
  <c r="L112" i="5"/>
  <c r="V112" i="5"/>
  <c r="W112" i="5"/>
  <c r="X112" i="5"/>
  <c r="AE112" i="5"/>
  <c r="AG112" i="5"/>
  <c r="AI112" i="5"/>
  <c r="AJ112" i="5"/>
  <c r="AM112" i="5"/>
  <c r="AN112" i="5"/>
  <c r="A113" i="5"/>
  <c r="B113" i="5"/>
  <c r="C113" i="5"/>
  <c r="W113" i="5" s="1"/>
  <c r="E113" i="5"/>
  <c r="F113" i="5"/>
  <c r="G113" i="5"/>
  <c r="H113" i="5"/>
  <c r="I113" i="5"/>
  <c r="J113" i="5"/>
  <c r="L113" i="5"/>
  <c r="V113" i="5"/>
  <c r="X113" i="5"/>
  <c r="AE113" i="5"/>
  <c r="AG113" i="5"/>
  <c r="AI113" i="5"/>
  <c r="AJ113" i="5"/>
  <c r="AM113" i="5"/>
  <c r="AN113" i="5"/>
  <c r="A114" i="5"/>
  <c r="B114" i="5"/>
  <c r="C114" i="5"/>
  <c r="W114" i="5" s="1"/>
  <c r="E114" i="5"/>
  <c r="F114" i="5"/>
  <c r="G114" i="5"/>
  <c r="H114" i="5"/>
  <c r="I114" i="5"/>
  <c r="J114" i="5"/>
  <c r="L114" i="5"/>
  <c r="V114" i="5"/>
  <c r="X114" i="5"/>
  <c r="AE114" i="5"/>
  <c r="AG114" i="5"/>
  <c r="AI114" i="5"/>
  <c r="AJ114" i="5"/>
  <c r="AM114" i="5"/>
  <c r="AN114" i="5"/>
  <c r="A115" i="5"/>
  <c r="B115" i="5"/>
  <c r="C115" i="5"/>
  <c r="W115" i="5" s="1"/>
  <c r="E115" i="5"/>
  <c r="F115" i="5"/>
  <c r="G115" i="5"/>
  <c r="H115" i="5"/>
  <c r="I115" i="5"/>
  <c r="J115" i="5"/>
  <c r="L115" i="5"/>
  <c r="V115" i="5"/>
  <c r="X115" i="5"/>
  <c r="AE115" i="5"/>
  <c r="AG115" i="5"/>
  <c r="AI115" i="5"/>
  <c r="AJ115" i="5"/>
  <c r="AM115" i="5"/>
  <c r="AN115" i="5"/>
  <c r="A116" i="5"/>
  <c r="B116" i="5"/>
  <c r="C116" i="5"/>
  <c r="W116" i="5" s="1"/>
  <c r="E116" i="5"/>
  <c r="F116" i="5"/>
  <c r="G116" i="5"/>
  <c r="H116" i="5"/>
  <c r="I116" i="5"/>
  <c r="J116" i="5"/>
  <c r="L116" i="5"/>
  <c r="V116" i="5"/>
  <c r="X116" i="5"/>
  <c r="AE116" i="5"/>
  <c r="AG116" i="5"/>
  <c r="AI116" i="5"/>
  <c r="AJ116" i="5"/>
  <c r="AM116" i="5"/>
  <c r="AN116" i="5"/>
  <c r="A117" i="5"/>
  <c r="J117" i="5" s="1"/>
  <c r="B117" i="5"/>
  <c r="C117" i="5"/>
  <c r="W117" i="5" s="1"/>
  <c r="E117" i="5"/>
  <c r="F117" i="5"/>
  <c r="G117" i="5"/>
  <c r="H117" i="5"/>
  <c r="I117" i="5"/>
  <c r="L117" i="5"/>
  <c r="V117" i="5"/>
  <c r="X117" i="5"/>
  <c r="AE117" i="5"/>
  <c r="AG117" i="5"/>
  <c r="AI117" i="5"/>
  <c r="AJ117" i="5"/>
  <c r="AM117" i="5"/>
  <c r="AN117" i="5"/>
  <c r="A118" i="5"/>
  <c r="B118" i="5"/>
  <c r="C118" i="5"/>
  <c r="W118" i="5" s="1"/>
  <c r="E118" i="5"/>
  <c r="F118" i="5"/>
  <c r="G118" i="5"/>
  <c r="H118" i="5"/>
  <c r="I118" i="5"/>
  <c r="J118" i="5"/>
  <c r="L118" i="5"/>
  <c r="V118" i="5"/>
  <c r="X118" i="5"/>
  <c r="AE118" i="5"/>
  <c r="AG118" i="5"/>
  <c r="AI118" i="5"/>
  <c r="AJ118" i="5"/>
  <c r="AM118" i="5"/>
  <c r="AN118" i="5"/>
  <c r="A119" i="5"/>
  <c r="B119" i="5"/>
  <c r="C119" i="5"/>
  <c r="W119" i="5" s="1"/>
  <c r="E119" i="5"/>
  <c r="F119" i="5"/>
  <c r="G119" i="5"/>
  <c r="H119" i="5"/>
  <c r="I119" i="5"/>
  <c r="J119" i="5"/>
  <c r="L119" i="5"/>
  <c r="V119" i="5"/>
  <c r="X119" i="5"/>
  <c r="AE119" i="5"/>
  <c r="AG119" i="5"/>
  <c r="AI119" i="5"/>
  <c r="AJ119" i="5"/>
  <c r="AM119" i="5"/>
  <c r="AN119" i="5"/>
  <c r="A120" i="5"/>
  <c r="B120" i="5"/>
  <c r="C120" i="5"/>
  <c r="W120" i="5" s="1"/>
  <c r="E120" i="5"/>
  <c r="F120" i="5"/>
  <c r="G120" i="5"/>
  <c r="H120" i="5"/>
  <c r="I120" i="5"/>
  <c r="J120" i="5"/>
  <c r="L120" i="5"/>
  <c r="V120" i="5"/>
  <c r="X120" i="5"/>
  <c r="AE120" i="5"/>
  <c r="AG120" i="5"/>
  <c r="AI120" i="5"/>
  <c r="AJ120" i="5"/>
  <c r="AM120" i="5"/>
  <c r="AN120" i="5"/>
  <c r="A121" i="5"/>
  <c r="J121" i="5" s="1"/>
  <c r="B121" i="5"/>
  <c r="C121" i="5"/>
  <c r="W121" i="5" s="1"/>
  <c r="E121" i="5"/>
  <c r="F121" i="5"/>
  <c r="G121" i="5"/>
  <c r="H121" i="5"/>
  <c r="I121" i="5"/>
  <c r="L121" i="5"/>
  <c r="V121" i="5"/>
  <c r="X121" i="5"/>
  <c r="AE121" i="5"/>
  <c r="AG121" i="5"/>
  <c r="AI121" i="5"/>
  <c r="AJ121" i="5"/>
  <c r="AM121" i="5"/>
  <c r="AN121" i="5"/>
  <c r="A122" i="5"/>
  <c r="J122" i="5" s="1"/>
  <c r="B122" i="5"/>
  <c r="C122" i="5"/>
  <c r="W122" i="5" s="1"/>
  <c r="E122" i="5"/>
  <c r="F122" i="5"/>
  <c r="G122" i="5"/>
  <c r="H122" i="5"/>
  <c r="I122" i="5"/>
  <c r="L122" i="5"/>
  <c r="V122" i="5"/>
  <c r="X122" i="5"/>
  <c r="AE122" i="5"/>
  <c r="AG122" i="5"/>
  <c r="AI122" i="5"/>
  <c r="AJ122" i="5"/>
  <c r="AM122" i="5"/>
  <c r="AN122" i="5"/>
  <c r="A123" i="5"/>
  <c r="B123" i="5"/>
  <c r="C123" i="5"/>
  <c r="W123" i="5" s="1"/>
  <c r="E123" i="5"/>
  <c r="F123" i="5"/>
  <c r="G123" i="5"/>
  <c r="H123" i="5"/>
  <c r="I123" i="5"/>
  <c r="J123" i="5"/>
  <c r="L123" i="5"/>
  <c r="V123" i="5"/>
  <c r="X123" i="5"/>
  <c r="AE123" i="5"/>
  <c r="AG123" i="5"/>
  <c r="AI123" i="5"/>
  <c r="AJ123" i="5"/>
  <c r="AM123" i="5"/>
  <c r="AN123" i="5"/>
  <c r="A124" i="5"/>
  <c r="J124" i="5" s="1"/>
  <c r="B124" i="5"/>
  <c r="C124" i="5"/>
  <c r="W124" i="5" s="1"/>
  <c r="E124" i="5"/>
  <c r="F124" i="5"/>
  <c r="G124" i="5"/>
  <c r="H124" i="5"/>
  <c r="I124" i="5"/>
  <c r="L124" i="5"/>
  <c r="V124" i="5"/>
  <c r="X124" i="5"/>
  <c r="AE124" i="5"/>
  <c r="AG124" i="5"/>
  <c r="AI124" i="5"/>
  <c r="AJ124" i="5"/>
  <c r="AM124" i="5"/>
  <c r="AN124" i="5"/>
  <c r="A125" i="5"/>
  <c r="B125" i="5"/>
  <c r="C125" i="5"/>
  <c r="W125" i="5" s="1"/>
  <c r="E125" i="5"/>
  <c r="F125" i="5"/>
  <c r="G125" i="5"/>
  <c r="H125" i="5"/>
  <c r="I125" i="5"/>
  <c r="J125" i="5"/>
  <c r="L125" i="5"/>
  <c r="V125" i="5"/>
  <c r="X125" i="5"/>
  <c r="AE125" i="5"/>
  <c r="AG125" i="5"/>
  <c r="AI125" i="5"/>
  <c r="AJ125" i="5"/>
  <c r="AM125" i="5"/>
  <c r="AN125" i="5"/>
  <c r="A126" i="5"/>
  <c r="J126" i="5" s="1"/>
  <c r="B126" i="5"/>
  <c r="C126" i="5"/>
  <c r="W126" i="5" s="1"/>
  <c r="E126" i="5"/>
  <c r="F126" i="5"/>
  <c r="G126" i="5"/>
  <c r="H126" i="5"/>
  <c r="I126" i="5"/>
  <c r="L126" i="5"/>
  <c r="V126" i="5"/>
  <c r="X126" i="5"/>
  <c r="AE126" i="5"/>
  <c r="AG126" i="5"/>
  <c r="AI126" i="5"/>
  <c r="AJ126" i="5"/>
  <c r="AM126" i="5"/>
  <c r="AN126" i="5"/>
  <c r="A127" i="5"/>
  <c r="J127" i="5" s="1"/>
  <c r="B127" i="5"/>
  <c r="C127" i="5"/>
  <c r="E127" i="5"/>
  <c r="F127" i="5"/>
  <c r="G127" i="5"/>
  <c r="H127" i="5"/>
  <c r="I127" i="5"/>
  <c r="L127" i="5"/>
  <c r="V127" i="5"/>
  <c r="W127" i="5"/>
  <c r="X127" i="5"/>
  <c r="AE127" i="5"/>
  <c r="AG127" i="5"/>
  <c r="AI127" i="5"/>
  <c r="AJ127" i="5"/>
  <c r="AM127" i="5"/>
  <c r="AN127" i="5"/>
  <c r="A128" i="5"/>
  <c r="B128" i="5"/>
  <c r="C128" i="5"/>
  <c r="W128" i="5" s="1"/>
  <c r="E128" i="5"/>
  <c r="F128" i="5"/>
  <c r="G128" i="5"/>
  <c r="H128" i="5"/>
  <c r="I128" i="5"/>
  <c r="J128" i="5"/>
  <c r="L128" i="5"/>
  <c r="V128" i="5"/>
  <c r="X128" i="5"/>
  <c r="AE128" i="5"/>
  <c r="AG128" i="5"/>
  <c r="AI128" i="5"/>
  <c r="AJ128" i="5"/>
  <c r="AM128" i="5"/>
  <c r="AN128" i="5"/>
  <c r="A129" i="5"/>
  <c r="B129" i="5"/>
  <c r="C129" i="5"/>
  <c r="W129" i="5" s="1"/>
  <c r="E129" i="5"/>
  <c r="F129" i="5"/>
  <c r="G129" i="5"/>
  <c r="H129" i="5"/>
  <c r="I129" i="5"/>
  <c r="J129" i="5"/>
  <c r="L129" i="5"/>
  <c r="V129" i="5"/>
  <c r="X129" i="5"/>
  <c r="AE129" i="5"/>
  <c r="AG129" i="5"/>
  <c r="AI129" i="5"/>
  <c r="AJ129" i="5"/>
  <c r="AM129" i="5"/>
  <c r="AN129" i="5"/>
  <c r="A130" i="5"/>
  <c r="B130" i="5"/>
  <c r="C130" i="5"/>
  <c r="W130" i="5" s="1"/>
  <c r="E130" i="5"/>
  <c r="F130" i="5"/>
  <c r="G130" i="5"/>
  <c r="H130" i="5"/>
  <c r="I130" i="5"/>
  <c r="J130" i="5"/>
  <c r="L130" i="5"/>
  <c r="V130" i="5"/>
  <c r="X130" i="5"/>
  <c r="AE130" i="5"/>
  <c r="AG130" i="5"/>
  <c r="AI130" i="5"/>
  <c r="AJ130" i="5"/>
  <c r="AM130" i="5"/>
  <c r="AN130" i="5"/>
  <c r="A131" i="5"/>
  <c r="B131" i="5"/>
  <c r="C131" i="5"/>
  <c r="W131" i="5" s="1"/>
  <c r="E131" i="5"/>
  <c r="F131" i="5"/>
  <c r="G131" i="5"/>
  <c r="H131" i="5"/>
  <c r="I131" i="5"/>
  <c r="J131" i="5"/>
  <c r="L131" i="5"/>
  <c r="V131" i="5"/>
  <c r="X131" i="5"/>
  <c r="AE131" i="5"/>
  <c r="AG131" i="5"/>
  <c r="AI131" i="5"/>
  <c r="AJ131" i="5"/>
  <c r="AM131" i="5"/>
  <c r="AN131" i="5"/>
  <c r="A132" i="5"/>
  <c r="J132" i="5" s="1"/>
  <c r="B132" i="5"/>
  <c r="C132" i="5"/>
  <c r="E132" i="5"/>
  <c r="F132" i="5"/>
  <c r="G132" i="5"/>
  <c r="H132" i="5"/>
  <c r="I132" i="5"/>
  <c r="L132" i="5"/>
  <c r="V132" i="5"/>
  <c r="W132" i="5"/>
  <c r="X132" i="5"/>
  <c r="AE132" i="5"/>
  <c r="AG132" i="5"/>
  <c r="AI132" i="5"/>
  <c r="AJ132" i="5"/>
  <c r="AM132" i="5"/>
  <c r="AN132" i="5"/>
  <c r="A133" i="5"/>
  <c r="B133" i="5"/>
  <c r="C133" i="5"/>
  <c r="E133" i="5"/>
  <c r="F133" i="5"/>
  <c r="G133" i="5"/>
  <c r="H133" i="5"/>
  <c r="I133" i="5"/>
  <c r="J133" i="5"/>
  <c r="L133" i="5"/>
  <c r="V133" i="5"/>
  <c r="W133" i="5"/>
  <c r="X133" i="5"/>
  <c r="AE133" i="5"/>
  <c r="AG133" i="5"/>
  <c r="AI133" i="5"/>
  <c r="AJ133" i="5"/>
  <c r="AM133" i="5"/>
  <c r="AN133" i="5"/>
  <c r="A134" i="5"/>
  <c r="J134" i="5" s="1"/>
  <c r="B134" i="5"/>
  <c r="C134" i="5"/>
  <c r="W134" i="5" s="1"/>
  <c r="E134" i="5"/>
  <c r="F134" i="5"/>
  <c r="G134" i="5"/>
  <c r="H134" i="5"/>
  <c r="I134" i="5"/>
  <c r="L134" i="5"/>
  <c r="V134" i="5"/>
  <c r="X134" i="5"/>
  <c r="AE134" i="5"/>
  <c r="AG134" i="5"/>
  <c r="AI134" i="5"/>
  <c r="AJ134" i="5"/>
  <c r="AM134" i="5"/>
  <c r="AN134" i="5"/>
  <c r="A135" i="5"/>
  <c r="B135" i="5"/>
  <c r="C135" i="5"/>
  <c r="W135" i="5" s="1"/>
  <c r="E135" i="5"/>
  <c r="F135" i="5"/>
  <c r="G135" i="5"/>
  <c r="H135" i="5"/>
  <c r="I135" i="5"/>
  <c r="J135" i="5"/>
  <c r="L135" i="5"/>
  <c r="V135" i="5"/>
  <c r="X135" i="5"/>
  <c r="AE135" i="5"/>
  <c r="AG135" i="5"/>
  <c r="AI135" i="5"/>
  <c r="AJ135" i="5"/>
  <c r="AM135" i="5"/>
  <c r="AN135" i="5"/>
  <c r="A136" i="5"/>
  <c r="B136" i="5"/>
  <c r="C136" i="5"/>
  <c r="W136" i="5" s="1"/>
  <c r="E136" i="5"/>
  <c r="F136" i="5"/>
  <c r="G136" i="5"/>
  <c r="H136" i="5"/>
  <c r="I136" i="5"/>
  <c r="J136" i="5"/>
  <c r="L136" i="5"/>
  <c r="V136" i="5"/>
  <c r="X136" i="5"/>
  <c r="AE136" i="5"/>
  <c r="AG136" i="5"/>
  <c r="AI136" i="5"/>
  <c r="AJ136" i="5"/>
  <c r="AM136" i="5"/>
  <c r="AN136" i="5"/>
  <c r="A137" i="5"/>
  <c r="J137" i="5" s="1"/>
  <c r="B137" i="5"/>
  <c r="C137" i="5"/>
  <c r="W137" i="5" s="1"/>
  <c r="E137" i="5"/>
  <c r="F137" i="5"/>
  <c r="G137" i="5"/>
  <c r="H137" i="5"/>
  <c r="I137" i="5"/>
  <c r="L137" i="5"/>
  <c r="V137" i="5"/>
  <c r="X137" i="5"/>
  <c r="AE137" i="5"/>
  <c r="AG137" i="5"/>
  <c r="AI137" i="5"/>
  <c r="AJ137" i="5"/>
  <c r="AM137" i="5"/>
  <c r="AN137" i="5"/>
  <c r="A138" i="5"/>
  <c r="B138" i="5"/>
  <c r="C138" i="5"/>
  <c r="W138" i="5" s="1"/>
  <c r="E138" i="5"/>
  <c r="F138" i="5"/>
  <c r="G138" i="5"/>
  <c r="H138" i="5"/>
  <c r="I138" i="5"/>
  <c r="J138" i="5"/>
  <c r="L138" i="5"/>
  <c r="V138" i="5"/>
  <c r="X138" i="5"/>
  <c r="AE138" i="5"/>
  <c r="AG138" i="5"/>
  <c r="AI138" i="5"/>
  <c r="AJ138" i="5"/>
  <c r="AM138" i="5"/>
  <c r="AN138" i="5"/>
  <c r="A139" i="5"/>
  <c r="J139" i="5" s="1"/>
  <c r="B139" i="5"/>
  <c r="C139" i="5"/>
  <c r="W139" i="5" s="1"/>
  <c r="E139" i="5"/>
  <c r="F139" i="5"/>
  <c r="G139" i="5"/>
  <c r="H139" i="5"/>
  <c r="I139" i="5"/>
  <c r="L139" i="5"/>
  <c r="V139" i="5"/>
  <c r="X139" i="5"/>
  <c r="AE139" i="5"/>
  <c r="AG139" i="5"/>
  <c r="AI139" i="5"/>
  <c r="AJ139" i="5"/>
  <c r="AM139" i="5"/>
  <c r="AN139" i="5"/>
  <c r="A140" i="5"/>
  <c r="J140" i="5" s="1"/>
  <c r="B140" i="5"/>
  <c r="C140" i="5"/>
  <c r="W140" i="5" s="1"/>
  <c r="E140" i="5"/>
  <c r="F140" i="5"/>
  <c r="G140" i="5"/>
  <c r="H140" i="5"/>
  <c r="I140" i="5"/>
  <c r="L140" i="5"/>
  <c r="V140" i="5"/>
  <c r="X140" i="5"/>
  <c r="AE140" i="5"/>
  <c r="AG140" i="5"/>
  <c r="AI140" i="5"/>
  <c r="AJ140" i="5"/>
  <c r="AM140" i="5"/>
  <c r="AN140" i="5"/>
  <c r="A141" i="5"/>
  <c r="J141" i="5" s="1"/>
  <c r="B141" i="5"/>
  <c r="C141" i="5"/>
  <c r="W141" i="5" s="1"/>
  <c r="E141" i="5"/>
  <c r="F141" i="5"/>
  <c r="G141" i="5"/>
  <c r="H141" i="5"/>
  <c r="I141" i="5"/>
  <c r="L141" i="5"/>
  <c r="V141" i="5"/>
  <c r="X141" i="5"/>
  <c r="AE141" i="5"/>
  <c r="AG141" i="5"/>
  <c r="AI141" i="5"/>
  <c r="AJ141" i="5"/>
  <c r="AM141" i="5"/>
  <c r="AN141" i="5"/>
  <c r="A142" i="5"/>
  <c r="J142" i="5" s="1"/>
  <c r="B142" i="5"/>
  <c r="C142" i="5"/>
  <c r="W142" i="5" s="1"/>
  <c r="E142" i="5"/>
  <c r="F142" i="5"/>
  <c r="G142" i="5"/>
  <c r="H142" i="5"/>
  <c r="I142" i="5"/>
  <c r="L142" i="5"/>
  <c r="V142" i="5"/>
  <c r="X142" i="5"/>
  <c r="AE142" i="5"/>
  <c r="AG142" i="5"/>
  <c r="AI142" i="5"/>
  <c r="AJ142" i="5"/>
  <c r="AM142" i="5"/>
  <c r="AN142" i="5"/>
  <c r="A143" i="5"/>
  <c r="J143" i="5" s="1"/>
  <c r="B143" i="5"/>
  <c r="C143" i="5"/>
  <c r="W143" i="5" s="1"/>
  <c r="E143" i="5"/>
  <c r="F143" i="5"/>
  <c r="G143" i="5"/>
  <c r="H143" i="5"/>
  <c r="I143" i="5"/>
  <c r="L143" i="5"/>
  <c r="V143" i="5"/>
  <c r="X143" i="5"/>
  <c r="AE143" i="5"/>
  <c r="AG143" i="5"/>
  <c r="AI143" i="5"/>
  <c r="AJ143" i="5"/>
  <c r="AM143" i="5"/>
  <c r="AN143" i="5"/>
  <c r="A144" i="5"/>
  <c r="J144" i="5" s="1"/>
  <c r="B144" i="5"/>
  <c r="C144" i="5"/>
  <c r="W144" i="5" s="1"/>
  <c r="E144" i="5"/>
  <c r="F144" i="5"/>
  <c r="G144" i="5"/>
  <c r="H144" i="5"/>
  <c r="I144" i="5"/>
  <c r="L144" i="5"/>
  <c r="V144" i="5"/>
  <c r="X144" i="5"/>
  <c r="AE144" i="5"/>
  <c r="AG144" i="5"/>
  <c r="AI144" i="5"/>
  <c r="AJ144" i="5"/>
  <c r="AM144" i="5"/>
  <c r="AN144" i="5"/>
  <c r="A145" i="5"/>
  <c r="J145" i="5" s="1"/>
  <c r="B145" i="5"/>
  <c r="C145" i="5"/>
  <c r="E145" i="5"/>
  <c r="F145" i="5"/>
  <c r="G145" i="5"/>
  <c r="H145" i="5"/>
  <c r="I145" i="5"/>
  <c r="L145" i="5"/>
  <c r="V145" i="5"/>
  <c r="W145" i="5"/>
  <c r="X145" i="5"/>
  <c r="AE145" i="5"/>
  <c r="AG145" i="5"/>
  <c r="AI145" i="5"/>
  <c r="AJ145" i="5"/>
  <c r="AM145" i="5"/>
  <c r="AN145" i="5"/>
  <c r="A146" i="5"/>
  <c r="B146" i="5"/>
  <c r="C146" i="5"/>
  <c r="W146" i="5" s="1"/>
  <c r="E146" i="5"/>
  <c r="F146" i="5"/>
  <c r="G146" i="5"/>
  <c r="H146" i="5"/>
  <c r="I146" i="5"/>
  <c r="J146" i="5"/>
  <c r="L146" i="5"/>
  <c r="V146" i="5"/>
  <c r="X146" i="5"/>
  <c r="AE146" i="5"/>
  <c r="AG146" i="5"/>
  <c r="AI146" i="5"/>
  <c r="AJ146" i="5"/>
  <c r="AM146" i="5"/>
  <c r="AN146" i="5"/>
  <c r="A147" i="5"/>
  <c r="J147" i="5" s="1"/>
  <c r="B147" i="5"/>
  <c r="C147" i="5"/>
  <c r="E147" i="5"/>
  <c r="F147" i="5"/>
  <c r="G147" i="5"/>
  <c r="H147" i="5"/>
  <c r="I147" i="5"/>
  <c r="L147" i="5"/>
  <c r="V147" i="5"/>
  <c r="W147" i="5"/>
  <c r="X147" i="5"/>
  <c r="AE147" i="5"/>
  <c r="AG147" i="5"/>
  <c r="AI147" i="5"/>
  <c r="AJ147" i="5"/>
  <c r="AM147" i="5"/>
  <c r="AN147" i="5"/>
  <c r="A148" i="5"/>
  <c r="B148" i="5"/>
  <c r="C148" i="5"/>
  <c r="W148" i="5" s="1"/>
  <c r="E148" i="5"/>
  <c r="F148" i="5"/>
  <c r="G148" i="5"/>
  <c r="H148" i="5"/>
  <c r="I148" i="5"/>
  <c r="J148" i="5"/>
  <c r="L148" i="5"/>
  <c r="V148" i="5"/>
  <c r="X148" i="5"/>
  <c r="AE148" i="5"/>
  <c r="AG148" i="5"/>
  <c r="AI148" i="5"/>
  <c r="AJ148" i="5"/>
  <c r="AM148" i="5"/>
  <c r="AN148" i="5"/>
  <c r="A149" i="5"/>
  <c r="B149" i="5"/>
  <c r="C149" i="5"/>
  <c r="W149" i="5" s="1"/>
  <c r="E149" i="5"/>
  <c r="F149" i="5"/>
  <c r="G149" i="5"/>
  <c r="H149" i="5"/>
  <c r="I149" i="5"/>
  <c r="J149" i="5"/>
  <c r="L149" i="5"/>
  <c r="V149" i="5"/>
  <c r="X149" i="5"/>
  <c r="AE149" i="5"/>
  <c r="AG149" i="5"/>
  <c r="AI149" i="5"/>
  <c r="AJ149" i="5"/>
  <c r="AM149" i="5"/>
  <c r="AN149" i="5"/>
  <c r="A150" i="5"/>
  <c r="B150" i="5"/>
  <c r="C150" i="5"/>
  <c r="W150" i="5" s="1"/>
  <c r="E150" i="5"/>
  <c r="F150" i="5"/>
  <c r="G150" i="5"/>
  <c r="H150" i="5"/>
  <c r="I150" i="5"/>
  <c r="J150" i="5"/>
  <c r="L150" i="5"/>
  <c r="V150" i="5"/>
  <c r="X150" i="5"/>
  <c r="AE150" i="5"/>
  <c r="AG150" i="5"/>
  <c r="AI150" i="5"/>
  <c r="AJ150" i="5"/>
  <c r="AM150" i="5"/>
  <c r="AN150" i="5"/>
  <c r="A151" i="5"/>
  <c r="B151" i="5"/>
  <c r="C151" i="5"/>
  <c r="W151" i="5" s="1"/>
  <c r="E151" i="5"/>
  <c r="F151" i="5"/>
  <c r="G151" i="5"/>
  <c r="H151" i="5"/>
  <c r="I151" i="5"/>
  <c r="J151" i="5"/>
  <c r="L151" i="5"/>
  <c r="V151" i="5"/>
  <c r="X151" i="5"/>
  <c r="AE151" i="5"/>
  <c r="AG151" i="5"/>
  <c r="AI151" i="5"/>
  <c r="AJ151" i="5"/>
  <c r="AM151" i="5"/>
  <c r="AN151" i="5"/>
  <c r="A152" i="5"/>
  <c r="J152" i="5" s="1"/>
  <c r="B152" i="5"/>
  <c r="C152" i="5"/>
  <c r="E152" i="5"/>
  <c r="F152" i="5"/>
  <c r="G152" i="5"/>
  <c r="H152" i="5"/>
  <c r="I152" i="5"/>
  <c r="L152" i="5"/>
  <c r="V152" i="5"/>
  <c r="W152" i="5"/>
  <c r="X152" i="5"/>
  <c r="AE152" i="5"/>
  <c r="AG152" i="5"/>
  <c r="AI152" i="5"/>
  <c r="AJ152" i="5"/>
  <c r="AM152" i="5"/>
  <c r="AN152" i="5"/>
  <c r="A153" i="5"/>
  <c r="J153" i="5" s="1"/>
  <c r="B153" i="5"/>
  <c r="C153" i="5"/>
  <c r="E153" i="5"/>
  <c r="F153" i="5"/>
  <c r="G153" i="5"/>
  <c r="H153" i="5"/>
  <c r="I153" i="5"/>
  <c r="L153" i="5"/>
  <c r="V153" i="5"/>
  <c r="W153" i="5"/>
  <c r="X153" i="5"/>
  <c r="AE153" i="5"/>
  <c r="AG153" i="5"/>
  <c r="AI153" i="5"/>
  <c r="AJ153" i="5"/>
  <c r="AM153" i="5"/>
  <c r="AN153" i="5"/>
  <c r="A154" i="5"/>
  <c r="B154" i="5"/>
  <c r="C154" i="5"/>
  <c r="W154" i="5" s="1"/>
  <c r="E154" i="5"/>
  <c r="F154" i="5"/>
  <c r="G154" i="5"/>
  <c r="H154" i="5"/>
  <c r="I154" i="5"/>
  <c r="J154" i="5"/>
  <c r="L154" i="5"/>
  <c r="V154" i="5"/>
  <c r="X154" i="5"/>
  <c r="AE154" i="5"/>
  <c r="AG154" i="5"/>
  <c r="AI154" i="5"/>
  <c r="AJ154" i="5"/>
  <c r="AM154" i="5"/>
  <c r="AN154" i="5"/>
  <c r="A155" i="5"/>
  <c r="J155" i="5" s="1"/>
  <c r="B155" i="5"/>
  <c r="C155" i="5"/>
  <c r="W155" i="5" s="1"/>
  <c r="E155" i="5"/>
  <c r="F155" i="5"/>
  <c r="G155" i="5"/>
  <c r="H155" i="5"/>
  <c r="I155" i="5"/>
  <c r="L155" i="5"/>
  <c r="V155" i="5"/>
  <c r="X155" i="5"/>
  <c r="AE155" i="5"/>
  <c r="AG155" i="5"/>
  <c r="AI155" i="5"/>
  <c r="AJ155" i="5"/>
  <c r="AM155" i="5"/>
  <c r="AN155" i="5"/>
  <c r="A156" i="5"/>
  <c r="B156" i="5"/>
  <c r="C156" i="5"/>
  <c r="W156" i="5" s="1"/>
  <c r="E156" i="5"/>
  <c r="F156" i="5"/>
  <c r="G156" i="5"/>
  <c r="H156" i="5"/>
  <c r="I156" i="5"/>
  <c r="J156" i="5"/>
  <c r="L156" i="5"/>
  <c r="V156" i="5"/>
  <c r="X156" i="5"/>
  <c r="AE156" i="5"/>
  <c r="AG156" i="5"/>
  <c r="AI156" i="5"/>
  <c r="AJ156" i="5"/>
  <c r="AM156" i="5"/>
  <c r="AN156" i="5"/>
  <c r="A157" i="5"/>
  <c r="B157" i="5"/>
  <c r="C157" i="5"/>
  <c r="W157" i="5" s="1"/>
  <c r="E157" i="5"/>
  <c r="F157" i="5"/>
  <c r="G157" i="5"/>
  <c r="H157" i="5"/>
  <c r="I157" i="5"/>
  <c r="J157" i="5"/>
  <c r="L157" i="5"/>
  <c r="V157" i="5"/>
  <c r="X157" i="5"/>
  <c r="AE157" i="5"/>
  <c r="AG157" i="5"/>
  <c r="AI157" i="5"/>
  <c r="AJ157" i="5"/>
  <c r="AM157" i="5"/>
  <c r="AN157" i="5"/>
  <c r="A158" i="5"/>
  <c r="J158" i="5" s="1"/>
  <c r="B158" i="5"/>
  <c r="C158" i="5"/>
  <c r="E158" i="5"/>
  <c r="F158" i="5"/>
  <c r="G158" i="5"/>
  <c r="H158" i="5"/>
  <c r="I158" i="5"/>
  <c r="L158" i="5"/>
  <c r="V158" i="5"/>
  <c r="W158" i="5"/>
  <c r="X158" i="5"/>
  <c r="AE158" i="5"/>
  <c r="AG158" i="5"/>
  <c r="AI158" i="5"/>
  <c r="AJ158" i="5"/>
  <c r="AM158" i="5"/>
  <c r="AN158" i="5"/>
  <c r="A159" i="5"/>
  <c r="B159" i="5"/>
  <c r="C159" i="5"/>
  <c r="W159" i="5" s="1"/>
  <c r="E159" i="5"/>
  <c r="F159" i="5"/>
  <c r="G159" i="5"/>
  <c r="H159" i="5"/>
  <c r="I159" i="5"/>
  <c r="J159" i="5"/>
  <c r="L159" i="5"/>
  <c r="V159" i="5"/>
  <c r="X159" i="5"/>
  <c r="AE159" i="5"/>
  <c r="AG159" i="5"/>
  <c r="AI159" i="5"/>
  <c r="AJ159" i="5"/>
  <c r="AM159" i="5"/>
  <c r="AN159" i="5"/>
  <c r="A160" i="5"/>
  <c r="B160" i="5"/>
  <c r="C160" i="5"/>
  <c r="W160" i="5" s="1"/>
  <c r="E160" i="5"/>
  <c r="F160" i="5"/>
  <c r="G160" i="5"/>
  <c r="H160" i="5"/>
  <c r="I160" i="5"/>
  <c r="J160" i="5"/>
  <c r="L160" i="5"/>
  <c r="V160" i="5"/>
  <c r="X160" i="5"/>
  <c r="AE160" i="5"/>
  <c r="AG160" i="5"/>
  <c r="AI160" i="5"/>
  <c r="AJ160" i="5"/>
  <c r="AM160" i="5"/>
  <c r="AN160" i="5"/>
  <c r="A161" i="5"/>
  <c r="J161" i="5" s="1"/>
  <c r="B161" i="5"/>
  <c r="C161" i="5"/>
  <c r="E161" i="5"/>
  <c r="F161" i="5"/>
  <c r="G161" i="5"/>
  <c r="H161" i="5"/>
  <c r="I161" i="5"/>
  <c r="L161" i="5"/>
  <c r="V161" i="5"/>
  <c r="W161" i="5"/>
  <c r="X161" i="5"/>
  <c r="AE161" i="5"/>
  <c r="AG161" i="5"/>
  <c r="AI161" i="5"/>
  <c r="AJ161" i="5"/>
  <c r="AM161" i="5"/>
  <c r="AN161" i="5"/>
  <c r="A162" i="5"/>
  <c r="B162" i="5"/>
  <c r="C162" i="5"/>
  <c r="W162" i="5" s="1"/>
  <c r="E162" i="5"/>
  <c r="F162" i="5"/>
  <c r="G162" i="5"/>
  <c r="H162" i="5"/>
  <c r="I162" i="5"/>
  <c r="J162" i="5"/>
  <c r="L162" i="5"/>
  <c r="V162" i="5"/>
  <c r="X162" i="5"/>
  <c r="AE162" i="5"/>
  <c r="AG162" i="5"/>
  <c r="AI162" i="5"/>
  <c r="AJ162" i="5"/>
  <c r="AM162" i="5"/>
  <c r="AN162" i="5"/>
  <c r="A163" i="5"/>
  <c r="B163" i="5"/>
  <c r="C163" i="5"/>
  <c r="W163" i="5" s="1"/>
  <c r="E163" i="5"/>
  <c r="F163" i="5"/>
  <c r="G163" i="5"/>
  <c r="H163" i="5"/>
  <c r="I163" i="5"/>
  <c r="J163" i="5"/>
  <c r="L163" i="5"/>
  <c r="V163" i="5"/>
  <c r="X163" i="5"/>
  <c r="AE163" i="5"/>
  <c r="AG163" i="5"/>
  <c r="AI163" i="5"/>
  <c r="AJ163" i="5"/>
  <c r="AM163" i="5"/>
  <c r="AN163" i="5"/>
  <c r="A164" i="5"/>
  <c r="J164" i="5" s="1"/>
  <c r="B164" i="5"/>
  <c r="C164" i="5"/>
  <c r="W164" i="5" s="1"/>
  <c r="E164" i="5"/>
  <c r="F164" i="5"/>
  <c r="G164" i="5"/>
  <c r="H164" i="5"/>
  <c r="I164" i="5"/>
  <c r="L164" i="5"/>
  <c r="V164" i="5"/>
  <c r="X164" i="5"/>
  <c r="AE164" i="5"/>
  <c r="AG164" i="5"/>
  <c r="AI164" i="5"/>
  <c r="AJ164" i="5"/>
  <c r="AM164" i="5"/>
  <c r="AN164" i="5"/>
  <c r="A165" i="5"/>
  <c r="J165" i="5" s="1"/>
  <c r="B165" i="5"/>
  <c r="C165" i="5"/>
  <c r="W165" i="5" s="1"/>
  <c r="E165" i="5"/>
  <c r="F165" i="5"/>
  <c r="G165" i="5"/>
  <c r="H165" i="5"/>
  <c r="I165" i="5"/>
  <c r="L165" i="5"/>
  <c r="V165" i="5"/>
  <c r="X165" i="5"/>
  <c r="AE165" i="5"/>
  <c r="AG165" i="5"/>
  <c r="AI165" i="5"/>
  <c r="AJ165" i="5"/>
  <c r="AM165" i="5"/>
  <c r="AN165" i="5"/>
  <c r="A166" i="5"/>
  <c r="J166" i="5" s="1"/>
  <c r="B166" i="5"/>
  <c r="C166" i="5"/>
  <c r="W166" i="5" s="1"/>
  <c r="E166" i="5"/>
  <c r="F166" i="5"/>
  <c r="G166" i="5"/>
  <c r="H166" i="5"/>
  <c r="I166" i="5"/>
  <c r="L166" i="5"/>
  <c r="V166" i="5"/>
  <c r="X166" i="5"/>
  <c r="AE166" i="5"/>
  <c r="AG166" i="5"/>
  <c r="AI166" i="5"/>
  <c r="AJ166" i="5"/>
  <c r="AM166" i="5"/>
  <c r="AN166" i="5"/>
  <c r="A167" i="5"/>
  <c r="B167" i="5"/>
  <c r="C167" i="5"/>
  <c r="W167" i="5" s="1"/>
  <c r="E167" i="5"/>
  <c r="F167" i="5"/>
  <c r="G167" i="5"/>
  <c r="H167" i="5"/>
  <c r="I167" i="5"/>
  <c r="J167" i="5"/>
  <c r="L167" i="5"/>
  <c r="V167" i="5"/>
  <c r="X167" i="5"/>
  <c r="AE167" i="5"/>
  <c r="AG167" i="5"/>
  <c r="AI167" i="5"/>
  <c r="AJ167" i="5"/>
  <c r="AM167" i="5"/>
  <c r="AN167" i="5"/>
  <c r="A168" i="5"/>
  <c r="J168" i="5" s="1"/>
  <c r="B168" i="5"/>
  <c r="C168" i="5"/>
  <c r="W168" i="5" s="1"/>
  <c r="E168" i="5"/>
  <c r="F168" i="5"/>
  <c r="G168" i="5"/>
  <c r="H168" i="5"/>
  <c r="I168" i="5"/>
  <c r="L168" i="5"/>
  <c r="V168" i="5"/>
  <c r="X168" i="5"/>
  <c r="AE168" i="5"/>
  <c r="AG168" i="5"/>
  <c r="AI168" i="5"/>
  <c r="AJ168" i="5"/>
  <c r="AM168" i="5"/>
  <c r="AN168" i="5"/>
  <c r="A169" i="5"/>
  <c r="B169" i="5"/>
  <c r="C169" i="5"/>
  <c r="W169" i="5" s="1"/>
  <c r="E169" i="5"/>
  <c r="F169" i="5"/>
  <c r="G169" i="5"/>
  <c r="H169" i="5"/>
  <c r="I169" i="5"/>
  <c r="J169" i="5"/>
  <c r="L169" i="5"/>
  <c r="V169" i="5"/>
  <c r="X169" i="5"/>
  <c r="AE169" i="5"/>
  <c r="AG169" i="5"/>
  <c r="AI169" i="5"/>
  <c r="AJ169" i="5"/>
  <c r="AM169" i="5"/>
  <c r="AN169" i="5"/>
  <c r="A170" i="5"/>
  <c r="J170" i="5" s="1"/>
  <c r="B170" i="5"/>
  <c r="C170" i="5"/>
  <c r="W170" i="5" s="1"/>
  <c r="E170" i="5"/>
  <c r="F170" i="5"/>
  <c r="G170" i="5"/>
  <c r="H170" i="5"/>
  <c r="I170" i="5"/>
  <c r="L170" i="5"/>
  <c r="V170" i="5"/>
  <c r="X170" i="5"/>
  <c r="AE170" i="5"/>
  <c r="AG170" i="5"/>
  <c r="AI170" i="5"/>
  <c r="AJ170" i="5"/>
  <c r="AM170" i="5"/>
  <c r="AN170" i="5"/>
  <c r="A171" i="5"/>
  <c r="B171" i="5"/>
  <c r="C171" i="5"/>
  <c r="W171" i="5" s="1"/>
  <c r="E171" i="5"/>
  <c r="F171" i="5"/>
  <c r="G171" i="5"/>
  <c r="H171" i="5"/>
  <c r="I171" i="5"/>
  <c r="J171" i="5"/>
  <c r="L171" i="5"/>
  <c r="V171" i="5"/>
  <c r="X171" i="5"/>
  <c r="AE171" i="5"/>
  <c r="AG171" i="5"/>
  <c r="AI171" i="5"/>
  <c r="AJ171" i="5"/>
  <c r="AM171" i="5"/>
  <c r="AN171" i="5"/>
  <c r="A172" i="5"/>
  <c r="J172" i="5" s="1"/>
  <c r="B172" i="5"/>
  <c r="C172" i="5"/>
  <c r="E172" i="5"/>
  <c r="F172" i="5"/>
  <c r="G172" i="5"/>
  <c r="H172" i="5"/>
  <c r="I172" i="5"/>
  <c r="L172" i="5"/>
  <c r="V172" i="5"/>
  <c r="W172" i="5"/>
  <c r="X172" i="5"/>
  <c r="AE172" i="5"/>
  <c r="AG172" i="5"/>
  <c r="AI172" i="5"/>
  <c r="AJ172" i="5"/>
  <c r="AM172" i="5"/>
  <c r="AN172" i="5"/>
  <c r="A173" i="5"/>
  <c r="B173" i="5"/>
  <c r="C173" i="5"/>
  <c r="W173" i="5" s="1"/>
  <c r="E173" i="5"/>
  <c r="F173" i="5"/>
  <c r="G173" i="5"/>
  <c r="H173" i="5"/>
  <c r="I173" i="5"/>
  <c r="J173" i="5"/>
  <c r="L173" i="5"/>
  <c r="V173" i="5"/>
  <c r="X173" i="5"/>
  <c r="AE173" i="5"/>
  <c r="AG173" i="5"/>
  <c r="AI173" i="5"/>
  <c r="AJ173" i="5"/>
  <c r="AM173" i="5"/>
  <c r="AN173" i="5"/>
  <c r="A174" i="5"/>
  <c r="B174" i="5"/>
  <c r="C174" i="5"/>
  <c r="W174" i="5" s="1"/>
  <c r="E174" i="5"/>
  <c r="F174" i="5"/>
  <c r="G174" i="5"/>
  <c r="H174" i="5"/>
  <c r="I174" i="5"/>
  <c r="J174" i="5"/>
  <c r="L174" i="5"/>
  <c r="V174" i="5"/>
  <c r="X174" i="5"/>
  <c r="AE174" i="5"/>
  <c r="AG174" i="5"/>
  <c r="AI174" i="5"/>
  <c r="AJ174" i="5"/>
  <c r="AM174" i="5"/>
  <c r="AN174" i="5"/>
  <c r="A175" i="5"/>
  <c r="B175" i="5"/>
  <c r="C175" i="5"/>
  <c r="W175" i="5" s="1"/>
  <c r="E175" i="5"/>
  <c r="F175" i="5"/>
  <c r="G175" i="5"/>
  <c r="H175" i="5"/>
  <c r="I175" i="5"/>
  <c r="J175" i="5"/>
  <c r="L175" i="5"/>
  <c r="V175" i="5"/>
  <c r="X175" i="5"/>
  <c r="AE175" i="5"/>
  <c r="AG175" i="5"/>
  <c r="AI175" i="5"/>
  <c r="AJ175" i="5"/>
  <c r="AM175" i="5"/>
  <c r="AN175" i="5"/>
  <c r="A176" i="5"/>
  <c r="J176" i="5" s="1"/>
  <c r="B176" i="5"/>
  <c r="C176" i="5"/>
  <c r="W176" i="5" s="1"/>
  <c r="E176" i="5"/>
  <c r="F176" i="5"/>
  <c r="G176" i="5"/>
  <c r="H176" i="5"/>
  <c r="I176" i="5"/>
  <c r="L176" i="5"/>
  <c r="V176" i="5"/>
  <c r="X176" i="5"/>
  <c r="AE176" i="5"/>
  <c r="AG176" i="5"/>
  <c r="AI176" i="5"/>
  <c r="AJ176" i="5"/>
  <c r="AM176" i="5"/>
  <c r="AN176" i="5"/>
  <c r="A177" i="5"/>
  <c r="J177" i="5" s="1"/>
  <c r="B177" i="5"/>
  <c r="C177" i="5"/>
  <c r="W177" i="5" s="1"/>
  <c r="E177" i="5"/>
  <c r="F177" i="5"/>
  <c r="G177" i="5"/>
  <c r="H177" i="5"/>
  <c r="I177" i="5"/>
  <c r="L177" i="5"/>
  <c r="V177" i="5"/>
  <c r="X177" i="5"/>
  <c r="AE177" i="5"/>
  <c r="AG177" i="5"/>
  <c r="AI177" i="5"/>
  <c r="AJ177" i="5"/>
  <c r="AM177" i="5"/>
  <c r="AN177" i="5"/>
  <c r="A178" i="5"/>
  <c r="B178" i="5"/>
  <c r="C178" i="5"/>
  <c r="W178" i="5" s="1"/>
  <c r="E178" i="5"/>
  <c r="F178" i="5"/>
  <c r="G178" i="5"/>
  <c r="H178" i="5"/>
  <c r="I178" i="5"/>
  <c r="J178" i="5"/>
  <c r="L178" i="5"/>
  <c r="V178" i="5"/>
  <c r="X178" i="5"/>
  <c r="AE178" i="5"/>
  <c r="AG178" i="5"/>
  <c r="AI178" i="5"/>
  <c r="AJ178" i="5"/>
  <c r="AM178" i="5"/>
  <c r="AN178" i="5"/>
  <c r="A179" i="5"/>
  <c r="J179" i="5" s="1"/>
  <c r="B179" i="5"/>
  <c r="C179" i="5"/>
  <c r="E179" i="5"/>
  <c r="F179" i="5"/>
  <c r="G179" i="5"/>
  <c r="H179" i="5"/>
  <c r="I179" i="5"/>
  <c r="L179" i="5"/>
  <c r="V179" i="5"/>
  <c r="W179" i="5"/>
  <c r="X179" i="5"/>
  <c r="AE179" i="5"/>
  <c r="AG179" i="5"/>
  <c r="AI179" i="5"/>
  <c r="AJ179" i="5"/>
  <c r="AM179" i="5"/>
  <c r="AN179" i="5"/>
  <c r="A180" i="5"/>
  <c r="J180" i="5" s="1"/>
  <c r="B180" i="5"/>
  <c r="C180" i="5"/>
  <c r="W180" i="5" s="1"/>
  <c r="E180" i="5"/>
  <c r="F180" i="5"/>
  <c r="G180" i="5"/>
  <c r="H180" i="5"/>
  <c r="I180" i="5"/>
  <c r="L180" i="5"/>
  <c r="V180" i="5"/>
  <c r="X180" i="5"/>
  <c r="AE180" i="5"/>
  <c r="AG180" i="5"/>
  <c r="AI180" i="5"/>
  <c r="AJ180" i="5"/>
  <c r="AM180" i="5"/>
  <c r="AN180" i="5"/>
  <c r="A181" i="5"/>
  <c r="J181" i="5" s="1"/>
  <c r="B181" i="5"/>
  <c r="C181" i="5"/>
  <c r="E181" i="5"/>
  <c r="F181" i="5"/>
  <c r="G181" i="5"/>
  <c r="H181" i="5"/>
  <c r="I181" i="5"/>
  <c r="L181" i="5"/>
  <c r="V181" i="5"/>
  <c r="W181" i="5"/>
  <c r="X181" i="5"/>
  <c r="AE181" i="5"/>
  <c r="AG181" i="5"/>
  <c r="AI181" i="5"/>
  <c r="AJ181" i="5"/>
  <c r="AM181" i="5"/>
  <c r="AN181" i="5"/>
  <c r="A182" i="5"/>
  <c r="J182" i="5" s="1"/>
  <c r="B182" i="5"/>
  <c r="C182" i="5"/>
  <c r="E182" i="5"/>
  <c r="F182" i="5"/>
  <c r="G182" i="5"/>
  <c r="H182" i="5"/>
  <c r="I182" i="5"/>
  <c r="L182" i="5"/>
  <c r="V182" i="5"/>
  <c r="X182" i="5"/>
  <c r="AE182" i="5"/>
  <c r="AG182" i="5"/>
  <c r="AI182" i="5"/>
  <c r="AJ182" i="5"/>
  <c r="AM182" i="5"/>
  <c r="AN182" i="5"/>
  <c r="A183" i="5"/>
  <c r="B183" i="5"/>
  <c r="C183" i="5"/>
  <c r="W183" i="5" s="1"/>
  <c r="E183" i="5"/>
  <c r="F183" i="5"/>
  <c r="G183" i="5"/>
  <c r="H183" i="5"/>
  <c r="I183" i="5"/>
  <c r="J183" i="5"/>
  <c r="L183" i="5"/>
  <c r="V183" i="5"/>
  <c r="X183" i="5"/>
  <c r="AE183" i="5"/>
  <c r="AG183" i="5"/>
  <c r="AI183" i="5"/>
  <c r="AJ183" i="5"/>
  <c r="AM183" i="5"/>
  <c r="AN183" i="5"/>
  <c r="A184" i="5"/>
  <c r="B184" i="5"/>
  <c r="C184" i="5"/>
  <c r="W184" i="5" s="1"/>
  <c r="E184" i="5"/>
  <c r="F184" i="5"/>
  <c r="G184" i="5"/>
  <c r="H184" i="5"/>
  <c r="I184" i="5"/>
  <c r="J184" i="5"/>
  <c r="L184" i="5"/>
  <c r="V184" i="5"/>
  <c r="X184" i="5"/>
  <c r="AE184" i="5"/>
  <c r="AG184" i="5"/>
  <c r="AI184" i="5"/>
  <c r="AJ184" i="5"/>
  <c r="AM184" i="5"/>
  <c r="AN184" i="5"/>
  <c r="A185" i="5"/>
  <c r="B185" i="5"/>
  <c r="C185" i="5"/>
  <c r="E185" i="5"/>
  <c r="F185" i="5"/>
  <c r="G185" i="5"/>
  <c r="H185" i="5"/>
  <c r="I185" i="5"/>
  <c r="J185" i="5"/>
  <c r="L185" i="5"/>
  <c r="V185" i="5"/>
  <c r="W185" i="5"/>
  <c r="X185" i="5"/>
  <c r="AE185" i="5"/>
  <c r="AG185" i="5"/>
  <c r="AI185" i="5"/>
  <c r="AJ185" i="5"/>
  <c r="AM185" i="5"/>
  <c r="AN185" i="5"/>
  <c r="A186" i="5"/>
  <c r="J186" i="5" s="1"/>
  <c r="B186" i="5"/>
  <c r="C186" i="5"/>
  <c r="E186" i="5"/>
  <c r="F186" i="5"/>
  <c r="G186" i="5"/>
  <c r="H186" i="5"/>
  <c r="I186" i="5"/>
  <c r="L186" i="5"/>
  <c r="V186" i="5"/>
  <c r="W186" i="5"/>
  <c r="X186" i="5"/>
  <c r="AE186" i="5"/>
  <c r="AG186" i="5"/>
  <c r="AI186" i="5"/>
  <c r="AJ186" i="5"/>
  <c r="AM186" i="5"/>
  <c r="AN186" i="5"/>
  <c r="A187" i="5"/>
  <c r="B187" i="5"/>
  <c r="C187" i="5"/>
  <c r="W187" i="5" s="1"/>
  <c r="E187" i="5"/>
  <c r="F187" i="5"/>
  <c r="G187" i="5"/>
  <c r="H187" i="5"/>
  <c r="I187" i="5"/>
  <c r="J187" i="5"/>
  <c r="L187" i="5"/>
  <c r="V187" i="5"/>
  <c r="X187" i="5"/>
  <c r="AE187" i="5"/>
  <c r="AG187" i="5"/>
  <c r="AI187" i="5"/>
  <c r="AJ187" i="5"/>
  <c r="AM187" i="5"/>
  <c r="AN187" i="5"/>
  <c r="A188" i="5"/>
  <c r="J188" i="5" s="1"/>
  <c r="B188" i="5"/>
  <c r="C188" i="5"/>
  <c r="E188" i="5"/>
  <c r="F188" i="5"/>
  <c r="G188" i="5"/>
  <c r="H188" i="5"/>
  <c r="I188" i="5"/>
  <c r="L188" i="5"/>
  <c r="V188" i="5"/>
  <c r="X188" i="5"/>
  <c r="AE188" i="5"/>
  <c r="AG188" i="5"/>
  <c r="AI188" i="5"/>
  <c r="AJ188" i="5"/>
  <c r="AM188" i="5"/>
  <c r="AN188" i="5"/>
  <c r="A189" i="5"/>
  <c r="B189" i="5"/>
  <c r="C189" i="5"/>
  <c r="W189" i="5" s="1"/>
  <c r="E189" i="5"/>
  <c r="F189" i="5"/>
  <c r="G189" i="5"/>
  <c r="H189" i="5"/>
  <c r="I189" i="5"/>
  <c r="J189" i="5"/>
  <c r="L189" i="5"/>
  <c r="V189" i="5"/>
  <c r="X189" i="5"/>
  <c r="AE189" i="5"/>
  <c r="AG189" i="5"/>
  <c r="AI189" i="5"/>
  <c r="AJ189" i="5"/>
  <c r="AM189" i="5"/>
  <c r="AN189" i="5"/>
  <c r="A190" i="5"/>
  <c r="B190" i="5"/>
  <c r="C190" i="5"/>
  <c r="W190" i="5" s="1"/>
  <c r="E190" i="5"/>
  <c r="F190" i="5"/>
  <c r="G190" i="5"/>
  <c r="H190" i="5"/>
  <c r="I190" i="5"/>
  <c r="J190" i="5"/>
  <c r="L190" i="5"/>
  <c r="V190" i="5"/>
  <c r="X190" i="5"/>
  <c r="AE190" i="5"/>
  <c r="AG190" i="5"/>
  <c r="AI190" i="5"/>
  <c r="AJ190" i="5"/>
  <c r="AM190" i="5"/>
  <c r="AN190" i="5"/>
  <c r="A191" i="5"/>
  <c r="J191" i="5" s="1"/>
  <c r="B191" i="5"/>
  <c r="C191" i="5"/>
  <c r="E191" i="5"/>
  <c r="F191" i="5"/>
  <c r="G191" i="5"/>
  <c r="H191" i="5"/>
  <c r="I191" i="5"/>
  <c r="L191" i="5"/>
  <c r="V191" i="5"/>
  <c r="W191" i="5"/>
  <c r="X191" i="5"/>
  <c r="AE191" i="5"/>
  <c r="AG191" i="5"/>
  <c r="AI191" i="5"/>
  <c r="AJ191" i="5"/>
  <c r="AM191" i="5"/>
  <c r="AN191" i="5"/>
  <c r="A192" i="5"/>
  <c r="B192" i="5"/>
  <c r="C192" i="5"/>
  <c r="E192" i="5"/>
  <c r="F192" i="5"/>
  <c r="G192" i="5"/>
  <c r="H192" i="5"/>
  <c r="I192" i="5"/>
  <c r="J192" i="5"/>
  <c r="L192" i="5"/>
  <c r="V192" i="5"/>
  <c r="W192" i="5"/>
  <c r="X192" i="5"/>
  <c r="AE192" i="5"/>
  <c r="AG192" i="5"/>
  <c r="AI192" i="5"/>
  <c r="AJ192" i="5"/>
  <c r="AM192" i="5"/>
  <c r="AN192" i="5"/>
  <c r="A193" i="5"/>
  <c r="J193" i="5" s="1"/>
  <c r="B193" i="5"/>
  <c r="C193" i="5"/>
  <c r="W193" i="5" s="1"/>
  <c r="E193" i="5"/>
  <c r="F193" i="5"/>
  <c r="G193" i="5"/>
  <c r="H193" i="5"/>
  <c r="I193" i="5"/>
  <c r="L193" i="5"/>
  <c r="V193" i="5"/>
  <c r="X193" i="5"/>
  <c r="AE193" i="5"/>
  <c r="AG193" i="5"/>
  <c r="AI193" i="5"/>
  <c r="AJ193" i="5"/>
  <c r="AM193" i="5"/>
  <c r="AN193" i="5"/>
  <c r="A194" i="5"/>
  <c r="B194" i="5"/>
  <c r="C194" i="5"/>
  <c r="W194" i="5" s="1"/>
  <c r="E194" i="5"/>
  <c r="F194" i="5"/>
  <c r="G194" i="5"/>
  <c r="H194" i="5"/>
  <c r="I194" i="5"/>
  <c r="J194" i="5"/>
  <c r="L194" i="5"/>
  <c r="V194" i="5"/>
  <c r="X194" i="5"/>
  <c r="AE194" i="5"/>
  <c r="AG194" i="5"/>
  <c r="AI194" i="5"/>
  <c r="AJ194" i="5"/>
  <c r="AM194" i="5"/>
  <c r="AN194" i="5"/>
  <c r="A195" i="5"/>
  <c r="B195" i="5"/>
  <c r="C195" i="5"/>
  <c r="W195" i="5" s="1"/>
  <c r="E195" i="5"/>
  <c r="F195" i="5"/>
  <c r="G195" i="5"/>
  <c r="H195" i="5"/>
  <c r="I195" i="5"/>
  <c r="J195" i="5"/>
  <c r="L195" i="5"/>
  <c r="V195" i="5"/>
  <c r="X195" i="5"/>
  <c r="AE195" i="5"/>
  <c r="AG195" i="5"/>
  <c r="AI195" i="5"/>
  <c r="AJ195" i="5"/>
  <c r="AM195" i="5"/>
  <c r="AN195" i="5"/>
  <c r="A196" i="5"/>
  <c r="B196" i="5"/>
  <c r="C196" i="5"/>
  <c r="W196" i="5" s="1"/>
  <c r="E196" i="5"/>
  <c r="F196" i="5"/>
  <c r="G196" i="5"/>
  <c r="H196" i="5"/>
  <c r="I196" i="5"/>
  <c r="J196" i="5"/>
  <c r="L196" i="5"/>
  <c r="V196" i="5"/>
  <c r="X196" i="5"/>
  <c r="AE196" i="5"/>
  <c r="AG196" i="5"/>
  <c r="AI196" i="5"/>
  <c r="AJ196" i="5"/>
  <c r="AM196" i="5"/>
  <c r="AN196" i="5"/>
  <c r="A197" i="5"/>
  <c r="B197" i="5"/>
  <c r="C197" i="5"/>
  <c r="W197" i="5" s="1"/>
  <c r="E197" i="5"/>
  <c r="F197" i="5"/>
  <c r="G197" i="5"/>
  <c r="H197" i="5"/>
  <c r="I197" i="5"/>
  <c r="J197" i="5"/>
  <c r="L197" i="5"/>
  <c r="V197" i="5"/>
  <c r="X197" i="5"/>
  <c r="AE197" i="5"/>
  <c r="AG197" i="5"/>
  <c r="AI197" i="5"/>
  <c r="AJ197" i="5"/>
  <c r="AM197" i="5"/>
  <c r="AN197" i="5"/>
  <c r="A198" i="5"/>
  <c r="B198" i="5"/>
  <c r="C198" i="5"/>
  <c r="W198" i="5" s="1"/>
  <c r="E198" i="5"/>
  <c r="F198" i="5"/>
  <c r="G198" i="5"/>
  <c r="H198" i="5"/>
  <c r="I198" i="5"/>
  <c r="J198" i="5"/>
  <c r="L198" i="5"/>
  <c r="V198" i="5"/>
  <c r="X198" i="5"/>
  <c r="AE198" i="5"/>
  <c r="AG198" i="5"/>
  <c r="AI198" i="5"/>
  <c r="AJ198" i="5"/>
  <c r="AM198" i="5"/>
  <c r="AN198" i="5"/>
  <c r="A199" i="5"/>
  <c r="J199" i="5" s="1"/>
  <c r="B199" i="5"/>
  <c r="C199" i="5"/>
  <c r="W199" i="5" s="1"/>
  <c r="E199" i="5"/>
  <c r="F199" i="5"/>
  <c r="G199" i="5"/>
  <c r="H199" i="5"/>
  <c r="I199" i="5"/>
  <c r="L199" i="5"/>
  <c r="V199" i="5"/>
  <c r="X199" i="5"/>
  <c r="AE199" i="5"/>
  <c r="AG199" i="5"/>
  <c r="AI199" i="5"/>
  <c r="AJ199" i="5"/>
  <c r="AM199" i="5"/>
  <c r="AN199" i="5"/>
  <c r="A200" i="5"/>
  <c r="B200" i="5"/>
  <c r="C200" i="5"/>
  <c r="W200" i="5" s="1"/>
  <c r="E200" i="5"/>
  <c r="F200" i="5"/>
  <c r="G200" i="5"/>
  <c r="H200" i="5"/>
  <c r="I200" i="5"/>
  <c r="J200" i="5"/>
  <c r="L200" i="5"/>
  <c r="V200" i="5"/>
  <c r="X200" i="5"/>
  <c r="AE200" i="5"/>
  <c r="AG200" i="5"/>
  <c r="AI200" i="5"/>
  <c r="AJ200" i="5"/>
  <c r="AM200" i="5"/>
  <c r="AN200" i="5"/>
  <c r="A201" i="5"/>
  <c r="B201" i="5"/>
  <c r="C201" i="5"/>
  <c r="W201" i="5" s="1"/>
  <c r="E201" i="5"/>
  <c r="F201" i="5"/>
  <c r="G201" i="5"/>
  <c r="H201" i="5"/>
  <c r="I201" i="5"/>
  <c r="J201" i="5"/>
  <c r="L201" i="5"/>
  <c r="V201" i="5"/>
  <c r="X201" i="5"/>
  <c r="AE201" i="5"/>
  <c r="AG201" i="5"/>
  <c r="AI201" i="5"/>
  <c r="AJ201" i="5"/>
  <c r="AM201" i="5"/>
  <c r="AN201" i="5"/>
  <c r="A202" i="5"/>
  <c r="B202" i="5"/>
  <c r="C202" i="5"/>
  <c r="W202" i="5" s="1"/>
  <c r="E202" i="5"/>
  <c r="F202" i="5"/>
  <c r="G202" i="5"/>
  <c r="H202" i="5"/>
  <c r="I202" i="5"/>
  <c r="J202" i="5"/>
  <c r="L202" i="5"/>
  <c r="V202" i="5"/>
  <c r="X202" i="5"/>
  <c r="AE202" i="5"/>
  <c r="AG202" i="5"/>
  <c r="AI202" i="5"/>
  <c r="AJ202" i="5"/>
  <c r="AM202" i="5"/>
  <c r="AN202" i="5"/>
  <c r="A203" i="5"/>
  <c r="B203" i="5"/>
  <c r="C203" i="5"/>
  <c r="W203" i="5" s="1"/>
  <c r="E203" i="5"/>
  <c r="F203" i="5"/>
  <c r="G203" i="5"/>
  <c r="H203" i="5"/>
  <c r="I203" i="5"/>
  <c r="J203" i="5"/>
  <c r="L203" i="5"/>
  <c r="V203" i="5"/>
  <c r="X203" i="5"/>
  <c r="AE203" i="5"/>
  <c r="AG203" i="5"/>
  <c r="AI203" i="5"/>
  <c r="AJ203" i="5"/>
  <c r="AM203" i="5"/>
  <c r="AN203" i="5"/>
  <c r="A204" i="5"/>
  <c r="J204" i="5" s="1"/>
  <c r="B204" i="5"/>
  <c r="C204" i="5"/>
  <c r="W204" i="5" s="1"/>
  <c r="E204" i="5"/>
  <c r="F204" i="5"/>
  <c r="G204" i="5"/>
  <c r="H204" i="5"/>
  <c r="I204" i="5"/>
  <c r="L204" i="5"/>
  <c r="V204" i="5"/>
  <c r="X204" i="5"/>
  <c r="AE204" i="5"/>
  <c r="AG204" i="5"/>
  <c r="AI204" i="5"/>
  <c r="AJ204" i="5"/>
  <c r="AM204" i="5"/>
  <c r="AN204" i="5"/>
  <c r="A205" i="5"/>
  <c r="J205" i="5" s="1"/>
  <c r="B205" i="5"/>
  <c r="C205" i="5"/>
  <c r="W205" i="5" s="1"/>
  <c r="E205" i="5"/>
  <c r="F205" i="5"/>
  <c r="G205" i="5"/>
  <c r="H205" i="5"/>
  <c r="I205" i="5"/>
  <c r="L205" i="5"/>
  <c r="V205" i="5"/>
  <c r="X205" i="5"/>
  <c r="AE205" i="5"/>
  <c r="AG205" i="5"/>
  <c r="AI205" i="5"/>
  <c r="AJ205" i="5"/>
  <c r="AM205" i="5"/>
  <c r="AN205" i="5"/>
  <c r="A206" i="5"/>
  <c r="J206" i="5" s="1"/>
  <c r="B206" i="5"/>
  <c r="C206" i="5"/>
  <c r="W206" i="5" s="1"/>
  <c r="E206" i="5"/>
  <c r="F206" i="5"/>
  <c r="G206" i="5"/>
  <c r="H206" i="5"/>
  <c r="I206" i="5"/>
  <c r="L206" i="5"/>
  <c r="V206" i="5"/>
  <c r="X206" i="5"/>
  <c r="AE206" i="5"/>
  <c r="AG206" i="5"/>
  <c r="AI206" i="5"/>
  <c r="AJ206" i="5"/>
  <c r="AM206" i="5"/>
  <c r="AN206" i="5"/>
  <c r="A207" i="5"/>
  <c r="J207" i="5" s="1"/>
  <c r="B207" i="5"/>
  <c r="C207" i="5"/>
  <c r="W207" i="5" s="1"/>
  <c r="E207" i="5"/>
  <c r="F207" i="5"/>
  <c r="G207" i="5"/>
  <c r="H207" i="5"/>
  <c r="I207" i="5"/>
  <c r="L207" i="5"/>
  <c r="V207" i="5"/>
  <c r="X207" i="5"/>
  <c r="AE207" i="5"/>
  <c r="AG207" i="5"/>
  <c r="AI207" i="5"/>
  <c r="AJ207" i="5"/>
  <c r="AM207" i="5"/>
  <c r="AN207" i="5"/>
  <c r="A208" i="5"/>
  <c r="J208" i="5" s="1"/>
  <c r="B208" i="5"/>
  <c r="C208" i="5"/>
  <c r="W208" i="5" s="1"/>
  <c r="E208" i="5"/>
  <c r="F208" i="5"/>
  <c r="G208" i="5"/>
  <c r="H208" i="5"/>
  <c r="I208" i="5"/>
  <c r="L208" i="5"/>
  <c r="V208" i="5"/>
  <c r="X208" i="5"/>
  <c r="AE208" i="5"/>
  <c r="AG208" i="5"/>
  <c r="AI208" i="5"/>
  <c r="AJ208" i="5"/>
  <c r="AM208" i="5"/>
  <c r="AN208" i="5"/>
  <c r="A209" i="5"/>
  <c r="J209" i="5" s="1"/>
  <c r="B209" i="5"/>
  <c r="C209" i="5"/>
  <c r="W209" i="5" s="1"/>
  <c r="E209" i="5"/>
  <c r="F209" i="5"/>
  <c r="G209" i="5"/>
  <c r="H209" i="5"/>
  <c r="I209" i="5"/>
  <c r="L209" i="5"/>
  <c r="V209" i="5"/>
  <c r="X209" i="5"/>
  <c r="AE209" i="5"/>
  <c r="AG209" i="5"/>
  <c r="AI209" i="5"/>
  <c r="AJ209" i="5"/>
  <c r="AM209" i="5"/>
  <c r="AN209" i="5"/>
  <c r="A210" i="5"/>
  <c r="J210" i="5" s="1"/>
  <c r="B210" i="5"/>
  <c r="C210" i="5"/>
  <c r="W210" i="5" s="1"/>
  <c r="E210" i="5"/>
  <c r="F210" i="5"/>
  <c r="G210" i="5"/>
  <c r="H210" i="5"/>
  <c r="I210" i="5"/>
  <c r="L210" i="5"/>
  <c r="V210" i="5"/>
  <c r="X210" i="5"/>
  <c r="AE210" i="5"/>
  <c r="AG210" i="5"/>
  <c r="AI210" i="5"/>
  <c r="AJ210" i="5"/>
  <c r="AM210" i="5"/>
  <c r="AN210" i="5"/>
  <c r="A211" i="5"/>
  <c r="J211" i="5" s="1"/>
  <c r="B211" i="5"/>
  <c r="C211" i="5"/>
  <c r="W211" i="5" s="1"/>
  <c r="E211" i="5"/>
  <c r="F211" i="5"/>
  <c r="G211" i="5"/>
  <c r="H211" i="5"/>
  <c r="I211" i="5"/>
  <c r="L211" i="5"/>
  <c r="V211" i="5"/>
  <c r="X211" i="5"/>
  <c r="AE211" i="5"/>
  <c r="AG211" i="5"/>
  <c r="AI211" i="5"/>
  <c r="AJ211" i="5"/>
  <c r="AM211" i="5"/>
  <c r="AN211" i="5"/>
  <c r="C218" i="35"/>
  <c r="B218" i="35"/>
  <c r="A218" i="35"/>
  <c r="AJ218" i="35" s="1"/>
  <c r="C217" i="35"/>
  <c r="B217" i="35"/>
  <c r="A217" i="35"/>
  <c r="AJ217" i="35" s="1"/>
  <c r="C216" i="35"/>
  <c r="B216" i="35"/>
  <c r="A216" i="35"/>
  <c r="AJ216" i="35" s="1"/>
  <c r="C215" i="35"/>
  <c r="B215" i="35"/>
  <c r="A215" i="35"/>
  <c r="AJ215" i="35" s="1"/>
  <c r="C214" i="35"/>
  <c r="B214" i="35"/>
  <c r="A214" i="35"/>
  <c r="AJ214" i="35" s="1"/>
  <c r="C213" i="35"/>
  <c r="B213" i="35"/>
  <c r="A213" i="35"/>
  <c r="AJ213" i="35" s="1"/>
  <c r="C212" i="35"/>
  <c r="B212" i="35"/>
  <c r="A212" i="35"/>
  <c r="AJ212" i="35" s="1"/>
  <c r="C211" i="35"/>
  <c r="B211" i="35"/>
  <c r="A211" i="35"/>
  <c r="AJ211" i="35" s="1"/>
  <c r="C210" i="35"/>
  <c r="B210" i="35"/>
  <c r="A210" i="35"/>
  <c r="AJ210" i="35" s="1"/>
  <c r="C209" i="35"/>
  <c r="B209" i="35"/>
  <c r="A209" i="35"/>
  <c r="AJ209" i="35" s="1"/>
  <c r="C208" i="35"/>
  <c r="B208" i="35"/>
  <c r="A208" i="35"/>
  <c r="AJ208" i="35" s="1"/>
  <c r="C207" i="35"/>
  <c r="B207" i="35"/>
  <c r="A207" i="35"/>
  <c r="AJ207" i="35" s="1"/>
  <c r="C206" i="35"/>
  <c r="B206" i="35"/>
  <c r="A206" i="35"/>
  <c r="AJ206" i="35" s="1"/>
  <c r="C205" i="35"/>
  <c r="B205" i="35"/>
  <c r="A205" i="35"/>
  <c r="AJ205" i="35" s="1"/>
  <c r="C204" i="35"/>
  <c r="B204" i="35"/>
  <c r="A204" i="35"/>
  <c r="AJ204" i="35" s="1"/>
  <c r="C203" i="35"/>
  <c r="B203" i="35"/>
  <c r="A203" i="35"/>
  <c r="AJ203" i="35" s="1"/>
  <c r="C202" i="35"/>
  <c r="B202" i="35"/>
  <c r="A202" i="35"/>
  <c r="AJ202" i="35" s="1"/>
  <c r="C201" i="35"/>
  <c r="B201" i="35"/>
  <c r="A201" i="35"/>
  <c r="AJ201" i="35" s="1"/>
  <c r="C200" i="35"/>
  <c r="B200" i="35"/>
  <c r="A200" i="35"/>
  <c r="AJ200" i="35" s="1"/>
  <c r="C199" i="35"/>
  <c r="B199" i="35"/>
  <c r="A199" i="35"/>
  <c r="AJ199" i="35" s="1"/>
  <c r="C198" i="35"/>
  <c r="B198" i="35"/>
  <c r="A198" i="35"/>
  <c r="AJ198" i="35" s="1"/>
  <c r="C197" i="35"/>
  <c r="B197" i="35"/>
  <c r="A197" i="35"/>
  <c r="AJ197" i="35" s="1"/>
  <c r="C196" i="35"/>
  <c r="B196" i="35"/>
  <c r="A196" i="35"/>
  <c r="AJ196" i="35" s="1"/>
  <c r="C195" i="35"/>
  <c r="B195" i="35"/>
  <c r="A195" i="35"/>
  <c r="AJ195" i="35" s="1"/>
  <c r="C194" i="35"/>
  <c r="B194" i="35"/>
  <c r="A194" i="35"/>
  <c r="AJ194" i="35" s="1"/>
  <c r="C193" i="35"/>
  <c r="B193" i="35"/>
  <c r="A193" i="35"/>
  <c r="AJ193" i="35" s="1"/>
  <c r="C192" i="35"/>
  <c r="B192" i="35"/>
  <c r="A192" i="35"/>
  <c r="AJ192" i="35" s="1"/>
  <c r="C191" i="35"/>
  <c r="B191" i="35"/>
  <c r="A191" i="35"/>
  <c r="AJ191" i="35" s="1"/>
  <c r="C190" i="35"/>
  <c r="B190" i="35"/>
  <c r="A190" i="35"/>
  <c r="AJ190" i="35" s="1"/>
  <c r="C189" i="35"/>
  <c r="B189" i="35"/>
  <c r="A189" i="35"/>
  <c r="AJ189" i="35" s="1"/>
  <c r="C188" i="35"/>
  <c r="B188" i="35"/>
  <c r="A188" i="35"/>
  <c r="AJ188" i="35" s="1"/>
  <c r="C187" i="35"/>
  <c r="B187" i="35"/>
  <c r="A187" i="35"/>
  <c r="AJ187" i="35" s="1"/>
  <c r="C186" i="35"/>
  <c r="B186" i="35"/>
  <c r="A186" i="35"/>
  <c r="AJ186" i="35" s="1"/>
  <c r="C185" i="35"/>
  <c r="B185" i="35"/>
  <c r="A185" i="35"/>
  <c r="AJ185" i="35" s="1"/>
  <c r="C184" i="35"/>
  <c r="B184" i="35"/>
  <c r="A184" i="35"/>
  <c r="AJ184" i="35" s="1"/>
  <c r="C183" i="35"/>
  <c r="B183" i="35"/>
  <c r="A183" i="35"/>
  <c r="AJ183" i="35" s="1"/>
  <c r="C182" i="35"/>
  <c r="B182" i="35"/>
  <c r="A182" i="35"/>
  <c r="AJ182" i="35" s="1"/>
  <c r="C181" i="35"/>
  <c r="B181" i="35"/>
  <c r="A181" i="35"/>
  <c r="AJ181" i="35" s="1"/>
  <c r="C180" i="35"/>
  <c r="B180" i="35"/>
  <c r="A180" i="35"/>
  <c r="AJ180" i="35" s="1"/>
  <c r="C179" i="35"/>
  <c r="B179" i="35"/>
  <c r="A179" i="35"/>
  <c r="AJ179" i="35" s="1"/>
  <c r="C178" i="35"/>
  <c r="B178" i="35"/>
  <c r="A178" i="35"/>
  <c r="AJ178" i="35" s="1"/>
  <c r="C177" i="35"/>
  <c r="B177" i="35"/>
  <c r="A177" i="35"/>
  <c r="AJ177" i="35" s="1"/>
  <c r="C176" i="35"/>
  <c r="B176" i="35"/>
  <c r="A176" i="35"/>
  <c r="AJ176" i="35" s="1"/>
  <c r="C175" i="35"/>
  <c r="B175" i="35"/>
  <c r="A175" i="35"/>
  <c r="AJ175" i="35" s="1"/>
  <c r="C174" i="35"/>
  <c r="B174" i="35"/>
  <c r="A174" i="35"/>
  <c r="AJ174" i="35" s="1"/>
  <c r="C173" i="35"/>
  <c r="B173" i="35"/>
  <c r="A173" i="35"/>
  <c r="AJ173" i="35" s="1"/>
  <c r="C172" i="35"/>
  <c r="B172" i="35"/>
  <c r="A172" i="35"/>
  <c r="AJ172" i="35" s="1"/>
  <c r="C171" i="35"/>
  <c r="B171" i="35"/>
  <c r="A171" i="35"/>
  <c r="AJ171" i="35" s="1"/>
  <c r="C170" i="35"/>
  <c r="B170" i="35"/>
  <c r="A170" i="35"/>
  <c r="AJ170" i="35" s="1"/>
  <c r="C169" i="35"/>
  <c r="B169" i="35"/>
  <c r="A169" i="35"/>
  <c r="AJ169" i="35" s="1"/>
  <c r="C168" i="35"/>
  <c r="B168" i="35"/>
  <c r="A168" i="35"/>
  <c r="AJ168" i="35" s="1"/>
  <c r="C167" i="35"/>
  <c r="B167" i="35"/>
  <c r="A167" i="35"/>
  <c r="AJ167" i="35" s="1"/>
  <c r="C166" i="35"/>
  <c r="B166" i="35"/>
  <c r="A166" i="35"/>
  <c r="AJ166" i="35" s="1"/>
  <c r="C165" i="35"/>
  <c r="B165" i="35"/>
  <c r="A165" i="35"/>
  <c r="AJ165" i="35" s="1"/>
  <c r="C164" i="35"/>
  <c r="B164" i="35"/>
  <c r="A164" i="35"/>
  <c r="AJ164" i="35" s="1"/>
  <c r="C163" i="35"/>
  <c r="B163" i="35"/>
  <c r="A163" i="35"/>
  <c r="AJ163" i="35" s="1"/>
  <c r="C162" i="35"/>
  <c r="B162" i="35"/>
  <c r="A162" i="35"/>
  <c r="AJ162" i="35" s="1"/>
  <c r="C161" i="35"/>
  <c r="B161" i="35"/>
  <c r="A161" i="35"/>
  <c r="AJ161" i="35" s="1"/>
  <c r="C160" i="35"/>
  <c r="B160" i="35"/>
  <c r="A160" i="35"/>
  <c r="AJ160" i="35" s="1"/>
  <c r="C159" i="35"/>
  <c r="B159" i="35"/>
  <c r="A159" i="35"/>
  <c r="AJ159" i="35" s="1"/>
  <c r="C158" i="35"/>
  <c r="B158" i="35"/>
  <c r="A158" i="35"/>
  <c r="AJ158" i="35" s="1"/>
  <c r="C157" i="35"/>
  <c r="B157" i="35"/>
  <c r="A157" i="35"/>
  <c r="AJ157" i="35" s="1"/>
  <c r="C156" i="35"/>
  <c r="B156" i="35"/>
  <c r="A156" i="35"/>
  <c r="AJ156" i="35" s="1"/>
  <c r="C155" i="35"/>
  <c r="B155" i="35"/>
  <c r="A155" i="35"/>
  <c r="AJ155" i="35" s="1"/>
  <c r="C154" i="35"/>
  <c r="B154" i="35"/>
  <c r="A154" i="35"/>
  <c r="AJ154" i="35" s="1"/>
  <c r="C153" i="35"/>
  <c r="B153" i="35"/>
  <c r="A153" i="35"/>
  <c r="AJ153" i="35" s="1"/>
  <c r="C152" i="35"/>
  <c r="B152" i="35"/>
  <c r="A152" i="35"/>
  <c r="AJ152" i="35" s="1"/>
  <c r="C151" i="35"/>
  <c r="B151" i="35"/>
  <c r="A151" i="35"/>
  <c r="AJ151" i="35" s="1"/>
  <c r="C150" i="35"/>
  <c r="B150" i="35"/>
  <c r="A150" i="35"/>
  <c r="AJ150" i="35" s="1"/>
  <c r="C149" i="35"/>
  <c r="B149" i="35"/>
  <c r="A149" i="35"/>
  <c r="AJ149" i="35" s="1"/>
  <c r="C148" i="35"/>
  <c r="B148" i="35"/>
  <c r="A148" i="35"/>
  <c r="AJ148" i="35" s="1"/>
  <c r="C147" i="35"/>
  <c r="B147" i="35"/>
  <c r="A147" i="35"/>
  <c r="AJ147" i="35" s="1"/>
  <c r="C146" i="35"/>
  <c r="B146" i="35"/>
  <c r="A146" i="35"/>
  <c r="AJ146" i="35" s="1"/>
  <c r="C145" i="35"/>
  <c r="B145" i="35"/>
  <c r="A145" i="35"/>
  <c r="AJ145" i="35" s="1"/>
  <c r="C144" i="35"/>
  <c r="B144" i="35"/>
  <c r="A144" i="35"/>
  <c r="AJ144" i="35" s="1"/>
  <c r="C143" i="35"/>
  <c r="B143" i="35"/>
  <c r="A143" i="35"/>
  <c r="AJ143" i="35" s="1"/>
  <c r="C142" i="35"/>
  <c r="B142" i="35"/>
  <c r="A142" i="35"/>
  <c r="AJ142" i="35" s="1"/>
  <c r="C141" i="35"/>
  <c r="B141" i="35"/>
  <c r="A141" i="35"/>
  <c r="AJ141" i="35" s="1"/>
  <c r="C140" i="35"/>
  <c r="B140" i="35"/>
  <c r="A140" i="35"/>
  <c r="AJ140" i="35" s="1"/>
  <c r="C139" i="35"/>
  <c r="B139" i="35"/>
  <c r="A139" i="35"/>
  <c r="AJ139" i="35" s="1"/>
  <c r="C138" i="35"/>
  <c r="B138" i="35"/>
  <c r="A138" i="35"/>
  <c r="AJ138" i="35" s="1"/>
  <c r="C137" i="35"/>
  <c r="B137" i="35"/>
  <c r="A137" i="35"/>
  <c r="AJ137" i="35" s="1"/>
  <c r="C136" i="35"/>
  <c r="B136" i="35"/>
  <c r="A136" i="35"/>
  <c r="AJ136" i="35" s="1"/>
  <c r="C135" i="35"/>
  <c r="B135" i="35"/>
  <c r="A135" i="35"/>
  <c r="AJ135" i="35" s="1"/>
  <c r="C134" i="35"/>
  <c r="B134" i="35"/>
  <c r="A134" i="35"/>
  <c r="AJ134" i="35" s="1"/>
  <c r="C133" i="35"/>
  <c r="B133" i="35"/>
  <c r="A133" i="35"/>
  <c r="AJ133" i="35" s="1"/>
  <c r="C132" i="35"/>
  <c r="B132" i="35"/>
  <c r="A132" i="35"/>
  <c r="AJ132" i="35" s="1"/>
  <c r="C131" i="35"/>
  <c r="B131" i="35"/>
  <c r="A131" i="35"/>
  <c r="AJ131" i="35" s="1"/>
  <c r="C130" i="35"/>
  <c r="B130" i="35"/>
  <c r="A130" i="35"/>
  <c r="AJ130" i="35" s="1"/>
  <c r="C129" i="35"/>
  <c r="B129" i="35"/>
  <c r="A129" i="35"/>
  <c r="AJ129" i="35" s="1"/>
  <c r="C128" i="35"/>
  <c r="B128" i="35"/>
  <c r="A128" i="35"/>
  <c r="AJ128" i="35" s="1"/>
  <c r="C127" i="35"/>
  <c r="B127" i="35"/>
  <c r="A127" i="35"/>
  <c r="AJ127" i="35" s="1"/>
  <c r="C126" i="35"/>
  <c r="B126" i="35"/>
  <c r="A126" i="35"/>
  <c r="AJ126" i="35" s="1"/>
  <c r="C125" i="35"/>
  <c r="B125" i="35"/>
  <c r="A125" i="35"/>
  <c r="AJ125" i="35" s="1"/>
  <c r="C124" i="35"/>
  <c r="B124" i="35"/>
  <c r="A124" i="35"/>
  <c r="AJ124" i="35" s="1"/>
  <c r="C123" i="35"/>
  <c r="B123" i="35"/>
  <c r="A123" i="35"/>
  <c r="AJ123" i="35" s="1"/>
  <c r="C122" i="35"/>
  <c r="B122" i="35"/>
  <c r="A122" i="35"/>
  <c r="AJ122" i="35" s="1"/>
  <c r="C121" i="35"/>
  <c r="B121" i="35"/>
  <c r="A121" i="35"/>
  <c r="AJ121" i="35" s="1"/>
  <c r="C120" i="35"/>
  <c r="B120" i="35"/>
  <c r="A120" i="35"/>
  <c r="AJ120" i="35" s="1"/>
  <c r="C119" i="35"/>
  <c r="B119" i="35"/>
  <c r="A119" i="35"/>
  <c r="AJ119" i="35" s="1"/>
  <c r="C118" i="35"/>
  <c r="B118" i="35"/>
  <c r="A118" i="35"/>
  <c r="AJ118" i="35" s="1"/>
  <c r="C117" i="35"/>
  <c r="B117" i="35"/>
  <c r="A117" i="35"/>
  <c r="AJ117" i="35" s="1"/>
  <c r="C116" i="35"/>
  <c r="B116" i="35"/>
  <c r="A116" i="35"/>
  <c r="AJ116" i="35" s="1"/>
  <c r="C115" i="35"/>
  <c r="B115" i="35"/>
  <c r="A115" i="35"/>
  <c r="AJ115" i="35" s="1"/>
  <c r="C114" i="35"/>
  <c r="B114" i="35"/>
  <c r="A114" i="35"/>
  <c r="AJ114" i="35" s="1"/>
  <c r="C113" i="35"/>
  <c r="B113" i="35"/>
  <c r="A113" i="35"/>
  <c r="AJ113" i="35" s="1"/>
  <c r="C112" i="35"/>
  <c r="B112" i="35"/>
  <c r="A112" i="35"/>
  <c r="AJ112" i="35" s="1"/>
  <c r="C111" i="35"/>
  <c r="B111" i="35"/>
  <c r="A111" i="35"/>
  <c r="AJ111" i="35" s="1"/>
  <c r="C110" i="35"/>
  <c r="B110" i="35"/>
  <c r="A110" i="35"/>
  <c r="AJ110" i="35" s="1"/>
  <c r="C109" i="35"/>
  <c r="B109" i="35"/>
  <c r="A109" i="35"/>
  <c r="AJ109" i="35" s="1"/>
  <c r="C108" i="35"/>
  <c r="B108" i="35"/>
  <c r="A108" i="35"/>
  <c r="AJ108" i="35" s="1"/>
  <c r="C107" i="35"/>
  <c r="B107" i="35"/>
  <c r="A107" i="35"/>
  <c r="AJ107" i="35" s="1"/>
  <c r="C106" i="35"/>
  <c r="B106" i="35"/>
  <c r="A106" i="35"/>
  <c r="AJ106" i="35" s="1"/>
  <c r="C105" i="35"/>
  <c r="B105" i="35"/>
  <c r="A105" i="35"/>
  <c r="AJ105" i="35" s="1"/>
  <c r="C104" i="35"/>
  <c r="B104" i="35"/>
  <c r="A104" i="35"/>
  <c r="AJ104" i="35" s="1"/>
  <c r="C103" i="35"/>
  <c r="B103" i="35"/>
  <c r="A103" i="35"/>
  <c r="AJ103" i="35" s="1"/>
  <c r="C102" i="35"/>
  <c r="B102" i="35"/>
  <c r="A102" i="35"/>
  <c r="AJ102" i="35" s="1"/>
  <c r="C101" i="35"/>
  <c r="B101" i="35"/>
  <c r="A101" i="35"/>
  <c r="AJ101" i="35" s="1"/>
  <c r="C100" i="35"/>
  <c r="B100" i="35"/>
  <c r="A100" i="35"/>
  <c r="AJ100" i="35" s="1"/>
  <c r="C99" i="35"/>
  <c r="B99" i="35"/>
  <c r="A99" i="35"/>
  <c r="AJ99" i="35" s="1"/>
  <c r="C98" i="35"/>
  <c r="B98" i="35"/>
  <c r="A98" i="35"/>
  <c r="AJ98" i="35" s="1"/>
  <c r="C97" i="35"/>
  <c r="B97" i="35"/>
  <c r="A97" i="35"/>
  <c r="AJ97" i="35" s="1"/>
  <c r="C96" i="35"/>
  <c r="B96" i="35"/>
  <c r="A96" i="35"/>
  <c r="AJ96" i="35" s="1"/>
  <c r="C95" i="35"/>
  <c r="B95" i="35"/>
  <c r="A95" i="35"/>
  <c r="AJ95" i="35" s="1"/>
  <c r="C94" i="35"/>
  <c r="B94" i="35"/>
  <c r="A94" i="35"/>
  <c r="AJ94" i="35" s="1"/>
  <c r="C93" i="35"/>
  <c r="B93" i="35"/>
  <c r="A93" i="35"/>
  <c r="AJ93" i="35" s="1"/>
  <c r="C92" i="35"/>
  <c r="B92" i="35"/>
  <c r="A92" i="35"/>
  <c r="AJ92" i="35" s="1"/>
  <c r="C91" i="35"/>
  <c r="B91" i="35"/>
  <c r="A91" i="35"/>
  <c r="AJ91" i="35" s="1"/>
  <c r="C90" i="35"/>
  <c r="B90" i="35"/>
  <c r="A90" i="35"/>
  <c r="AJ90" i="35" s="1"/>
  <c r="C89" i="35"/>
  <c r="B89" i="35"/>
  <c r="A89" i="35"/>
  <c r="AJ89" i="35" s="1"/>
  <c r="C88" i="35"/>
  <c r="B88" i="35"/>
  <c r="A88" i="35"/>
  <c r="AJ88" i="35" s="1"/>
  <c r="C87" i="35"/>
  <c r="B87" i="35"/>
  <c r="A87" i="35"/>
  <c r="AJ87" i="35" s="1"/>
  <c r="C86" i="35"/>
  <c r="B86" i="35"/>
  <c r="A86" i="35"/>
  <c r="AJ86" i="35" s="1"/>
  <c r="C85" i="35"/>
  <c r="B85" i="35"/>
  <c r="A85" i="35"/>
  <c r="AJ85" i="35" s="1"/>
  <c r="C84" i="35"/>
  <c r="B84" i="35"/>
  <c r="A84" i="35"/>
  <c r="AJ84" i="35" s="1"/>
  <c r="C83" i="35"/>
  <c r="B83" i="35"/>
  <c r="A83" i="35"/>
  <c r="AJ83" i="35" s="1"/>
  <c r="C82" i="35"/>
  <c r="B82" i="35"/>
  <c r="A82" i="35"/>
  <c r="AJ82" i="35" s="1"/>
  <c r="C81" i="35"/>
  <c r="B81" i="35"/>
  <c r="A81" i="35"/>
  <c r="AJ81" i="35" s="1"/>
  <c r="C80" i="35"/>
  <c r="B80" i="35"/>
  <c r="A80" i="35"/>
  <c r="AJ80" i="35" s="1"/>
  <c r="C79" i="35"/>
  <c r="B79" i="35"/>
  <c r="A79" i="35"/>
  <c r="AJ79" i="35" s="1"/>
  <c r="C78" i="35"/>
  <c r="B78" i="35"/>
  <c r="A78" i="35"/>
  <c r="AJ78" i="35" s="1"/>
  <c r="C77" i="35"/>
  <c r="B77" i="35"/>
  <c r="A77" i="35"/>
  <c r="AJ77" i="35" s="1"/>
  <c r="C76" i="35"/>
  <c r="B76" i="35"/>
  <c r="A76" i="35"/>
  <c r="AJ76" i="35" s="1"/>
  <c r="C75" i="35"/>
  <c r="B75" i="35"/>
  <c r="A75" i="35"/>
  <c r="AJ75" i="35" s="1"/>
  <c r="C74" i="35"/>
  <c r="B74" i="35"/>
  <c r="A74" i="35"/>
  <c r="AJ74" i="35" s="1"/>
  <c r="C73" i="35"/>
  <c r="B73" i="35"/>
  <c r="A73" i="35"/>
  <c r="AJ73" i="35" s="1"/>
  <c r="C72" i="35"/>
  <c r="B72" i="35"/>
  <c r="A72" i="35"/>
  <c r="AJ72" i="35" s="1"/>
  <c r="C71" i="35"/>
  <c r="B71" i="35"/>
  <c r="A71" i="35"/>
  <c r="AJ71" i="35" s="1"/>
  <c r="C70" i="35"/>
  <c r="B70" i="35"/>
  <c r="A70" i="35"/>
  <c r="AJ70" i="35" s="1"/>
  <c r="C69" i="35"/>
  <c r="B69" i="35"/>
  <c r="A69" i="35"/>
  <c r="AJ69" i="35" s="1"/>
  <c r="C68" i="35"/>
  <c r="B68" i="35"/>
  <c r="A68" i="35"/>
  <c r="AJ68" i="35" s="1"/>
  <c r="C67" i="35"/>
  <c r="B67" i="35"/>
  <c r="A67" i="35"/>
  <c r="AJ67" i="35" s="1"/>
  <c r="C66" i="35"/>
  <c r="B66" i="35"/>
  <c r="A66" i="35"/>
  <c r="AJ66" i="35" s="1"/>
  <c r="C65" i="35"/>
  <c r="B65" i="35"/>
  <c r="A65" i="35"/>
  <c r="AJ65" i="35" s="1"/>
  <c r="C64" i="35"/>
  <c r="B64" i="35"/>
  <c r="A64" i="35"/>
  <c r="AJ64" i="35" s="1"/>
  <c r="C63" i="35"/>
  <c r="B63" i="35"/>
  <c r="A63" i="35"/>
  <c r="AJ63" i="35" s="1"/>
  <c r="C62" i="35"/>
  <c r="B62" i="35"/>
  <c r="A62" i="35"/>
  <c r="AJ62" i="35" s="1"/>
  <c r="C61" i="35"/>
  <c r="B61" i="35"/>
  <c r="A61" i="35"/>
  <c r="AJ61" i="35" s="1"/>
  <c r="C60" i="35"/>
  <c r="B60" i="35"/>
  <c r="A60" i="35"/>
  <c r="AJ60" i="35" s="1"/>
  <c r="C59" i="35"/>
  <c r="B59" i="35"/>
  <c r="A59" i="35"/>
  <c r="AJ59" i="35" s="1"/>
  <c r="C58" i="35"/>
  <c r="B58" i="35"/>
  <c r="A58" i="35"/>
  <c r="AJ58" i="35" s="1"/>
  <c r="C57" i="35"/>
  <c r="B57" i="35"/>
  <c r="A57" i="35"/>
  <c r="AJ57" i="35" s="1"/>
  <c r="C56" i="35"/>
  <c r="B56" i="35"/>
  <c r="A56" i="35"/>
  <c r="AJ56" i="35" s="1"/>
  <c r="C55" i="35"/>
  <c r="B55" i="35"/>
  <c r="A55" i="35"/>
  <c r="AJ55" i="35" s="1"/>
  <c r="C54" i="35"/>
  <c r="B54" i="35"/>
  <c r="A54" i="35"/>
  <c r="AJ54" i="35" s="1"/>
  <c r="C53" i="35"/>
  <c r="B53" i="35"/>
  <c r="A53" i="35"/>
  <c r="AJ53" i="35" s="1"/>
  <c r="C52" i="35"/>
  <c r="B52" i="35"/>
  <c r="A52" i="35"/>
  <c r="AJ52" i="35" s="1"/>
  <c r="C51" i="35"/>
  <c r="B51" i="35"/>
  <c r="A51" i="35"/>
  <c r="AJ51" i="35" s="1"/>
  <c r="C50" i="35"/>
  <c r="B50" i="35"/>
  <c r="A50" i="35"/>
  <c r="AJ50" i="35" s="1"/>
  <c r="C49" i="35"/>
  <c r="B49" i="35"/>
  <c r="A49" i="35"/>
  <c r="AJ49" i="35" s="1"/>
  <c r="C48" i="35"/>
  <c r="B48" i="35"/>
  <c r="A48" i="35"/>
  <c r="AJ48" i="35" s="1"/>
  <c r="C47" i="35"/>
  <c r="B47" i="35"/>
  <c r="A47" i="35"/>
  <c r="AJ47" i="35" s="1"/>
  <c r="C46" i="35"/>
  <c r="B46" i="35"/>
  <c r="A46" i="35"/>
  <c r="AJ46" i="35" s="1"/>
  <c r="C45" i="35"/>
  <c r="B45" i="35"/>
  <c r="A45" i="35"/>
  <c r="AJ45" i="35" s="1"/>
  <c r="C44" i="35"/>
  <c r="B44" i="35"/>
  <c r="A44" i="35"/>
  <c r="AJ44" i="35" s="1"/>
  <c r="C43" i="35"/>
  <c r="B43" i="35"/>
  <c r="A43" i="35"/>
  <c r="AJ43" i="35" s="1"/>
  <c r="C42" i="35"/>
  <c r="B42" i="35"/>
  <c r="A42" i="35"/>
  <c r="AJ42" i="35" s="1"/>
  <c r="C41" i="35"/>
  <c r="B41" i="35"/>
  <c r="A41" i="35"/>
  <c r="AJ41" i="35" s="1"/>
  <c r="C40" i="35"/>
  <c r="B40" i="35"/>
  <c r="A40" i="35"/>
  <c r="AJ40" i="35" s="1"/>
  <c r="C39" i="35"/>
  <c r="B39" i="35"/>
  <c r="A39" i="35"/>
  <c r="AJ39" i="35" s="1"/>
  <c r="C38" i="35"/>
  <c r="B38" i="35"/>
  <c r="A38" i="35"/>
  <c r="AJ38" i="35" s="1"/>
  <c r="C37" i="35"/>
  <c r="B37" i="35"/>
  <c r="A37" i="35"/>
  <c r="AJ37" i="35" s="1"/>
  <c r="C36" i="35"/>
  <c r="B36" i="35"/>
  <c r="A36" i="35"/>
  <c r="AJ36" i="35" s="1"/>
  <c r="C35" i="35"/>
  <c r="B35" i="35"/>
  <c r="A35" i="35"/>
  <c r="AJ35" i="35" s="1"/>
  <c r="C34" i="35"/>
  <c r="B34" i="35"/>
  <c r="A34" i="35"/>
  <c r="AJ34" i="35" s="1"/>
  <c r="C33" i="35"/>
  <c r="B33" i="35"/>
  <c r="A33" i="35"/>
  <c r="AJ33" i="35" s="1"/>
  <c r="C32" i="35"/>
  <c r="B32" i="35"/>
  <c r="A32" i="35"/>
  <c r="AJ32" i="35" s="1"/>
  <c r="C31" i="35"/>
  <c r="B31" i="35"/>
  <c r="A31" i="35"/>
  <c r="AJ31" i="35" s="1"/>
  <c r="C30" i="35"/>
  <c r="B30" i="35"/>
  <c r="A30" i="35"/>
  <c r="AJ30" i="35" s="1"/>
  <c r="C29" i="35"/>
  <c r="B29" i="35"/>
  <c r="A29" i="35"/>
  <c r="AJ29" i="35" s="1"/>
  <c r="C28" i="35"/>
  <c r="B28" i="35"/>
  <c r="A28" i="35"/>
  <c r="AJ28" i="35" s="1"/>
  <c r="C27" i="35"/>
  <c r="B27" i="35"/>
  <c r="A27" i="35"/>
  <c r="AJ27" i="35" s="1"/>
  <c r="C26" i="35"/>
  <c r="B26" i="35"/>
  <c r="A26" i="35"/>
  <c r="AJ26" i="35" s="1"/>
  <c r="C25" i="35"/>
  <c r="B25" i="35"/>
  <c r="A25" i="35"/>
  <c r="AJ25" i="35" s="1"/>
  <c r="C24" i="35"/>
  <c r="B24" i="35"/>
  <c r="A24" i="35"/>
  <c r="AJ24" i="35" s="1"/>
  <c r="C23" i="35"/>
  <c r="B23" i="35"/>
  <c r="A23" i="35"/>
  <c r="AJ23" i="35" s="1"/>
  <c r="C22" i="35"/>
  <c r="B22" i="35"/>
  <c r="A22" i="35"/>
  <c r="AJ22" i="35" s="1"/>
  <c r="C21" i="35"/>
  <c r="B21" i="35"/>
  <c r="A21" i="35"/>
  <c r="AJ21" i="35" s="1"/>
  <c r="C20" i="35"/>
  <c r="B20" i="35"/>
  <c r="A20" i="35"/>
  <c r="AJ20" i="35" s="1"/>
  <c r="C19" i="35"/>
  <c r="B19" i="35"/>
  <c r="A19" i="35"/>
  <c r="AJ19" i="35" s="1"/>
  <c r="AJ18" i="35"/>
  <c r="G3" i="35"/>
  <c r="G1" i="35"/>
  <c r="A118" i="7"/>
  <c r="AJ118" i="7" s="1"/>
  <c r="B118" i="7"/>
  <c r="C118" i="7"/>
  <c r="A119" i="7"/>
  <c r="AJ119" i="7" s="1"/>
  <c r="B119" i="7"/>
  <c r="C119" i="7"/>
  <c r="A120" i="7"/>
  <c r="AJ120" i="7" s="1"/>
  <c r="B120" i="7"/>
  <c r="C120" i="7"/>
  <c r="A121" i="7"/>
  <c r="AJ121" i="7" s="1"/>
  <c r="B121" i="7"/>
  <c r="C121" i="7"/>
  <c r="A122" i="7"/>
  <c r="AJ122" i="7" s="1"/>
  <c r="B122" i="7"/>
  <c r="C122" i="7"/>
  <c r="A123" i="7"/>
  <c r="AJ123" i="7" s="1"/>
  <c r="B123" i="7"/>
  <c r="C123" i="7"/>
  <c r="A124" i="7"/>
  <c r="AJ124" i="7" s="1"/>
  <c r="B124" i="7"/>
  <c r="C124" i="7"/>
  <c r="A125" i="7"/>
  <c r="AJ125" i="7" s="1"/>
  <c r="B125" i="7"/>
  <c r="C125" i="7"/>
  <c r="A126" i="7"/>
  <c r="AJ126" i="7" s="1"/>
  <c r="B126" i="7"/>
  <c r="C126" i="7"/>
  <c r="A127" i="7"/>
  <c r="AJ127" i="7" s="1"/>
  <c r="B127" i="7"/>
  <c r="C127" i="7"/>
  <c r="A128" i="7"/>
  <c r="AJ128" i="7" s="1"/>
  <c r="B128" i="7"/>
  <c r="C128" i="7"/>
  <c r="A129" i="7"/>
  <c r="AJ129" i="7" s="1"/>
  <c r="B129" i="7"/>
  <c r="C129" i="7"/>
  <c r="A130" i="7"/>
  <c r="AJ130" i="7" s="1"/>
  <c r="B130" i="7"/>
  <c r="C130" i="7"/>
  <c r="A131" i="7"/>
  <c r="AJ131" i="7" s="1"/>
  <c r="B131" i="7"/>
  <c r="C131" i="7"/>
  <c r="A132" i="7"/>
  <c r="AJ132" i="7" s="1"/>
  <c r="B132" i="7"/>
  <c r="C132" i="7"/>
  <c r="A133" i="7"/>
  <c r="AJ133" i="7" s="1"/>
  <c r="B133" i="7"/>
  <c r="C133" i="7"/>
  <c r="A134" i="7"/>
  <c r="AJ134" i="7" s="1"/>
  <c r="B134" i="7"/>
  <c r="C134" i="7"/>
  <c r="A135" i="7"/>
  <c r="AJ135" i="7" s="1"/>
  <c r="B135" i="7"/>
  <c r="C135" i="7"/>
  <c r="A136" i="7"/>
  <c r="AJ136" i="7" s="1"/>
  <c r="B136" i="7"/>
  <c r="C136" i="7"/>
  <c r="A137" i="7"/>
  <c r="AJ137" i="7" s="1"/>
  <c r="B137" i="7"/>
  <c r="C137" i="7"/>
  <c r="A138" i="7"/>
  <c r="AJ138" i="7" s="1"/>
  <c r="B138" i="7"/>
  <c r="C138" i="7"/>
  <c r="A139" i="7"/>
  <c r="AJ139" i="7" s="1"/>
  <c r="B139" i="7"/>
  <c r="C139" i="7"/>
  <c r="A140" i="7"/>
  <c r="AJ140" i="7" s="1"/>
  <c r="B140" i="7"/>
  <c r="C140" i="7"/>
  <c r="A141" i="7"/>
  <c r="AJ141" i="7" s="1"/>
  <c r="B141" i="7"/>
  <c r="C141" i="7"/>
  <c r="A142" i="7"/>
  <c r="AJ142" i="7" s="1"/>
  <c r="B142" i="7"/>
  <c r="C142" i="7"/>
  <c r="A143" i="7"/>
  <c r="AJ143" i="7" s="1"/>
  <c r="B143" i="7"/>
  <c r="C143" i="7"/>
  <c r="A144" i="7"/>
  <c r="AJ144" i="7" s="1"/>
  <c r="B144" i="7"/>
  <c r="C144" i="7"/>
  <c r="A145" i="7"/>
  <c r="AJ145" i="7" s="1"/>
  <c r="B145" i="7"/>
  <c r="C145" i="7"/>
  <c r="A146" i="7"/>
  <c r="AJ146" i="7" s="1"/>
  <c r="B146" i="7"/>
  <c r="C146" i="7"/>
  <c r="A147" i="7"/>
  <c r="AJ147" i="7" s="1"/>
  <c r="B147" i="7"/>
  <c r="C147" i="7"/>
  <c r="A148" i="7"/>
  <c r="AJ148" i="7" s="1"/>
  <c r="B148" i="7"/>
  <c r="C148" i="7"/>
  <c r="A149" i="7"/>
  <c r="AJ149" i="7" s="1"/>
  <c r="B149" i="7"/>
  <c r="C149" i="7"/>
  <c r="A150" i="7"/>
  <c r="AJ150" i="7" s="1"/>
  <c r="B150" i="7"/>
  <c r="C150" i="7"/>
  <c r="A151" i="7"/>
  <c r="AJ151" i="7" s="1"/>
  <c r="B151" i="7"/>
  <c r="C151" i="7"/>
  <c r="A152" i="7"/>
  <c r="AJ152" i="7" s="1"/>
  <c r="B152" i="7"/>
  <c r="C152" i="7"/>
  <c r="A153" i="7"/>
  <c r="B153" i="7"/>
  <c r="C153" i="7"/>
  <c r="AJ153" i="7"/>
  <c r="A154" i="7"/>
  <c r="AJ154" i="7" s="1"/>
  <c r="B154" i="7"/>
  <c r="C154" i="7"/>
  <c r="A155" i="7"/>
  <c r="AJ155" i="7" s="1"/>
  <c r="B155" i="7"/>
  <c r="C155" i="7"/>
  <c r="A156" i="7"/>
  <c r="AJ156" i="7" s="1"/>
  <c r="B156" i="7"/>
  <c r="C156" i="7"/>
  <c r="A157" i="7"/>
  <c r="AJ157" i="7" s="1"/>
  <c r="B157" i="7"/>
  <c r="C157" i="7"/>
  <c r="A158" i="7"/>
  <c r="AJ158" i="7" s="1"/>
  <c r="B158" i="7"/>
  <c r="C158" i="7"/>
  <c r="A159" i="7"/>
  <c r="AJ159" i="7" s="1"/>
  <c r="B159" i="7"/>
  <c r="C159" i="7"/>
  <c r="A160" i="7"/>
  <c r="AJ160" i="7" s="1"/>
  <c r="B160" i="7"/>
  <c r="C160" i="7"/>
  <c r="A161" i="7"/>
  <c r="AJ161" i="7" s="1"/>
  <c r="B161" i="7"/>
  <c r="C161" i="7"/>
  <c r="A162" i="7"/>
  <c r="AJ162" i="7" s="1"/>
  <c r="B162" i="7"/>
  <c r="C162" i="7"/>
  <c r="A163" i="7"/>
  <c r="AJ163" i="7" s="1"/>
  <c r="B163" i="7"/>
  <c r="C163" i="7"/>
  <c r="A164" i="7"/>
  <c r="AJ164" i="7" s="1"/>
  <c r="B164" i="7"/>
  <c r="C164" i="7"/>
  <c r="A165" i="7"/>
  <c r="AJ165" i="7" s="1"/>
  <c r="B165" i="7"/>
  <c r="C165" i="7"/>
  <c r="A166" i="7"/>
  <c r="AJ166" i="7" s="1"/>
  <c r="B166" i="7"/>
  <c r="C166" i="7"/>
  <c r="A167" i="7"/>
  <c r="AJ167" i="7" s="1"/>
  <c r="B167" i="7"/>
  <c r="C167" i="7"/>
  <c r="A168" i="7"/>
  <c r="AJ168" i="7" s="1"/>
  <c r="B168" i="7"/>
  <c r="C168" i="7"/>
  <c r="A169" i="7"/>
  <c r="B169" i="7"/>
  <c r="C169" i="7"/>
  <c r="AJ169" i="7"/>
  <c r="A170" i="7"/>
  <c r="AJ170" i="7" s="1"/>
  <c r="B170" i="7"/>
  <c r="C170" i="7"/>
  <c r="A171" i="7"/>
  <c r="AJ171" i="7" s="1"/>
  <c r="B171" i="7"/>
  <c r="C171" i="7"/>
  <c r="A172" i="7"/>
  <c r="AJ172" i="7" s="1"/>
  <c r="B172" i="7"/>
  <c r="C172" i="7"/>
  <c r="A173" i="7"/>
  <c r="AJ173" i="7" s="1"/>
  <c r="B173" i="7"/>
  <c r="C173" i="7"/>
  <c r="A174" i="7"/>
  <c r="AJ174" i="7" s="1"/>
  <c r="B174" i="7"/>
  <c r="C174" i="7"/>
  <c r="A175" i="7"/>
  <c r="AJ175" i="7" s="1"/>
  <c r="B175" i="7"/>
  <c r="C175" i="7"/>
  <c r="A176" i="7"/>
  <c r="AJ176" i="7" s="1"/>
  <c r="B176" i="7"/>
  <c r="C176" i="7"/>
  <c r="A177" i="7"/>
  <c r="AJ177" i="7" s="1"/>
  <c r="B177" i="7"/>
  <c r="C177" i="7"/>
  <c r="A178" i="7"/>
  <c r="AJ178" i="7" s="1"/>
  <c r="B178" i="7"/>
  <c r="C178" i="7"/>
  <c r="A179" i="7"/>
  <c r="AJ179" i="7" s="1"/>
  <c r="B179" i="7"/>
  <c r="C179" i="7"/>
  <c r="A180" i="7"/>
  <c r="AJ180" i="7" s="1"/>
  <c r="B180" i="7"/>
  <c r="C180" i="7"/>
  <c r="A181" i="7"/>
  <c r="AJ181" i="7" s="1"/>
  <c r="B181" i="7"/>
  <c r="C181" i="7"/>
  <c r="A182" i="7"/>
  <c r="AJ182" i="7" s="1"/>
  <c r="B182" i="7"/>
  <c r="C182" i="7"/>
  <c r="A183" i="7"/>
  <c r="AJ183" i="7" s="1"/>
  <c r="B183" i="7"/>
  <c r="C183" i="7"/>
  <c r="A184" i="7"/>
  <c r="AJ184" i="7" s="1"/>
  <c r="B184" i="7"/>
  <c r="C184" i="7"/>
  <c r="A185" i="7"/>
  <c r="AJ185" i="7" s="1"/>
  <c r="B185" i="7"/>
  <c r="C185" i="7"/>
  <c r="A186" i="7"/>
  <c r="AJ186" i="7" s="1"/>
  <c r="B186" i="7"/>
  <c r="C186" i="7"/>
  <c r="A187" i="7"/>
  <c r="AJ187" i="7" s="1"/>
  <c r="B187" i="7"/>
  <c r="C187" i="7"/>
  <c r="A188" i="7"/>
  <c r="AJ188" i="7" s="1"/>
  <c r="B188" i="7"/>
  <c r="C188" i="7"/>
  <c r="A189" i="7"/>
  <c r="AJ189" i="7" s="1"/>
  <c r="B189" i="7"/>
  <c r="C189" i="7"/>
  <c r="A190" i="7"/>
  <c r="AJ190" i="7" s="1"/>
  <c r="B190" i="7"/>
  <c r="C190" i="7"/>
  <c r="A191" i="7"/>
  <c r="AJ191" i="7" s="1"/>
  <c r="B191" i="7"/>
  <c r="C191" i="7"/>
  <c r="A192" i="7"/>
  <c r="AJ192" i="7" s="1"/>
  <c r="B192" i="7"/>
  <c r="C192" i="7"/>
  <c r="A193" i="7"/>
  <c r="AJ193" i="7" s="1"/>
  <c r="B193" i="7"/>
  <c r="C193" i="7"/>
  <c r="A194" i="7"/>
  <c r="AJ194" i="7" s="1"/>
  <c r="B194" i="7"/>
  <c r="C194" i="7"/>
  <c r="A195" i="7"/>
  <c r="AJ195" i="7" s="1"/>
  <c r="B195" i="7"/>
  <c r="C195" i="7"/>
  <c r="A196" i="7"/>
  <c r="AJ196" i="7" s="1"/>
  <c r="B196" i="7"/>
  <c r="C196" i="7"/>
  <c r="A197" i="7"/>
  <c r="AJ197" i="7" s="1"/>
  <c r="B197" i="7"/>
  <c r="C197" i="7"/>
  <c r="A198" i="7"/>
  <c r="AJ198" i="7" s="1"/>
  <c r="B198" i="7"/>
  <c r="C198" i="7"/>
  <c r="A199" i="7"/>
  <c r="AJ199" i="7" s="1"/>
  <c r="B199" i="7"/>
  <c r="C199" i="7"/>
  <c r="A200" i="7"/>
  <c r="AJ200" i="7" s="1"/>
  <c r="B200" i="7"/>
  <c r="C200" i="7"/>
  <c r="A201" i="7"/>
  <c r="AJ201" i="7" s="1"/>
  <c r="B201" i="7"/>
  <c r="C201" i="7"/>
  <c r="A202" i="7"/>
  <c r="AJ202" i="7" s="1"/>
  <c r="B202" i="7"/>
  <c r="C202" i="7"/>
  <c r="A203" i="7"/>
  <c r="AJ203" i="7" s="1"/>
  <c r="B203" i="7"/>
  <c r="C203" i="7"/>
  <c r="A204" i="7"/>
  <c r="AJ204" i="7" s="1"/>
  <c r="B204" i="7"/>
  <c r="C204" i="7"/>
  <c r="A205" i="7"/>
  <c r="AJ205" i="7" s="1"/>
  <c r="B205" i="7"/>
  <c r="C205" i="7"/>
  <c r="A206" i="7"/>
  <c r="AJ206" i="7" s="1"/>
  <c r="B206" i="7"/>
  <c r="C206" i="7"/>
  <c r="A207" i="7"/>
  <c r="AJ207" i="7" s="1"/>
  <c r="B207" i="7"/>
  <c r="C207" i="7"/>
  <c r="A208" i="7"/>
  <c r="AJ208" i="7" s="1"/>
  <c r="B208" i="7"/>
  <c r="C208" i="7"/>
  <c r="A209" i="7"/>
  <c r="AJ209" i="7" s="1"/>
  <c r="B209" i="7"/>
  <c r="C209" i="7"/>
  <c r="A210" i="7"/>
  <c r="AJ210" i="7" s="1"/>
  <c r="B210" i="7"/>
  <c r="C210" i="7"/>
  <c r="A211" i="7"/>
  <c r="B211" i="7"/>
  <c r="C211" i="7"/>
  <c r="AJ211" i="7"/>
  <c r="A212" i="7"/>
  <c r="AJ212" i="7" s="1"/>
  <c r="B212" i="7"/>
  <c r="C212" i="7"/>
  <c r="A213" i="7"/>
  <c r="AJ213" i="7" s="1"/>
  <c r="B213" i="7"/>
  <c r="C213" i="7"/>
  <c r="A214" i="7"/>
  <c r="AJ214" i="7" s="1"/>
  <c r="B214" i="7"/>
  <c r="C214" i="7"/>
  <c r="A215" i="7"/>
  <c r="AJ215" i="7" s="1"/>
  <c r="B215" i="7"/>
  <c r="C215" i="7"/>
  <c r="A216" i="7"/>
  <c r="AJ216" i="7" s="1"/>
  <c r="B216" i="7"/>
  <c r="C216" i="7"/>
  <c r="A217" i="7"/>
  <c r="AJ217" i="7" s="1"/>
  <c r="B217" i="7"/>
  <c r="C217" i="7"/>
  <c r="A218" i="7"/>
  <c r="AJ218" i="7" s="1"/>
  <c r="B218" i="7"/>
  <c r="C218" i="7"/>
  <c r="Z207" i="4"/>
  <c r="AC207" i="4" s="1"/>
  <c r="Y207" i="4"/>
  <c r="X207" i="4"/>
  <c r="Z206" i="4"/>
  <c r="AC206" i="4" s="1"/>
  <c r="Y206" i="4"/>
  <c r="X206" i="4"/>
  <c r="Z205" i="4"/>
  <c r="AC205" i="4" s="1"/>
  <c r="Y205" i="4"/>
  <c r="X205" i="4"/>
  <c r="Z204" i="4"/>
  <c r="AC204" i="4" s="1"/>
  <c r="Y204" i="4"/>
  <c r="X204" i="4"/>
  <c r="Z203" i="4"/>
  <c r="AD203" i="4" s="1"/>
  <c r="Y203" i="4"/>
  <c r="X203" i="4"/>
  <c r="Z202" i="4"/>
  <c r="AD202" i="4" s="1"/>
  <c r="Y202" i="4"/>
  <c r="X202" i="4"/>
  <c r="Z201" i="4"/>
  <c r="AD201" i="4" s="1"/>
  <c r="Y201" i="4"/>
  <c r="X201" i="4"/>
  <c r="Z200" i="4"/>
  <c r="Y200" i="4"/>
  <c r="X200" i="4"/>
  <c r="Z199" i="4"/>
  <c r="AD199" i="4" s="1"/>
  <c r="Y199" i="4"/>
  <c r="X199" i="4"/>
  <c r="Z198" i="4"/>
  <c r="AD198" i="4" s="1"/>
  <c r="Y198" i="4"/>
  <c r="X198" i="4"/>
  <c r="Z197" i="4"/>
  <c r="AD197" i="4" s="1"/>
  <c r="Y197" i="4"/>
  <c r="X197" i="4"/>
  <c r="Z196" i="4"/>
  <c r="Y196" i="4"/>
  <c r="X196" i="4"/>
  <c r="Z195" i="4"/>
  <c r="AD195" i="4" s="1"/>
  <c r="Y195" i="4"/>
  <c r="X195" i="4"/>
  <c r="Z194" i="4"/>
  <c r="AD194" i="4" s="1"/>
  <c r="Y194" i="4"/>
  <c r="X194" i="4"/>
  <c r="Z193" i="4"/>
  <c r="AD193" i="4" s="1"/>
  <c r="Y193" i="4"/>
  <c r="X193" i="4"/>
  <c r="Z192" i="4"/>
  <c r="Y192" i="4"/>
  <c r="X192" i="4"/>
  <c r="Z191" i="4"/>
  <c r="AD191" i="4" s="1"/>
  <c r="Y191" i="4"/>
  <c r="X191" i="4"/>
  <c r="Z190" i="4"/>
  <c r="AD190" i="4" s="1"/>
  <c r="Y190" i="4"/>
  <c r="X190" i="4"/>
  <c r="Z189" i="4"/>
  <c r="AD189" i="4" s="1"/>
  <c r="Y189" i="4"/>
  <c r="X189" i="4"/>
  <c r="Z188" i="4"/>
  <c r="Y188" i="4"/>
  <c r="X188" i="4"/>
  <c r="Z187" i="4"/>
  <c r="AD187" i="4" s="1"/>
  <c r="Y187" i="4"/>
  <c r="X187" i="4"/>
  <c r="Z186" i="4"/>
  <c r="AD186" i="4" s="1"/>
  <c r="Y186" i="4"/>
  <c r="X186" i="4"/>
  <c r="Z185" i="4"/>
  <c r="AD185" i="4" s="1"/>
  <c r="Y185" i="4"/>
  <c r="X185" i="4"/>
  <c r="Z184" i="4"/>
  <c r="Y184" i="4"/>
  <c r="X184" i="4"/>
  <c r="Z183" i="4"/>
  <c r="AC183" i="4" s="1"/>
  <c r="Y183" i="4"/>
  <c r="X183" i="4"/>
  <c r="Z182" i="4"/>
  <c r="AC182" i="4" s="1"/>
  <c r="Y182" i="4"/>
  <c r="X182" i="4"/>
  <c r="Z181" i="4"/>
  <c r="AC181" i="4" s="1"/>
  <c r="Y181" i="4"/>
  <c r="X181" i="4"/>
  <c r="Z180" i="4"/>
  <c r="AC180" i="4" s="1"/>
  <c r="Y180" i="4"/>
  <c r="X180" i="4"/>
  <c r="Z179" i="4"/>
  <c r="AC179" i="4" s="1"/>
  <c r="Y179" i="4"/>
  <c r="X179" i="4"/>
  <c r="Z178" i="4"/>
  <c r="AC178" i="4" s="1"/>
  <c r="Y178" i="4"/>
  <c r="X178" i="4"/>
  <c r="Z177" i="4"/>
  <c r="AC177" i="4" s="1"/>
  <c r="Y177" i="4"/>
  <c r="X177" i="4"/>
  <c r="Z176" i="4"/>
  <c r="AC176" i="4" s="1"/>
  <c r="Y176" i="4"/>
  <c r="X176" i="4"/>
  <c r="Z175" i="4"/>
  <c r="Y175" i="4"/>
  <c r="X175" i="4"/>
  <c r="Z174" i="4"/>
  <c r="AC174" i="4" s="1"/>
  <c r="Y174" i="4"/>
  <c r="X174" i="4"/>
  <c r="Z173" i="4"/>
  <c r="AC173" i="4" s="1"/>
  <c r="Y173" i="4"/>
  <c r="X173" i="4"/>
  <c r="Z172" i="4"/>
  <c r="AC172" i="4" s="1"/>
  <c r="Y172" i="4"/>
  <c r="X172" i="4"/>
  <c r="Z171" i="4"/>
  <c r="AC171" i="4" s="1"/>
  <c r="Y171" i="4"/>
  <c r="X171" i="4"/>
  <c r="Z170" i="4"/>
  <c r="AC170" i="4" s="1"/>
  <c r="Y170" i="4"/>
  <c r="X170" i="4"/>
  <c r="Z169" i="4"/>
  <c r="AC169" i="4" s="1"/>
  <c r="Y169" i="4"/>
  <c r="X169" i="4"/>
  <c r="Z168" i="4"/>
  <c r="AC168" i="4" s="1"/>
  <c r="Y168" i="4"/>
  <c r="X168" i="4"/>
  <c r="Z167" i="4"/>
  <c r="AC167" i="4" s="1"/>
  <c r="Y167" i="4"/>
  <c r="X167" i="4"/>
  <c r="Z166" i="4"/>
  <c r="AC166" i="4" s="1"/>
  <c r="Y166" i="4"/>
  <c r="X166" i="4"/>
  <c r="Z165" i="4"/>
  <c r="AC165" i="4" s="1"/>
  <c r="Y165" i="4"/>
  <c r="X165" i="4"/>
  <c r="Z164" i="4"/>
  <c r="AC164" i="4" s="1"/>
  <c r="Y164" i="4"/>
  <c r="X164" i="4"/>
  <c r="Z163" i="4"/>
  <c r="AC163" i="4" s="1"/>
  <c r="Y163" i="4"/>
  <c r="X163" i="4"/>
  <c r="Z162" i="4"/>
  <c r="AC162" i="4" s="1"/>
  <c r="Y162" i="4"/>
  <c r="X162" i="4"/>
  <c r="Z161" i="4"/>
  <c r="AE161" i="4" s="1"/>
  <c r="Y161" i="4"/>
  <c r="X161" i="4"/>
  <c r="Z160" i="4"/>
  <c r="AD160" i="4" s="1"/>
  <c r="Y160" i="4"/>
  <c r="X160" i="4"/>
  <c r="Z159" i="4"/>
  <c r="AD159" i="4" s="1"/>
  <c r="Y159" i="4"/>
  <c r="X159" i="4"/>
  <c r="Z158" i="4"/>
  <c r="AD158" i="4" s="1"/>
  <c r="Y158" i="4"/>
  <c r="X158" i="4"/>
  <c r="Z157" i="4"/>
  <c r="AD157" i="4" s="1"/>
  <c r="Y157" i="4"/>
  <c r="X157" i="4"/>
  <c r="Z156" i="4"/>
  <c r="AD156" i="4" s="1"/>
  <c r="Y156" i="4"/>
  <c r="X156" i="4"/>
  <c r="Z155" i="4"/>
  <c r="AD155" i="4" s="1"/>
  <c r="Y155" i="4"/>
  <c r="X155" i="4"/>
  <c r="Z154" i="4"/>
  <c r="Y154" i="4"/>
  <c r="X154" i="4"/>
  <c r="Z153" i="4"/>
  <c r="AD153" i="4" s="1"/>
  <c r="Y153" i="4"/>
  <c r="X153" i="4"/>
  <c r="Z152" i="4"/>
  <c r="AD152" i="4" s="1"/>
  <c r="Y152" i="4"/>
  <c r="X152" i="4"/>
  <c r="Z151" i="4"/>
  <c r="AD151" i="4" s="1"/>
  <c r="Y151" i="4"/>
  <c r="X151" i="4"/>
  <c r="Z150" i="4"/>
  <c r="AD150" i="4" s="1"/>
  <c r="Y150" i="4"/>
  <c r="X150" i="4"/>
  <c r="Z149" i="4"/>
  <c r="AD149" i="4" s="1"/>
  <c r="Y149" i="4"/>
  <c r="X149" i="4"/>
  <c r="Z148" i="4"/>
  <c r="AD148" i="4" s="1"/>
  <c r="Y148" i="4"/>
  <c r="X148" i="4"/>
  <c r="Z147" i="4"/>
  <c r="AD147" i="4" s="1"/>
  <c r="Y147" i="4"/>
  <c r="X147" i="4"/>
  <c r="Z146" i="4"/>
  <c r="Y146" i="4"/>
  <c r="X146" i="4"/>
  <c r="Z145" i="4"/>
  <c r="AD145" i="4" s="1"/>
  <c r="Y145" i="4"/>
  <c r="X145" i="4"/>
  <c r="Z144" i="4"/>
  <c r="AD144" i="4" s="1"/>
  <c r="Y144" i="4"/>
  <c r="X144" i="4"/>
  <c r="Z143" i="4"/>
  <c r="AD143" i="4" s="1"/>
  <c r="Y143" i="4"/>
  <c r="X143" i="4"/>
  <c r="Z142" i="4"/>
  <c r="AD142" i="4" s="1"/>
  <c r="Y142" i="4"/>
  <c r="X142" i="4"/>
  <c r="Z141" i="4"/>
  <c r="AD141" i="4" s="1"/>
  <c r="Y141" i="4"/>
  <c r="X141" i="4"/>
  <c r="Z140" i="4"/>
  <c r="AD140" i="4" s="1"/>
  <c r="Y140" i="4"/>
  <c r="X140" i="4"/>
  <c r="Z139" i="4"/>
  <c r="AD139" i="4" s="1"/>
  <c r="Y139" i="4"/>
  <c r="X139" i="4"/>
  <c r="Z138" i="4"/>
  <c r="Y138" i="4"/>
  <c r="X138" i="4"/>
  <c r="Z137" i="4"/>
  <c r="AD137" i="4" s="1"/>
  <c r="Y137" i="4"/>
  <c r="X137" i="4"/>
  <c r="Z136" i="4"/>
  <c r="AD136" i="4" s="1"/>
  <c r="Y136" i="4"/>
  <c r="X136" i="4"/>
  <c r="Z135" i="4"/>
  <c r="AD135" i="4" s="1"/>
  <c r="Y135" i="4"/>
  <c r="X135" i="4"/>
  <c r="Z134" i="4"/>
  <c r="AD134" i="4" s="1"/>
  <c r="Y134" i="4"/>
  <c r="X134" i="4"/>
  <c r="Z133" i="4"/>
  <c r="AD133" i="4" s="1"/>
  <c r="Y133" i="4"/>
  <c r="X133" i="4"/>
  <c r="Z132" i="4"/>
  <c r="AD132" i="4" s="1"/>
  <c r="Y132" i="4"/>
  <c r="X132" i="4"/>
  <c r="Z131" i="4"/>
  <c r="AD131" i="4" s="1"/>
  <c r="Y131" i="4"/>
  <c r="X131" i="4"/>
  <c r="Z130" i="4"/>
  <c r="Y130" i="4"/>
  <c r="X130" i="4"/>
  <c r="Z129" i="4"/>
  <c r="AD129" i="4" s="1"/>
  <c r="Y129" i="4"/>
  <c r="X129" i="4"/>
  <c r="Z128" i="4"/>
  <c r="AD128" i="4" s="1"/>
  <c r="Y128" i="4"/>
  <c r="X128" i="4"/>
  <c r="Z127" i="4"/>
  <c r="AD127" i="4" s="1"/>
  <c r="Y127" i="4"/>
  <c r="X127" i="4"/>
  <c r="Z126" i="4"/>
  <c r="AD126" i="4" s="1"/>
  <c r="Y126" i="4"/>
  <c r="X126" i="4"/>
  <c r="Z125" i="4"/>
  <c r="AD125" i="4" s="1"/>
  <c r="Y125" i="4"/>
  <c r="X125" i="4"/>
  <c r="Z124" i="4"/>
  <c r="AD124" i="4" s="1"/>
  <c r="Y124" i="4"/>
  <c r="X124" i="4"/>
  <c r="Z123" i="4"/>
  <c r="AD123" i="4" s="1"/>
  <c r="Y123" i="4"/>
  <c r="X123" i="4"/>
  <c r="Z122" i="4"/>
  <c r="Y122" i="4"/>
  <c r="X122" i="4"/>
  <c r="Z121" i="4"/>
  <c r="AD121" i="4" s="1"/>
  <c r="Y121" i="4"/>
  <c r="X121" i="4"/>
  <c r="Z120" i="4"/>
  <c r="AD120" i="4" s="1"/>
  <c r="Y120" i="4"/>
  <c r="X120" i="4"/>
  <c r="Z119" i="4"/>
  <c r="AD119" i="4" s="1"/>
  <c r="Y119" i="4"/>
  <c r="X119" i="4"/>
  <c r="Z118" i="4"/>
  <c r="AD118" i="4" s="1"/>
  <c r="Y118" i="4"/>
  <c r="X118" i="4"/>
  <c r="Z117" i="4"/>
  <c r="AD117" i="4" s="1"/>
  <c r="Y117" i="4"/>
  <c r="X117" i="4"/>
  <c r="Z116" i="4"/>
  <c r="AD116" i="4" s="1"/>
  <c r="Y116" i="4"/>
  <c r="X116" i="4"/>
  <c r="Z115" i="4"/>
  <c r="AD115" i="4" s="1"/>
  <c r="Y115" i="4"/>
  <c r="X115" i="4"/>
  <c r="Z114" i="4"/>
  <c r="Y114" i="4"/>
  <c r="X114" i="4"/>
  <c r="Z113" i="4"/>
  <c r="AD113" i="4" s="1"/>
  <c r="Y113" i="4"/>
  <c r="X113" i="4"/>
  <c r="Z112" i="4"/>
  <c r="AD112" i="4" s="1"/>
  <c r="Y112" i="4"/>
  <c r="X112" i="4"/>
  <c r="Z111" i="4"/>
  <c r="AD111" i="4" s="1"/>
  <c r="Y111" i="4"/>
  <c r="X111" i="4"/>
  <c r="Z110" i="4"/>
  <c r="AD110" i="4" s="1"/>
  <c r="Y110" i="4"/>
  <c r="X110" i="4"/>
  <c r="Z109" i="4"/>
  <c r="AD109" i="4" s="1"/>
  <c r="Y109" i="4"/>
  <c r="X109" i="4"/>
  <c r="Z108" i="4"/>
  <c r="AD108" i="4" s="1"/>
  <c r="Y108" i="4"/>
  <c r="X108" i="4"/>
  <c r="Z107" i="4"/>
  <c r="AD107" i="4" s="1"/>
  <c r="Y107" i="4"/>
  <c r="X107" i="4"/>
  <c r="Y195" i="5" l="1"/>
  <c r="K195" i="5" s="1"/>
  <c r="AH195" i="5" s="1"/>
  <c r="Y116" i="5"/>
  <c r="K116" i="5" s="1"/>
  <c r="AH116" i="5" s="1"/>
  <c r="Y123" i="5"/>
  <c r="K123" i="5" s="1"/>
  <c r="AH123" i="5" s="1"/>
  <c r="Y127" i="5"/>
  <c r="K127" i="5" s="1"/>
  <c r="AH127" i="5" s="1"/>
  <c r="Y119" i="5"/>
  <c r="K119" i="5" s="1"/>
  <c r="AH119" i="5" s="1"/>
  <c r="AD181" i="4"/>
  <c r="Y125" i="5"/>
  <c r="K125" i="5" s="1"/>
  <c r="AH125" i="5" s="1"/>
  <c r="Y111" i="5"/>
  <c r="K111" i="5" s="1"/>
  <c r="AH111" i="5" s="1"/>
  <c r="Y137" i="5"/>
  <c r="K137" i="5" s="1"/>
  <c r="AH137" i="5" s="1"/>
  <c r="Y131" i="5"/>
  <c r="K131" i="5" s="1"/>
  <c r="AH131" i="5" s="1"/>
  <c r="Y112" i="5"/>
  <c r="K112" i="5" s="1"/>
  <c r="AH112" i="5" s="1"/>
  <c r="Y113" i="5"/>
  <c r="K113" i="5" s="1"/>
  <c r="AC108" i="4"/>
  <c r="AE153" i="4"/>
  <c r="AC156" i="4"/>
  <c r="AC159" i="4"/>
  <c r="AD167" i="4"/>
  <c r="AE137" i="4"/>
  <c r="AC140" i="4"/>
  <c r="AD165" i="4"/>
  <c r="AD179" i="4"/>
  <c r="Y198" i="5"/>
  <c r="K198" i="5" s="1"/>
  <c r="AH198" i="5" s="1"/>
  <c r="Y190" i="5"/>
  <c r="K190" i="5" s="1"/>
  <c r="AH190" i="5" s="1"/>
  <c r="Y152" i="5"/>
  <c r="K152" i="5" s="1"/>
  <c r="AH152" i="5" s="1"/>
  <c r="Y147" i="5"/>
  <c r="K147" i="5" s="1"/>
  <c r="AH147" i="5" s="1"/>
  <c r="Y134" i="5"/>
  <c r="K134" i="5" s="1"/>
  <c r="Y120" i="5"/>
  <c r="K120" i="5" s="1"/>
  <c r="AH120" i="5" s="1"/>
  <c r="Y115" i="5"/>
  <c r="K115" i="5" s="1"/>
  <c r="Y130" i="5"/>
  <c r="K130" i="5" s="1"/>
  <c r="AE113" i="4"/>
  <c r="AC116" i="4"/>
  <c r="AE145" i="4"/>
  <c r="AC148" i="4"/>
  <c r="AD163" i="4"/>
  <c r="Y201" i="5"/>
  <c r="K201" i="5" s="1"/>
  <c r="Y193" i="5"/>
  <c r="K193" i="5" s="1"/>
  <c r="Y155" i="5"/>
  <c r="K155" i="5" s="1"/>
  <c r="Y138" i="5"/>
  <c r="K138" i="5" s="1"/>
  <c r="Y124" i="5"/>
  <c r="K124" i="5" s="1"/>
  <c r="AH124" i="5" s="1"/>
  <c r="AD183" i="4"/>
  <c r="Y196" i="5"/>
  <c r="K196" i="5" s="1"/>
  <c r="Y158" i="5"/>
  <c r="K158" i="5" s="1"/>
  <c r="AH158" i="5" s="1"/>
  <c r="Y150" i="5"/>
  <c r="K150" i="5" s="1"/>
  <c r="Y135" i="5"/>
  <c r="K135" i="5" s="1"/>
  <c r="Y128" i="5"/>
  <c r="K128" i="5" s="1"/>
  <c r="AE121" i="4"/>
  <c r="AC124" i="4"/>
  <c r="Y199" i="5"/>
  <c r="K199" i="5" s="1"/>
  <c r="AH199" i="5" s="1"/>
  <c r="Y191" i="5"/>
  <c r="K191" i="5" s="1"/>
  <c r="Y132" i="5"/>
  <c r="K132" i="5" s="1"/>
  <c r="AH132" i="5" s="1"/>
  <c r="Y121" i="5"/>
  <c r="K121" i="5" s="1"/>
  <c r="AH121" i="5" s="1"/>
  <c r="Y117" i="5"/>
  <c r="K117" i="5" s="1"/>
  <c r="Y202" i="5"/>
  <c r="K202" i="5" s="1"/>
  <c r="Y194" i="5"/>
  <c r="K194" i="5" s="1"/>
  <c r="Y159" i="5"/>
  <c r="K159" i="5" s="1"/>
  <c r="AH159" i="5" s="1"/>
  <c r="Y148" i="5"/>
  <c r="K148" i="5" s="1"/>
  <c r="AH148" i="5" s="1"/>
  <c r="Y136" i="5"/>
  <c r="K136" i="5" s="1"/>
  <c r="AE129" i="4"/>
  <c r="AC132" i="4"/>
  <c r="Y197" i="5"/>
  <c r="K197" i="5" s="1"/>
  <c r="Y189" i="5"/>
  <c r="K189" i="5" s="1"/>
  <c r="Y129" i="5"/>
  <c r="K129" i="5" s="1"/>
  <c r="Y122" i="5"/>
  <c r="K122" i="5" s="1"/>
  <c r="AH122" i="5" s="1"/>
  <c r="Y118" i="5"/>
  <c r="K118" i="5" s="1"/>
  <c r="AH118" i="5" s="1"/>
  <c r="Y114" i="5"/>
  <c r="K114" i="5" s="1"/>
  <c r="AH114" i="5" s="1"/>
  <c r="Y157" i="5"/>
  <c r="K157" i="5" s="1"/>
  <c r="AH157" i="5" s="1"/>
  <c r="AC158" i="4"/>
  <c r="Y203" i="5"/>
  <c r="K203" i="5" s="1"/>
  <c r="Y200" i="5"/>
  <c r="K200" i="5" s="1"/>
  <c r="Y192" i="5"/>
  <c r="K192" i="5" s="1"/>
  <c r="Y133" i="5"/>
  <c r="K133" i="5" s="1"/>
  <c r="AH133" i="5" s="1"/>
  <c r="Y126" i="5"/>
  <c r="K126" i="5" s="1"/>
  <c r="AH126" i="5" s="1"/>
  <c r="AD122" i="4"/>
  <c r="AC122" i="4"/>
  <c r="AD138" i="4"/>
  <c r="AC138" i="4"/>
  <c r="AD154" i="4"/>
  <c r="AC154" i="4"/>
  <c r="AC175" i="4"/>
  <c r="AD175" i="4"/>
  <c r="AD114" i="4"/>
  <c r="AC114" i="4"/>
  <c r="AD130" i="4"/>
  <c r="AC130" i="4"/>
  <c r="AD146" i="4"/>
  <c r="AC146" i="4"/>
  <c r="AE116" i="4"/>
  <c r="AE124" i="4"/>
  <c r="AE132" i="4"/>
  <c r="AE140" i="4"/>
  <c r="AE148" i="4"/>
  <c r="AE156" i="4"/>
  <c r="AC110" i="4"/>
  <c r="AC111" i="4"/>
  <c r="AC118" i="4"/>
  <c r="AC119" i="4"/>
  <c r="AC126" i="4"/>
  <c r="AC127" i="4"/>
  <c r="AC134" i="4"/>
  <c r="AC135" i="4"/>
  <c r="AC142" i="4"/>
  <c r="AC143" i="4"/>
  <c r="AC150" i="4"/>
  <c r="AC151" i="4"/>
  <c r="AE108" i="4"/>
  <c r="AE110" i="4"/>
  <c r="AE111" i="4"/>
  <c r="AE118" i="4"/>
  <c r="AE119" i="4"/>
  <c r="AE126" i="4"/>
  <c r="AE127" i="4"/>
  <c r="AE134" i="4"/>
  <c r="AE135" i="4"/>
  <c r="AE142" i="4"/>
  <c r="AE143" i="4"/>
  <c r="AE150" i="4"/>
  <c r="AE151" i="4"/>
  <c r="AE158" i="4"/>
  <c r="AE159" i="4"/>
  <c r="Z195" i="5"/>
  <c r="M195" i="5" s="1"/>
  <c r="Y188" i="5"/>
  <c r="K188" i="5" s="1"/>
  <c r="W188" i="5"/>
  <c r="Z147" i="5"/>
  <c r="M147" i="5" s="1"/>
  <c r="Z198" i="5"/>
  <c r="M198" i="5" s="1"/>
  <c r="Y182" i="5"/>
  <c r="K182" i="5" s="1"/>
  <c r="W182" i="5"/>
  <c r="Z116" i="5"/>
  <c r="M116" i="5" s="1"/>
  <c r="Y211" i="5"/>
  <c r="K211" i="5" s="1"/>
  <c r="Y210" i="5"/>
  <c r="K210" i="5" s="1"/>
  <c r="Y209" i="5"/>
  <c r="K209" i="5" s="1"/>
  <c r="Y208" i="5"/>
  <c r="K208" i="5" s="1"/>
  <c r="Y207" i="5"/>
  <c r="K207" i="5" s="1"/>
  <c r="Y206" i="5"/>
  <c r="K206" i="5" s="1"/>
  <c r="Y205" i="5"/>
  <c r="K205" i="5" s="1"/>
  <c r="Y204" i="5"/>
  <c r="K204" i="5" s="1"/>
  <c r="Y185" i="5"/>
  <c r="K185" i="5" s="1"/>
  <c r="AH185" i="5" s="1"/>
  <c r="Y187" i="5"/>
  <c r="K187" i="5" s="1"/>
  <c r="AH187" i="5" s="1"/>
  <c r="Z158" i="5"/>
  <c r="M158" i="5" s="1"/>
  <c r="Z132" i="5"/>
  <c r="M132" i="5" s="1"/>
  <c r="Y184" i="5"/>
  <c r="K184" i="5" s="1"/>
  <c r="AH184" i="5" s="1"/>
  <c r="Z157" i="5"/>
  <c r="M157" i="5" s="1"/>
  <c r="Y154" i="5"/>
  <c r="K154" i="5" s="1"/>
  <c r="AH154" i="5" s="1"/>
  <c r="Y186" i="5"/>
  <c r="K186" i="5" s="1"/>
  <c r="AH186" i="5" s="1"/>
  <c r="Y183" i="5"/>
  <c r="K183" i="5" s="1"/>
  <c r="AH183" i="5" s="1"/>
  <c r="Z137" i="5"/>
  <c r="M137" i="5" s="1"/>
  <c r="Z120" i="5"/>
  <c r="M120" i="5" s="1"/>
  <c r="Z119" i="5"/>
  <c r="M119" i="5" s="1"/>
  <c r="Z114" i="5"/>
  <c r="M114" i="5" s="1"/>
  <c r="Y149" i="5"/>
  <c r="K149" i="5" s="1"/>
  <c r="AH149" i="5" s="1"/>
  <c r="Y139" i="5"/>
  <c r="K139" i="5" s="1"/>
  <c r="AH139" i="5" s="1"/>
  <c r="Z133" i="5"/>
  <c r="M133" i="5" s="1"/>
  <c r="Z131" i="5"/>
  <c r="M131" i="5" s="1"/>
  <c r="Z127" i="5"/>
  <c r="M127" i="5" s="1"/>
  <c r="Z123" i="5"/>
  <c r="M123" i="5" s="1"/>
  <c r="Z121" i="5"/>
  <c r="M121" i="5" s="1"/>
  <c r="Y151" i="5"/>
  <c r="K151" i="5" s="1"/>
  <c r="AH151" i="5" s="1"/>
  <c r="Y146" i="5"/>
  <c r="K146" i="5" s="1"/>
  <c r="AH146" i="5" s="1"/>
  <c r="Y145" i="5"/>
  <c r="K145" i="5" s="1"/>
  <c r="AH145" i="5" s="1"/>
  <c r="Y144" i="5"/>
  <c r="K144" i="5" s="1"/>
  <c r="AH144" i="5" s="1"/>
  <c r="Y143" i="5"/>
  <c r="K143" i="5" s="1"/>
  <c r="AH143" i="5" s="1"/>
  <c r="Y142" i="5"/>
  <c r="K142" i="5" s="1"/>
  <c r="AH142" i="5" s="1"/>
  <c r="Y181" i="5"/>
  <c r="K181" i="5" s="1"/>
  <c r="AH181" i="5" s="1"/>
  <c r="Y180" i="5"/>
  <c r="K180" i="5" s="1"/>
  <c r="AH180" i="5" s="1"/>
  <c r="Y179" i="5"/>
  <c r="K179" i="5" s="1"/>
  <c r="AH179" i="5" s="1"/>
  <c r="Y178" i="5"/>
  <c r="K178" i="5" s="1"/>
  <c r="AH178" i="5" s="1"/>
  <c r="Y177" i="5"/>
  <c r="K177" i="5" s="1"/>
  <c r="AH177" i="5" s="1"/>
  <c r="Y176" i="5"/>
  <c r="K176" i="5" s="1"/>
  <c r="AH176" i="5" s="1"/>
  <c r="Y175" i="5"/>
  <c r="K175" i="5" s="1"/>
  <c r="AH175" i="5" s="1"/>
  <c r="Y174" i="5"/>
  <c r="K174" i="5" s="1"/>
  <c r="AH174" i="5" s="1"/>
  <c r="Y173" i="5"/>
  <c r="K173" i="5" s="1"/>
  <c r="AH173" i="5" s="1"/>
  <c r="Y172" i="5"/>
  <c r="K172" i="5" s="1"/>
  <c r="AH172" i="5" s="1"/>
  <c r="Y171" i="5"/>
  <c r="K171" i="5" s="1"/>
  <c r="AH171" i="5" s="1"/>
  <c r="Y170" i="5"/>
  <c r="K170" i="5" s="1"/>
  <c r="AH170" i="5" s="1"/>
  <c r="Y169" i="5"/>
  <c r="K169" i="5" s="1"/>
  <c r="AH169" i="5" s="1"/>
  <c r="Y168" i="5"/>
  <c r="K168" i="5" s="1"/>
  <c r="AH168" i="5" s="1"/>
  <c r="Y167" i="5"/>
  <c r="K167" i="5" s="1"/>
  <c r="AH167" i="5" s="1"/>
  <c r="Y166" i="5"/>
  <c r="K166" i="5" s="1"/>
  <c r="AH166" i="5" s="1"/>
  <c r="Y165" i="5"/>
  <c r="K165" i="5" s="1"/>
  <c r="AH165" i="5" s="1"/>
  <c r="Y164" i="5"/>
  <c r="K164" i="5" s="1"/>
  <c r="AH164" i="5" s="1"/>
  <c r="Y163" i="5"/>
  <c r="K163" i="5" s="1"/>
  <c r="AH163" i="5" s="1"/>
  <c r="Y162" i="5"/>
  <c r="K162" i="5" s="1"/>
  <c r="AH162" i="5" s="1"/>
  <c r="Y161" i="5"/>
  <c r="K161" i="5" s="1"/>
  <c r="AH161" i="5" s="1"/>
  <c r="Y160" i="5"/>
  <c r="K160" i="5" s="1"/>
  <c r="AH160" i="5" s="1"/>
  <c r="Y156" i="5"/>
  <c r="K156" i="5" s="1"/>
  <c r="AH156" i="5" s="1"/>
  <c r="Y141" i="5"/>
  <c r="K141" i="5" s="1"/>
  <c r="AH141" i="5" s="1"/>
  <c r="Y153" i="5"/>
  <c r="K153" i="5" s="1"/>
  <c r="AH153" i="5" s="1"/>
  <c r="Y140" i="5"/>
  <c r="K140" i="5" s="1"/>
  <c r="AH140" i="5" s="1"/>
  <c r="Z112" i="5"/>
  <c r="M112" i="5" s="1"/>
  <c r="AE117" i="4"/>
  <c r="AE133" i="4"/>
  <c r="AC136" i="4"/>
  <c r="AE115" i="4"/>
  <c r="AE123" i="4"/>
  <c r="AE131" i="4"/>
  <c r="AE139" i="4"/>
  <c r="AE147" i="4"/>
  <c r="AE155" i="4"/>
  <c r="AE109" i="4"/>
  <c r="AC112" i="4"/>
  <c r="AC120" i="4"/>
  <c r="AE125" i="4"/>
  <c r="AC128" i="4"/>
  <c r="AE141" i="4"/>
  <c r="AD171" i="4"/>
  <c r="AE107" i="4"/>
  <c r="AC113" i="4"/>
  <c r="AC121" i="4"/>
  <c r="AC129" i="4"/>
  <c r="AC137" i="4"/>
  <c r="AC145" i="4"/>
  <c r="AC153" i="4"/>
  <c r="AC161" i="4"/>
  <c r="AD177" i="4"/>
  <c r="AC109" i="4"/>
  <c r="AE114" i="4"/>
  <c r="AC117" i="4"/>
  <c r="AE122" i="4"/>
  <c r="AC125" i="4"/>
  <c r="AE130" i="4"/>
  <c r="AC133" i="4"/>
  <c r="AE138" i="4"/>
  <c r="AC141" i="4"/>
  <c r="AE146" i="4"/>
  <c r="AC149" i="4"/>
  <c r="AE154" i="4"/>
  <c r="AC157" i="4"/>
  <c r="AD169" i="4"/>
  <c r="AC144" i="4"/>
  <c r="AE149" i="4"/>
  <c r="AC152" i="4"/>
  <c r="AE157" i="4"/>
  <c r="AC160" i="4"/>
  <c r="AC107" i="4"/>
  <c r="AE112" i="4"/>
  <c r="AC115" i="4"/>
  <c r="AE120" i="4"/>
  <c r="AC123" i="4"/>
  <c r="AE128" i="4"/>
  <c r="AC131" i="4"/>
  <c r="AE136" i="4"/>
  <c r="AC139" i="4"/>
  <c r="AE144" i="4"/>
  <c r="AC147" i="4"/>
  <c r="AE152" i="4"/>
  <c r="AC155" i="4"/>
  <c r="AE160" i="4"/>
  <c r="AD173" i="4"/>
  <c r="AD204" i="4"/>
  <c r="AD206" i="4"/>
  <c r="AD207" i="4"/>
  <c r="AE204" i="4"/>
  <c r="AE205" i="4"/>
  <c r="AE206" i="4"/>
  <c r="AE207" i="4"/>
  <c r="AD205" i="4"/>
  <c r="AE162" i="4"/>
  <c r="AE164" i="4"/>
  <c r="AE166" i="4"/>
  <c r="AE168" i="4"/>
  <c r="AE170" i="4"/>
  <c r="AE172" i="4"/>
  <c r="AE174" i="4"/>
  <c r="AE176" i="4"/>
  <c r="AE178" i="4"/>
  <c r="AE180" i="4"/>
  <c r="AE182" i="4"/>
  <c r="AC184" i="4"/>
  <c r="AE184" i="4"/>
  <c r="AC188" i="4"/>
  <c r="AE188" i="4"/>
  <c r="AC192" i="4"/>
  <c r="AE192" i="4"/>
  <c r="AC196" i="4"/>
  <c r="AE196" i="4"/>
  <c r="AC200" i="4"/>
  <c r="AE200" i="4"/>
  <c r="AD161" i="4"/>
  <c r="AC185" i="4"/>
  <c r="AE185" i="4"/>
  <c r="AC189" i="4"/>
  <c r="AE189" i="4"/>
  <c r="AC193" i="4"/>
  <c r="AE193" i="4"/>
  <c r="AC197" i="4"/>
  <c r="AE197" i="4"/>
  <c r="AC201" i="4"/>
  <c r="AE201" i="4"/>
  <c r="AE163" i="4"/>
  <c r="AE165" i="4"/>
  <c r="AE167" i="4"/>
  <c r="AE169" i="4"/>
  <c r="AE171" i="4"/>
  <c r="AE173" i="4"/>
  <c r="AE175" i="4"/>
  <c r="AE177" i="4"/>
  <c r="AE179" i="4"/>
  <c r="AE181" i="4"/>
  <c r="AE183" i="4"/>
  <c r="AC186" i="4"/>
  <c r="AE186" i="4"/>
  <c r="AC190" i="4"/>
  <c r="AE190" i="4"/>
  <c r="AC194" i="4"/>
  <c r="AE194" i="4"/>
  <c r="AC198" i="4"/>
  <c r="AE198" i="4"/>
  <c r="AC202" i="4"/>
  <c r="AE202" i="4"/>
  <c r="AD162" i="4"/>
  <c r="AD164" i="4"/>
  <c r="AD166" i="4"/>
  <c r="AD168" i="4"/>
  <c r="AD170" i="4"/>
  <c r="AD172" i="4"/>
  <c r="AD174" i="4"/>
  <c r="AD176" i="4"/>
  <c r="AD178" i="4"/>
  <c r="AD180" i="4"/>
  <c r="AD182" i="4"/>
  <c r="AD184" i="4"/>
  <c r="AC187" i="4"/>
  <c r="AE187" i="4"/>
  <c r="AD188" i="4"/>
  <c r="AC191" i="4"/>
  <c r="AE191" i="4"/>
  <c r="AD192" i="4"/>
  <c r="AC195" i="4"/>
  <c r="AE195" i="4"/>
  <c r="AD196" i="4"/>
  <c r="AC199" i="4"/>
  <c r="AE199" i="4"/>
  <c r="AD200" i="4"/>
  <c r="AC203" i="4"/>
  <c r="AE203" i="4"/>
  <c r="Z118" i="5" l="1"/>
  <c r="M118" i="5" s="1"/>
  <c r="Z122" i="5"/>
  <c r="M122" i="5" s="1"/>
  <c r="Z207" i="5"/>
  <c r="M207" i="5" s="1"/>
  <c r="AH207" i="5"/>
  <c r="Z182" i="5"/>
  <c r="M182" i="5" s="1"/>
  <c r="AH182" i="5"/>
  <c r="Z192" i="5"/>
  <c r="M192" i="5" s="1"/>
  <c r="AH192" i="5"/>
  <c r="Z129" i="5"/>
  <c r="M129" i="5" s="1"/>
  <c r="AH129" i="5"/>
  <c r="Z194" i="5"/>
  <c r="M194" i="5" s="1"/>
  <c r="AH194" i="5"/>
  <c r="Z138" i="5"/>
  <c r="M138" i="5" s="1"/>
  <c r="AH138" i="5"/>
  <c r="Z111" i="5"/>
  <c r="M111" i="5" s="1"/>
  <c r="Z208" i="5"/>
  <c r="M208" i="5" s="1"/>
  <c r="AH208" i="5"/>
  <c r="Z200" i="5"/>
  <c r="M200" i="5" s="1"/>
  <c r="AH200" i="5"/>
  <c r="Z189" i="5"/>
  <c r="M189" i="5" s="1"/>
  <c r="AH189" i="5"/>
  <c r="Z202" i="5"/>
  <c r="M202" i="5" s="1"/>
  <c r="AH202" i="5"/>
  <c r="Z128" i="5"/>
  <c r="M128" i="5" s="1"/>
  <c r="AH128" i="5"/>
  <c r="Z155" i="5"/>
  <c r="M155" i="5" s="1"/>
  <c r="AH155" i="5"/>
  <c r="Z130" i="5"/>
  <c r="M130" i="5" s="1"/>
  <c r="AH130" i="5"/>
  <c r="Z209" i="5"/>
  <c r="M209" i="5" s="1"/>
  <c r="AH209" i="5"/>
  <c r="Z203" i="5"/>
  <c r="M203" i="5" s="1"/>
  <c r="AH203" i="5"/>
  <c r="Z197" i="5"/>
  <c r="M197" i="5" s="1"/>
  <c r="AH197" i="5"/>
  <c r="Z117" i="5"/>
  <c r="M117" i="5" s="1"/>
  <c r="AH117" i="5"/>
  <c r="Z135" i="5"/>
  <c r="M135" i="5" s="1"/>
  <c r="AH135" i="5"/>
  <c r="Z193" i="5"/>
  <c r="M193" i="5" s="1"/>
  <c r="AH193" i="5"/>
  <c r="Z115" i="5"/>
  <c r="M115" i="5" s="1"/>
  <c r="AH115" i="5"/>
  <c r="Z113" i="5"/>
  <c r="M113" i="5" s="1"/>
  <c r="AH113" i="5"/>
  <c r="Z205" i="5"/>
  <c r="M205" i="5" s="1"/>
  <c r="AH205" i="5"/>
  <c r="Z125" i="5"/>
  <c r="M125" i="5" s="1"/>
  <c r="Z199" i="5"/>
  <c r="M199" i="5" s="1"/>
  <c r="Z210" i="5"/>
  <c r="M210" i="5" s="1"/>
  <c r="AH210" i="5"/>
  <c r="Z159" i="5"/>
  <c r="M159" i="5" s="1"/>
  <c r="Z150" i="5"/>
  <c r="M150" i="5" s="1"/>
  <c r="AH150" i="5"/>
  <c r="Z201" i="5"/>
  <c r="M201" i="5" s="1"/>
  <c r="AH201" i="5"/>
  <c r="Z206" i="5"/>
  <c r="M206" i="5" s="1"/>
  <c r="AH206" i="5"/>
  <c r="Z152" i="5"/>
  <c r="M152" i="5" s="1"/>
  <c r="Z148" i="5"/>
  <c r="M148" i="5" s="1"/>
  <c r="Z190" i="5"/>
  <c r="M190" i="5" s="1"/>
  <c r="Z211" i="5"/>
  <c r="M211" i="5" s="1"/>
  <c r="AH211" i="5"/>
  <c r="Z134" i="5"/>
  <c r="M134" i="5" s="1"/>
  <c r="AH134" i="5"/>
  <c r="Z124" i="5"/>
  <c r="M124" i="5" s="1"/>
  <c r="Z204" i="5"/>
  <c r="M204" i="5" s="1"/>
  <c r="AH204" i="5"/>
  <c r="Z126" i="5"/>
  <c r="M126" i="5" s="1"/>
  <c r="Z188" i="5"/>
  <c r="M188" i="5" s="1"/>
  <c r="AH188" i="5"/>
  <c r="Z136" i="5"/>
  <c r="M136" i="5" s="1"/>
  <c r="AH136" i="5"/>
  <c r="Z191" i="5"/>
  <c r="M191" i="5" s="1"/>
  <c r="AH191" i="5"/>
  <c r="Z196" i="5"/>
  <c r="M196" i="5" s="1"/>
  <c r="AH196" i="5"/>
  <c r="Z162" i="5"/>
  <c r="M162" i="5" s="1"/>
  <c r="Z171" i="5"/>
  <c r="M171" i="5" s="1"/>
  <c r="Z179" i="5"/>
  <c r="M179" i="5" s="1"/>
  <c r="Z151" i="5"/>
  <c r="M151" i="5" s="1"/>
  <c r="Z170" i="5"/>
  <c r="M170" i="5" s="1"/>
  <c r="Z163" i="5"/>
  <c r="M163" i="5" s="1"/>
  <c r="Z141" i="5"/>
  <c r="M141" i="5" s="1"/>
  <c r="Z164" i="5"/>
  <c r="M164" i="5" s="1"/>
  <c r="Z172" i="5"/>
  <c r="M172" i="5" s="1"/>
  <c r="Z180" i="5"/>
  <c r="M180" i="5" s="1"/>
  <c r="Z139" i="5"/>
  <c r="M139" i="5" s="1"/>
  <c r="Z154" i="5"/>
  <c r="M154" i="5" s="1"/>
  <c r="Z184" i="5"/>
  <c r="M184" i="5" s="1"/>
  <c r="Z178" i="5"/>
  <c r="M178" i="5" s="1"/>
  <c r="Z165" i="5"/>
  <c r="M165" i="5" s="1"/>
  <c r="Z173" i="5"/>
  <c r="M173" i="5" s="1"/>
  <c r="Z181" i="5"/>
  <c r="M181" i="5" s="1"/>
  <c r="Z149" i="5"/>
  <c r="M149" i="5" s="1"/>
  <c r="Z160" i="5"/>
  <c r="M160" i="5" s="1"/>
  <c r="Z174" i="5"/>
  <c r="M174" i="5" s="1"/>
  <c r="Z142" i="5"/>
  <c r="M142" i="5" s="1"/>
  <c r="Z144" i="5"/>
  <c r="M144" i="5" s="1"/>
  <c r="Z166" i="5"/>
  <c r="M166" i="5" s="1"/>
  <c r="Z156" i="5"/>
  <c r="M156" i="5" s="1"/>
  <c r="Z167" i="5"/>
  <c r="M167" i="5" s="1"/>
  <c r="Z175" i="5"/>
  <c r="M175" i="5" s="1"/>
  <c r="Z143" i="5"/>
  <c r="M143" i="5" s="1"/>
  <c r="Z185" i="5"/>
  <c r="M185" i="5" s="1"/>
  <c r="Z168" i="5"/>
  <c r="M168" i="5" s="1"/>
  <c r="Z140" i="5"/>
  <c r="M140" i="5" s="1"/>
  <c r="Z161" i="5"/>
  <c r="M161" i="5" s="1"/>
  <c r="Z169" i="5"/>
  <c r="M169" i="5" s="1"/>
  <c r="Z177" i="5"/>
  <c r="M177" i="5" s="1"/>
  <c r="Z145" i="5"/>
  <c r="M145" i="5" s="1"/>
  <c r="Z183" i="5"/>
  <c r="M183" i="5" s="1"/>
  <c r="Z186" i="5"/>
  <c r="M186" i="5" s="1"/>
  <c r="Z176" i="5"/>
  <c r="M176" i="5" s="1"/>
  <c r="Z153" i="5"/>
  <c r="M153" i="5" s="1"/>
  <c r="Z146" i="5"/>
  <c r="M146" i="5" s="1"/>
  <c r="Z187" i="5"/>
  <c r="M187" i="5" s="1"/>
  <c r="D24" i="3"/>
  <c r="C2" i="35" s="1"/>
  <c r="X24" i="5" l="1"/>
  <c r="V12" i="5" l="1"/>
  <c r="L13" i="5" l="1"/>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2" i="5"/>
  <c r="Z15" i="4"/>
  <c r="Z16" i="4"/>
  <c r="Z17" i="4"/>
  <c r="Z18" i="4"/>
  <c r="Z19" i="4"/>
  <c r="Z20" i="4"/>
  <c r="Z21" i="4"/>
  <c r="Z22" i="4"/>
  <c r="Z23" i="4"/>
  <c r="Z24" i="4"/>
  <c r="Z25" i="4"/>
  <c r="Z26" i="4"/>
  <c r="Z27" i="4"/>
  <c r="Z28" i="4"/>
  <c r="Z29" i="4"/>
  <c r="Z30" i="4"/>
  <c r="Z31" i="4"/>
  <c r="Z32" i="4"/>
  <c r="Z33" i="4"/>
  <c r="Z34" i="4"/>
  <c r="Z35" i="4"/>
  <c r="Z36" i="4"/>
  <c r="Z37" i="4"/>
  <c r="Z38" i="4"/>
  <c r="Z39" i="4"/>
  <c r="Z40" i="4"/>
  <c r="Z41" i="4"/>
  <c r="Z42" i="4"/>
  <c r="Z43" i="4"/>
  <c r="Z44" i="4"/>
  <c r="Z45" i="4"/>
  <c r="Z46" i="4"/>
  <c r="Z47" i="4"/>
  <c r="Z48" i="4"/>
  <c r="Z49" i="4"/>
  <c r="Z50" i="4"/>
  <c r="Z51" i="4"/>
  <c r="Z52" i="4"/>
  <c r="Z53" i="4"/>
  <c r="Z54" i="4"/>
  <c r="Z55" i="4"/>
  <c r="Z56" i="4"/>
  <c r="Z57" i="4"/>
  <c r="Z58" i="4"/>
  <c r="Z59" i="4"/>
  <c r="Z60" i="4"/>
  <c r="Z61" i="4"/>
  <c r="Z62" i="4"/>
  <c r="Z63" i="4"/>
  <c r="Z64" i="4"/>
  <c r="Z65" i="4"/>
  <c r="Z66" i="4"/>
  <c r="Z67" i="4"/>
  <c r="Z68" i="4"/>
  <c r="Z69" i="4"/>
  <c r="Z70" i="4"/>
  <c r="Z71" i="4"/>
  <c r="Z72" i="4"/>
  <c r="Z73" i="4"/>
  <c r="Z74" i="4"/>
  <c r="Z75" i="4"/>
  <c r="Z76" i="4"/>
  <c r="Z77" i="4"/>
  <c r="Z78" i="4"/>
  <c r="Z79" i="4"/>
  <c r="Z80" i="4"/>
  <c r="Z81" i="4"/>
  <c r="Z82" i="4"/>
  <c r="Z83" i="4"/>
  <c r="Z84" i="4"/>
  <c r="Z85" i="4"/>
  <c r="Z86" i="4"/>
  <c r="Z87" i="4"/>
  <c r="Z88" i="4"/>
  <c r="Z89" i="4"/>
  <c r="Z90" i="4"/>
  <c r="Z91" i="4"/>
  <c r="Z92" i="4"/>
  <c r="Z93" i="4"/>
  <c r="Z94" i="4"/>
  <c r="Z95" i="4"/>
  <c r="Z96" i="4"/>
  <c r="Z97" i="4"/>
  <c r="Z98" i="4"/>
  <c r="Z99" i="4"/>
  <c r="Z100" i="4"/>
  <c r="Z101" i="4"/>
  <c r="Z102" i="4"/>
  <c r="Z103" i="4"/>
  <c r="Z104" i="4"/>
  <c r="Z105" i="4"/>
  <c r="Z106" i="4"/>
  <c r="H13" i="5"/>
  <c r="I13" i="5"/>
  <c r="H14" i="5"/>
  <c r="I14" i="5"/>
  <c r="H15" i="5"/>
  <c r="I15" i="5"/>
  <c r="H16" i="5"/>
  <c r="I16" i="5"/>
  <c r="H17" i="5"/>
  <c r="I17" i="5"/>
  <c r="H18" i="5"/>
  <c r="I18" i="5"/>
  <c r="H19" i="5"/>
  <c r="I19" i="5"/>
  <c r="H20" i="5"/>
  <c r="I20" i="5"/>
  <c r="H21" i="5"/>
  <c r="I21" i="5"/>
  <c r="H22" i="5"/>
  <c r="I22" i="5"/>
  <c r="H23" i="5"/>
  <c r="I23" i="5"/>
  <c r="H24" i="5"/>
  <c r="I24" i="5"/>
  <c r="H25" i="5"/>
  <c r="I25" i="5"/>
  <c r="H26" i="5"/>
  <c r="I26" i="5"/>
  <c r="H27" i="5"/>
  <c r="I27" i="5"/>
  <c r="H28" i="5"/>
  <c r="I28" i="5"/>
  <c r="H29" i="5"/>
  <c r="I29" i="5"/>
  <c r="H30" i="5"/>
  <c r="I30" i="5"/>
  <c r="H31" i="5"/>
  <c r="I31" i="5"/>
  <c r="H32" i="5"/>
  <c r="I32" i="5"/>
  <c r="H33" i="5"/>
  <c r="I33" i="5"/>
  <c r="H34" i="5"/>
  <c r="I34" i="5"/>
  <c r="H35" i="5"/>
  <c r="I35" i="5"/>
  <c r="H36" i="5"/>
  <c r="I36" i="5"/>
  <c r="H37" i="5"/>
  <c r="I37" i="5"/>
  <c r="H38" i="5"/>
  <c r="I38" i="5"/>
  <c r="H39" i="5"/>
  <c r="I39" i="5"/>
  <c r="H40" i="5"/>
  <c r="I40" i="5"/>
  <c r="H41" i="5"/>
  <c r="I41" i="5"/>
  <c r="H42" i="5"/>
  <c r="I42" i="5"/>
  <c r="H43" i="5"/>
  <c r="I43" i="5"/>
  <c r="H44" i="5"/>
  <c r="I44" i="5"/>
  <c r="H45" i="5"/>
  <c r="I45" i="5"/>
  <c r="H46" i="5"/>
  <c r="I46" i="5"/>
  <c r="H47" i="5"/>
  <c r="I47" i="5"/>
  <c r="H48" i="5"/>
  <c r="I48" i="5"/>
  <c r="H49" i="5"/>
  <c r="I49" i="5"/>
  <c r="H50" i="5"/>
  <c r="I50" i="5"/>
  <c r="H51" i="5"/>
  <c r="I51" i="5"/>
  <c r="H52" i="5"/>
  <c r="I52" i="5"/>
  <c r="H53" i="5"/>
  <c r="I53" i="5"/>
  <c r="H54" i="5"/>
  <c r="I54" i="5"/>
  <c r="H55" i="5"/>
  <c r="I55" i="5"/>
  <c r="H56" i="5"/>
  <c r="I56" i="5"/>
  <c r="H57" i="5"/>
  <c r="I57" i="5"/>
  <c r="H58" i="5"/>
  <c r="I58" i="5"/>
  <c r="H59" i="5"/>
  <c r="I59" i="5"/>
  <c r="H60" i="5"/>
  <c r="I60" i="5"/>
  <c r="H61" i="5"/>
  <c r="I61" i="5"/>
  <c r="H62" i="5"/>
  <c r="I62" i="5"/>
  <c r="H63" i="5"/>
  <c r="I63" i="5"/>
  <c r="H64" i="5"/>
  <c r="I64" i="5"/>
  <c r="H65" i="5"/>
  <c r="I65" i="5"/>
  <c r="H66" i="5"/>
  <c r="I66" i="5"/>
  <c r="H67" i="5"/>
  <c r="I67" i="5"/>
  <c r="H68" i="5"/>
  <c r="I68" i="5"/>
  <c r="H69" i="5"/>
  <c r="I69" i="5"/>
  <c r="H70" i="5"/>
  <c r="I70" i="5"/>
  <c r="H71" i="5"/>
  <c r="I71" i="5"/>
  <c r="H72" i="5"/>
  <c r="I72" i="5"/>
  <c r="H73" i="5"/>
  <c r="I73" i="5"/>
  <c r="H74" i="5"/>
  <c r="I74" i="5"/>
  <c r="H75" i="5"/>
  <c r="I75" i="5"/>
  <c r="H76" i="5"/>
  <c r="I76" i="5"/>
  <c r="H77" i="5"/>
  <c r="I77" i="5"/>
  <c r="H78" i="5"/>
  <c r="I78" i="5"/>
  <c r="H79" i="5"/>
  <c r="I79" i="5"/>
  <c r="H80" i="5"/>
  <c r="I80" i="5"/>
  <c r="H81" i="5"/>
  <c r="I81" i="5"/>
  <c r="H82" i="5"/>
  <c r="I82" i="5"/>
  <c r="H83" i="5"/>
  <c r="I83" i="5"/>
  <c r="H84" i="5"/>
  <c r="I84" i="5"/>
  <c r="H85" i="5"/>
  <c r="I85" i="5"/>
  <c r="H86" i="5"/>
  <c r="I86" i="5"/>
  <c r="H87" i="5"/>
  <c r="I87" i="5"/>
  <c r="H88" i="5"/>
  <c r="I88" i="5"/>
  <c r="H89" i="5"/>
  <c r="I89" i="5"/>
  <c r="H90" i="5"/>
  <c r="I90" i="5"/>
  <c r="H91" i="5"/>
  <c r="I91" i="5"/>
  <c r="H92" i="5"/>
  <c r="I92" i="5"/>
  <c r="H93" i="5"/>
  <c r="I93" i="5"/>
  <c r="H94" i="5"/>
  <c r="I94" i="5"/>
  <c r="H95" i="5"/>
  <c r="I95" i="5"/>
  <c r="H96" i="5"/>
  <c r="I96" i="5"/>
  <c r="H97" i="5"/>
  <c r="I97" i="5"/>
  <c r="H98" i="5"/>
  <c r="I98" i="5"/>
  <c r="H99" i="5"/>
  <c r="I99" i="5"/>
  <c r="H100" i="5"/>
  <c r="I100" i="5"/>
  <c r="H101" i="5"/>
  <c r="I101" i="5"/>
  <c r="H102" i="5"/>
  <c r="I102" i="5"/>
  <c r="H103" i="5"/>
  <c r="I103" i="5"/>
  <c r="H104" i="5"/>
  <c r="I104" i="5"/>
  <c r="H105" i="5"/>
  <c r="I105" i="5"/>
  <c r="H106" i="5"/>
  <c r="I106" i="5"/>
  <c r="H107" i="5"/>
  <c r="I107" i="5"/>
  <c r="H108" i="5"/>
  <c r="I108" i="5"/>
  <c r="H109" i="5"/>
  <c r="I109" i="5"/>
  <c r="H110" i="5"/>
  <c r="I110" i="5"/>
  <c r="I12" i="5"/>
  <c r="H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2" i="5"/>
  <c r="F8" i="5" s="1"/>
  <c r="V13" i="5" l="1"/>
  <c r="V14" i="5"/>
  <c r="V15" i="5"/>
  <c r="V16" i="5"/>
  <c r="V17" i="5"/>
  <c r="V18" i="5"/>
  <c r="V19" i="5"/>
  <c r="V20" i="5"/>
  <c r="V21" i="5"/>
  <c r="V22" i="5"/>
  <c r="V23" i="5"/>
  <c r="V24" i="5"/>
  <c r="V25" i="5"/>
  <c r="V26" i="5"/>
  <c r="V27" i="5"/>
  <c r="V28" i="5"/>
  <c r="V29" i="5"/>
  <c r="V30" i="5"/>
  <c r="V31" i="5"/>
  <c r="V32" i="5"/>
  <c r="V33" i="5"/>
  <c r="V34" i="5"/>
  <c r="V35" i="5"/>
  <c r="V36" i="5"/>
  <c r="V37" i="5"/>
  <c r="V38" i="5"/>
  <c r="V39" i="5"/>
  <c r="V40" i="5"/>
  <c r="V41" i="5"/>
  <c r="V42" i="5"/>
  <c r="V43" i="5"/>
  <c r="V44" i="5"/>
  <c r="V45" i="5"/>
  <c r="V46" i="5"/>
  <c r="V47" i="5"/>
  <c r="V48" i="5"/>
  <c r="V49" i="5"/>
  <c r="V50" i="5"/>
  <c r="V51" i="5"/>
  <c r="V52" i="5"/>
  <c r="V53" i="5"/>
  <c r="V54" i="5"/>
  <c r="V55" i="5"/>
  <c r="V56" i="5"/>
  <c r="V57" i="5"/>
  <c r="V58" i="5"/>
  <c r="V59" i="5"/>
  <c r="V60" i="5"/>
  <c r="V61" i="5"/>
  <c r="V62" i="5"/>
  <c r="V63" i="5"/>
  <c r="V64" i="5"/>
  <c r="V65" i="5"/>
  <c r="V66" i="5"/>
  <c r="V67" i="5"/>
  <c r="V68" i="5"/>
  <c r="V69" i="5"/>
  <c r="V70" i="5"/>
  <c r="V71" i="5"/>
  <c r="V72" i="5"/>
  <c r="V73" i="5"/>
  <c r="V74" i="5"/>
  <c r="V75" i="5"/>
  <c r="V76" i="5"/>
  <c r="V77" i="5"/>
  <c r="V78" i="5"/>
  <c r="V79" i="5"/>
  <c r="V80" i="5"/>
  <c r="V81" i="5"/>
  <c r="V82" i="5"/>
  <c r="V83" i="5"/>
  <c r="V84" i="5"/>
  <c r="V85" i="5"/>
  <c r="V86" i="5"/>
  <c r="V87" i="5"/>
  <c r="V88" i="5"/>
  <c r="V89" i="5"/>
  <c r="V90" i="5"/>
  <c r="V91" i="5"/>
  <c r="V92" i="5"/>
  <c r="V93" i="5"/>
  <c r="V94" i="5"/>
  <c r="V95" i="5"/>
  <c r="V96" i="5"/>
  <c r="V97" i="5"/>
  <c r="V98" i="5"/>
  <c r="V99" i="5"/>
  <c r="V100" i="5"/>
  <c r="V101" i="5"/>
  <c r="V102" i="5"/>
  <c r="V103" i="5"/>
  <c r="V104" i="5"/>
  <c r="V105" i="5"/>
  <c r="V106" i="5"/>
  <c r="V107" i="5"/>
  <c r="V108" i="5"/>
  <c r="V109" i="5"/>
  <c r="V110" i="5"/>
  <c r="D6" i="3"/>
  <c r="C1" i="35" s="1"/>
  <c r="A20" i="7"/>
  <c r="AJ20" i="7" s="1"/>
  <c r="B20" i="7"/>
  <c r="C20" i="7"/>
  <c r="A21" i="7"/>
  <c r="AJ21" i="7" s="1"/>
  <c r="B21" i="7"/>
  <c r="C21" i="7"/>
  <c r="A22" i="7"/>
  <c r="AJ22" i="7" s="1"/>
  <c r="B22" i="7"/>
  <c r="C22" i="7"/>
  <c r="A23" i="7"/>
  <c r="AJ23" i="7" s="1"/>
  <c r="B23" i="7"/>
  <c r="C23" i="7"/>
  <c r="A24" i="7"/>
  <c r="AJ24" i="7" s="1"/>
  <c r="B24" i="7"/>
  <c r="C24" i="7"/>
  <c r="A25" i="7"/>
  <c r="AJ25" i="7" s="1"/>
  <c r="B25" i="7"/>
  <c r="C25" i="7"/>
  <c r="A26" i="7"/>
  <c r="AJ26" i="7" s="1"/>
  <c r="B26" i="7"/>
  <c r="C26" i="7"/>
  <c r="A27" i="7"/>
  <c r="AJ27" i="7" s="1"/>
  <c r="B27" i="7"/>
  <c r="C27" i="7"/>
  <c r="A28" i="7"/>
  <c r="AJ28" i="7" s="1"/>
  <c r="B28" i="7"/>
  <c r="C28" i="7"/>
  <c r="A29" i="7"/>
  <c r="AJ29" i="7" s="1"/>
  <c r="B29" i="7"/>
  <c r="C29" i="7"/>
  <c r="A30" i="7"/>
  <c r="AJ30" i="7" s="1"/>
  <c r="B30" i="7"/>
  <c r="C30" i="7"/>
  <c r="A31" i="7"/>
  <c r="AJ31" i="7" s="1"/>
  <c r="B31" i="7"/>
  <c r="C31" i="7"/>
  <c r="A32" i="7"/>
  <c r="AJ32" i="7" s="1"/>
  <c r="B32" i="7"/>
  <c r="C32" i="7"/>
  <c r="A33" i="7"/>
  <c r="B33" i="7"/>
  <c r="C33" i="7"/>
  <c r="A34" i="7"/>
  <c r="AJ34" i="7" s="1"/>
  <c r="B34" i="7"/>
  <c r="C34" i="7"/>
  <c r="A35" i="7"/>
  <c r="AJ35" i="7" s="1"/>
  <c r="B35" i="7"/>
  <c r="C35" i="7"/>
  <c r="A36" i="7"/>
  <c r="AJ36" i="7" s="1"/>
  <c r="B36" i="7"/>
  <c r="C36" i="7"/>
  <c r="A37" i="7"/>
  <c r="AJ37" i="7" s="1"/>
  <c r="B37" i="7"/>
  <c r="C37" i="7"/>
  <c r="A38" i="7"/>
  <c r="AJ38" i="7" s="1"/>
  <c r="B38" i="7"/>
  <c r="C38" i="7"/>
  <c r="A39" i="7"/>
  <c r="AJ39" i="7" s="1"/>
  <c r="B39" i="7"/>
  <c r="C39" i="7"/>
  <c r="A40" i="7"/>
  <c r="AJ40" i="7" s="1"/>
  <c r="B40" i="7"/>
  <c r="C40" i="7"/>
  <c r="A41" i="7"/>
  <c r="AJ41" i="7" s="1"/>
  <c r="B41" i="7"/>
  <c r="C41" i="7"/>
  <c r="A42" i="7"/>
  <c r="AJ42" i="7" s="1"/>
  <c r="B42" i="7"/>
  <c r="C42" i="7"/>
  <c r="A43" i="7"/>
  <c r="AJ43" i="7" s="1"/>
  <c r="B43" i="7"/>
  <c r="C43" i="7"/>
  <c r="A44" i="7"/>
  <c r="AJ44" i="7" s="1"/>
  <c r="B44" i="7"/>
  <c r="C44" i="7"/>
  <c r="A45" i="7"/>
  <c r="AJ45" i="7" s="1"/>
  <c r="B45" i="7"/>
  <c r="C45" i="7"/>
  <c r="A46" i="7"/>
  <c r="AJ46" i="7" s="1"/>
  <c r="B46" i="7"/>
  <c r="C46" i="7"/>
  <c r="A47" i="7"/>
  <c r="AJ47" i="7" s="1"/>
  <c r="B47" i="7"/>
  <c r="C47" i="7"/>
  <c r="A48" i="7"/>
  <c r="AJ48" i="7" s="1"/>
  <c r="B48" i="7"/>
  <c r="C48" i="7"/>
  <c r="A49" i="7"/>
  <c r="AJ49" i="7" s="1"/>
  <c r="B49" i="7"/>
  <c r="C49" i="7"/>
  <c r="A50" i="7"/>
  <c r="AJ50" i="7" s="1"/>
  <c r="B50" i="7"/>
  <c r="C50" i="7"/>
  <c r="A51" i="7"/>
  <c r="AJ51" i="7" s="1"/>
  <c r="B51" i="7"/>
  <c r="C51" i="7"/>
  <c r="A52" i="7"/>
  <c r="AJ52" i="7" s="1"/>
  <c r="B52" i="7"/>
  <c r="C52" i="7"/>
  <c r="A53" i="7"/>
  <c r="AJ53" i="7" s="1"/>
  <c r="B53" i="7"/>
  <c r="C53" i="7"/>
  <c r="A54" i="7"/>
  <c r="AJ54" i="7" s="1"/>
  <c r="B54" i="7"/>
  <c r="C54" i="7"/>
  <c r="A55" i="7"/>
  <c r="AJ55" i="7" s="1"/>
  <c r="B55" i="7"/>
  <c r="C55" i="7"/>
  <c r="A56" i="7"/>
  <c r="AJ56" i="7" s="1"/>
  <c r="B56" i="7"/>
  <c r="C56" i="7"/>
  <c r="A57" i="7"/>
  <c r="AJ57" i="7" s="1"/>
  <c r="B57" i="7"/>
  <c r="C57" i="7"/>
  <c r="A58" i="7"/>
  <c r="AJ58" i="7" s="1"/>
  <c r="B58" i="7"/>
  <c r="C58" i="7"/>
  <c r="A59" i="7"/>
  <c r="AJ59" i="7" s="1"/>
  <c r="B59" i="7"/>
  <c r="C59" i="7"/>
  <c r="A60" i="7"/>
  <c r="AJ60" i="7" s="1"/>
  <c r="B60" i="7"/>
  <c r="C60" i="7"/>
  <c r="A61" i="7"/>
  <c r="AJ61" i="7" s="1"/>
  <c r="B61" i="7"/>
  <c r="C61" i="7"/>
  <c r="A62" i="7"/>
  <c r="AJ62" i="7" s="1"/>
  <c r="B62" i="7"/>
  <c r="C62" i="7"/>
  <c r="A63" i="7"/>
  <c r="AJ63" i="7" s="1"/>
  <c r="B63" i="7"/>
  <c r="C63" i="7"/>
  <c r="A64" i="7"/>
  <c r="AJ64" i="7" s="1"/>
  <c r="B64" i="7"/>
  <c r="C64" i="7"/>
  <c r="A65" i="7"/>
  <c r="AJ65" i="7" s="1"/>
  <c r="B65" i="7"/>
  <c r="C65" i="7"/>
  <c r="A66" i="7"/>
  <c r="AJ66" i="7" s="1"/>
  <c r="B66" i="7"/>
  <c r="C66" i="7"/>
  <c r="A67" i="7"/>
  <c r="AJ67" i="7" s="1"/>
  <c r="B67" i="7"/>
  <c r="C67" i="7"/>
  <c r="A68" i="7"/>
  <c r="AJ68" i="7" s="1"/>
  <c r="B68" i="7"/>
  <c r="C68" i="7"/>
  <c r="A69" i="7"/>
  <c r="AJ69" i="7" s="1"/>
  <c r="B69" i="7"/>
  <c r="C69" i="7"/>
  <c r="A70" i="7"/>
  <c r="AJ70" i="7" s="1"/>
  <c r="B70" i="7"/>
  <c r="C70" i="7"/>
  <c r="A71" i="7"/>
  <c r="AJ71" i="7" s="1"/>
  <c r="B71" i="7"/>
  <c r="C71" i="7"/>
  <c r="A72" i="7"/>
  <c r="AJ72" i="7" s="1"/>
  <c r="B72" i="7"/>
  <c r="C72" i="7"/>
  <c r="A73" i="7"/>
  <c r="AJ73" i="7" s="1"/>
  <c r="B73" i="7"/>
  <c r="C73" i="7"/>
  <c r="A74" i="7"/>
  <c r="AJ74" i="7" s="1"/>
  <c r="B74" i="7"/>
  <c r="C74" i="7"/>
  <c r="A75" i="7"/>
  <c r="AJ75" i="7" s="1"/>
  <c r="B75" i="7"/>
  <c r="C75" i="7"/>
  <c r="A76" i="7"/>
  <c r="AJ76" i="7" s="1"/>
  <c r="B76" i="7"/>
  <c r="C76" i="7"/>
  <c r="A77" i="7"/>
  <c r="AJ77" i="7" s="1"/>
  <c r="B77" i="7"/>
  <c r="C77" i="7"/>
  <c r="A78" i="7"/>
  <c r="AJ78" i="7" s="1"/>
  <c r="B78" i="7"/>
  <c r="C78" i="7"/>
  <c r="A79" i="7"/>
  <c r="AJ79" i="7" s="1"/>
  <c r="B79" i="7"/>
  <c r="C79" i="7"/>
  <c r="A80" i="7"/>
  <c r="AJ80" i="7" s="1"/>
  <c r="B80" i="7"/>
  <c r="C80" i="7"/>
  <c r="A81" i="7"/>
  <c r="AJ81" i="7" s="1"/>
  <c r="B81" i="7"/>
  <c r="C81" i="7"/>
  <c r="A82" i="7"/>
  <c r="AJ82" i="7" s="1"/>
  <c r="B82" i="7"/>
  <c r="C82" i="7"/>
  <c r="A83" i="7"/>
  <c r="AJ83" i="7" s="1"/>
  <c r="B83" i="7"/>
  <c r="C83" i="7"/>
  <c r="A84" i="7"/>
  <c r="AJ84" i="7" s="1"/>
  <c r="B84" i="7"/>
  <c r="C84" i="7"/>
  <c r="A85" i="7"/>
  <c r="AJ85" i="7" s="1"/>
  <c r="B85" i="7"/>
  <c r="C85" i="7"/>
  <c r="A86" i="7"/>
  <c r="AJ86" i="7" s="1"/>
  <c r="B86" i="7"/>
  <c r="C86" i="7"/>
  <c r="A87" i="7"/>
  <c r="AJ87" i="7" s="1"/>
  <c r="B87" i="7"/>
  <c r="C87" i="7"/>
  <c r="A88" i="7"/>
  <c r="AJ88" i="7" s="1"/>
  <c r="B88" i="7"/>
  <c r="C88" i="7"/>
  <c r="A89" i="7"/>
  <c r="AJ89" i="7" s="1"/>
  <c r="B89" i="7"/>
  <c r="C89" i="7"/>
  <c r="A90" i="7"/>
  <c r="AJ90" i="7" s="1"/>
  <c r="B90" i="7"/>
  <c r="C90" i="7"/>
  <c r="A91" i="7"/>
  <c r="AJ91" i="7" s="1"/>
  <c r="B91" i="7"/>
  <c r="C91" i="7"/>
  <c r="A92" i="7"/>
  <c r="AJ92" i="7" s="1"/>
  <c r="B92" i="7"/>
  <c r="C92" i="7"/>
  <c r="A93" i="7"/>
  <c r="AJ93" i="7" s="1"/>
  <c r="B93" i="7"/>
  <c r="C93" i="7"/>
  <c r="A94" i="7"/>
  <c r="AJ94" i="7" s="1"/>
  <c r="B94" i="7"/>
  <c r="C94" i="7"/>
  <c r="A95" i="7"/>
  <c r="AJ95" i="7" s="1"/>
  <c r="B95" i="7"/>
  <c r="C95" i="7"/>
  <c r="A96" i="7"/>
  <c r="AJ96" i="7" s="1"/>
  <c r="B96" i="7"/>
  <c r="C96" i="7"/>
  <c r="A97" i="7"/>
  <c r="AJ97" i="7" s="1"/>
  <c r="B97" i="7"/>
  <c r="C97" i="7"/>
  <c r="A98" i="7"/>
  <c r="AJ98" i="7" s="1"/>
  <c r="B98" i="7"/>
  <c r="C98" i="7"/>
  <c r="A99" i="7"/>
  <c r="AJ99" i="7" s="1"/>
  <c r="B99" i="7"/>
  <c r="C99" i="7"/>
  <c r="A100" i="7"/>
  <c r="AJ100" i="7" s="1"/>
  <c r="B100" i="7"/>
  <c r="C100" i="7"/>
  <c r="A101" i="7"/>
  <c r="AJ101" i="7" s="1"/>
  <c r="B101" i="7"/>
  <c r="C101" i="7"/>
  <c r="A102" i="7"/>
  <c r="AJ102" i="7" s="1"/>
  <c r="B102" i="7"/>
  <c r="C102" i="7"/>
  <c r="A103" i="7"/>
  <c r="AJ103" i="7" s="1"/>
  <c r="B103" i="7"/>
  <c r="C103" i="7"/>
  <c r="A104" i="7"/>
  <c r="AJ104" i="7" s="1"/>
  <c r="B104" i="7"/>
  <c r="C104" i="7"/>
  <c r="A105" i="7"/>
  <c r="AJ105" i="7" s="1"/>
  <c r="B105" i="7"/>
  <c r="C105" i="7"/>
  <c r="A106" i="7"/>
  <c r="AJ106" i="7" s="1"/>
  <c r="B106" i="7"/>
  <c r="C106" i="7"/>
  <c r="A107" i="7"/>
  <c r="AJ107" i="7" s="1"/>
  <c r="B107" i="7"/>
  <c r="C107" i="7"/>
  <c r="A108" i="7"/>
  <c r="AJ108" i="7" s="1"/>
  <c r="B108" i="7"/>
  <c r="C108" i="7"/>
  <c r="A109" i="7"/>
  <c r="AJ109" i="7" s="1"/>
  <c r="B109" i="7"/>
  <c r="C109" i="7"/>
  <c r="A110" i="7"/>
  <c r="AJ110" i="7" s="1"/>
  <c r="B110" i="7"/>
  <c r="C110" i="7"/>
  <c r="A111" i="7"/>
  <c r="AJ111" i="7" s="1"/>
  <c r="B111" i="7"/>
  <c r="C111" i="7"/>
  <c r="A112" i="7"/>
  <c r="AJ112" i="7" s="1"/>
  <c r="B112" i="7"/>
  <c r="C112" i="7"/>
  <c r="A113" i="7"/>
  <c r="AJ113" i="7" s="1"/>
  <c r="B113" i="7"/>
  <c r="C113" i="7"/>
  <c r="A114" i="7"/>
  <c r="AJ114" i="7" s="1"/>
  <c r="B114" i="7"/>
  <c r="C114" i="7"/>
  <c r="A115" i="7"/>
  <c r="AJ115" i="7" s="1"/>
  <c r="B115" i="7"/>
  <c r="C115" i="7"/>
  <c r="A116" i="7"/>
  <c r="AJ116" i="7" s="1"/>
  <c r="B116" i="7"/>
  <c r="C116" i="7"/>
  <c r="A117" i="7"/>
  <c r="AJ117" i="7" s="1"/>
  <c r="B117" i="7"/>
  <c r="C117" i="7"/>
  <c r="B19" i="7"/>
  <c r="C19" i="7"/>
  <c r="A19" i="7"/>
  <c r="AJ19" i="7" s="1"/>
  <c r="AJ33" i="7"/>
  <c r="C1" i="7" l="1"/>
  <c r="C1" i="5"/>
  <c r="C1" i="4"/>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2" i="5"/>
  <c r="A13" i="5"/>
  <c r="A14" i="5"/>
  <c r="A15" i="5"/>
  <c r="A16" i="5"/>
  <c r="A17" i="5"/>
  <c r="A18" i="5"/>
  <c r="A19" i="5"/>
  <c r="A20" i="5"/>
  <c r="A21" i="5"/>
  <c r="J21" i="5" s="1"/>
  <c r="A22" i="5"/>
  <c r="J22" i="5" s="1"/>
  <c r="A23" i="5"/>
  <c r="J23" i="5" s="1"/>
  <c r="A24" i="5"/>
  <c r="J24" i="5" s="1"/>
  <c r="A25" i="5"/>
  <c r="A26" i="5"/>
  <c r="A27" i="5"/>
  <c r="A28" i="5"/>
  <c r="A29" i="5"/>
  <c r="J29" i="5" s="1"/>
  <c r="A30" i="5"/>
  <c r="J30" i="5" s="1"/>
  <c r="A31" i="5"/>
  <c r="A32" i="5"/>
  <c r="J32" i="5" s="1"/>
  <c r="A33" i="5"/>
  <c r="A34" i="5"/>
  <c r="A35" i="5"/>
  <c r="A36" i="5"/>
  <c r="A37" i="5"/>
  <c r="J37" i="5" s="1"/>
  <c r="A38" i="5"/>
  <c r="J38" i="5" s="1"/>
  <c r="A39" i="5"/>
  <c r="J39" i="5" s="1"/>
  <c r="A40" i="5"/>
  <c r="J40" i="5" s="1"/>
  <c r="A41" i="5"/>
  <c r="A42" i="5"/>
  <c r="A43" i="5"/>
  <c r="A44" i="5"/>
  <c r="A45" i="5"/>
  <c r="J45" i="5" s="1"/>
  <c r="A46" i="5"/>
  <c r="J46" i="5" s="1"/>
  <c r="A47" i="5"/>
  <c r="J47" i="5" s="1"/>
  <c r="A48" i="5"/>
  <c r="J48" i="5" s="1"/>
  <c r="A49" i="5"/>
  <c r="A50" i="5"/>
  <c r="A51" i="5"/>
  <c r="A52" i="5"/>
  <c r="A53" i="5"/>
  <c r="J53" i="5" s="1"/>
  <c r="A54" i="5"/>
  <c r="J54" i="5" s="1"/>
  <c r="A55" i="5"/>
  <c r="A56" i="5"/>
  <c r="J56" i="5" s="1"/>
  <c r="A57" i="5"/>
  <c r="A58" i="5"/>
  <c r="A59" i="5"/>
  <c r="A60" i="5"/>
  <c r="A61" i="5"/>
  <c r="J61" i="5" s="1"/>
  <c r="A62" i="5"/>
  <c r="J62" i="5" s="1"/>
  <c r="A63" i="5"/>
  <c r="J63" i="5" s="1"/>
  <c r="A64" i="5"/>
  <c r="J64" i="5" s="1"/>
  <c r="A65" i="5"/>
  <c r="A66" i="5"/>
  <c r="A67" i="5"/>
  <c r="A68" i="5"/>
  <c r="A69" i="5"/>
  <c r="J69" i="5" s="1"/>
  <c r="A70" i="5"/>
  <c r="J70" i="5" s="1"/>
  <c r="A71" i="5"/>
  <c r="J71" i="5" s="1"/>
  <c r="A72" i="5"/>
  <c r="J72" i="5" s="1"/>
  <c r="A73" i="5"/>
  <c r="A74" i="5"/>
  <c r="A75" i="5"/>
  <c r="A76" i="5"/>
  <c r="A77" i="5"/>
  <c r="J77" i="5" s="1"/>
  <c r="A78" i="5"/>
  <c r="J78" i="5" s="1"/>
  <c r="A79" i="5"/>
  <c r="J79" i="5" s="1"/>
  <c r="A80" i="5"/>
  <c r="J80" i="5" s="1"/>
  <c r="A81" i="5"/>
  <c r="A82" i="5"/>
  <c r="A83" i="5"/>
  <c r="A84" i="5"/>
  <c r="A85" i="5"/>
  <c r="J85" i="5" s="1"/>
  <c r="A86" i="5"/>
  <c r="J86" i="5" s="1"/>
  <c r="A87" i="5"/>
  <c r="A88" i="5"/>
  <c r="J88" i="5" s="1"/>
  <c r="A89" i="5"/>
  <c r="A90" i="5"/>
  <c r="A91" i="5"/>
  <c r="A92" i="5"/>
  <c r="A93" i="5"/>
  <c r="J93" i="5" s="1"/>
  <c r="A94" i="5"/>
  <c r="J94" i="5" s="1"/>
  <c r="A95" i="5"/>
  <c r="J95" i="5" s="1"/>
  <c r="A96" i="5"/>
  <c r="J96" i="5" s="1"/>
  <c r="A97" i="5"/>
  <c r="A98" i="5"/>
  <c r="A99" i="5"/>
  <c r="A100" i="5"/>
  <c r="A101" i="5"/>
  <c r="J101" i="5" s="1"/>
  <c r="A102" i="5"/>
  <c r="J102" i="5" s="1"/>
  <c r="A103" i="5"/>
  <c r="A104" i="5"/>
  <c r="J104" i="5" s="1"/>
  <c r="A105" i="5"/>
  <c r="A106" i="5"/>
  <c r="A107" i="5"/>
  <c r="A108" i="5"/>
  <c r="A109" i="5"/>
  <c r="J109" i="5" s="1"/>
  <c r="A110" i="5"/>
  <c r="J110" i="5" s="1"/>
  <c r="A12" i="5"/>
  <c r="E8" i="5" l="1"/>
  <c r="G8" i="5"/>
  <c r="J75" i="5"/>
  <c r="J67" i="5"/>
  <c r="J59" i="5"/>
  <c r="J51" i="5"/>
  <c r="J107" i="5"/>
  <c r="J43" i="5"/>
  <c r="J99" i="5"/>
  <c r="J35" i="5"/>
  <c r="J91" i="5"/>
  <c r="J27" i="5"/>
  <c r="J83" i="5"/>
  <c r="J19" i="5"/>
  <c r="J108" i="5"/>
  <c r="J100" i="5"/>
  <c r="J92" i="5"/>
  <c r="J84" i="5"/>
  <c r="J76" i="5"/>
  <c r="J68" i="5"/>
  <c r="J60" i="5"/>
  <c r="J52" i="5"/>
  <c r="J44" i="5"/>
  <c r="J36" i="5"/>
  <c r="J28" i="5"/>
  <c r="J20" i="5"/>
  <c r="J106" i="5"/>
  <c r="J98" i="5"/>
  <c r="J90" i="5"/>
  <c r="J82" i="5"/>
  <c r="J74" i="5"/>
  <c r="J66" i="5"/>
  <c r="J58" i="5"/>
  <c r="J50" i="5"/>
  <c r="J42" i="5"/>
  <c r="J34" i="5"/>
  <c r="J26" i="5"/>
  <c r="J105" i="5"/>
  <c r="J97" i="5"/>
  <c r="J89" i="5"/>
  <c r="J81" i="5"/>
  <c r="J73" i="5"/>
  <c r="J65" i="5"/>
  <c r="J57" i="5"/>
  <c r="J49" i="5"/>
  <c r="J41" i="5"/>
  <c r="J33" i="5"/>
  <c r="J25" i="5"/>
  <c r="J103" i="5"/>
  <c r="J87" i="5"/>
  <c r="J55" i="5"/>
  <c r="J31" i="5"/>
  <c r="V2" i="4" l="1"/>
  <c r="B30" i="3" l="1"/>
  <c r="G5" i="5" s="1"/>
  <c r="B27" i="3"/>
  <c r="B28" i="3"/>
  <c r="G6" i="5" s="1"/>
  <c r="N6" i="5"/>
  <c r="AE4" i="4" l="1"/>
  <c r="D25" i="3" l="1"/>
  <c r="AC4" i="5" l="1"/>
  <c r="V4" i="4"/>
  <c r="AF207" i="4" l="1"/>
  <c r="AG207" i="4" s="1"/>
  <c r="D211" i="5" s="1"/>
  <c r="AF206" i="4"/>
  <c r="AG206" i="4" s="1"/>
  <c r="D210" i="5" s="1"/>
  <c r="AF205" i="4"/>
  <c r="AG205" i="4" s="1"/>
  <c r="D209" i="5" s="1"/>
  <c r="AF204" i="4"/>
  <c r="AG204" i="4" s="1"/>
  <c r="D208" i="5" s="1"/>
  <c r="AF203" i="4"/>
  <c r="AG203" i="4" s="1"/>
  <c r="D207" i="5" s="1"/>
  <c r="AF202" i="4"/>
  <c r="AG202" i="4" s="1"/>
  <c r="D206" i="5" s="1"/>
  <c r="AF188" i="4"/>
  <c r="AG188" i="4" s="1"/>
  <c r="D192" i="5" s="1"/>
  <c r="AF187" i="4"/>
  <c r="AG187" i="4" s="1"/>
  <c r="D191" i="5" s="1"/>
  <c r="AF186" i="4"/>
  <c r="AG186" i="4" s="1"/>
  <c r="D190" i="5" s="1"/>
  <c r="AF172" i="4"/>
  <c r="AG172" i="4" s="1"/>
  <c r="D176" i="5" s="1"/>
  <c r="AF171" i="4"/>
  <c r="AG171" i="4" s="1"/>
  <c r="D175" i="5" s="1"/>
  <c r="AF157" i="4"/>
  <c r="AG157" i="4" s="1"/>
  <c r="D161" i="5" s="1"/>
  <c r="AF149" i="4"/>
  <c r="AG149" i="4" s="1"/>
  <c r="D153" i="5" s="1"/>
  <c r="AF141" i="4"/>
  <c r="AG141" i="4" s="1"/>
  <c r="D145" i="5" s="1"/>
  <c r="AF133" i="4"/>
  <c r="AG133" i="4" s="1"/>
  <c r="D137" i="5" s="1"/>
  <c r="AF125" i="4"/>
  <c r="AG125" i="4" s="1"/>
  <c r="D129" i="5" s="1"/>
  <c r="AF117" i="4"/>
  <c r="AG117" i="4" s="1"/>
  <c r="D121" i="5" s="1"/>
  <c r="AF109" i="4"/>
  <c r="AG109" i="4" s="1"/>
  <c r="D113" i="5" s="1"/>
  <c r="AF154" i="4"/>
  <c r="AG154" i="4" s="1"/>
  <c r="D158" i="5" s="1"/>
  <c r="AF130" i="4"/>
  <c r="AG130" i="4" s="1"/>
  <c r="D134" i="5" s="1"/>
  <c r="AF122" i="4"/>
  <c r="AG122" i="4" s="1"/>
  <c r="D126" i="5" s="1"/>
  <c r="AF145" i="4"/>
  <c r="AG145" i="4" s="1"/>
  <c r="D149" i="5" s="1"/>
  <c r="AF126" i="4"/>
  <c r="AG126" i="4" s="1"/>
  <c r="D130" i="5" s="1"/>
  <c r="AF110" i="4"/>
  <c r="AG110" i="4" s="1"/>
  <c r="D114" i="5" s="1"/>
  <c r="AF200" i="4"/>
  <c r="AG200" i="4" s="1"/>
  <c r="D204" i="5" s="1"/>
  <c r="AF199" i="4"/>
  <c r="AG199" i="4" s="1"/>
  <c r="D203" i="5" s="1"/>
  <c r="AF198" i="4"/>
  <c r="AG198" i="4" s="1"/>
  <c r="D202" i="5" s="1"/>
  <c r="AF184" i="4"/>
  <c r="AG184" i="4" s="1"/>
  <c r="D188" i="5" s="1"/>
  <c r="AF183" i="4"/>
  <c r="AG183" i="4" s="1"/>
  <c r="D187" i="5" s="1"/>
  <c r="AF168" i="4"/>
  <c r="AG168" i="4" s="1"/>
  <c r="D172" i="5" s="1"/>
  <c r="AF167" i="4"/>
  <c r="AG167" i="4" s="1"/>
  <c r="D171" i="5" s="1"/>
  <c r="AF159" i="4"/>
  <c r="AG159" i="4" s="1"/>
  <c r="D163" i="5" s="1"/>
  <c r="AF151" i="4"/>
  <c r="AG151" i="4" s="1"/>
  <c r="D155" i="5" s="1"/>
  <c r="AF143" i="4"/>
  <c r="AG143" i="4" s="1"/>
  <c r="D147" i="5" s="1"/>
  <c r="AF135" i="4"/>
  <c r="AG135" i="4" s="1"/>
  <c r="D139" i="5" s="1"/>
  <c r="AF127" i="4"/>
  <c r="AG127" i="4" s="1"/>
  <c r="D131" i="5" s="1"/>
  <c r="AF119" i="4"/>
  <c r="AG119" i="4" s="1"/>
  <c r="D123" i="5" s="1"/>
  <c r="AF111" i="4"/>
  <c r="AG111" i="4" s="1"/>
  <c r="D115" i="5" s="1"/>
  <c r="AF165" i="4"/>
  <c r="AG165" i="4" s="1"/>
  <c r="D169" i="5" s="1"/>
  <c r="AF140" i="4"/>
  <c r="AG140" i="4" s="1"/>
  <c r="D144" i="5" s="1"/>
  <c r="AF116" i="4"/>
  <c r="AG116" i="4" s="1"/>
  <c r="D120" i="5" s="1"/>
  <c r="AF197" i="4"/>
  <c r="AG197" i="4" s="1"/>
  <c r="D201" i="5" s="1"/>
  <c r="AF182" i="4"/>
  <c r="AG182" i="4" s="1"/>
  <c r="D186" i="5" s="1"/>
  <c r="AF181" i="4"/>
  <c r="AG181" i="4" s="1"/>
  <c r="D185" i="5" s="1"/>
  <c r="AF166" i="4"/>
  <c r="AG166" i="4" s="1"/>
  <c r="D170" i="5" s="1"/>
  <c r="AF156" i="4"/>
  <c r="AG156" i="4" s="1"/>
  <c r="D160" i="5" s="1"/>
  <c r="AF148" i="4"/>
  <c r="AG148" i="4" s="1"/>
  <c r="D152" i="5" s="1"/>
  <c r="AF132" i="4"/>
  <c r="AG132" i="4" s="1"/>
  <c r="D136" i="5" s="1"/>
  <c r="AF124" i="4"/>
  <c r="AG124" i="4" s="1"/>
  <c r="D128" i="5" s="1"/>
  <c r="AF121" i="4"/>
  <c r="AG121" i="4" s="1"/>
  <c r="D125" i="5" s="1"/>
  <c r="AF113" i="4"/>
  <c r="AG113" i="4" s="1"/>
  <c r="D117" i="5" s="1"/>
  <c r="AF196" i="4"/>
  <c r="AG196" i="4" s="1"/>
  <c r="D200" i="5" s="1"/>
  <c r="AF195" i="4"/>
  <c r="AG195" i="4" s="1"/>
  <c r="D199" i="5" s="1"/>
  <c r="AF194" i="4"/>
  <c r="AG194" i="4" s="1"/>
  <c r="D198" i="5" s="1"/>
  <c r="AF180" i="4"/>
  <c r="AG180" i="4" s="1"/>
  <c r="D184" i="5" s="1"/>
  <c r="AF179" i="4"/>
  <c r="AG179" i="4" s="1"/>
  <c r="D183" i="5" s="1"/>
  <c r="AF164" i="4"/>
  <c r="AG164" i="4" s="1"/>
  <c r="D168" i="5" s="1"/>
  <c r="AF163" i="4"/>
  <c r="AG163" i="4" s="1"/>
  <c r="D167" i="5" s="1"/>
  <c r="AF153" i="4"/>
  <c r="AG153" i="4" s="1"/>
  <c r="D157" i="5" s="1"/>
  <c r="AF134" i="4"/>
  <c r="AG134" i="4" s="1"/>
  <c r="D138" i="5" s="1"/>
  <c r="AF193" i="4"/>
  <c r="AG193" i="4" s="1"/>
  <c r="D197" i="5" s="1"/>
  <c r="AF178" i="4"/>
  <c r="AG178" i="4" s="1"/>
  <c r="D182" i="5" s="1"/>
  <c r="AF177" i="4"/>
  <c r="AG177" i="4" s="1"/>
  <c r="D181" i="5" s="1"/>
  <c r="AF162" i="4"/>
  <c r="AG162" i="4" s="1"/>
  <c r="D166" i="5" s="1"/>
  <c r="AF161" i="4"/>
  <c r="AG161" i="4" s="1"/>
  <c r="D165" i="5" s="1"/>
  <c r="AF158" i="4"/>
  <c r="AG158" i="4" s="1"/>
  <c r="D162" i="5" s="1"/>
  <c r="AF150" i="4"/>
  <c r="AG150" i="4" s="1"/>
  <c r="D154" i="5" s="1"/>
  <c r="AF192" i="4"/>
  <c r="AG192" i="4" s="1"/>
  <c r="D196" i="5" s="1"/>
  <c r="AF191" i="4"/>
  <c r="AG191" i="4" s="1"/>
  <c r="D195" i="5" s="1"/>
  <c r="AF190" i="4"/>
  <c r="AG190" i="4" s="1"/>
  <c r="D194" i="5" s="1"/>
  <c r="AF176" i="4"/>
  <c r="AG176" i="4" s="1"/>
  <c r="D180" i="5" s="1"/>
  <c r="AF175" i="4"/>
  <c r="AG175" i="4" s="1"/>
  <c r="D179" i="5" s="1"/>
  <c r="AF155" i="4"/>
  <c r="AG155" i="4" s="1"/>
  <c r="D159" i="5" s="1"/>
  <c r="AF147" i="4"/>
  <c r="AG147" i="4" s="1"/>
  <c r="D151" i="5" s="1"/>
  <c r="AF139" i="4"/>
  <c r="AG139" i="4" s="1"/>
  <c r="D143" i="5" s="1"/>
  <c r="AF131" i="4"/>
  <c r="AG131" i="4" s="1"/>
  <c r="D135" i="5" s="1"/>
  <c r="AF123" i="4"/>
  <c r="AG123" i="4" s="1"/>
  <c r="D127" i="5" s="1"/>
  <c r="AF115" i="4"/>
  <c r="AG115" i="4" s="1"/>
  <c r="D119" i="5" s="1"/>
  <c r="AF107" i="4"/>
  <c r="AG107" i="4" s="1"/>
  <c r="D111" i="5" s="1"/>
  <c r="AF201" i="4"/>
  <c r="AG201" i="4" s="1"/>
  <c r="D205" i="5" s="1"/>
  <c r="AF170" i="4"/>
  <c r="AG170" i="4" s="1"/>
  <c r="D174" i="5" s="1"/>
  <c r="AF169" i="4"/>
  <c r="AG169" i="4" s="1"/>
  <c r="D173" i="5" s="1"/>
  <c r="AF138" i="4"/>
  <c r="AG138" i="4" s="1"/>
  <c r="D142" i="5" s="1"/>
  <c r="AF114" i="4"/>
  <c r="AG114" i="4" s="1"/>
  <c r="D118" i="5" s="1"/>
  <c r="AF137" i="4"/>
  <c r="AG137" i="4" s="1"/>
  <c r="D141" i="5" s="1"/>
  <c r="AF129" i="4"/>
  <c r="AG129" i="4" s="1"/>
  <c r="D133" i="5" s="1"/>
  <c r="AF142" i="4"/>
  <c r="AG142" i="4" s="1"/>
  <c r="D146" i="5" s="1"/>
  <c r="AF118" i="4"/>
  <c r="AG118" i="4" s="1"/>
  <c r="D122" i="5" s="1"/>
  <c r="AF189" i="4"/>
  <c r="AG189" i="4" s="1"/>
  <c r="D193" i="5" s="1"/>
  <c r="AF174" i="4"/>
  <c r="AG174" i="4" s="1"/>
  <c r="D178" i="5" s="1"/>
  <c r="AF173" i="4"/>
  <c r="AG173" i="4" s="1"/>
  <c r="D177" i="5" s="1"/>
  <c r="AF160" i="4"/>
  <c r="AG160" i="4" s="1"/>
  <c r="D164" i="5" s="1"/>
  <c r="AF152" i="4"/>
  <c r="AG152" i="4" s="1"/>
  <c r="D156" i="5" s="1"/>
  <c r="AF144" i="4"/>
  <c r="AG144" i="4" s="1"/>
  <c r="D148" i="5" s="1"/>
  <c r="AF136" i="4"/>
  <c r="AG136" i="4" s="1"/>
  <c r="D140" i="5" s="1"/>
  <c r="AF128" i="4"/>
  <c r="AG128" i="4" s="1"/>
  <c r="D132" i="5" s="1"/>
  <c r="AF120" i="4"/>
  <c r="AG120" i="4" s="1"/>
  <c r="D124" i="5" s="1"/>
  <c r="AF112" i="4"/>
  <c r="AG112" i="4" s="1"/>
  <c r="D116" i="5" s="1"/>
  <c r="AF185" i="4"/>
  <c r="AG185" i="4" s="1"/>
  <c r="D189" i="5" s="1"/>
  <c r="AF146" i="4"/>
  <c r="AG146" i="4" s="1"/>
  <c r="D150" i="5" s="1"/>
  <c r="AF108" i="4"/>
  <c r="AG108" i="4" s="1"/>
  <c r="D112" i="5" s="1"/>
  <c r="Z11" i="4"/>
  <c r="Z12" i="4"/>
  <c r="Z8" i="4"/>
  <c r="Z13" i="4"/>
  <c r="Z14" i="4"/>
  <c r="Z9" i="4"/>
  <c r="Z10" i="4"/>
  <c r="G3" i="7"/>
  <c r="G1" i="7"/>
  <c r="W110" i="5"/>
  <c r="W109" i="5"/>
  <c r="W108" i="5"/>
  <c r="W107" i="5"/>
  <c r="W106" i="5"/>
  <c r="W105" i="5"/>
  <c r="W104" i="5"/>
  <c r="W103" i="5"/>
  <c r="W102" i="5"/>
  <c r="W101" i="5"/>
  <c r="W100" i="5"/>
  <c r="W99" i="5"/>
  <c r="W98" i="5"/>
  <c r="W97" i="5"/>
  <c r="W96" i="5"/>
  <c r="W95" i="5"/>
  <c r="W94" i="5"/>
  <c r="W93" i="5"/>
  <c r="W92" i="5"/>
  <c r="W91" i="5"/>
  <c r="W90" i="5"/>
  <c r="W89" i="5"/>
  <c r="W88" i="5"/>
  <c r="W87" i="5"/>
  <c r="W86" i="5"/>
  <c r="W85" i="5"/>
  <c r="W84" i="5"/>
  <c r="W83" i="5"/>
  <c r="W82" i="5"/>
  <c r="W81" i="5"/>
  <c r="W80" i="5"/>
  <c r="W79" i="5"/>
  <c r="W78" i="5"/>
  <c r="W77" i="5"/>
  <c r="W76" i="5"/>
  <c r="W75" i="5"/>
  <c r="W74" i="5"/>
  <c r="W73" i="5"/>
  <c r="W72" i="5"/>
  <c r="W71" i="5"/>
  <c r="W70" i="5"/>
  <c r="W69" i="5"/>
  <c r="W68" i="5"/>
  <c r="W67" i="5"/>
  <c r="W66" i="5"/>
  <c r="W65" i="5"/>
  <c r="W64" i="5"/>
  <c r="W63" i="5"/>
  <c r="W62" i="5"/>
  <c r="W61" i="5"/>
  <c r="W60" i="5"/>
  <c r="W59" i="5"/>
  <c r="W58" i="5"/>
  <c r="W57" i="5"/>
  <c r="W56" i="5"/>
  <c r="W55" i="5"/>
  <c r="W54" i="5"/>
  <c r="W53" i="5"/>
  <c r="W52" i="5"/>
  <c r="W51" i="5"/>
  <c r="W50" i="5"/>
  <c r="W49" i="5"/>
  <c r="W48" i="5"/>
  <c r="W47" i="5"/>
  <c r="W46" i="5"/>
  <c r="W45" i="5"/>
  <c r="W44" i="5"/>
  <c r="W43" i="5"/>
  <c r="W42" i="5"/>
  <c r="W41" i="5"/>
  <c r="W40" i="5"/>
  <c r="W39" i="5"/>
  <c r="W38" i="5"/>
  <c r="W37" i="5"/>
  <c r="W36" i="5"/>
  <c r="W35" i="5"/>
  <c r="W34" i="5"/>
  <c r="W33" i="5"/>
  <c r="W32" i="5"/>
  <c r="W31" i="5"/>
  <c r="W30" i="5"/>
  <c r="W29" i="5"/>
  <c r="W28" i="5"/>
  <c r="W27" i="5"/>
  <c r="W26" i="5"/>
  <c r="W25" i="5"/>
  <c r="W24" i="5"/>
  <c r="W23" i="5"/>
  <c r="W22" i="5"/>
  <c r="W21" i="5"/>
  <c r="W20" i="5"/>
  <c r="W19" i="5"/>
  <c r="W146" i="4" l="1"/>
  <c r="AA150" i="5"/>
  <c r="N150" i="5" s="1"/>
  <c r="W118" i="4"/>
  <c r="AA122" i="5"/>
  <c r="N122" i="5" s="1"/>
  <c r="W201" i="4"/>
  <c r="AA205" i="5"/>
  <c r="N205" i="5" s="1"/>
  <c r="W131" i="4"/>
  <c r="AA135" i="5"/>
  <c r="N135" i="5" s="1"/>
  <c r="AC135" i="5" s="1"/>
  <c r="Q135" i="5" s="1"/>
  <c r="W175" i="4"/>
  <c r="AA179" i="5"/>
  <c r="N179" i="5" s="1"/>
  <c r="AC179" i="5" s="1"/>
  <c r="Q179" i="5" s="1"/>
  <c r="W192" i="4"/>
  <c r="AA196" i="5"/>
  <c r="N196" i="5" s="1"/>
  <c r="AC196" i="5" s="1"/>
  <c r="Q196" i="5" s="1"/>
  <c r="W162" i="4"/>
  <c r="AA166" i="5"/>
  <c r="N166" i="5" s="1"/>
  <c r="W134" i="4"/>
  <c r="AA138" i="5"/>
  <c r="N138" i="5" s="1"/>
  <c r="AC138" i="5" s="1"/>
  <c r="Q138" i="5" s="1"/>
  <c r="W179" i="4"/>
  <c r="AA183" i="5"/>
  <c r="N183" i="5" s="1"/>
  <c r="AC183" i="5" s="1"/>
  <c r="Q183" i="5" s="1"/>
  <c r="W196" i="4"/>
  <c r="AA200" i="5"/>
  <c r="N200" i="5" s="1"/>
  <c r="AC200" i="5" s="1"/>
  <c r="Q200" i="5" s="1"/>
  <c r="W132" i="4"/>
  <c r="AA136" i="5"/>
  <c r="N136" i="5" s="1"/>
  <c r="W181" i="4"/>
  <c r="AA185" i="5"/>
  <c r="N185" i="5" s="1"/>
  <c r="AC185" i="5" s="1"/>
  <c r="Q185" i="5" s="1"/>
  <c r="W140" i="4"/>
  <c r="AA144" i="5"/>
  <c r="N144" i="5" s="1"/>
  <c r="AC144" i="5" s="1"/>
  <c r="Q144" i="5" s="1"/>
  <c r="W127" i="4"/>
  <c r="AA131" i="5"/>
  <c r="N131" i="5" s="1"/>
  <c r="AC131" i="5" s="1"/>
  <c r="Q131" i="5" s="1"/>
  <c r="W159" i="4"/>
  <c r="AA163" i="5"/>
  <c r="N163" i="5" s="1"/>
  <c r="W184" i="4"/>
  <c r="AA188" i="5"/>
  <c r="N188" i="5" s="1"/>
  <c r="AC188" i="5" s="1"/>
  <c r="Q188" i="5" s="1"/>
  <c r="W110" i="4"/>
  <c r="AA114" i="5"/>
  <c r="N114" i="5" s="1"/>
  <c r="AC114" i="5" s="1"/>
  <c r="Q114" i="5" s="1"/>
  <c r="W130" i="4"/>
  <c r="AA134" i="5"/>
  <c r="N134" i="5" s="1"/>
  <c r="AC134" i="5" s="1"/>
  <c r="Q134" i="5" s="1"/>
  <c r="W125" i="4"/>
  <c r="AA129" i="5"/>
  <c r="N129" i="5" s="1"/>
  <c r="W157" i="4"/>
  <c r="AA161" i="5"/>
  <c r="N161" i="5" s="1"/>
  <c r="AC161" i="5" s="1"/>
  <c r="Q161" i="5" s="1"/>
  <c r="W187" i="4"/>
  <c r="AA191" i="5"/>
  <c r="N191" i="5" s="1"/>
  <c r="AC191" i="5" s="1"/>
  <c r="Q191" i="5" s="1"/>
  <c r="W204" i="4"/>
  <c r="AA208" i="5"/>
  <c r="N208" i="5" s="1"/>
  <c r="AC208" i="5" s="1"/>
  <c r="Q208" i="5" s="1"/>
  <c r="W128" i="4"/>
  <c r="AA132" i="5"/>
  <c r="N132" i="5" s="1"/>
  <c r="W160" i="4"/>
  <c r="AA164" i="5"/>
  <c r="N164" i="5" s="1"/>
  <c r="AC164" i="5" s="1"/>
  <c r="Q164" i="5" s="1"/>
  <c r="W114" i="4"/>
  <c r="AA118" i="5"/>
  <c r="N118" i="5" s="1"/>
  <c r="AC118" i="5" s="1"/>
  <c r="Q118" i="5" s="1"/>
  <c r="W185" i="4"/>
  <c r="AA189" i="5"/>
  <c r="N189" i="5" s="1"/>
  <c r="AC189" i="5" s="1"/>
  <c r="Q189" i="5" s="1"/>
  <c r="W136" i="4"/>
  <c r="AA140" i="5"/>
  <c r="N140" i="5" s="1"/>
  <c r="W173" i="4"/>
  <c r="AA177" i="5"/>
  <c r="N177" i="5" s="1"/>
  <c r="AC177" i="5" s="1"/>
  <c r="Q177" i="5" s="1"/>
  <c r="W142" i="4"/>
  <c r="AA146" i="5"/>
  <c r="N146" i="5" s="1"/>
  <c r="AC146" i="5" s="1"/>
  <c r="Q146" i="5" s="1"/>
  <c r="W138" i="4"/>
  <c r="AA142" i="5"/>
  <c r="N142" i="5" s="1"/>
  <c r="AA111" i="5"/>
  <c r="N111" i="5" s="1"/>
  <c r="AC111" i="5" s="1"/>
  <c r="Q111" i="5" s="1"/>
  <c r="W139" i="4"/>
  <c r="AA143" i="5"/>
  <c r="N143" i="5" s="1"/>
  <c r="AC143" i="5" s="1"/>
  <c r="Q143" i="5" s="1"/>
  <c r="W176" i="4"/>
  <c r="AA180" i="5"/>
  <c r="N180" i="5" s="1"/>
  <c r="AC180" i="5" s="1"/>
  <c r="Q180" i="5" s="1"/>
  <c r="W150" i="4"/>
  <c r="AA154" i="5"/>
  <c r="N154" i="5" s="1"/>
  <c r="W177" i="4"/>
  <c r="AA181" i="5"/>
  <c r="N181" i="5" s="1"/>
  <c r="AC181" i="5" s="1"/>
  <c r="Q181" i="5" s="1"/>
  <c r="W153" i="4"/>
  <c r="AA157" i="5"/>
  <c r="N157" i="5" s="1"/>
  <c r="AC157" i="5" s="1"/>
  <c r="Q157" i="5" s="1"/>
  <c r="W180" i="4"/>
  <c r="AA184" i="5"/>
  <c r="N184" i="5" s="1"/>
  <c r="AC184" i="5" s="1"/>
  <c r="Q184" i="5" s="1"/>
  <c r="W113" i="4"/>
  <c r="AA117" i="5"/>
  <c r="N117" i="5" s="1"/>
  <c r="W148" i="4"/>
  <c r="AA152" i="5"/>
  <c r="N152" i="5" s="1"/>
  <c r="AC152" i="5" s="1"/>
  <c r="Q152" i="5" s="1"/>
  <c r="W182" i="4"/>
  <c r="AA186" i="5"/>
  <c r="N186" i="5" s="1"/>
  <c r="AC186" i="5" s="1"/>
  <c r="Q186" i="5" s="1"/>
  <c r="W165" i="4"/>
  <c r="AA169" i="5"/>
  <c r="N169" i="5" s="1"/>
  <c r="AC169" i="5" s="1"/>
  <c r="Q169" i="5" s="1"/>
  <c r="W135" i="4"/>
  <c r="AA139" i="5"/>
  <c r="N139" i="5" s="1"/>
  <c r="W167" i="4"/>
  <c r="AA171" i="5"/>
  <c r="N171" i="5" s="1"/>
  <c r="AC171" i="5" s="1"/>
  <c r="Q171" i="5" s="1"/>
  <c r="AA202" i="5"/>
  <c r="N202" i="5" s="1"/>
  <c r="AC202" i="5" s="1"/>
  <c r="Q202" i="5" s="1"/>
  <c r="W198" i="4"/>
  <c r="W126" i="4"/>
  <c r="AA130" i="5"/>
  <c r="N130" i="5" s="1"/>
  <c r="AC130" i="5" s="1"/>
  <c r="Q130" i="5" s="1"/>
  <c r="W154" i="4"/>
  <c r="AA158" i="5"/>
  <c r="N158" i="5" s="1"/>
  <c r="W133" i="4"/>
  <c r="AA137" i="5"/>
  <c r="N137" i="5" s="1"/>
  <c r="AC137" i="5" s="1"/>
  <c r="Q137" i="5" s="1"/>
  <c r="W171" i="4"/>
  <c r="AA175" i="5"/>
  <c r="N175" i="5" s="1"/>
  <c r="AC175" i="5" s="1"/>
  <c r="Q175" i="5" s="1"/>
  <c r="W188" i="4"/>
  <c r="AA192" i="5"/>
  <c r="N192" i="5" s="1"/>
  <c r="AC192" i="5" s="1"/>
  <c r="Q192" i="5" s="1"/>
  <c r="W205" i="4"/>
  <c r="AA209" i="5"/>
  <c r="N209" i="5" s="1"/>
  <c r="W144" i="4"/>
  <c r="AA148" i="5"/>
  <c r="N148" i="5" s="1"/>
  <c r="AC148" i="5" s="1"/>
  <c r="Q148" i="5" s="1"/>
  <c r="W174" i="4"/>
  <c r="AA178" i="5"/>
  <c r="N178" i="5" s="1"/>
  <c r="AC178" i="5" s="1"/>
  <c r="Q178" i="5" s="1"/>
  <c r="W129" i="4"/>
  <c r="AA133" i="5"/>
  <c r="N133" i="5" s="1"/>
  <c r="W169" i="4"/>
  <c r="AA173" i="5"/>
  <c r="N173" i="5" s="1"/>
  <c r="W115" i="4"/>
  <c r="AA119" i="5"/>
  <c r="N119" i="5" s="1"/>
  <c r="AC119" i="5" s="1"/>
  <c r="Q119" i="5" s="1"/>
  <c r="W147" i="4"/>
  <c r="AA151" i="5"/>
  <c r="N151" i="5" s="1"/>
  <c r="AC151" i="5" s="1"/>
  <c r="Q151" i="5" s="1"/>
  <c r="W190" i="4"/>
  <c r="AA194" i="5"/>
  <c r="N194" i="5" s="1"/>
  <c r="AC194" i="5" s="1"/>
  <c r="Q194" i="5" s="1"/>
  <c r="W158" i="4"/>
  <c r="AA162" i="5"/>
  <c r="N162" i="5" s="1"/>
  <c r="W178" i="4"/>
  <c r="AA182" i="5"/>
  <c r="N182" i="5" s="1"/>
  <c r="AC182" i="5" s="1"/>
  <c r="Q182" i="5" s="1"/>
  <c r="W163" i="4"/>
  <c r="AA167" i="5"/>
  <c r="N167" i="5" s="1"/>
  <c r="AC167" i="5" s="1"/>
  <c r="Q167" i="5" s="1"/>
  <c r="W194" i="4"/>
  <c r="AA198" i="5"/>
  <c r="N198" i="5" s="1"/>
  <c r="W121" i="4"/>
  <c r="AA125" i="5"/>
  <c r="N125" i="5" s="1"/>
  <c r="W156" i="4"/>
  <c r="AA160" i="5"/>
  <c r="N160" i="5" s="1"/>
  <c r="AC160" i="5" s="1"/>
  <c r="Q160" i="5" s="1"/>
  <c r="W197" i="4"/>
  <c r="AA201" i="5"/>
  <c r="N201" i="5" s="1"/>
  <c r="AC201" i="5" s="1"/>
  <c r="Q201" i="5" s="1"/>
  <c r="W111" i="4"/>
  <c r="AA115" i="5"/>
  <c r="N115" i="5" s="1"/>
  <c r="AC115" i="5" s="1"/>
  <c r="Q115" i="5" s="1"/>
  <c r="W143" i="4"/>
  <c r="AA147" i="5"/>
  <c r="N147" i="5" s="1"/>
  <c r="W168" i="4"/>
  <c r="AA172" i="5"/>
  <c r="N172" i="5" s="1"/>
  <c r="AC172" i="5" s="1"/>
  <c r="Q172" i="5" s="1"/>
  <c r="AA203" i="5"/>
  <c r="N203" i="5" s="1"/>
  <c r="AC203" i="5" s="1"/>
  <c r="Q203" i="5" s="1"/>
  <c r="W199" i="4"/>
  <c r="W145" i="4"/>
  <c r="AA149" i="5"/>
  <c r="N149" i="5" s="1"/>
  <c r="AC149" i="5" s="1"/>
  <c r="Q149" i="5" s="1"/>
  <c r="W109" i="4"/>
  <c r="AA113" i="5"/>
  <c r="N113" i="5" s="1"/>
  <c r="W141" i="4"/>
  <c r="AA145" i="5"/>
  <c r="N145" i="5" s="1"/>
  <c r="AC145" i="5" s="1"/>
  <c r="Q145" i="5" s="1"/>
  <c r="W172" i="4"/>
  <c r="AA176" i="5"/>
  <c r="N176" i="5" s="1"/>
  <c r="AC176" i="5" s="1"/>
  <c r="Q176" i="5" s="1"/>
  <c r="W202" i="4"/>
  <c r="AA206" i="5"/>
  <c r="N206" i="5" s="1"/>
  <c r="W206" i="4"/>
  <c r="AA210" i="5"/>
  <c r="N210" i="5" s="1"/>
  <c r="AC210" i="5" s="1"/>
  <c r="Q210" i="5" s="1"/>
  <c r="W112" i="4"/>
  <c r="AA116" i="5"/>
  <c r="N116" i="5" s="1"/>
  <c r="AC116" i="5" s="1"/>
  <c r="Q116" i="5" s="1"/>
  <c r="W108" i="4"/>
  <c r="AA112" i="5"/>
  <c r="N112" i="5" s="1"/>
  <c r="AC112" i="5" s="1"/>
  <c r="Q112" i="5" s="1"/>
  <c r="W120" i="4"/>
  <c r="AA124" i="5"/>
  <c r="N124" i="5" s="1"/>
  <c r="W152" i="4"/>
  <c r="AA156" i="5"/>
  <c r="N156" i="5" s="1"/>
  <c r="AC156" i="5" s="1"/>
  <c r="Q156" i="5" s="1"/>
  <c r="W189" i="4"/>
  <c r="AA193" i="5"/>
  <c r="N193" i="5" s="1"/>
  <c r="AC193" i="5" s="1"/>
  <c r="Q193" i="5" s="1"/>
  <c r="W137" i="4"/>
  <c r="AA141" i="5"/>
  <c r="N141" i="5" s="1"/>
  <c r="AC141" i="5" s="1"/>
  <c r="Q141" i="5" s="1"/>
  <c r="W170" i="4"/>
  <c r="AA174" i="5"/>
  <c r="N174" i="5" s="1"/>
  <c r="AC174" i="5" s="1"/>
  <c r="Q174" i="5" s="1"/>
  <c r="W123" i="4"/>
  <c r="AA127" i="5"/>
  <c r="N127" i="5" s="1"/>
  <c r="AC127" i="5" s="1"/>
  <c r="Q127" i="5" s="1"/>
  <c r="W155" i="4"/>
  <c r="AA159" i="5"/>
  <c r="N159" i="5" s="1"/>
  <c r="AC159" i="5" s="1"/>
  <c r="Q159" i="5" s="1"/>
  <c r="W191" i="4"/>
  <c r="AA195" i="5"/>
  <c r="N195" i="5" s="1"/>
  <c r="AC195" i="5" s="1"/>
  <c r="Q195" i="5" s="1"/>
  <c r="W161" i="4"/>
  <c r="AA165" i="5"/>
  <c r="N165" i="5" s="1"/>
  <c r="AC165" i="5" s="1"/>
  <c r="Q165" i="5" s="1"/>
  <c r="W193" i="4"/>
  <c r="AA197" i="5"/>
  <c r="N197" i="5" s="1"/>
  <c r="AC197" i="5" s="1"/>
  <c r="Q197" i="5" s="1"/>
  <c r="W164" i="4"/>
  <c r="AA168" i="5"/>
  <c r="N168" i="5" s="1"/>
  <c r="AC168" i="5" s="1"/>
  <c r="Q168" i="5" s="1"/>
  <c r="W195" i="4"/>
  <c r="AA199" i="5"/>
  <c r="N199" i="5" s="1"/>
  <c r="AC199" i="5" s="1"/>
  <c r="Q199" i="5" s="1"/>
  <c r="W124" i="4"/>
  <c r="AA128" i="5"/>
  <c r="N128" i="5" s="1"/>
  <c r="AC128" i="5" s="1"/>
  <c r="Q128" i="5" s="1"/>
  <c r="W166" i="4"/>
  <c r="AA170" i="5"/>
  <c r="N170" i="5" s="1"/>
  <c r="AC170" i="5" s="1"/>
  <c r="Q170" i="5" s="1"/>
  <c r="W116" i="4"/>
  <c r="AA120" i="5"/>
  <c r="N120" i="5" s="1"/>
  <c r="W119" i="4"/>
  <c r="AA123" i="5"/>
  <c r="N123" i="5" s="1"/>
  <c r="AC123" i="5" s="1"/>
  <c r="Q123" i="5" s="1"/>
  <c r="W151" i="4"/>
  <c r="AA155" i="5"/>
  <c r="N155" i="5" s="1"/>
  <c r="AC155" i="5" s="1"/>
  <c r="Q155" i="5" s="1"/>
  <c r="W183" i="4"/>
  <c r="AA187" i="5"/>
  <c r="N187" i="5" s="1"/>
  <c r="AC187" i="5" s="1"/>
  <c r="Q187" i="5" s="1"/>
  <c r="W200" i="4"/>
  <c r="AA204" i="5"/>
  <c r="N204" i="5" s="1"/>
  <c r="W122" i="4"/>
  <c r="AA126" i="5"/>
  <c r="N126" i="5" s="1"/>
  <c r="AC126" i="5" s="1"/>
  <c r="Q126" i="5" s="1"/>
  <c r="W117" i="4"/>
  <c r="AA121" i="5"/>
  <c r="N121" i="5" s="1"/>
  <c r="AC121" i="5" s="1"/>
  <c r="Q121" i="5" s="1"/>
  <c r="W149" i="4"/>
  <c r="AA153" i="5"/>
  <c r="N153" i="5" s="1"/>
  <c r="AC153" i="5" s="1"/>
  <c r="Q153" i="5" s="1"/>
  <c r="W186" i="4"/>
  <c r="AA190" i="5"/>
  <c r="N190" i="5" s="1"/>
  <c r="AC190" i="5" s="1"/>
  <c r="Q190" i="5" s="1"/>
  <c r="W203" i="4"/>
  <c r="AA207" i="5"/>
  <c r="N207" i="5" s="1"/>
  <c r="AC207" i="5" s="1"/>
  <c r="Q207" i="5" s="1"/>
  <c r="W207" i="4"/>
  <c r="AA211" i="5"/>
  <c r="N211" i="5" s="1"/>
  <c r="AC211" i="5" s="1"/>
  <c r="Q211" i="5" s="1"/>
  <c r="B25" i="3"/>
  <c r="D20" i="3" s="1"/>
  <c r="AD207" i="5" l="1"/>
  <c r="P207" i="5" s="1"/>
  <c r="AF207" i="5"/>
  <c r="R207" i="5" s="1"/>
  <c r="AB207" i="5"/>
  <c r="O207" i="5" s="1"/>
  <c r="S207" i="5"/>
  <c r="T207" i="5" s="1"/>
  <c r="S126" i="5"/>
  <c r="T126" i="5" s="1"/>
  <c r="AD126" i="5"/>
  <c r="P126" i="5" s="1"/>
  <c r="AB126" i="5"/>
  <c r="O126" i="5" s="1"/>
  <c r="AF126" i="5"/>
  <c r="R126" i="5" s="1"/>
  <c r="AD211" i="5"/>
  <c r="P211" i="5" s="1"/>
  <c r="AF211" i="5"/>
  <c r="R211" i="5" s="1"/>
  <c r="S211" i="5"/>
  <c r="T211" i="5" s="1"/>
  <c r="AB211" i="5"/>
  <c r="O211" i="5" s="1"/>
  <c r="AF121" i="5"/>
  <c r="R121" i="5" s="1"/>
  <c r="S121" i="5"/>
  <c r="T121" i="5" s="1"/>
  <c r="AB121" i="5"/>
  <c r="O121" i="5" s="1"/>
  <c r="AD121" i="5"/>
  <c r="P121" i="5" s="1"/>
  <c r="AD155" i="5"/>
  <c r="P155" i="5" s="1"/>
  <c r="AB155" i="5"/>
  <c r="O155" i="5" s="1"/>
  <c r="AF155" i="5"/>
  <c r="R155" i="5" s="1"/>
  <c r="S155" i="5"/>
  <c r="T155" i="5" s="1"/>
  <c r="AD128" i="5"/>
  <c r="P128" i="5" s="1"/>
  <c r="AB128" i="5"/>
  <c r="O128" i="5" s="1"/>
  <c r="AF128" i="5"/>
  <c r="R128" i="5" s="1"/>
  <c r="S128" i="5"/>
  <c r="T128" i="5" s="1"/>
  <c r="AD165" i="5"/>
  <c r="P165" i="5" s="1"/>
  <c r="S165" i="5"/>
  <c r="T165" i="5" s="1"/>
  <c r="AB165" i="5"/>
  <c r="O165" i="5" s="1"/>
  <c r="AF165" i="5"/>
  <c r="R165" i="5" s="1"/>
  <c r="S124" i="5"/>
  <c r="T124" i="5" s="1"/>
  <c r="AD124" i="5"/>
  <c r="P124" i="5" s="1"/>
  <c r="AB124" i="5"/>
  <c r="O124" i="5" s="1"/>
  <c r="AF124" i="5"/>
  <c r="R124" i="5" s="1"/>
  <c r="S113" i="5"/>
  <c r="T113" i="5" s="1"/>
  <c r="AB113" i="5"/>
  <c r="O113" i="5" s="1"/>
  <c r="AF113" i="5"/>
  <c r="R113" i="5" s="1"/>
  <c r="AD113" i="5"/>
  <c r="P113" i="5" s="1"/>
  <c r="AF147" i="5"/>
  <c r="R147" i="5" s="1"/>
  <c r="S147" i="5"/>
  <c r="T147" i="5" s="1"/>
  <c r="AD147" i="5"/>
  <c r="P147" i="5" s="1"/>
  <c r="AB147" i="5"/>
  <c r="O147" i="5" s="1"/>
  <c r="S125" i="5"/>
  <c r="T125" i="5" s="1"/>
  <c r="AB125" i="5"/>
  <c r="O125" i="5" s="1"/>
  <c r="AD125" i="5"/>
  <c r="P125" i="5" s="1"/>
  <c r="AF125" i="5"/>
  <c r="R125" i="5" s="1"/>
  <c r="AD162" i="5"/>
  <c r="P162" i="5" s="1"/>
  <c r="AB162" i="5"/>
  <c r="O162" i="5" s="1"/>
  <c r="AF162" i="5"/>
  <c r="R162" i="5" s="1"/>
  <c r="S162" i="5"/>
  <c r="T162" i="5" s="1"/>
  <c r="AD173" i="5"/>
  <c r="P173" i="5" s="1"/>
  <c r="AF173" i="5"/>
  <c r="R173" i="5" s="1"/>
  <c r="S173" i="5"/>
  <c r="T173" i="5" s="1"/>
  <c r="AB173" i="5"/>
  <c r="O173" i="5" s="1"/>
  <c r="AF148" i="5"/>
  <c r="R148" i="5" s="1"/>
  <c r="S148" i="5"/>
  <c r="T148" i="5" s="1"/>
  <c r="AD148" i="5"/>
  <c r="P148" i="5" s="1"/>
  <c r="AB148" i="5"/>
  <c r="O148" i="5" s="1"/>
  <c r="AD209" i="5"/>
  <c r="P209" i="5" s="1"/>
  <c r="AF209" i="5"/>
  <c r="R209" i="5" s="1"/>
  <c r="S209" i="5"/>
  <c r="T209" i="5" s="1"/>
  <c r="AB209" i="5"/>
  <c r="O209" i="5" s="1"/>
  <c r="AD158" i="5"/>
  <c r="P158" i="5" s="1"/>
  <c r="AF158" i="5"/>
  <c r="R158" i="5" s="1"/>
  <c r="S158" i="5"/>
  <c r="T158" i="5" s="1"/>
  <c r="AB158" i="5"/>
  <c r="O158" i="5" s="1"/>
  <c r="AD171" i="5"/>
  <c r="P171" i="5" s="1"/>
  <c r="AF171" i="5"/>
  <c r="R171" i="5" s="1"/>
  <c r="S171" i="5"/>
  <c r="T171" i="5" s="1"/>
  <c r="AB171" i="5"/>
  <c r="O171" i="5" s="1"/>
  <c r="AF139" i="5"/>
  <c r="R139" i="5" s="1"/>
  <c r="AD139" i="5"/>
  <c r="P139" i="5" s="1"/>
  <c r="AB139" i="5"/>
  <c r="O139" i="5" s="1"/>
  <c r="S139" i="5"/>
  <c r="T139" i="5" s="1"/>
  <c r="AF117" i="5"/>
  <c r="R117" i="5" s="1"/>
  <c r="AD117" i="5"/>
  <c r="P117" i="5" s="1"/>
  <c r="S117" i="5"/>
  <c r="T117" i="5" s="1"/>
  <c r="AB117" i="5"/>
  <c r="O117" i="5" s="1"/>
  <c r="AD154" i="5"/>
  <c r="P154" i="5" s="1"/>
  <c r="S154" i="5"/>
  <c r="T154" i="5" s="1"/>
  <c r="AB154" i="5"/>
  <c r="O154" i="5" s="1"/>
  <c r="AF154" i="5"/>
  <c r="R154" i="5" s="1"/>
  <c r="AB111" i="5"/>
  <c r="O111" i="5" s="1"/>
  <c r="AF111" i="5"/>
  <c r="R111" i="5" s="1"/>
  <c r="S111" i="5"/>
  <c r="T111" i="5" s="1"/>
  <c r="AD111" i="5"/>
  <c r="P111" i="5" s="1"/>
  <c r="AD140" i="5"/>
  <c r="P140" i="5" s="1"/>
  <c r="AF140" i="5"/>
  <c r="R140" i="5" s="1"/>
  <c r="S140" i="5"/>
  <c r="T140" i="5" s="1"/>
  <c r="AB140" i="5"/>
  <c r="O140" i="5" s="1"/>
  <c r="AD132" i="5"/>
  <c r="P132" i="5" s="1"/>
  <c r="AB132" i="5"/>
  <c r="O132" i="5" s="1"/>
  <c r="AF132" i="5"/>
  <c r="R132" i="5" s="1"/>
  <c r="S132" i="5"/>
  <c r="T132" i="5" s="1"/>
  <c r="AD129" i="5"/>
  <c r="P129" i="5" s="1"/>
  <c r="AB129" i="5"/>
  <c r="O129" i="5" s="1"/>
  <c r="AF129" i="5"/>
  <c r="R129" i="5" s="1"/>
  <c r="S129" i="5"/>
  <c r="T129" i="5" s="1"/>
  <c r="AD163" i="5"/>
  <c r="P163" i="5" s="1"/>
  <c r="AF163" i="5"/>
  <c r="R163" i="5" s="1"/>
  <c r="AB163" i="5"/>
  <c r="O163" i="5" s="1"/>
  <c r="S163" i="5"/>
  <c r="T163" i="5" s="1"/>
  <c r="AD136" i="5"/>
  <c r="P136" i="5" s="1"/>
  <c r="S136" i="5"/>
  <c r="T136" i="5" s="1"/>
  <c r="AB136" i="5"/>
  <c r="O136" i="5" s="1"/>
  <c r="AF136" i="5"/>
  <c r="R136" i="5" s="1"/>
  <c r="S166" i="5"/>
  <c r="T166" i="5" s="1"/>
  <c r="AD166" i="5"/>
  <c r="P166" i="5" s="1"/>
  <c r="AB166" i="5"/>
  <c r="O166" i="5" s="1"/>
  <c r="AF166" i="5"/>
  <c r="R166" i="5" s="1"/>
  <c r="AD205" i="5"/>
  <c r="P205" i="5" s="1"/>
  <c r="AF205" i="5"/>
  <c r="R205" i="5" s="1"/>
  <c r="S205" i="5"/>
  <c r="T205" i="5" s="1"/>
  <c r="AB205" i="5"/>
  <c r="O205" i="5" s="1"/>
  <c r="AF204" i="5"/>
  <c r="R204" i="5" s="1"/>
  <c r="AB204" i="5"/>
  <c r="O204" i="5" s="1"/>
  <c r="S204" i="5"/>
  <c r="T204" i="5" s="1"/>
  <c r="AD204" i="5"/>
  <c r="P204" i="5" s="1"/>
  <c r="AD120" i="5"/>
  <c r="P120" i="5" s="1"/>
  <c r="AB120" i="5"/>
  <c r="O120" i="5" s="1"/>
  <c r="AF120" i="5"/>
  <c r="R120" i="5" s="1"/>
  <c r="S120" i="5"/>
  <c r="T120" i="5" s="1"/>
  <c r="AD153" i="5"/>
  <c r="P153" i="5" s="1"/>
  <c r="AF153" i="5"/>
  <c r="R153" i="5" s="1"/>
  <c r="S153" i="5"/>
  <c r="T153" i="5" s="1"/>
  <c r="AB153" i="5"/>
  <c r="O153" i="5" s="1"/>
  <c r="AC204" i="5"/>
  <c r="Q204" i="5" s="1"/>
  <c r="AF187" i="5"/>
  <c r="R187" i="5" s="1"/>
  <c r="AB187" i="5"/>
  <c r="O187" i="5" s="1"/>
  <c r="S187" i="5"/>
  <c r="T187" i="5" s="1"/>
  <c r="AD187" i="5"/>
  <c r="P187" i="5" s="1"/>
  <c r="AC120" i="5"/>
  <c r="Q120" i="5" s="1"/>
  <c r="AB170" i="5"/>
  <c r="O170" i="5" s="1"/>
  <c r="AF170" i="5"/>
  <c r="R170" i="5" s="1"/>
  <c r="AD170" i="5"/>
  <c r="P170" i="5" s="1"/>
  <c r="S170" i="5"/>
  <c r="T170" i="5" s="1"/>
  <c r="AD197" i="5"/>
  <c r="P197" i="5" s="1"/>
  <c r="AF197" i="5"/>
  <c r="R197" i="5" s="1"/>
  <c r="S197" i="5"/>
  <c r="T197" i="5" s="1"/>
  <c r="AB197" i="5"/>
  <c r="O197" i="5" s="1"/>
  <c r="AF159" i="5"/>
  <c r="R159" i="5" s="1"/>
  <c r="AB159" i="5"/>
  <c r="O159" i="5" s="1"/>
  <c r="S159" i="5"/>
  <c r="T159" i="5" s="1"/>
  <c r="AD159" i="5"/>
  <c r="P159" i="5" s="1"/>
  <c r="AD127" i="5"/>
  <c r="P127" i="5" s="1"/>
  <c r="S127" i="5"/>
  <c r="T127" i="5" s="1"/>
  <c r="AB127" i="5"/>
  <c r="O127" i="5" s="1"/>
  <c r="AF127" i="5"/>
  <c r="R127" i="5" s="1"/>
  <c r="AD156" i="5"/>
  <c r="P156" i="5" s="1"/>
  <c r="S156" i="5"/>
  <c r="T156" i="5" s="1"/>
  <c r="AB156" i="5"/>
  <c r="O156" i="5" s="1"/>
  <c r="AF156" i="5"/>
  <c r="R156" i="5" s="1"/>
  <c r="AF116" i="5"/>
  <c r="R116" i="5" s="1"/>
  <c r="S116" i="5"/>
  <c r="T116" i="5" s="1"/>
  <c r="AD116" i="5"/>
  <c r="P116" i="5" s="1"/>
  <c r="AB116" i="5"/>
  <c r="O116" i="5" s="1"/>
  <c r="AD210" i="5"/>
  <c r="P210" i="5" s="1"/>
  <c r="AF210" i="5"/>
  <c r="R210" i="5" s="1"/>
  <c r="S210" i="5"/>
  <c r="T210" i="5" s="1"/>
  <c r="AB210" i="5"/>
  <c r="O210" i="5" s="1"/>
  <c r="AD145" i="5"/>
  <c r="P145" i="5" s="1"/>
  <c r="AF145" i="5"/>
  <c r="R145" i="5" s="1"/>
  <c r="S145" i="5"/>
  <c r="T145" i="5" s="1"/>
  <c r="AB145" i="5"/>
  <c r="O145" i="5" s="1"/>
  <c r="S172" i="5"/>
  <c r="T172" i="5" s="1"/>
  <c r="AD172" i="5"/>
  <c r="P172" i="5" s="1"/>
  <c r="AB172" i="5"/>
  <c r="O172" i="5" s="1"/>
  <c r="AF172" i="5"/>
  <c r="R172" i="5" s="1"/>
  <c r="AF160" i="5"/>
  <c r="R160" i="5" s="1"/>
  <c r="S160" i="5"/>
  <c r="T160" i="5" s="1"/>
  <c r="AD160" i="5"/>
  <c r="P160" i="5" s="1"/>
  <c r="AB160" i="5"/>
  <c r="O160" i="5" s="1"/>
  <c r="AD182" i="5"/>
  <c r="P182" i="5" s="1"/>
  <c r="AF182" i="5"/>
  <c r="R182" i="5" s="1"/>
  <c r="AB182" i="5"/>
  <c r="O182" i="5" s="1"/>
  <c r="S182" i="5"/>
  <c r="T182" i="5" s="1"/>
  <c r="AF119" i="5"/>
  <c r="R119" i="5" s="1"/>
  <c r="S119" i="5"/>
  <c r="T119" i="5" s="1"/>
  <c r="AD119" i="5"/>
  <c r="P119" i="5" s="1"/>
  <c r="AB119" i="5"/>
  <c r="O119" i="5" s="1"/>
  <c r="AD137" i="5"/>
  <c r="P137" i="5" s="1"/>
  <c r="S137" i="5"/>
  <c r="T137" i="5" s="1"/>
  <c r="AF137" i="5"/>
  <c r="R137" i="5" s="1"/>
  <c r="AB137" i="5"/>
  <c r="O137" i="5" s="1"/>
  <c r="S186" i="5"/>
  <c r="T186" i="5" s="1"/>
  <c r="AF186" i="5"/>
  <c r="R186" i="5" s="1"/>
  <c r="AB186" i="5"/>
  <c r="O186" i="5" s="1"/>
  <c r="AD186" i="5"/>
  <c r="P186" i="5" s="1"/>
  <c r="AD152" i="5"/>
  <c r="P152" i="5" s="1"/>
  <c r="AF152" i="5"/>
  <c r="R152" i="5" s="1"/>
  <c r="S152" i="5"/>
  <c r="T152" i="5" s="1"/>
  <c r="AB152" i="5"/>
  <c r="O152" i="5" s="1"/>
  <c r="AD181" i="5"/>
  <c r="P181" i="5" s="1"/>
  <c r="AF181" i="5"/>
  <c r="R181" i="5" s="1"/>
  <c r="S181" i="5"/>
  <c r="T181" i="5" s="1"/>
  <c r="AB181" i="5"/>
  <c r="O181" i="5" s="1"/>
  <c r="S146" i="5"/>
  <c r="T146" i="5" s="1"/>
  <c r="AD146" i="5"/>
  <c r="P146" i="5" s="1"/>
  <c r="AB146" i="5"/>
  <c r="O146" i="5" s="1"/>
  <c r="AF146" i="5"/>
  <c r="R146" i="5" s="1"/>
  <c r="AD177" i="5"/>
  <c r="P177" i="5" s="1"/>
  <c r="AF177" i="5"/>
  <c r="R177" i="5" s="1"/>
  <c r="S177" i="5"/>
  <c r="T177" i="5" s="1"/>
  <c r="AB177" i="5"/>
  <c r="O177" i="5" s="1"/>
  <c r="AB164" i="5"/>
  <c r="O164" i="5" s="1"/>
  <c r="AF164" i="5"/>
  <c r="R164" i="5" s="1"/>
  <c r="S164" i="5"/>
  <c r="T164" i="5" s="1"/>
  <c r="AD164" i="5"/>
  <c r="P164" i="5" s="1"/>
  <c r="AB161" i="5"/>
  <c r="O161" i="5" s="1"/>
  <c r="AF161" i="5"/>
  <c r="R161" i="5" s="1"/>
  <c r="S161" i="5"/>
  <c r="T161" i="5" s="1"/>
  <c r="AD161" i="5"/>
  <c r="P161" i="5" s="1"/>
  <c r="S188" i="5"/>
  <c r="T188" i="5" s="1"/>
  <c r="AB188" i="5"/>
  <c r="O188" i="5" s="1"/>
  <c r="AD188" i="5"/>
  <c r="P188" i="5" s="1"/>
  <c r="AF188" i="5"/>
  <c r="R188" i="5" s="1"/>
  <c r="AB185" i="5"/>
  <c r="O185" i="5" s="1"/>
  <c r="S185" i="5"/>
  <c r="T185" i="5" s="1"/>
  <c r="AD185" i="5"/>
  <c r="P185" i="5" s="1"/>
  <c r="AF185" i="5"/>
  <c r="R185" i="5" s="1"/>
  <c r="AF138" i="5"/>
  <c r="R138" i="5" s="1"/>
  <c r="AD138" i="5"/>
  <c r="P138" i="5" s="1"/>
  <c r="AB138" i="5"/>
  <c r="O138" i="5" s="1"/>
  <c r="S138" i="5"/>
  <c r="T138" i="5" s="1"/>
  <c r="S135" i="5"/>
  <c r="T135" i="5" s="1"/>
  <c r="AD135" i="5"/>
  <c r="P135" i="5" s="1"/>
  <c r="AB135" i="5"/>
  <c r="O135" i="5" s="1"/>
  <c r="AF135" i="5"/>
  <c r="R135" i="5" s="1"/>
  <c r="AB150" i="5"/>
  <c r="O150" i="5" s="1"/>
  <c r="AF150" i="5"/>
  <c r="R150" i="5" s="1"/>
  <c r="S150" i="5"/>
  <c r="T150" i="5" s="1"/>
  <c r="AD150" i="5"/>
  <c r="P150" i="5" s="1"/>
  <c r="AD168" i="5"/>
  <c r="P168" i="5" s="1"/>
  <c r="AF168" i="5"/>
  <c r="R168" i="5" s="1"/>
  <c r="S168" i="5"/>
  <c r="T168" i="5" s="1"/>
  <c r="AB168" i="5"/>
  <c r="O168" i="5" s="1"/>
  <c r="AD176" i="5"/>
  <c r="P176" i="5" s="1"/>
  <c r="S176" i="5"/>
  <c r="T176" i="5" s="1"/>
  <c r="AB176" i="5"/>
  <c r="O176" i="5" s="1"/>
  <c r="AF176" i="5"/>
  <c r="R176" i="5" s="1"/>
  <c r="AB201" i="5"/>
  <c r="O201" i="5" s="1"/>
  <c r="AF201" i="5"/>
  <c r="R201" i="5" s="1"/>
  <c r="AD201" i="5"/>
  <c r="P201" i="5" s="1"/>
  <c r="S201" i="5"/>
  <c r="T201" i="5" s="1"/>
  <c r="AF198" i="5"/>
  <c r="R198" i="5" s="1"/>
  <c r="S198" i="5"/>
  <c r="T198" i="5" s="1"/>
  <c r="AB198" i="5"/>
  <c r="O198" i="5" s="1"/>
  <c r="AD198" i="5"/>
  <c r="P198" i="5" s="1"/>
  <c r="AD167" i="5"/>
  <c r="P167" i="5" s="1"/>
  <c r="AF167" i="5"/>
  <c r="R167" i="5" s="1"/>
  <c r="S167" i="5"/>
  <c r="T167" i="5" s="1"/>
  <c r="AB167" i="5"/>
  <c r="O167" i="5" s="1"/>
  <c r="AF151" i="5"/>
  <c r="R151" i="5" s="1"/>
  <c r="S151" i="5"/>
  <c r="T151" i="5" s="1"/>
  <c r="AD151" i="5"/>
  <c r="P151" i="5" s="1"/>
  <c r="AB151" i="5"/>
  <c r="O151" i="5" s="1"/>
  <c r="AF133" i="5"/>
  <c r="R133" i="5" s="1"/>
  <c r="S133" i="5"/>
  <c r="T133" i="5" s="1"/>
  <c r="AD133" i="5"/>
  <c r="P133" i="5" s="1"/>
  <c r="AB133" i="5"/>
  <c r="O133" i="5" s="1"/>
  <c r="AF178" i="5"/>
  <c r="R178" i="5" s="1"/>
  <c r="AB178" i="5"/>
  <c r="O178" i="5" s="1"/>
  <c r="S178" i="5"/>
  <c r="T178" i="5" s="1"/>
  <c r="AD178" i="5"/>
  <c r="P178" i="5" s="1"/>
  <c r="S175" i="5"/>
  <c r="T175" i="5" s="1"/>
  <c r="AD175" i="5"/>
  <c r="P175" i="5" s="1"/>
  <c r="AB175" i="5"/>
  <c r="O175" i="5" s="1"/>
  <c r="AF175" i="5"/>
  <c r="R175" i="5" s="1"/>
  <c r="AF157" i="5"/>
  <c r="R157" i="5" s="1"/>
  <c r="S157" i="5"/>
  <c r="T157" i="5" s="1"/>
  <c r="AD157" i="5"/>
  <c r="P157" i="5" s="1"/>
  <c r="AB157" i="5"/>
  <c r="O157" i="5" s="1"/>
  <c r="AD143" i="5"/>
  <c r="P143" i="5" s="1"/>
  <c r="AF143" i="5"/>
  <c r="R143" i="5" s="1"/>
  <c r="S143" i="5"/>
  <c r="T143" i="5" s="1"/>
  <c r="AB143" i="5"/>
  <c r="O143" i="5" s="1"/>
  <c r="S142" i="5"/>
  <c r="T142" i="5" s="1"/>
  <c r="AD142" i="5"/>
  <c r="P142" i="5" s="1"/>
  <c r="AB142" i="5"/>
  <c r="O142" i="5" s="1"/>
  <c r="AF142" i="5"/>
  <c r="R142" i="5" s="1"/>
  <c r="AB118" i="5"/>
  <c r="O118" i="5" s="1"/>
  <c r="AD118" i="5"/>
  <c r="P118" i="5" s="1"/>
  <c r="AF118" i="5"/>
  <c r="R118" i="5" s="1"/>
  <c r="S118" i="5"/>
  <c r="T118" i="5" s="1"/>
  <c r="S191" i="5"/>
  <c r="T191" i="5" s="1"/>
  <c r="AB191" i="5"/>
  <c r="O191" i="5" s="1"/>
  <c r="AF191" i="5"/>
  <c r="R191" i="5" s="1"/>
  <c r="AD191" i="5"/>
  <c r="P191" i="5" s="1"/>
  <c r="AF114" i="5"/>
  <c r="R114" i="5" s="1"/>
  <c r="S114" i="5"/>
  <c r="T114" i="5" s="1"/>
  <c r="AD114" i="5"/>
  <c r="P114" i="5" s="1"/>
  <c r="AB114" i="5"/>
  <c r="O114" i="5" s="1"/>
  <c r="AD144" i="5"/>
  <c r="P144" i="5" s="1"/>
  <c r="AF144" i="5"/>
  <c r="R144" i="5" s="1"/>
  <c r="AB144" i="5"/>
  <c r="O144" i="5" s="1"/>
  <c r="S144" i="5"/>
  <c r="T144" i="5" s="1"/>
  <c r="AD183" i="5"/>
  <c r="P183" i="5" s="1"/>
  <c r="AB183" i="5"/>
  <c r="O183" i="5" s="1"/>
  <c r="S183" i="5"/>
  <c r="T183" i="5" s="1"/>
  <c r="AF183" i="5"/>
  <c r="R183" i="5" s="1"/>
  <c r="AD179" i="5"/>
  <c r="P179" i="5" s="1"/>
  <c r="S179" i="5"/>
  <c r="T179" i="5" s="1"/>
  <c r="AB179" i="5"/>
  <c r="O179" i="5" s="1"/>
  <c r="AF179" i="5"/>
  <c r="R179" i="5" s="1"/>
  <c r="AF122" i="5"/>
  <c r="R122" i="5" s="1"/>
  <c r="S122" i="5"/>
  <c r="T122" i="5" s="1"/>
  <c r="AD122" i="5"/>
  <c r="P122" i="5" s="1"/>
  <c r="AB122" i="5"/>
  <c r="O122" i="5" s="1"/>
  <c r="AC150" i="5"/>
  <c r="Q150" i="5" s="1"/>
  <c r="AF190" i="5"/>
  <c r="R190" i="5" s="1"/>
  <c r="AD190" i="5"/>
  <c r="P190" i="5" s="1"/>
  <c r="S190" i="5"/>
  <c r="T190" i="5" s="1"/>
  <c r="AB190" i="5"/>
  <c r="O190" i="5" s="1"/>
  <c r="S193" i="5"/>
  <c r="T193" i="5" s="1"/>
  <c r="AB193" i="5"/>
  <c r="O193" i="5" s="1"/>
  <c r="AD193" i="5"/>
  <c r="P193" i="5" s="1"/>
  <c r="AF193" i="5"/>
  <c r="R193" i="5" s="1"/>
  <c r="AF123" i="5"/>
  <c r="R123" i="5" s="1"/>
  <c r="S123" i="5"/>
  <c r="T123" i="5" s="1"/>
  <c r="AD123" i="5"/>
  <c r="P123" i="5" s="1"/>
  <c r="AB123" i="5"/>
  <c r="O123" i="5" s="1"/>
  <c r="S199" i="5"/>
  <c r="T199" i="5" s="1"/>
  <c r="AB199" i="5"/>
  <c r="O199" i="5" s="1"/>
  <c r="AD199" i="5"/>
  <c r="P199" i="5" s="1"/>
  <c r="AF199" i="5"/>
  <c r="R199" i="5" s="1"/>
  <c r="AF195" i="5"/>
  <c r="R195" i="5" s="1"/>
  <c r="AD195" i="5"/>
  <c r="P195" i="5" s="1"/>
  <c r="S195" i="5"/>
  <c r="T195" i="5" s="1"/>
  <c r="AB195" i="5"/>
  <c r="O195" i="5" s="1"/>
  <c r="S174" i="5"/>
  <c r="T174" i="5" s="1"/>
  <c r="AF174" i="5"/>
  <c r="R174" i="5" s="1"/>
  <c r="AD174" i="5"/>
  <c r="P174" i="5" s="1"/>
  <c r="AB174" i="5"/>
  <c r="O174" i="5" s="1"/>
  <c r="S141" i="5"/>
  <c r="T141" i="5" s="1"/>
  <c r="AF141" i="5"/>
  <c r="R141" i="5" s="1"/>
  <c r="AD141" i="5"/>
  <c r="P141" i="5" s="1"/>
  <c r="AB141" i="5"/>
  <c r="O141" i="5" s="1"/>
  <c r="AC124" i="5"/>
  <c r="Q124" i="5" s="1"/>
  <c r="AF112" i="5"/>
  <c r="R112" i="5" s="1"/>
  <c r="S112" i="5"/>
  <c r="T112" i="5" s="1"/>
  <c r="AD112" i="5"/>
  <c r="P112" i="5" s="1"/>
  <c r="AB112" i="5"/>
  <c r="O112" i="5" s="1"/>
  <c r="AC206" i="5"/>
  <c r="Q206" i="5" s="1"/>
  <c r="AF206" i="5"/>
  <c r="R206" i="5" s="1"/>
  <c r="AB206" i="5"/>
  <c r="O206" i="5" s="1"/>
  <c r="AD206" i="5"/>
  <c r="P206" i="5" s="1"/>
  <c r="S206" i="5"/>
  <c r="T206" i="5" s="1"/>
  <c r="AC113" i="5"/>
  <c r="Q113" i="5" s="1"/>
  <c r="AD149" i="5"/>
  <c r="P149" i="5" s="1"/>
  <c r="S149" i="5"/>
  <c r="T149" i="5" s="1"/>
  <c r="AB149" i="5"/>
  <c r="O149" i="5" s="1"/>
  <c r="AF149" i="5"/>
  <c r="R149" i="5" s="1"/>
  <c r="AF203" i="5"/>
  <c r="R203" i="5" s="1"/>
  <c r="AB203" i="5"/>
  <c r="O203" i="5" s="1"/>
  <c r="AD203" i="5"/>
  <c r="P203" i="5" s="1"/>
  <c r="S203" i="5"/>
  <c r="T203" i="5" s="1"/>
  <c r="AC147" i="5"/>
  <c r="Q147" i="5" s="1"/>
  <c r="AD115" i="5"/>
  <c r="P115" i="5" s="1"/>
  <c r="S115" i="5"/>
  <c r="T115" i="5" s="1"/>
  <c r="AB115" i="5"/>
  <c r="O115" i="5" s="1"/>
  <c r="AF115" i="5"/>
  <c r="R115" i="5" s="1"/>
  <c r="AC125" i="5"/>
  <c r="Q125" i="5" s="1"/>
  <c r="AC198" i="5"/>
  <c r="Q198" i="5" s="1"/>
  <c r="AC162" i="5"/>
  <c r="Q162" i="5" s="1"/>
  <c r="AD194" i="5"/>
  <c r="P194" i="5" s="1"/>
  <c r="AF194" i="5"/>
  <c r="R194" i="5" s="1"/>
  <c r="S194" i="5"/>
  <c r="T194" i="5" s="1"/>
  <c r="AB194" i="5"/>
  <c r="O194" i="5" s="1"/>
  <c r="AC173" i="5"/>
  <c r="Q173" i="5" s="1"/>
  <c r="AC133" i="5"/>
  <c r="Q133" i="5" s="1"/>
  <c r="AC209" i="5"/>
  <c r="Q209" i="5" s="1"/>
  <c r="AD192" i="5"/>
  <c r="P192" i="5" s="1"/>
  <c r="AB192" i="5"/>
  <c r="O192" i="5" s="1"/>
  <c r="AF192" i="5"/>
  <c r="R192" i="5" s="1"/>
  <c r="S192" i="5"/>
  <c r="T192" i="5" s="1"/>
  <c r="AC158" i="5"/>
  <c r="Q158" i="5" s="1"/>
  <c r="AD130" i="5"/>
  <c r="P130" i="5" s="1"/>
  <c r="S130" i="5"/>
  <c r="T130" i="5" s="1"/>
  <c r="AB130" i="5"/>
  <c r="O130" i="5" s="1"/>
  <c r="AF130" i="5"/>
  <c r="R130" i="5" s="1"/>
  <c r="S202" i="5"/>
  <c r="T202" i="5" s="1"/>
  <c r="AB202" i="5"/>
  <c r="O202" i="5" s="1"/>
  <c r="AD202" i="5"/>
  <c r="P202" i="5" s="1"/>
  <c r="AF202" i="5"/>
  <c r="R202" i="5" s="1"/>
  <c r="AC139" i="5"/>
  <c r="Q139" i="5" s="1"/>
  <c r="AF169" i="5"/>
  <c r="R169" i="5" s="1"/>
  <c r="S169" i="5"/>
  <c r="T169" i="5" s="1"/>
  <c r="AB169" i="5"/>
  <c r="O169" i="5" s="1"/>
  <c r="AD169" i="5"/>
  <c r="P169" i="5" s="1"/>
  <c r="AC117" i="5"/>
  <c r="Q117" i="5" s="1"/>
  <c r="AF184" i="5"/>
  <c r="R184" i="5" s="1"/>
  <c r="AB184" i="5"/>
  <c r="O184" i="5" s="1"/>
  <c r="AD184" i="5"/>
  <c r="P184" i="5" s="1"/>
  <c r="S184" i="5"/>
  <c r="T184" i="5" s="1"/>
  <c r="AC154" i="5"/>
  <c r="Q154" i="5" s="1"/>
  <c r="AD180" i="5"/>
  <c r="P180" i="5" s="1"/>
  <c r="AB180" i="5"/>
  <c r="O180" i="5" s="1"/>
  <c r="S180" i="5"/>
  <c r="T180" i="5" s="1"/>
  <c r="AF180" i="5"/>
  <c r="R180" i="5" s="1"/>
  <c r="AC142" i="5"/>
  <c r="Q142" i="5" s="1"/>
  <c r="AC140" i="5"/>
  <c r="Q140" i="5" s="1"/>
  <c r="AD189" i="5"/>
  <c r="P189" i="5" s="1"/>
  <c r="AF189" i="5"/>
  <c r="R189" i="5" s="1"/>
  <c r="S189" i="5"/>
  <c r="T189" i="5" s="1"/>
  <c r="AB189" i="5"/>
  <c r="O189" i="5" s="1"/>
  <c r="AC132" i="5"/>
  <c r="Q132" i="5" s="1"/>
  <c r="AF208" i="5"/>
  <c r="R208" i="5" s="1"/>
  <c r="S208" i="5"/>
  <c r="T208" i="5" s="1"/>
  <c r="AB208" i="5"/>
  <c r="O208" i="5" s="1"/>
  <c r="AD208" i="5"/>
  <c r="P208" i="5" s="1"/>
  <c r="AC129" i="5"/>
  <c r="Q129" i="5" s="1"/>
  <c r="AF134" i="5"/>
  <c r="R134" i="5" s="1"/>
  <c r="S134" i="5"/>
  <c r="T134" i="5" s="1"/>
  <c r="AD134" i="5"/>
  <c r="P134" i="5" s="1"/>
  <c r="AB134" i="5"/>
  <c r="O134" i="5" s="1"/>
  <c r="AC163" i="5"/>
  <c r="Q163" i="5" s="1"/>
  <c r="AF131" i="5"/>
  <c r="R131" i="5" s="1"/>
  <c r="S131" i="5"/>
  <c r="T131" i="5" s="1"/>
  <c r="AD131" i="5"/>
  <c r="P131" i="5" s="1"/>
  <c r="AB131" i="5"/>
  <c r="O131" i="5" s="1"/>
  <c r="AC136" i="5"/>
  <c r="Q136" i="5" s="1"/>
  <c r="AD200" i="5"/>
  <c r="P200" i="5" s="1"/>
  <c r="AF200" i="5"/>
  <c r="R200" i="5" s="1"/>
  <c r="S200" i="5"/>
  <c r="T200" i="5" s="1"/>
  <c r="AB200" i="5"/>
  <c r="O200" i="5" s="1"/>
  <c r="AC166" i="5"/>
  <c r="Q166" i="5" s="1"/>
  <c r="S196" i="5"/>
  <c r="T196" i="5" s="1"/>
  <c r="AB196" i="5"/>
  <c r="O196" i="5" s="1"/>
  <c r="AF196" i="5"/>
  <c r="R196" i="5" s="1"/>
  <c r="AD196" i="5"/>
  <c r="P196" i="5" s="1"/>
  <c r="AC205" i="5"/>
  <c r="Q205" i="5" s="1"/>
  <c r="AC122" i="5"/>
  <c r="Q122" i="5" s="1"/>
  <c r="C2" i="7"/>
  <c r="C2" i="5"/>
  <c r="C2" i="4"/>
  <c r="B1" i="1"/>
  <c r="C69" i="2"/>
  <c r="A69" i="2" s="1"/>
  <c r="C68" i="2"/>
  <c r="C67" i="2"/>
  <c r="C60" i="2"/>
  <c r="A60" i="2" s="1"/>
  <c r="C59" i="2"/>
  <c r="C58" i="2"/>
  <c r="C51" i="2"/>
  <c r="A51" i="2" s="1"/>
  <c r="C50" i="2"/>
  <c r="C49" i="2"/>
  <c r="A41" i="2"/>
  <c r="A33" i="2"/>
  <c r="A25" i="2"/>
  <c r="X15" i="5"/>
  <c r="J15" i="5" s="1"/>
  <c r="AE15" i="5"/>
  <c r="AG15" i="5"/>
  <c r="AI15" i="5"/>
  <c r="AJ15" i="5"/>
  <c r="AM15" i="5"/>
  <c r="AN15" i="5"/>
  <c r="X16" i="5"/>
  <c r="J16" i="5" s="1"/>
  <c r="AE16" i="5"/>
  <c r="AG16" i="5"/>
  <c r="AI16" i="5"/>
  <c r="AJ16" i="5"/>
  <c r="AM16" i="5"/>
  <c r="AN16" i="5"/>
  <c r="X17" i="5"/>
  <c r="J17" i="5" s="1"/>
  <c r="AE17" i="5"/>
  <c r="AG17" i="5"/>
  <c r="AI17" i="5"/>
  <c r="AJ17" i="5"/>
  <c r="AM17" i="5"/>
  <c r="AN17" i="5"/>
  <c r="X18" i="5"/>
  <c r="J18" i="5" s="1"/>
  <c r="AE18" i="5"/>
  <c r="AG18" i="5"/>
  <c r="AI18" i="5"/>
  <c r="AJ18" i="5"/>
  <c r="AM18" i="5"/>
  <c r="AN18" i="5"/>
  <c r="X19" i="5"/>
  <c r="Y19" i="5" s="1"/>
  <c r="K19" i="5" s="1"/>
  <c r="AE19" i="5"/>
  <c r="AG19" i="5"/>
  <c r="AI19" i="5"/>
  <c r="AJ19" i="5"/>
  <c r="AM19" i="5"/>
  <c r="AN19" i="5"/>
  <c r="X20" i="5"/>
  <c r="Y20" i="5" s="1"/>
  <c r="K20" i="5" s="1"/>
  <c r="AE20" i="5"/>
  <c r="AG20" i="5"/>
  <c r="AI20" i="5"/>
  <c r="AJ20" i="5"/>
  <c r="AM20" i="5"/>
  <c r="AN20" i="5"/>
  <c r="X21" i="5"/>
  <c r="Y21" i="5" s="1"/>
  <c r="K21" i="5" s="1"/>
  <c r="AE21" i="5"/>
  <c r="AG21" i="5"/>
  <c r="AI21" i="5"/>
  <c r="AJ21" i="5"/>
  <c r="AM21" i="5"/>
  <c r="AN21" i="5"/>
  <c r="X22" i="5"/>
  <c r="AE22" i="5"/>
  <c r="AG22" i="5"/>
  <c r="AI22" i="5"/>
  <c r="AJ22" i="5"/>
  <c r="AM22" i="5"/>
  <c r="AN22" i="5"/>
  <c r="X23" i="5"/>
  <c r="AE23" i="5"/>
  <c r="AG23" i="5"/>
  <c r="AI23" i="5"/>
  <c r="AJ23" i="5"/>
  <c r="AM23" i="5"/>
  <c r="AN23" i="5"/>
  <c r="AE24" i="5"/>
  <c r="AG24" i="5"/>
  <c r="AI24" i="5"/>
  <c r="AJ24" i="5"/>
  <c r="AM24" i="5"/>
  <c r="AN24" i="5"/>
  <c r="X25" i="5"/>
  <c r="Y25" i="5" s="1"/>
  <c r="K25" i="5" s="1"/>
  <c r="AE25" i="5"/>
  <c r="AG25" i="5"/>
  <c r="AI25" i="5"/>
  <c r="AJ25" i="5"/>
  <c r="AM25" i="5"/>
  <c r="AN25" i="5"/>
  <c r="X26" i="5"/>
  <c r="AE26" i="5"/>
  <c r="AG26" i="5"/>
  <c r="AI26" i="5"/>
  <c r="AJ26" i="5"/>
  <c r="AM26" i="5"/>
  <c r="AN26" i="5"/>
  <c r="X27" i="5"/>
  <c r="Y27" i="5" s="1"/>
  <c r="K27" i="5" s="1"/>
  <c r="AE27" i="5"/>
  <c r="AG27" i="5"/>
  <c r="AI27" i="5"/>
  <c r="AJ27" i="5"/>
  <c r="AM27" i="5"/>
  <c r="AN27" i="5"/>
  <c r="X28" i="5"/>
  <c r="AE28" i="5"/>
  <c r="AG28" i="5"/>
  <c r="AI28" i="5"/>
  <c r="AJ28" i="5"/>
  <c r="AM28" i="5"/>
  <c r="AN28" i="5"/>
  <c r="X29" i="5"/>
  <c r="Y29" i="5" s="1"/>
  <c r="K29" i="5" s="1"/>
  <c r="AE29" i="5"/>
  <c r="AG29" i="5"/>
  <c r="AI29" i="5"/>
  <c r="AJ29" i="5"/>
  <c r="AM29" i="5"/>
  <c r="AN29" i="5"/>
  <c r="X30" i="5"/>
  <c r="AE30" i="5"/>
  <c r="AG30" i="5"/>
  <c r="AI30" i="5"/>
  <c r="AJ30" i="5"/>
  <c r="AM30" i="5"/>
  <c r="AN30" i="5"/>
  <c r="X31" i="5"/>
  <c r="AE31" i="5"/>
  <c r="AG31" i="5"/>
  <c r="AI31" i="5"/>
  <c r="AJ31" i="5"/>
  <c r="AM31" i="5"/>
  <c r="AN31" i="5"/>
  <c r="X32" i="5"/>
  <c r="AE32" i="5"/>
  <c r="AG32" i="5"/>
  <c r="AI32" i="5"/>
  <c r="AJ32" i="5"/>
  <c r="AM32" i="5"/>
  <c r="AN32" i="5"/>
  <c r="X33" i="5"/>
  <c r="Y33" i="5" s="1"/>
  <c r="K33" i="5" s="1"/>
  <c r="AE33" i="5"/>
  <c r="AG33" i="5"/>
  <c r="AI33" i="5"/>
  <c r="AJ33" i="5"/>
  <c r="AM33" i="5"/>
  <c r="AN33" i="5"/>
  <c r="X34" i="5"/>
  <c r="AE34" i="5"/>
  <c r="AG34" i="5"/>
  <c r="AI34" i="5"/>
  <c r="AJ34" i="5"/>
  <c r="AM34" i="5"/>
  <c r="AN34" i="5"/>
  <c r="X35" i="5"/>
  <c r="AE35" i="5"/>
  <c r="AG35" i="5"/>
  <c r="AI35" i="5"/>
  <c r="AJ35" i="5"/>
  <c r="AM35" i="5"/>
  <c r="AN35" i="5"/>
  <c r="X36" i="5"/>
  <c r="Y36" i="5" s="1"/>
  <c r="K36" i="5" s="1"/>
  <c r="AH36" i="5" s="1"/>
  <c r="AE36" i="5"/>
  <c r="AG36" i="5"/>
  <c r="AI36" i="5"/>
  <c r="AJ36" i="5"/>
  <c r="AM36" i="5"/>
  <c r="AN36" i="5"/>
  <c r="X37" i="5"/>
  <c r="AE37" i="5"/>
  <c r="AG37" i="5"/>
  <c r="AI37" i="5"/>
  <c r="AJ37" i="5"/>
  <c r="AM37" i="5"/>
  <c r="AN37" i="5"/>
  <c r="X38" i="5"/>
  <c r="AE38" i="5"/>
  <c r="AG38" i="5"/>
  <c r="AI38" i="5"/>
  <c r="AJ38" i="5"/>
  <c r="AM38" i="5"/>
  <c r="AN38" i="5"/>
  <c r="X39" i="5"/>
  <c r="AE39" i="5"/>
  <c r="AG39" i="5"/>
  <c r="AI39" i="5"/>
  <c r="AJ39" i="5"/>
  <c r="AM39" i="5"/>
  <c r="AN39" i="5"/>
  <c r="X40" i="5"/>
  <c r="AE40" i="5"/>
  <c r="AG40" i="5"/>
  <c r="AI40" i="5"/>
  <c r="AJ40" i="5"/>
  <c r="AM40" i="5"/>
  <c r="AN40" i="5"/>
  <c r="X41" i="5"/>
  <c r="Y41" i="5" s="1"/>
  <c r="K41" i="5" s="1"/>
  <c r="AE41" i="5"/>
  <c r="AG41" i="5"/>
  <c r="AI41" i="5"/>
  <c r="AJ41" i="5"/>
  <c r="AM41" i="5"/>
  <c r="AN41" i="5"/>
  <c r="X42" i="5"/>
  <c r="Y42" i="5" s="1"/>
  <c r="K42" i="5" s="1"/>
  <c r="AE42" i="5"/>
  <c r="AG42" i="5"/>
  <c r="AI42" i="5"/>
  <c r="AJ42" i="5"/>
  <c r="AM42" i="5"/>
  <c r="AN42" i="5"/>
  <c r="X43" i="5"/>
  <c r="AE43" i="5"/>
  <c r="AG43" i="5"/>
  <c r="AI43" i="5"/>
  <c r="AJ43" i="5"/>
  <c r="AM43" i="5"/>
  <c r="AN43" i="5"/>
  <c r="X44" i="5"/>
  <c r="Y44" i="5" s="1"/>
  <c r="K44" i="5" s="1"/>
  <c r="AE44" i="5"/>
  <c r="AG44" i="5"/>
  <c r="AI44" i="5"/>
  <c r="AJ44" i="5"/>
  <c r="AM44" i="5"/>
  <c r="AN44" i="5"/>
  <c r="X45" i="5"/>
  <c r="AE45" i="5"/>
  <c r="AG45" i="5"/>
  <c r="AI45" i="5"/>
  <c r="AJ45" i="5"/>
  <c r="AM45" i="5"/>
  <c r="AN45" i="5"/>
  <c r="X46" i="5"/>
  <c r="AE46" i="5"/>
  <c r="AG46" i="5"/>
  <c r="AI46" i="5"/>
  <c r="AJ46" i="5"/>
  <c r="AM46" i="5"/>
  <c r="AN46" i="5"/>
  <c r="X47" i="5"/>
  <c r="AE47" i="5"/>
  <c r="AG47" i="5"/>
  <c r="AI47" i="5"/>
  <c r="AJ47" i="5"/>
  <c r="AM47" i="5"/>
  <c r="AN47" i="5"/>
  <c r="X48" i="5"/>
  <c r="AE48" i="5"/>
  <c r="AG48" i="5"/>
  <c r="AI48" i="5"/>
  <c r="AJ48" i="5"/>
  <c r="AM48" i="5"/>
  <c r="AN48" i="5"/>
  <c r="X49" i="5"/>
  <c r="AE49" i="5"/>
  <c r="AG49" i="5"/>
  <c r="AI49" i="5"/>
  <c r="AJ49" i="5"/>
  <c r="AM49" i="5"/>
  <c r="AN49" i="5"/>
  <c r="X50" i="5"/>
  <c r="AE50" i="5"/>
  <c r="AG50" i="5"/>
  <c r="AI50" i="5"/>
  <c r="AJ50" i="5"/>
  <c r="AM50" i="5"/>
  <c r="AN50" i="5"/>
  <c r="X51" i="5"/>
  <c r="AE51" i="5"/>
  <c r="AG51" i="5"/>
  <c r="AI51" i="5"/>
  <c r="AJ51" i="5"/>
  <c r="AM51" i="5"/>
  <c r="AN51" i="5"/>
  <c r="X52" i="5"/>
  <c r="Y52" i="5" s="1"/>
  <c r="K52" i="5" s="1"/>
  <c r="AE52" i="5"/>
  <c r="AG52" i="5"/>
  <c r="AI52" i="5"/>
  <c r="AJ52" i="5"/>
  <c r="AM52" i="5"/>
  <c r="AN52" i="5"/>
  <c r="X53" i="5"/>
  <c r="Y53" i="5" s="1"/>
  <c r="K53" i="5" s="1"/>
  <c r="AH53" i="5" s="1"/>
  <c r="AE53" i="5"/>
  <c r="AG53" i="5"/>
  <c r="AI53" i="5"/>
  <c r="AJ53" i="5"/>
  <c r="AM53" i="5"/>
  <c r="AN53" i="5"/>
  <c r="X54" i="5"/>
  <c r="AE54" i="5"/>
  <c r="AG54" i="5"/>
  <c r="AI54" i="5"/>
  <c r="AJ54" i="5"/>
  <c r="AM54" i="5"/>
  <c r="AN54" i="5"/>
  <c r="X55" i="5"/>
  <c r="AE55" i="5"/>
  <c r="AG55" i="5"/>
  <c r="AI55" i="5"/>
  <c r="AJ55" i="5"/>
  <c r="AM55" i="5"/>
  <c r="AN55" i="5"/>
  <c r="X56" i="5"/>
  <c r="AE56" i="5"/>
  <c r="AG56" i="5"/>
  <c r="AI56" i="5"/>
  <c r="AJ56" i="5"/>
  <c r="AM56" i="5"/>
  <c r="AN56" i="5"/>
  <c r="X57" i="5"/>
  <c r="Y57" i="5" s="1"/>
  <c r="K57" i="5" s="1"/>
  <c r="AE57" i="5"/>
  <c r="AG57" i="5"/>
  <c r="AI57" i="5"/>
  <c r="AJ57" i="5"/>
  <c r="AM57" i="5"/>
  <c r="AN57" i="5"/>
  <c r="X58" i="5"/>
  <c r="AE58" i="5"/>
  <c r="AG58" i="5"/>
  <c r="AI58" i="5"/>
  <c r="AJ58" i="5"/>
  <c r="AM58" i="5"/>
  <c r="AN58" i="5"/>
  <c r="X59" i="5"/>
  <c r="AE59" i="5"/>
  <c r="AG59" i="5"/>
  <c r="AI59" i="5"/>
  <c r="AJ59" i="5"/>
  <c r="AM59" i="5"/>
  <c r="AN59" i="5"/>
  <c r="X60" i="5"/>
  <c r="AE60" i="5"/>
  <c r="AG60" i="5"/>
  <c r="AI60" i="5"/>
  <c r="AJ60" i="5"/>
  <c r="AM60" i="5"/>
  <c r="AN60" i="5"/>
  <c r="X61" i="5"/>
  <c r="AE61" i="5"/>
  <c r="AG61" i="5"/>
  <c r="AI61" i="5"/>
  <c r="AJ61" i="5"/>
  <c r="AM61" i="5"/>
  <c r="AN61" i="5"/>
  <c r="X62" i="5"/>
  <c r="AE62" i="5"/>
  <c r="AG62" i="5"/>
  <c r="AI62" i="5"/>
  <c r="AJ62" i="5"/>
  <c r="AM62" i="5"/>
  <c r="AN62" i="5"/>
  <c r="X63" i="5"/>
  <c r="AE63" i="5"/>
  <c r="AG63" i="5"/>
  <c r="AI63" i="5"/>
  <c r="AJ63" i="5"/>
  <c r="AM63" i="5"/>
  <c r="AN63" i="5"/>
  <c r="X64" i="5"/>
  <c r="AE64" i="5"/>
  <c r="AG64" i="5"/>
  <c r="AI64" i="5"/>
  <c r="AJ64" i="5"/>
  <c r="AM64" i="5"/>
  <c r="AN64" i="5"/>
  <c r="X65" i="5"/>
  <c r="Y65" i="5" s="1"/>
  <c r="K65" i="5" s="1"/>
  <c r="AE65" i="5"/>
  <c r="AG65" i="5"/>
  <c r="AI65" i="5"/>
  <c r="AJ65" i="5"/>
  <c r="AM65" i="5"/>
  <c r="AN65" i="5"/>
  <c r="X66" i="5"/>
  <c r="AE66" i="5"/>
  <c r="AG66" i="5"/>
  <c r="AI66" i="5"/>
  <c r="AJ66" i="5"/>
  <c r="AM66" i="5"/>
  <c r="AN66" i="5"/>
  <c r="X67" i="5"/>
  <c r="AE67" i="5"/>
  <c r="AG67" i="5"/>
  <c r="AI67" i="5"/>
  <c r="AJ67" i="5"/>
  <c r="AM67" i="5"/>
  <c r="AN67" i="5"/>
  <c r="X68" i="5"/>
  <c r="AE68" i="5"/>
  <c r="AG68" i="5"/>
  <c r="AI68" i="5"/>
  <c r="AJ68" i="5"/>
  <c r="AM68" i="5"/>
  <c r="AN68" i="5"/>
  <c r="X69" i="5"/>
  <c r="Y69" i="5" s="1"/>
  <c r="K69" i="5" s="1"/>
  <c r="AE69" i="5"/>
  <c r="AG69" i="5"/>
  <c r="AI69" i="5"/>
  <c r="AJ69" i="5"/>
  <c r="AM69" i="5"/>
  <c r="AN69" i="5"/>
  <c r="X70" i="5"/>
  <c r="AE70" i="5"/>
  <c r="AG70" i="5"/>
  <c r="AI70" i="5"/>
  <c r="AJ70" i="5"/>
  <c r="AM70" i="5"/>
  <c r="AN70" i="5"/>
  <c r="X71" i="5"/>
  <c r="AE71" i="5"/>
  <c r="AG71" i="5"/>
  <c r="AI71" i="5"/>
  <c r="AJ71" i="5"/>
  <c r="AM71" i="5"/>
  <c r="AN71" i="5"/>
  <c r="X72" i="5"/>
  <c r="AE72" i="5"/>
  <c r="AG72" i="5"/>
  <c r="AI72" i="5"/>
  <c r="AJ72" i="5"/>
  <c r="AM72" i="5"/>
  <c r="AN72" i="5"/>
  <c r="X73" i="5"/>
  <c r="Y73" i="5" s="1"/>
  <c r="K73" i="5" s="1"/>
  <c r="AE73" i="5"/>
  <c r="AG73" i="5"/>
  <c r="AI73" i="5"/>
  <c r="AJ73" i="5"/>
  <c r="AM73" i="5"/>
  <c r="AN73" i="5"/>
  <c r="X74" i="5"/>
  <c r="AE74" i="5"/>
  <c r="AG74" i="5"/>
  <c r="AI74" i="5"/>
  <c r="AJ74" i="5"/>
  <c r="AM74" i="5"/>
  <c r="AN74" i="5"/>
  <c r="X75" i="5"/>
  <c r="Y75" i="5" s="1"/>
  <c r="K75" i="5" s="1"/>
  <c r="AH75" i="5" s="1"/>
  <c r="AE75" i="5"/>
  <c r="AG75" i="5"/>
  <c r="AI75" i="5"/>
  <c r="AJ75" i="5"/>
  <c r="AM75" i="5"/>
  <c r="AN75" i="5"/>
  <c r="X76" i="5"/>
  <c r="AE76" i="5"/>
  <c r="AG76" i="5"/>
  <c r="AI76" i="5"/>
  <c r="AJ76" i="5"/>
  <c r="AM76" i="5"/>
  <c r="AN76" i="5"/>
  <c r="X77" i="5"/>
  <c r="Y77" i="5" s="1"/>
  <c r="K77" i="5" s="1"/>
  <c r="AE77" i="5"/>
  <c r="AG77" i="5"/>
  <c r="AI77" i="5"/>
  <c r="AJ77" i="5"/>
  <c r="AM77" i="5"/>
  <c r="AN77" i="5"/>
  <c r="X78" i="5"/>
  <c r="AE78" i="5"/>
  <c r="AG78" i="5"/>
  <c r="AI78" i="5"/>
  <c r="AJ78" i="5"/>
  <c r="AM78" i="5"/>
  <c r="AN78" i="5"/>
  <c r="X79" i="5"/>
  <c r="AE79" i="5"/>
  <c r="AG79" i="5"/>
  <c r="AI79" i="5"/>
  <c r="AJ79" i="5"/>
  <c r="AM79" i="5"/>
  <c r="AN79" i="5"/>
  <c r="X80" i="5"/>
  <c r="AE80" i="5"/>
  <c r="AG80" i="5"/>
  <c r="AI80" i="5"/>
  <c r="AJ80" i="5"/>
  <c r="AM80" i="5"/>
  <c r="AN80" i="5"/>
  <c r="X81" i="5"/>
  <c r="AE81" i="5"/>
  <c r="AG81" i="5"/>
  <c r="AI81" i="5"/>
  <c r="AJ81" i="5"/>
  <c r="AM81" i="5"/>
  <c r="AN81" i="5"/>
  <c r="X82" i="5"/>
  <c r="AE82" i="5"/>
  <c r="AG82" i="5"/>
  <c r="AI82" i="5"/>
  <c r="AJ82" i="5"/>
  <c r="AM82" i="5"/>
  <c r="AN82" i="5"/>
  <c r="X83" i="5"/>
  <c r="AE83" i="5"/>
  <c r="AG83" i="5"/>
  <c r="AI83" i="5"/>
  <c r="AJ83" i="5"/>
  <c r="AM83" i="5"/>
  <c r="AN83" i="5"/>
  <c r="X84" i="5"/>
  <c r="AE84" i="5"/>
  <c r="AG84" i="5"/>
  <c r="AI84" i="5"/>
  <c r="AJ84" i="5"/>
  <c r="AM84" i="5"/>
  <c r="AN84" i="5"/>
  <c r="X85" i="5"/>
  <c r="AE85" i="5"/>
  <c r="AG85" i="5"/>
  <c r="AI85" i="5"/>
  <c r="AJ85" i="5"/>
  <c r="AM85" i="5"/>
  <c r="AN85" i="5"/>
  <c r="X86" i="5"/>
  <c r="AE86" i="5"/>
  <c r="AG86" i="5"/>
  <c r="AI86" i="5"/>
  <c r="AJ86" i="5"/>
  <c r="AM86" i="5"/>
  <c r="AN86" i="5"/>
  <c r="X87" i="5"/>
  <c r="AE87" i="5"/>
  <c r="AG87" i="5"/>
  <c r="AI87" i="5"/>
  <c r="AJ87" i="5"/>
  <c r="AM87" i="5"/>
  <c r="AN87" i="5"/>
  <c r="X88" i="5"/>
  <c r="AE88" i="5"/>
  <c r="AG88" i="5"/>
  <c r="AI88" i="5"/>
  <c r="AJ88" i="5"/>
  <c r="AM88" i="5"/>
  <c r="AN88" i="5"/>
  <c r="X89" i="5"/>
  <c r="Y89" i="5" s="1"/>
  <c r="K89" i="5" s="1"/>
  <c r="AH89" i="5" s="1"/>
  <c r="AE89" i="5"/>
  <c r="AG89" i="5"/>
  <c r="AI89" i="5"/>
  <c r="AJ89" i="5"/>
  <c r="AM89" i="5"/>
  <c r="AN89" i="5"/>
  <c r="X90" i="5"/>
  <c r="Y90" i="5" s="1"/>
  <c r="K90" i="5" s="1"/>
  <c r="AH90" i="5" s="1"/>
  <c r="AE90" i="5"/>
  <c r="AG90" i="5"/>
  <c r="AI90" i="5"/>
  <c r="AJ90" i="5"/>
  <c r="AM90" i="5"/>
  <c r="AN90" i="5"/>
  <c r="X91" i="5"/>
  <c r="Y91" i="5" s="1"/>
  <c r="K91" i="5" s="1"/>
  <c r="AE91" i="5"/>
  <c r="AG91" i="5"/>
  <c r="AI91" i="5"/>
  <c r="AJ91" i="5"/>
  <c r="AM91" i="5"/>
  <c r="AN91" i="5"/>
  <c r="X92" i="5"/>
  <c r="Y92" i="5" s="1"/>
  <c r="K92" i="5" s="1"/>
  <c r="AE92" i="5"/>
  <c r="AG92" i="5"/>
  <c r="AI92" i="5"/>
  <c r="AJ92" i="5"/>
  <c r="AM92" i="5"/>
  <c r="AN92" i="5"/>
  <c r="X93" i="5"/>
  <c r="AE93" i="5"/>
  <c r="AG93" i="5"/>
  <c r="AI93" i="5"/>
  <c r="AJ93" i="5"/>
  <c r="AM93" i="5"/>
  <c r="AN93" i="5"/>
  <c r="X94" i="5"/>
  <c r="AE94" i="5"/>
  <c r="AG94" i="5"/>
  <c r="AI94" i="5"/>
  <c r="AJ94" i="5"/>
  <c r="AM94" i="5"/>
  <c r="AN94" i="5"/>
  <c r="X95" i="5"/>
  <c r="AE95" i="5"/>
  <c r="AG95" i="5"/>
  <c r="AI95" i="5"/>
  <c r="AJ95" i="5"/>
  <c r="AM95" i="5"/>
  <c r="AN95" i="5"/>
  <c r="X96" i="5"/>
  <c r="AE96" i="5"/>
  <c r="AG96" i="5"/>
  <c r="AI96" i="5"/>
  <c r="AJ96" i="5"/>
  <c r="AM96" i="5"/>
  <c r="AN96" i="5"/>
  <c r="X97" i="5"/>
  <c r="AE97" i="5"/>
  <c r="AG97" i="5"/>
  <c r="AI97" i="5"/>
  <c r="AJ97" i="5"/>
  <c r="AM97" i="5"/>
  <c r="AN97" i="5"/>
  <c r="X98" i="5"/>
  <c r="AE98" i="5"/>
  <c r="AG98" i="5"/>
  <c r="AI98" i="5"/>
  <c r="AJ98" i="5"/>
  <c r="AM98" i="5"/>
  <c r="AN98" i="5"/>
  <c r="X99" i="5"/>
  <c r="AE99" i="5"/>
  <c r="AG99" i="5"/>
  <c r="AI99" i="5"/>
  <c r="AJ99" i="5"/>
  <c r="AM99" i="5"/>
  <c r="AN99" i="5"/>
  <c r="X100" i="5"/>
  <c r="AE100" i="5"/>
  <c r="AG100" i="5"/>
  <c r="AI100" i="5"/>
  <c r="AJ100" i="5"/>
  <c r="AM100" i="5"/>
  <c r="AN100" i="5"/>
  <c r="X101" i="5"/>
  <c r="Y101" i="5" s="1"/>
  <c r="K101" i="5" s="1"/>
  <c r="AE101" i="5"/>
  <c r="AG101" i="5"/>
  <c r="AI101" i="5"/>
  <c r="AJ101" i="5"/>
  <c r="AM101" i="5"/>
  <c r="AN101" i="5"/>
  <c r="X102" i="5"/>
  <c r="AE102" i="5"/>
  <c r="AG102" i="5"/>
  <c r="AI102" i="5"/>
  <c r="AJ102" i="5"/>
  <c r="AM102" i="5"/>
  <c r="AN102" i="5"/>
  <c r="X103" i="5"/>
  <c r="AE103" i="5"/>
  <c r="AG103" i="5"/>
  <c r="AI103" i="5"/>
  <c r="AJ103" i="5"/>
  <c r="AM103" i="5"/>
  <c r="AN103" i="5"/>
  <c r="X104" i="5"/>
  <c r="AE104" i="5"/>
  <c r="AG104" i="5"/>
  <c r="AI104" i="5"/>
  <c r="AJ104" i="5"/>
  <c r="AM104" i="5"/>
  <c r="AN104" i="5"/>
  <c r="X105" i="5"/>
  <c r="AE105" i="5"/>
  <c r="AG105" i="5"/>
  <c r="AI105" i="5"/>
  <c r="AJ105" i="5"/>
  <c r="AM105" i="5"/>
  <c r="AN105" i="5"/>
  <c r="X106" i="5"/>
  <c r="Y106" i="5" s="1"/>
  <c r="K106" i="5" s="1"/>
  <c r="AE106" i="5"/>
  <c r="AG106" i="5"/>
  <c r="AI106" i="5"/>
  <c r="AJ106" i="5"/>
  <c r="AM106" i="5"/>
  <c r="AN106" i="5"/>
  <c r="X107" i="5"/>
  <c r="Y107" i="5" s="1"/>
  <c r="K107" i="5" s="1"/>
  <c r="AE107" i="5"/>
  <c r="AG107" i="5"/>
  <c r="AI107" i="5"/>
  <c r="AJ107" i="5"/>
  <c r="AM107" i="5"/>
  <c r="AN107" i="5"/>
  <c r="X108" i="5"/>
  <c r="Y108" i="5" s="1"/>
  <c r="K108" i="5" s="1"/>
  <c r="AE108" i="5"/>
  <c r="AG108" i="5"/>
  <c r="AI108" i="5"/>
  <c r="AJ108" i="5"/>
  <c r="AM108" i="5"/>
  <c r="AN108" i="5"/>
  <c r="X109" i="5"/>
  <c r="AE109" i="5"/>
  <c r="AG109" i="5"/>
  <c r="AI109" i="5"/>
  <c r="AJ109" i="5"/>
  <c r="AM109" i="5"/>
  <c r="AN109" i="5"/>
  <c r="X110" i="5"/>
  <c r="AE110" i="5"/>
  <c r="AG110" i="5"/>
  <c r="AI110" i="5"/>
  <c r="AJ110" i="5"/>
  <c r="AM110" i="5"/>
  <c r="AN110" i="5"/>
  <c r="AN14" i="5"/>
  <c r="AM14" i="5"/>
  <c r="AJ14" i="5"/>
  <c r="AI14" i="5"/>
  <c r="AG14" i="5"/>
  <c r="AE14" i="5"/>
  <c r="X14" i="5"/>
  <c r="J14" i="5" s="1"/>
  <c r="AN13" i="5"/>
  <c r="AM13" i="5"/>
  <c r="AJ13" i="5"/>
  <c r="AI13" i="5"/>
  <c r="AG13" i="5"/>
  <c r="AE13" i="5"/>
  <c r="X13" i="5"/>
  <c r="J13" i="5" s="1"/>
  <c r="AN12" i="5"/>
  <c r="AM12" i="5"/>
  <c r="AJ12" i="5"/>
  <c r="AI12" i="5"/>
  <c r="AG12" i="5"/>
  <c r="C5" i="5" s="1"/>
  <c r="AE12" i="5"/>
  <c r="X12" i="5"/>
  <c r="J12" i="5" s="1"/>
  <c r="V3" i="4"/>
  <c r="Y10" i="4"/>
  <c r="X11" i="4"/>
  <c r="Y11" i="4"/>
  <c r="AE11" i="4"/>
  <c r="X12" i="4"/>
  <c r="Y12" i="4"/>
  <c r="X13" i="4"/>
  <c r="Y13" i="4"/>
  <c r="X14" i="4"/>
  <c r="Y14" i="4"/>
  <c r="AC14" i="4"/>
  <c r="X15" i="4"/>
  <c r="Y15" i="4"/>
  <c r="AC15" i="4"/>
  <c r="X16" i="4"/>
  <c r="Y16" i="4"/>
  <c r="AC16" i="4"/>
  <c r="X17" i="4"/>
  <c r="Y17" i="4"/>
  <c r="AD17" i="4"/>
  <c r="X18" i="4"/>
  <c r="Y18" i="4"/>
  <c r="X19" i="4"/>
  <c r="Y19" i="4"/>
  <c r="AC19" i="4"/>
  <c r="X20" i="4"/>
  <c r="Y20" i="4"/>
  <c r="X21" i="4"/>
  <c r="Y21" i="4"/>
  <c r="AC21" i="4"/>
  <c r="X22" i="4"/>
  <c r="Y22" i="4"/>
  <c r="X23" i="4"/>
  <c r="Y23" i="4"/>
  <c r="AD23" i="4"/>
  <c r="X24" i="4"/>
  <c r="Y24" i="4"/>
  <c r="X25" i="4"/>
  <c r="Y25" i="4"/>
  <c r="AE25" i="4"/>
  <c r="X26" i="4"/>
  <c r="Y26" i="4"/>
  <c r="X27" i="4"/>
  <c r="Y27" i="4"/>
  <c r="AC27" i="4"/>
  <c r="X28" i="4"/>
  <c r="Y28" i="4"/>
  <c r="AC28" i="4"/>
  <c r="X29" i="4"/>
  <c r="Y29" i="4"/>
  <c r="AC29" i="4"/>
  <c r="X30" i="4"/>
  <c r="Y30" i="4"/>
  <c r="X31" i="4"/>
  <c r="Y31" i="4"/>
  <c r="AC31" i="4"/>
  <c r="X32" i="4"/>
  <c r="Y32" i="4"/>
  <c r="X33" i="4"/>
  <c r="Y33" i="4"/>
  <c r="AC33" i="4"/>
  <c r="X34" i="4"/>
  <c r="Y34" i="4"/>
  <c r="X35" i="4"/>
  <c r="Y35" i="4"/>
  <c r="AC35" i="4"/>
  <c r="X36" i="4"/>
  <c r="Y36" i="4"/>
  <c r="AC36" i="4"/>
  <c r="X37" i="4"/>
  <c r="Y37" i="4"/>
  <c r="AE37" i="4"/>
  <c r="X38" i="4"/>
  <c r="Y38" i="4"/>
  <c r="AD38" i="4"/>
  <c r="X39" i="4"/>
  <c r="Y39" i="4"/>
  <c r="AD39" i="4"/>
  <c r="X40" i="4"/>
  <c r="Y40" i="4"/>
  <c r="X41" i="4"/>
  <c r="Y41" i="4"/>
  <c r="AE41" i="4"/>
  <c r="X42" i="4"/>
  <c r="Y42" i="4"/>
  <c r="AC42" i="4"/>
  <c r="X43" i="4"/>
  <c r="Y43" i="4"/>
  <c r="AD43" i="4"/>
  <c r="X44" i="4"/>
  <c r="Y44" i="4"/>
  <c r="AC44" i="4"/>
  <c r="X45" i="4"/>
  <c r="Y45" i="4"/>
  <c r="AC45" i="4"/>
  <c r="X46" i="4"/>
  <c r="Y46" i="4"/>
  <c r="X47" i="4"/>
  <c r="Y47" i="4"/>
  <c r="AE47" i="4"/>
  <c r="X48" i="4"/>
  <c r="Y48" i="4"/>
  <c r="AD48" i="4"/>
  <c r="X49" i="4"/>
  <c r="Y49" i="4"/>
  <c r="AC49" i="4"/>
  <c r="X50" i="4"/>
  <c r="Y50" i="4"/>
  <c r="X51" i="4"/>
  <c r="Y51" i="4"/>
  <c r="X52" i="4"/>
  <c r="Y52" i="4"/>
  <c r="AC52" i="4"/>
  <c r="X53" i="4"/>
  <c r="Y53" i="4"/>
  <c r="AC53" i="4"/>
  <c r="X54" i="4"/>
  <c r="Y54" i="4"/>
  <c r="AE54" i="4"/>
  <c r="X55" i="4"/>
  <c r="Y55" i="4"/>
  <c r="AD55" i="4"/>
  <c r="X56" i="4"/>
  <c r="Y56" i="4"/>
  <c r="AE56" i="4"/>
  <c r="X57" i="4"/>
  <c r="Y57" i="4"/>
  <c r="AC57" i="4"/>
  <c r="X58" i="4"/>
  <c r="Y58" i="4"/>
  <c r="AE58" i="4"/>
  <c r="Y62" i="5"/>
  <c r="K62" i="5" s="1"/>
  <c r="X59" i="4"/>
  <c r="Y59" i="4"/>
  <c r="AE59" i="4"/>
  <c r="X60" i="4"/>
  <c r="Y60" i="4"/>
  <c r="AC60" i="4"/>
  <c r="X61" i="4"/>
  <c r="Y61" i="4"/>
  <c r="X62" i="4"/>
  <c r="Y62" i="4"/>
  <c r="AE62" i="4"/>
  <c r="X63" i="4"/>
  <c r="Y63" i="4"/>
  <c r="AC63" i="4"/>
  <c r="X64" i="4"/>
  <c r="Y64" i="4"/>
  <c r="AD64" i="4"/>
  <c r="X65" i="4"/>
  <c r="Y65" i="4"/>
  <c r="AE65" i="4"/>
  <c r="X66" i="4"/>
  <c r="Y66" i="4"/>
  <c r="AC66" i="4"/>
  <c r="X67" i="4"/>
  <c r="Y67" i="4"/>
  <c r="AC67" i="4"/>
  <c r="X68" i="4"/>
  <c r="Y68" i="4"/>
  <c r="AE68" i="4"/>
  <c r="X69" i="4"/>
  <c r="Y69" i="4"/>
  <c r="X70" i="4"/>
  <c r="Y70" i="4"/>
  <c r="AE70" i="4"/>
  <c r="X71" i="4"/>
  <c r="Y71" i="4"/>
  <c r="AE71" i="4"/>
  <c r="X72" i="4"/>
  <c r="Y72" i="4"/>
  <c r="AE72" i="4"/>
  <c r="X73" i="4"/>
  <c r="Y73" i="4"/>
  <c r="AD73" i="4"/>
  <c r="X74" i="4"/>
  <c r="Y74" i="4"/>
  <c r="X75" i="4"/>
  <c r="Y75" i="4"/>
  <c r="AC75" i="4"/>
  <c r="X76" i="4"/>
  <c r="Y76" i="4"/>
  <c r="AD76" i="4"/>
  <c r="X77" i="4"/>
  <c r="Y77" i="4"/>
  <c r="AE77" i="4"/>
  <c r="X78" i="4"/>
  <c r="Y78" i="4"/>
  <c r="AD78" i="4"/>
  <c r="X79" i="4"/>
  <c r="Y79" i="4"/>
  <c r="X80" i="4"/>
  <c r="Y80" i="4"/>
  <c r="X81" i="4"/>
  <c r="Y81" i="4"/>
  <c r="AE81" i="4"/>
  <c r="X82" i="4"/>
  <c r="Y82" i="4"/>
  <c r="AD82" i="4"/>
  <c r="Y86" i="5"/>
  <c r="K86" i="5" s="1"/>
  <c r="X83" i="4"/>
  <c r="Y83" i="4"/>
  <c r="AE83" i="4"/>
  <c r="X84" i="4"/>
  <c r="Y84" i="4"/>
  <c r="X85" i="4"/>
  <c r="Y85" i="4"/>
  <c r="AC85" i="4"/>
  <c r="X86" i="4"/>
  <c r="Y86" i="4"/>
  <c r="X87" i="4"/>
  <c r="Y87" i="4"/>
  <c r="AC87" i="4"/>
  <c r="X88" i="4"/>
  <c r="Y88" i="4"/>
  <c r="AD88" i="4"/>
  <c r="X89" i="4"/>
  <c r="Y89" i="4"/>
  <c r="AE89" i="4"/>
  <c r="X90" i="4"/>
  <c r="Y90" i="4"/>
  <c r="X91" i="4"/>
  <c r="Y91" i="4"/>
  <c r="AD91" i="4"/>
  <c r="X92" i="4"/>
  <c r="Y92" i="4"/>
  <c r="X93" i="4"/>
  <c r="Y93" i="4"/>
  <c r="AC93" i="4"/>
  <c r="X94" i="4"/>
  <c r="Y94" i="4"/>
  <c r="AD94" i="4"/>
  <c r="X95" i="4"/>
  <c r="Y95" i="4"/>
  <c r="AD95" i="4"/>
  <c r="X96" i="4"/>
  <c r="Y96" i="4"/>
  <c r="AE96" i="4"/>
  <c r="X97" i="4"/>
  <c r="Y97" i="4"/>
  <c r="X98" i="4"/>
  <c r="Y98" i="4"/>
  <c r="AD98" i="4"/>
  <c r="X99" i="4"/>
  <c r="Y99" i="4"/>
  <c r="AC99" i="4"/>
  <c r="X100" i="4"/>
  <c r="Y100" i="4"/>
  <c r="AD100" i="4"/>
  <c r="X101" i="4"/>
  <c r="Y101" i="4"/>
  <c r="AE101" i="4"/>
  <c r="X102" i="4"/>
  <c r="Y102" i="4"/>
  <c r="AD102" i="4"/>
  <c r="X103" i="4"/>
  <c r="Y103" i="4"/>
  <c r="X104" i="4"/>
  <c r="Y104" i="4"/>
  <c r="AE104" i="4"/>
  <c r="X105" i="4"/>
  <c r="Y105" i="4"/>
  <c r="AC105" i="4"/>
  <c r="X106" i="4"/>
  <c r="Y106" i="4"/>
  <c r="Y9" i="4"/>
  <c r="Y8" i="4"/>
  <c r="A357" i="2"/>
  <c r="N37" i="1" s="1"/>
  <c r="A356" i="2"/>
  <c r="M37" i="1" s="1"/>
  <c r="A354" i="2"/>
  <c r="A353" i="2"/>
  <c r="B351" i="2"/>
  <c r="B350" i="2"/>
  <c r="B349" i="2"/>
  <c r="B348" i="2"/>
  <c r="B347" i="2"/>
  <c r="B346" i="2"/>
  <c r="A345" i="2"/>
  <c r="A343" i="2"/>
  <c r="A342" i="2"/>
  <c r="A340" i="2"/>
  <c r="A339" i="2"/>
  <c r="B338" i="2"/>
  <c r="A337" i="2"/>
  <c r="A336" i="2"/>
  <c r="A334" i="2"/>
  <c r="A333" i="2"/>
  <c r="A331" i="2"/>
  <c r="A330" i="2"/>
  <c r="A328" i="2"/>
  <c r="A327" i="2"/>
  <c r="A325" i="2"/>
  <c r="A324" i="2"/>
  <c r="A322" i="2"/>
  <c r="A321" i="2"/>
  <c r="A319" i="2"/>
  <c r="A318" i="2"/>
  <c r="A316" i="2"/>
  <c r="A315" i="2"/>
  <c r="A313" i="2"/>
  <c r="A312" i="2"/>
  <c r="A310" i="2"/>
  <c r="A309" i="2"/>
  <c r="B307" i="2"/>
  <c r="B306" i="2"/>
  <c r="D305" i="2"/>
  <c r="B305" i="2"/>
  <c r="A304" i="2"/>
  <c r="A302" i="2"/>
  <c r="A301" i="2"/>
  <c r="A300" i="2"/>
  <c r="A299" i="2"/>
  <c r="A298" i="2"/>
  <c r="A297" i="2"/>
  <c r="A296" i="2"/>
  <c r="A293" i="2"/>
  <c r="K1" i="1" s="1"/>
  <c r="A290" i="2"/>
  <c r="A289" i="2"/>
  <c r="A288" i="2"/>
  <c r="A287" i="2"/>
  <c r="J11" i="1" s="1"/>
  <c r="A286" i="2"/>
  <c r="J9" i="1" s="1"/>
  <c r="A285" i="2"/>
  <c r="J7" i="1" s="1"/>
  <c r="A284" i="2"/>
  <c r="A283" i="2"/>
  <c r="A281" i="2"/>
  <c r="J1" i="1" s="1"/>
  <c r="A279" i="2"/>
  <c r="A277" i="2"/>
  <c r="A276" i="2"/>
  <c r="A273" i="2"/>
  <c r="A272" i="2"/>
  <c r="A271" i="2"/>
  <c r="A270" i="2"/>
  <c r="A269" i="2"/>
  <c r="A268" i="2"/>
  <c r="A267" i="2"/>
  <c r="A266" i="2"/>
  <c r="A265" i="2"/>
  <c r="A264" i="2"/>
  <c r="A263" i="2"/>
  <c r="A262" i="2"/>
  <c r="A261" i="2"/>
  <c r="A260" i="2"/>
  <c r="A259" i="2"/>
  <c r="A258" i="2"/>
  <c r="A257" i="2"/>
  <c r="A256" i="2"/>
  <c r="A255" i="2"/>
  <c r="A254" i="2"/>
  <c r="A253" i="2"/>
  <c r="A252" i="2"/>
  <c r="A251" i="2"/>
  <c r="A250" i="2"/>
  <c r="A249" i="2"/>
  <c r="A247" i="2"/>
  <c r="D1" i="1" s="1"/>
  <c r="A245" i="2"/>
  <c r="C2" i="1" s="1"/>
  <c r="A244" i="2"/>
  <c r="C1" i="1" s="1"/>
  <c r="A242" i="2"/>
  <c r="B2" i="1" s="1"/>
  <c r="A241" i="2"/>
  <c r="A239" i="2"/>
  <c r="A2" i="1" s="1"/>
  <c r="A238" i="2"/>
  <c r="A1" i="1" s="1"/>
  <c r="A234" i="2"/>
  <c r="A233" i="2"/>
  <c r="A232" i="2"/>
  <c r="A231" i="2"/>
  <c r="A230" i="2"/>
  <c r="A229" i="2"/>
  <c r="A228" i="2"/>
  <c r="A227" i="2"/>
  <c r="A226" i="2"/>
  <c r="A225" i="2"/>
  <c r="A224" i="2"/>
  <c r="A223" i="2"/>
  <c r="A222" i="2"/>
  <c r="A221" i="2"/>
  <c r="A220" i="2"/>
  <c r="A219" i="2"/>
  <c r="A218" i="2"/>
  <c r="A217" i="2"/>
  <c r="A216" i="2"/>
  <c r="A215" i="2"/>
  <c r="A214" i="2"/>
  <c r="A213" i="2"/>
  <c r="A212" i="2"/>
  <c r="A211" i="2"/>
  <c r="A210" i="2"/>
  <c r="A209" i="2"/>
  <c r="A208" i="2"/>
  <c r="A207" i="2"/>
  <c r="A206" i="2"/>
  <c r="A205" i="2"/>
  <c r="A204" i="2"/>
  <c r="A203" i="2"/>
  <c r="A202" i="2"/>
  <c r="A201" i="2"/>
  <c r="A200" i="2"/>
  <c r="A199" i="2"/>
  <c r="A198" i="2"/>
  <c r="A197" i="2"/>
  <c r="A196" i="2"/>
  <c r="A195" i="2"/>
  <c r="A194" i="2"/>
  <c r="A193" i="2"/>
  <c r="A192" i="2"/>
  <c r="A191" i="2"/>
  <c r="A190" i="2"/>
  <c r="A189" i="2"/>
  <c r="A188" i="2"/>
  <c r="A187" i="2"/>
  <c r="A186" i="2"/>
  <c r="A185" i="2"/>
  <c r="A184" i="2"/>
  <c r="A183" i="2"/>
  <c r="A182" i="2"/>
  <c r="A181" i="2"/>
  <c r="A180" i="2"/>
  <c r="A179" i="2"/>
  <c r="A178" i="2"/>
  <c r="A177" i="2"/>
  <c r="A176" i="2"/>
  <c r="A175" i="2"/>
  <c r="A174" i="2"/>
  <c r="A173" i="2"/>
  <c r="A172" i="2"/>
  <c r="A171" i="2"/>
  <c r="A170" i="2"/>
  <c r="A168" i="2"/>
  <c r="A167" i="2"/>
  <c r="J1" i="5" s="1"/>
  <c r="A163" i="2"/>
  <c r="A162" i="2"/>
  <c r="A161" i="2"/>
  <c r="A160" i="2"/>
  <c r="A159" i="2"/>
  <c r="A158" i="2"/>
  <c r="A157" i="2"/>
  <c r="A156" i="2"/>
  <c r="A155" i="2"/>
  <c r="A154" i="2"/>
  <c r="A153" i="2"/>
  <c r="A152" i="2"/>
  <c r="A151" i="2"/>
  <c r="A150" i="2"/>
  <c r="A149" i="2"/>
  <c r="A148" i="2"/>
  <c r="A147" i="2"/>
  <c r="A146" i="2"/>
  <c r="A145" i="2"/>
  <c r="A144" i="2"/>
  <c r="A143" i="2"/>
  <c r="A142" i="2"/>
  <c r="A141" i="2"/>
  <c r="A140" i="2"/>
  <c r="A139" i="2"/>
  <c r="A138" i="2"/>
  <c r="A137" i="2"/>
  <c r="A136" i="2"/>
  <c r="A135" i="2"/>
  <c r="A134" i="2"/>
  <c r="A133" i="2"/>
  <c r="A132" i="2"/>
  <c r="A131" i="2"/>
  <c r="A130" i="2"/>
  <c r="A129" i="2"/>
  <c r="A128" i="2"/>
  <c r="A127" i="2"/>
  <c r="A126" i="2"/>
  <c r="A125" i="2"/>
  <c r="A124" i="2"/>
  <c r="A123" i="2"/>
  <c r="A122" i="2"/>
  <c r="A121" i="2"/>
  <c r="A120" i="2"/>
  <c r="A119" i="2"/>
  <c r="A118" i="2"/>
  <c r="A117" i="2"/>
  <c r="A116" i="2"/>
  <c r="A115" i="2"/>
  <c r="A114" i="2"/>
  <c r="F3" i="4" s="1"/>
  <c r="A113" i="2"/>
  <c r="A112" i="2"/>
  <c r="F1" i="4" s="1"/>
  <c r="A109" i="2"/>
  <c r="M43" i="1" s="1"/>
  <c r="A108" i="2"/>
  <c r="M42" i="1" s="1"/>
  <c r="A107" i="2"/>
  <c r="M41" i="1" s="1"/>
  <c r="A106" i="2"/>
  <c r="A105" i="2"/>
  <c r="A104" i="2"/>
  <c r="A103" i="2"/>
  <c r="A102" i="2"/>
  <c r="A100" i="2"/>
  <c r="A99" i="2"/>
  <c r="A98" i="2"/>
  <c r="A97" i="2"/>
  <c r="A96" i="2"/>
  <c r="A95" i="2"/>
  <c r="A94" i="2"/>
  <c r="A93" i="2"/>
  <c r="A92" i="2"/>
  <c r="A91" i="2"/>
  <c r="A90" i="2"/>
  <c r="A89" i="2"/>
  <c r="A88" i="2"/>
  <c r="A87" i="2"/>
  <c r="A86" i="2"/>
  <c r="A85" i="2"/>
  <c r="A84" i="2"/>
  <c r="A83" i="2"/>
  <c r="A82" i="2"/>
  <c r="A81" i="2"/>
  <c r="A80" i="2"/>
  <c r="A79" i="2"/>
  <c r="A78" i="2"/>
  <c r="A71" i="2"/>
  <c r="A70" i="2"/>
  <c r="A66" i="2"/>
  <c r="A65" i="2"/>
  <c r="A62" i="2"/>
  <c r="A61" i="2"/>
  <c r="A57" i="2"/>
  <c r="A56" i="2"/>
  <c r="A53" i="2"/>
  <c r="A52" i="2"/>
  <c r="A48" i="2"/>
  <c r="A47" i="2"/>
  <c r="A39" i="2"/>
  <c r="A38" i="2"/>
  <c r="A37" i="2"/>
  <c r="A36" i="2"/>
  <c r="A31" i="2"/>
  <c r="A30" i="2"/>
  <c r="A29" i="2"/>
  <c r="A28" i="2"/>
  <c r="A23" i="2"/>
  <c r="A21" i="2"/>
  <c r="A20" i="2"/>
  <c r="A14" i="2"/>
  <c r="A13" i="2"/>
  <c r="A12" i="2"/>
  <c r="A11" i="2"/>
  <c r="A10" i="2"/>
  <c r="A6" i="2"/>
  <c r="B5" i="2"/>
  <c r="B4" i="2"/>
  <c r="B3" i="2"/>
  <c r="B2" i="2"/>
  <c r="Y54" i="5"/>
  <c r="K54" i="5" s="1"/>
  <c r="Y70" i="5"/>
  <c r="K70" i="5" s="1"/>
  <c r="AH70" i="5" s="1"/>
  <c r="Y46" i="5"/>
  <c r="K46" i="5" s="1"/>
  <c r="X10" i="4"/>
  <c r="Y78" i="5"/>
  <c r="K78" i="5" s="1"/>
  <c r="Y94" i="5"/>
  <c r="K94" i="5" s="1"/>
  <c r="Y38" i="5"/>
  <c r="K38" i="5" s="1"/>
  <c r="Z101" i="5" l="1"/>
  <c r="AH101" i="5"/>
  <c r="Z78" i="5"/>
  <c r="AH78" i="5"/>
  <c r="Z62" i="5"/>
  <c r="AH62" i="5"/>
  <c r="Z94" i="5"/>
  <c r="AH94" i="5"/>
  <c r="Z29" i="5"/>
  <c r="AH29" i="5"/>
  <c r="Z46" i="5"/>
  <c r="AH46" i="5"/>
  <c r="Z73" i="5"/>
  <c r="AH73" i="5"/>
  <c r="Z65" i="5"/>
  <c r="AH65" i="5"/>
  <c r="Z57" i="5"/>
  <c r="AH57" i="5"/>
  <c r="Z41" i="5"/>
  <c r="AH41" i="5"/>
  <c r="Z33" i="5"/>
  <c r="AH33" i="5"/>
  <c r="Z25" i="5"/>
  <c r="AH25" i="5"/>
  <c r="Z54" i="5"/>
  <c r="AH54" i="5"/>
  <c r="Z86" i="5"/>
  <c r="AH86" i="5"/>
  <c r="Z106" i="5"/>
  <c r="AH106" i="5"/>
  <c r="Z42" i="5"/>
  <c r="AH42" i="5"/>
  <c r="Z19" i="5"/>
  <c r="AH19" i="5"/>
  <c r="Z77" i="5"/>
  <c r="AH77" i="5"/>
  <c r="Z107" i="5"/>
  <c r="AH107" i="5"/>
  <c r="Z91" i="5"/>
  <c r="AH91" i="5"/>
  <c r="Z27" i="5"/>
  <c r="AH27" i="5"/>
  <c r="Z20" i="5"/>
  <c r="AH20" i="5"/>
  <c r="Z69" i="5"/>
  <c r="AH69" i="5"/>
  <c r="Z38" i="5"/>
  <c r="AH38" i="5"/>
  <c r="Z108" i="5"/>
  <c r="AH108" i="5"/>
  <c r="Z92" i="5"/>
  <c r="AH92" i="5"/>
  <c r="Z52" i="5"/>
  <c r="AH52" i="5"/>
  <c r="Z44" i="5"/>
  <c r="AH44" i="5"/>
  <c r="Z21" i="5"/>
  <c r="AH21" i="5"/>
  <c r="AG4" i="5"/>
  <c r="AI4" i="5"/>
  <c r="AJ4" i="5"/>
  <c r="AM4" i="5"/>
  <c r="AN4" i="5"/>
  <c r="AE4" i="5"/>
  <c r="V46" i="4"/>
  <c r="AL50" i="5" s="1"/>
  <c r="V202" i="4"/>
  <c r="V128" i="4"/>
  <c r="V132" i="4"/>
  <c r="V146" i="4"/>
  <c r="V135" i="4"/>
  <c r="V165" i="4"/>
  <c r="V163" i="4"/>
  <c r="V176" i="4"/>
  <c r="V142" i="4"/>
  <c r="V168" i="4"/>
  <c r="V205" i="4"/>
  <c r="V155" i="4"/>
  <c r="V141" i="4"/>
  <c r="V186" i="4"/>
  <c r="V120" i="4"/>
  <c r="V137" i="4"/>
  <c r="V138" i="4"/>
  <c r="V119" i="4"/>
  <c r="V159" i="4"/>
  <c r="V162" i="4"/>
  <c r="V161" i="4"/>
  <c r="V134" i="4"/>
  <c r="V117" i="4"/>
  <c r="V204" i="4"/>
  <c r="V147" i="4"/>
  <c r="V133" i="4"/>
  <c r="V171" i="4"/>
  <c r="V112" i="4"/>
  <c r="V198" i="4"/>
  <c r="V130" i="4"/>
  <c r="V108" i="4"/>
  <c r="V127" i="4"/>
  <c r="V124" i="4"/>
  <c r="V153" i="4"/>
  <c r="V126" i="4"/>
  <c r="V109" i="4"/>
  <c r="V139" i="4"/>
  <c r="V125" i="4"/>
  <c r="V143" i="4"/>
  <c r="V177" i="4"/>
  <c r="V185" i="4"/>
  <c r="V149" i="4"/>
  <c r="V203" i="4"/>
  <c r="V170" i="4"/>
  <c r="V201" i="4"/>
  <c r="V183" i="4"/>
  <c r="V122" i="4"/>
  <c r="V197" i="4"/>
  <c r="V140" i="4"/>
  <c r="V145" i="4"/>
  <c r="V190" i="4"/>
  <c r="V118" i="4"/>
  <c r="V156" i="4"/>
  <c r="V189" i="4"/>
  <c r="V131" i="4"/>
  <c r="V111" i="4"/>
  <c r="V188" i="4"/>
  <c r="V129" i="4"/>
  <c r="V173" i="4"/>
  <c r="V160" i="4"/>
  <c r="V200" i="4"/>
  <c r="V182" i="4"/>
  <c r="V114" i="4"/>
  <c r="V196" i="4"/>
  <c r="V121" i="4"/>
  <c r="V193" i="4"/>
  <c r="V175" i="4"/>
  <c r="V110" i="4"/>
  <c r="V116" i="4"/>
  <c r="V123" i="4"/>
  <c r="V184" i="4"/>
  <c r="V136" i="4"/>
  <c r="V154" i="4"/>
  <c r="V180" i="4"/>
  <c r="V150" i="4"/>
  <c r="V172" i="4"/>
  <c r="V152" i="4"/>
  <c r="V169" i="4"/>
  <c r="V167" i="4"/>
  <c r="V164" i="4"/>
  <c r="V195" i="4"/>
  <c r="V194" i="4"/>
  <c r="V192" i="4"/>
  <c r="V174" i="4"/>
  <c r="V107" i="4"/>
  <c r="V113" i="4"/>
  <c r="V187" i="4"/>
  <c r="V115" i="4"/>
  <c r="V144" i="4"/>
  <c r="V157" i="4"/>
  <c r="V166" i="4"/>
  <c r="V151" i="4"/>
  <c r="V181" i="4"/>
  <c r="V179" i="4"/>
  <c r="V191" i="4"/>
  <c r="V158" i="4"/>
  <c r="V199" i="4"/>
  <c r="V207" i="4"/>
  <c r="V148" i="4"/>
  <c r="V178" i="4"/>
  <c r="V206" i="4"/>
  <c r="A50" i="2"/>
  <c r="V20" i="4"/>
  <c r="AL24" i="5" s="1"/>
  <c r="A305" i="2"/>
  <c r="V26" i="4"/>
  <c r="AL30" i="5" s="1"/>
  <c r="V14" i="4"/>
  <c r="AL18" i="5" s="1"/>
  <c r="V27" i="4"/>
  <c r="AL31" i="5" s="1"/>
  <c r="V17" i="4"/>
  <c r="V29" i="4"/>
  <c r="AL33" i="5" s="1"/>
  <c r="V11" i="4"/>
  <c r="AL15" i="5" s="1"/>
  <c r="V43" i="4"/>
  <c r="AL47" i="5" s="1"/>
  <c r="V41" i="4"/>
  <c r="AL45" i="5" s="1"/>
  <c r="V28" i="4"/>
  <c r="AL32" i="5" s="1"/>
  <c r="V40" i="4"/>
  <c r="AL44" i="5" s="1"/>
  <c r="V8" i="4"/>
  <c r="AL12" i="5" s="1"/>
  <c r="V52" i="4"/>
  <c r="AL56" i="5" s="1"/>
  <c r="V16" i="4"/>
  <c r="AL20" i="5" s="1"/>
  <c r="V19" i="4"/>
  <c r="AL23" i="5" s="1"/>
  <c r="V18" i="4"/>
  <c r="AL22" i="5" s="1"/>
  <c r="Z70" i="5"/>
  <c r="M70" i="5" s="1"/>
  <c r="Z36" i="5"/>
  <c r="M36" i="5" s="1"/>
  <c r="Z89" i="5"/>
  <c r="M89" i="5" s="1"/>
  <c r="Z53" i="5"/>
  <c r="M53" i="5" s="1"/>
  <c r="Z90" i="5"/>
  <c r="M90" i="5" s="1"/>
  <c r="Z75" i="5"/>
  <c r="M75" i="5" s="1"/>
  <c r="AD15" i="4"/>
  <c r="AE15" i="4"/>
  <c r="AF14" i="4"/>
  <c r="Y13" i="5"/>
  <c r="K13" i="5" s="1"/>
  <c r="AC13" i="4"/>
  <c r="AD13" i="4"/>
  <c r="AF13" i="4" s="1"/>
  <c r="Y43" i="5"/>
  <c r="K43" i="5" s="1"/>
  <c r="AH43" i="5" s="1"/>
  <c r="Y84" i="5"/>
  <c r="K84" i="5" s="1"/>
  <c r="AH84" i="5" s="1"/>
  <c r="Y60" i="5"/>
  <c r="K60" i="5" s="1"/>
  <c r="Y26" i="5"/>
  <c r="K26" i="5" s="1"/>
  <c r="Y58" i="5"/>
  <c r="K58" i="5" s="1"/>
  <c r="AH58" i="5" s="1"/>
  <c r="Y74" i="5"/>
  <c r="K74" i="5" s="1"/>
  <c r="AH74" i="5" s="1"/>
  <c r="Y98" i="5"/>
  <c r="K98" i="5" s="1"/>
  <c r="AH98" i="5" s="1"/>
  <c r="V21" i="4"/>
  <c r="AL25" i="5" s="1"/>
  <c r="V44" i="4"/>
  <c r="AL48" i="5" s="1"/>
  <c r="Y99" i="5"/>
  <c r="K99" i="5" s="1"/>
  <c r="AH99" i="5" s="1"/>
  <c r="Y83" i="5"/>
  <c r="K83" i="5" s="1"/>
  <c r="AH83" i="5" s="1"/>
  <c r="V15" i="4"/>
  <c r="AL19" i="5" s="1"/>
  <c r="V50" i="4"/>
  <c r="AL54" i="5" s="1"/>
  <c r="V51" i="4"/>
  <c r="AL55" i="5" s="1"/>
  <c r="V31" i="4"/>
  <c r="AL35" i="5" s="1"/>
  <c r="AD33" i="4"/>
  <c r="Y59" i="5"/>
  <c r="K59" i="5" s="1"/>
  <c r="V35" i="4"/>
  <c r="AL39" i="5" s="1"/>
  <c r="Y100" i="5"/>
  <c r="K100" i="5" s="1"/>
  <c r="AH100" i="5" s="1"/>
  <c r="Y23" i="5"/>
  <c r="K23" i="5" s="1"/>
  <c r="Y31" i="5"/>
  <c r="K31" i="5" s="1"/>
  <c r="AD11" i="4"/>
  <c r="Y48" i="5"/>
  <c r="K48" i="5" s="1"/>
  <c r="Y104" i="5"/>
  <c r="K104" i="5" s="1"/>
  <c r="M33" i="5"/>
  <c r="AC55" i="4"/>
  <c r="AD59" i="4"/>
  <c r="AE43" i="4"/>
  <c r="AD53" i="4"/>
  <c r="AE21" i="4"/>
  <c r="AE33" i="4"/>
  <c r="AD49" i="4"/>
  <c r="V9" i="4"/>
  <c r="AL13" i="5" s="1"/>
  <c r="AE17" i="4"/>
  <c r="AE49" i="4"/>
  <c r="V38" i="4"/>
  <c r="AL42" i="5" s="1"/>
  <c r="V23" i="4"/>
  <c r="AL27" i="5" s="1"/>
  <c r="V39" i="4"/>
  <c r="AL43" i="5" s="1"/>
  <c r="AC65" i="4"/>
  <c r="V13" i="4"/>
  <c r="AL17" i="5" s="1"/>
  <c r="AC25" i="4"/>
  <c r="V33" i="4"/>
  <c r="AL37" i="5" s="1"/>
  <c r="V25" i="4"/>
  <c r="AL29" i="5" s="1"/>
  <c r="V22" i="4"/>
  <c r="AL26" i="5" s="1"/>
  <c r="AD21" i="4"/>
  <c r="V34" i="4"/>
  <c r="AL38" i="5" s="1"/>
  <c r="AD41" i="4"/>
  <c r="V45" i="4"/>
  <c r="AL49" i="5" s="1"/>
  <c r="V10" i="4"/>
  <c r="AL14" i="5" s="1"/>
  <c r="AC41" i="4"/>
  <c r="V12" i="4"/>
  <c r="AL16" i="5" s="1"/>
  <c r="AD25" i="4"/>
  <c r="V57" i="4"/>
  <c r="AL61" i="5" s="1"/>
  <c r="V32" i="4"/>
  <c r="AL36" i="5" s="1"/>
  <c r="AC73" i="4"/>
  <c r="AC102" i="4"/>
  <c r="AD89" i="4"/>
  <c r="AD57" i="4"/>
  <c r="AE53" i="4"/>
  <c r="AD65" i="4"/>
  <c r="AE57" i="4"/>
  <c r="AE73" i="4"/>
  <c r="AC101" i="4"/>
  <c r="AE98" i="4"/>
  <c r="AD93" i="4"/>
  <c r="AD85" i="4"/>
  <c r="AE102" i="4"/>
  <c r="AE93" i="4"/>
  <c r="AD101" i="4"/>
  <c r="AD105" i="4"/>
  <c r="AC98" i="4"/>
  <c r="Y72" i="5"/>
  <c r="K72" i="5" s="1"/>
  <c r="AH72" i="5" s="1"/>
  <c r="Y32" i="5"/>
  <c r="K32" i="5" s="1"/>
  <c r="Y88" i="5"/>
  <c r="K88" i="5" s="1"/>
  <c r="Y64" i="5"/>
  <c r="K64" i="5" s="1"/>
  <c r="AH64" i="5" s="1"/>
  <c r="Y24" i="5"/>
  <c r="K24" i="5" s="1"/>
  <c r="AC81" i="4"/>
  <c r="AE85" i="4"/>
  <c r="AE105" i="4"/>
  <c r="AC89" i="4"/>
  <c r="AD81" i="4"/>
  <c r="AE39" i="4"/>
  <c r="AC59" i="4"/>
  <c r="AD31" i="4"/>
  <c r="AD19" i="4"/>
  <c r="AE55" i="4"/>
  <c r="AE87" i="4"/>
  <c r="AC39" i="4"/>
  <c r="AD63" i="4"/>
  <c r="AD27" i="4"/>
  <c r="AC43" i="4"/>
  <c r="AC95" i="4"/>
  <c r="AD87" i="4"/>
  <c r="AE63" i="4"/>
  <c r="AD47" i="4"/>
  <c r="AE91" i="4"/>
  <c r="AE95" i="4"/>
  <c r="AE27" i="4"/>
  <c r="AC47" i="4"/>
  <c r="AC91" i="4"/>
  <c r="AE19" i="4"/>
  <c r="AE16" i="4"/>
  <c r="AD104" i="4"/>
  <c r="AD36" i="4"/>
  <c r="AE88" i="4"/>
  <c r="AC104" i="4"/>
  <c r="AE13" i="4"/>
  <c r="AD96" i="4"/>
  <c r="AC96" i="4"/>
  <c r="M77" i="5"/>
  <c r="Y95" i="5"/>
  <c r="K95" i="5" s="1"/>
  <c r="AH95" i="5" s="1"/>
  <c r="Y79" i="5"/>
  <c r="K79" i="5" s="1"/>
  <c r="Y63" i="5"/>
  <c r="K63" i="5" s="1"/>
  <c r="Y47" i="5"/>
  <c r="K47" i="5" s="1"/>
  <c r="AH47" i="5" s="1"/>
  <c r="Y55" i="5"/>
  <c r="K55" i="5" s="1"/>
  <c r="AH55" i="5" s="1"/>
  <c r="AE86" i="4"/>
  <c r="AC86" i="4"/>
  <c r="AE80" i="4"/>
  <c r="AD80" i="4"/>
  <c r="AC32" i="4"/>
  <c r="AE32" i="4"/>
  <c r="AC18" i="4"/>
  <c r="AD18" i="4"/>
  <c r="AC80" i="4"/>
  <c r="AC90" i="4"/>
  <c r="AE90" i="4"/>
  <c r="AD90" i="4"/>
  <c r="AE34" i="4"/>
  <c r="AD34" i="4"/>
  <c r="AC30" i="4"/>
  <c r="AE30" i="4"/>
  <c r="AE64" i="4"/>
  <c r="AD70" i="4"/>
  <c r="AD32" i="4"/>
  <c r="AD54" i="4"/>
  <c r="AE42" i="4"/>
  <c r="AD86" i="4"/>
  <c r="AC48" i="4"/>
  <c r="AC70" i="4"/>
  <c r="AD68" i="4"/>
  <c r="AE78" i="4"/>
  <c r="AE44" i="4"/>
  <c r="AD58" i="4"/>
  <c r="AC58" i="4"/>
  <c r="AE40" i="4"/>
  <c r="AC40" i="4"/>
  <c r="AD22" i="4"/>
  <c r="AE22" i="4"/>
  <c r="AC22" i="4"/>
  <c r="AC20" i="4"/>
  <c r="AE20" i="4"/>
  <c r="AD20" i="4"/>
  <c r="AD30" i="4"/>
  <c r="AE48" i="4"/>
  <c r="AE52" i="4"/>
  <c r="AE18" i="4"/>
  <c r="AC54" i="4"/>
  <c r="AE36" i="4"/>
  <c r="AD42" i="4"/>
  <c r="AC88" i="4"/>
  <c r="AC68" i="4"/>
  <c r="AC78" i="4"/>
  <c r="AD44" i="4"/>
  <c r="AD52" i="4"/>
  <c r="A59" i="2"/>
  <c r="Y12" i="5"/>
  <c r="M52" i="5"/>
  <c r="Y49" i="5"/>
  <c r="K49" i="5" s="1"/>
  <c r="Y37" i="5"/>
  <c r="K37" i="5" s="1"/>
  <c r="M27" i="5"/>
  <c r="M78" i="5"/>
  <c r="AD8" i="4"/>
  <c r="AC37" i="4"/>
  <c r="AD37" i="4"/>
  <c r="X8" i="4"/>
  <c r="AF30" i="4"/>
  <c r="AC23" i="4"/>
  <c r="AE31" i="4"/>
  <c r="M25" i="5"/>
  <c r="M91" i="5"/>
  <c r="AF19" i="4"/>
  <c r="AF27" i="4"/>
  <c r="AF22" i="4"/>
  <c r="V104" i="4"/>
  <c r="AL108" i="5" s="1"/>
  <c r="V105" i="4"/>
  <c r="AL109" i="5" s="1"/>
  <c r="AF23" i="4"/>
  <c r="AE45" i="4"/>
  <c r="AE76" i="4"/>
  <c r="AC71" i="4"/>
  <c r="AD29" i="4"/>
  <c r="AD40" i="4"/>
  <c r="AE66" i="4"/>
  <c r="AE99" i="4"/>
  <c r="AE29" i="4"/>
  <c r="V85" i="4"/>
  <c r="V86" i="4"/>
  <c r="AL90" i="5" s="1"/>
  <c r="V94" i="4"/>
  <c r="AL98" i="5" s="1"/>
  <c r="V93" i="4"/>
  <c r="AL97" i="5" s="1"/>
  <c r="V106" i="4"/>
  <c r="AL110" i="5" s="1"/>
  <c r="V90" i="4"/>
  <c r="AL94" i="5" s="1"/>
  <c r="AD71" i="4"/>
  <c r="AD45" i="4"/>
  <c r="AE67" i="4"/>
  <c r="AD67" i="4"/>
  <c r="AC100" i="4"/>
  <c r="AE14" i="4"/>
  <c r="AE28" i="4"/>
  <c r="AC76" i="4"/>
  <c r="AD56" i="4"/>
  <c r="AE100" i="4"/>
  <c r="AD83" i="4"/>
  <c r="AC82" i="4"/>
  <c r="AD66" i="4"/>
  <c r="AD35" i="4"/>
  <c r="AC56" i="4"/>
  <c r="AD77" i="4"/>
  <c r="AD62" i="4"/>
  <c r="AC83" i="4"/>
  <c r="AE82" i="4"/>
  <c r="AC94" i="4"/>
  <c r="AD99" i="4"/>
  <c r="AE23" i="4"/>
  <c r="AE35" i="4"/>
  <c r="AC34" i="4"/>
  <c r="AD28" i="4"/>
  <c r="AC77" i="4"/>
  <c r="AC62" i="4"/>
  <c r="AE94" i="4"/>
  <c r="A68" i="2"/>
  <c r="M19" i="5"/>
  <c r="Y14" i="5"/>
  <c r="K14" i="5" s="1"/>
  <c r="AH14" i="5" s="1"/>
  <c r="Y15" i="5"/>
  <c r="K15" i="5" s="1"/>
  <c r="Y17" i="5"/>
  <c r="K17" i="5" s="1"/>
  <c r="AH17" i="5" s="1"/>
  <c r="AC17" i="4"/>
  <c r="AF17" i="4" s="1"/>
  <c r="AC11" i="4"/>
  <c r="AD14" i="4"/>
  <c r="AD60" i="4"/>
  <c r="AE60" i="4"/>
  <c r="AD16" i="4"/>
  <c r="AE75" i="4"/>
  <c r="AD75" i="4"/>
  <c r="AF42" i="4"/>
  <c r="AF15" i="4"/>
  <c r="AF24" i="4"/>
  <c r="AF71" i="4"/>
  <c r="AG71" i="4" s="1"/>
  <c r="D75" i="5" s="1"/>
  <c r="AF61" i="4"/>
  <c r="AF55" i="4"/>
  <c r="AF100" i="4"/>
  <c r="AF63" i="4"/>
  <c r="AF31" i="4"/>
  <c r="AF87" i="4"/>
  <c r="AF91" i="4"/>
  <c r="AF77" i="4"/>
  <c r="AF93" i="4"/>
  <c r="AF72" i="4"/>
  <c r="AF54" i="4"/>
  <c r="AF36" i="4"/>
  <c r="AF102" i="4"/>
  <c r="AF74" i="4"/>
  <c r="AF60" i="4"/>
  <c r="AF97" i="4"/>
  <c r="AF79" i="4"/>
  <c r="AF40" i="4"/>
  <c r="AF99" i="4"/>
  <c r="AF33" i="4"/>
  <c r="AF105" i="4"/>
  <c r="AF84" i="4"/>
  <c r="AF46" i="4"/>
  <c r="AF64" i="4"/>
  <c r="AF45" i="4"/>
  <c r="W107" i="4"/>
  <c r="AF48" i="4"/>
  <c r="AF82" i="4"/>
  <c r="AF58" i="4"/>
  <c r="AG58" i="4" s="1"/>
  <c r="D62" i="5" s="1"/>
  <c r="AF50" i="4"/>
  <c r="AF16" i="4"/>
  <c r="AF104" i="4"/>
  <c r="AF86" i="4"/>
  <c r="AF21" i="4"/>
  <c r="AF89" i="4"/>
  <c r="AF28" i="4"/>
  <c r="AF44" i="4"/>
  <c r="AF68" i="4"/>
  <c r="AF35" i="4"/>
  <c r="AF56" i="4"/>
  <c r="AG56" i="4" s="1"/>
  <c r="D60" i="5" s="1"/>
  <c r="AF51" i="4"/>
  <c r="AF62" i="4"/>
  <c r="AF20" i="4"/>
  <c r="AF75" i="4"/>
  <c r="AF78" i="4"/>
  <c r="AF49" i="4"/>
  <c r="AF59" i="4"/>
  <c r="AG59" i="4" s="1"/>
  <c r="D63" i="5" s="1"/>
  <c r="AF69" i="4"/>
  <c r="AF85" i="4"/>
  <c r="AF37" i="4"/>
  <c r="AG37" i="4" s="1"/>
  <c r="D41" i="5" s="1"/>
  <c r="AF88" i="4"/>
  <c r="AF81" i="4"/>
  <c r="AF101" i="4"/>
  <c r="AF73" i="4"/>
  <c r="AF52" i="4"/>
  <c r="AF95" i="4"/>
  <c r="AF83" i="4"/>
  <c r="AF53" i="4"/>
  <c r="AF29" i="4"/>
  <c r="AF41" i="4"/>
  <c r="AF92" i="4"/>
  <c r="AF98" i="4"/>
  <c r="AF67" i="4"/>
  <c r="AF65" i="4"/>
  <c r="AF47" i="4"/>
  <c r="AF94" i="4"/>
  <c r="AF26" i="4"/>
  <c r="AF106" i="4"/>
  <c r="AF39" i="4"/>
  <c r="AF25" i="4"/>
  <c r="AF70" i="4"/>
  <c r="AF90" i="4"/>
  <c r="AF18" i="4"/>
  <c r="AF76" i="4"/>
  <c r="AF34" i="4"/>
  <c r="AF103" i="4"/>
  <c r="AF96" i="4"/>
  <c r="AF43" i="4"/>
  <c r="AF57" i="4"/>
  <c r="AF32" i="4"/>
  <c r="AF80" i="4"/>
  <c r="AF38" i="4"/>
  <c r="AF66" i="4"/>
  <c r="Y109" i="5"/>
  <c r="K109" i="5" s="1"/>
  <c r="Y102" i="5"/>
  <c r="K102" i="5" s="1"/>
  <c r="Y96" i="5"/>
  <c r="K96" i="5" s="1"/>
  <c r="Y87" i="5"/>
  <c r="K87" i="5" s="1"/>
  <c r="Y81" i="5"/>
  <c r="K81" i="5" s="1"/>
  <c r="AH81" i="5" s="1"/>
  <c r="Y76" i="5"/>
  <c r="K76" i="5" s="1"/>
  <c r="AH76" i="5" s="1"/>
  <c r="Y71" i="5"/>
  <c r="K71" i="5" s="1"/>
  <c r="Y50" i="5"/>
  <c r="K50" i="5" s="1"/>
  <c r="AH50" i="5" s="1"/>
  <c r="Y39" i="5"/>
  <c r="K39" i="5" s="1"/>
  <c r="AH39" i="5" s="1"/>
  <c r="Y28" i="5"/>
  <c r="K28" i="5" s="1"/>
  <c r="Y22" i="5"/>
  <c r="K22" i="5" s="1"/>
  <c r="Y16" i="5"/>
  <c r="K16" i="5" s="1"/>
  <c r="Y68" i="5"/>
  <c r="K68" i="5" s="1"/>
  <c r="Y45" i="5"/>
  <c r="K45" i="5" s="1"/>
  <c r="AH45" i="5" s="1"/>
  <c r="Y103" i="5"/>
  <c r="K103" i="5" s="1"/>
  <c r="Y61" i="5"/>
  <c r="K61" i="5" s="1"/>
  <c r="AH61" i="5" s="1"/>
  <c r="Y40" i="5"/>
  <c r="K40" i="5" s="1"/>
  <c r="Y110" i="5"/>
  <c r="K110" i="5" s="1"/>
  <c r="AC10" i="4"/>
  <c r="AD10" i="4"/>
  <c r="AE10" i="4"/>
  <c r="Y97" i="5"/>
  <c r="K97" i="5" s="1"/>
  <c r="Y56" i="5"/>
  <c r="K56" i="5" s="1"/>
  <c r="AH56" i="5" s="1"/>
  <c r="Y82" i="5"/>
  <c r="K82" i="5" s="1"/>
  <c r="AH82" i="5" s="1"/>
  <c r="Y67" i="5"/>
  <c r="K67" i="5" s="1"/>
  <c r="A2" i="2"/>
  <c r="A346" i="2"/>
  <c r="V67" i="4"/>
  <c r="AL71" i="5" s="1"/>
  <c r="AD97" i="4"/>
  <c r="AE97" i="4"/>
  <c r="AC97" i="4"/>
  <c r="AC72" i="4"/>
  <c r="AD72" i="4"/>
  <c r="AE50" i="4"/>
  <c r="AC50" i="4"/>
  <c r="AD50" i="4"/>
  <c r="AC38" i="4"/>
  <c r="AE38" i="4"/>
  <c r="AC26" i="4"/>
  <c r="AD26" i="4"/>
  <c r="AE26" i="4"/>
  <c r="V96" i="4"/>
  <c r="V30" i="4"/>
  <c r="V102" i="4"/>
  <c r="V78" i="4"/>
  <c r="V68" i="4"/>
  <c r="V60" i="4"/>
  <c r="V97" i="4"/>
  <c r="V71" i="4"/>
  <c r="V63" i="4"/>
  <c r="AL67" i="5" s="1"/>
  <c r="V48" i="4"/>
  <c r="AL52" i="5" s="1"/>
  <c r="V89" i="4"/>
  <c r="V100" i="4"/>
  <c r="V53" i="4"/>
  <c r="V82" i="4"/>
  <c r="V101" i="4"/>
  <c r="AD106" i="4"/>
  <c r="AE106" i="4"/>
  <c r="AC106" i="4"/>
  <c r="AD103" i="4"/>
  <c r="AC103" i="4"/>
  <c r="AE103" i="4"/>
  <c r="AE92" i="4"/>
  <c r="AC92" i="4"/>
  <c r="AD92" i="4"/>
  <c r="AC84" i="4"/>
  <c r="AD84" i="4"/>
  <c r="AE84" i="4"/>
  <c r="AD79" i="4"/>
  <c r="AE79" i="4"/>
  <c r="AC79" i="4"/>
  <c r="AE74" i="4"/>
  <c r="AC74" i="4"/>
  <c r="AD74" i="4"/>
  <c r="AC69" i="4"/>
  <c r="AD69" i="4"/>
  <c r="AE69" i="4"/>
  <c r="AC61" i="4"/>
  <c r="AD61" i="4"/>
  <c r="AC51" i="4"/>
  <c r="AE51" i="4"/>
  <c r="AD51" i="4"/>
  <c r="AE46" i="4"/>
  <c r="AC46" i="4"/>
  <c r="AD46" i="4"/>
  <c r="AC24" i="4"/>
  <c r="AE24" i="4"/>
  <c r="AD24" i="4"/>
  <c r="AC12" i="4"/>
  <c r="AE12" i="4"/>
  <c r="AD12" i="4"/>
  <c r="AL21" i="5"/>
  <c r="Y93" i="5"/>
  <c r="K93" i="5" s="1"/>
  <c r="Y80" i="5"/>
  <c r="K80" i="5" s="1"/>
  <c r="M62" i="5"/>
  <c r="M57" i="5"/>
  <c r="Y35" i="5"/>
  <c r="K35" i="5" s="1"/>
  <c r="Y30" i="5"/>
  <c r="K30" i="5" s="1"/>
  <c r="Y18" i="5"/>
  <c r="K18" i="5" s="1"/>
  <c r="AH18" i="5" s="1"/>
  <c r="M73" i="5"/>
  <c r="M94" i="5"/>
  <c r="M106" i="5"/>
  <c r="M21" i="5"/>
  <c r="M42" i="5"/>
  <c r="M54" i="5"/>
  <c r="M46" i="5"/>
  <c r="M86" i="5"/>
  <c r="M65" i="5"/>
  <c r="M108" i="5"/>
  <c r="M38" i="5"/>
  <c r="M20" i="5"/>
  <c r="Y85" i="5"/>
  <c r="K85" i="5" s="1"/>
  <c r="Y105" i="5"/>
  <c r="K105" i="5" s="1"/>
  <c r="Y66" i="5"/>
  <c r="K66" i="5" s="1"/>
  <c r="Y51" i="5"/>
  <c r="K51" i="5" s="1"/>
  <c r="Y34" i="5"/>
  <c r="K34" i="5" s="1"/>
  <c r="M41" i="5"/>
  <c r="M101" i="5"/>
  <c r="M44" i="5"/>
  <c r="M107" i="5"/>
  <c r="M92" i="5"/>
  <c r="M69" i="5"/>
  <c r="M29" i="5"/>
  <c r="V87" i="4"/>
  <c r="V79" i="4"/>
  <c r="V54" i="4"/>
  <c r="V83" i="4"/>
  <c r="V76" i="4"/>
  <c r="V64" i="4"/>
  <c r="V61" i="4"/>
  <c r="V91" i="4"/>
  <c r="V72" i="4"/>
  <c r="V98" i="4"/>
  <c r="V95" i="4"/>
  <c r="V80" i="4"/>
  <c r="V69" i="4"/>
  <c r="V65" i="4"/>
  <c r="V58" i="4"/>
  <c r="V49" i="4"/>
  <c r="V103" i="4"/>
  <c r="V99" i="4"/>
  <c r="V92" i="4"/>
  <c r="V88" i="4"/>
  <c r="V84" i="4"/>
  <c r="V55" i="4"/>
  <c r="V36" i="4"/>
  <c r="V77" i="4"/>
  <c r="V73" i="4"/>
  <c r="V62" i="4"/>
  <c r="V59" i="4"/>
  <c r="V24" i="4"/>
  <c r="V81" i="4"/>
  <c r="V74" i="4"/>
  <c r="V70" i="4"/>
  <c r="V66" i="4"/>
  <c r="V47" i="4"/>
  <c r="V42" i="4"/>
  <c r="V56" i="4"/>
  <c r="V37" i="4"/>
  <c r="V75" i="4"/>
  <c r="AE61" i="4"/>
  <c r="AC64" i="4"/>
  <c r="X9" i="4"/>
  <c r="Z23" i="5" l="1"/>
  <c r="AH23" i="5"/>
  <c r="Z26" i="5"/>
  <c r="AH26" i="5"/>
  <c r="Z51" i="5"/>
  <c r="AH51" i="5"/>
  <c r="Z22" i="5"/>
  <c r="AH22" i="5"/>
  <c r="Z96" i="5"/>
  <c r="AH96" i="5"/>
  <c r="Z60" i="5"/>
  <c r="AH60" i="5"/>
  <c r="Z16" i="5"/>
  <c r="AH16" i="5"/>
  <c r="Z66" i="5"/>
  <c r="AH66" i="5"/>
  <c r="Z105" i="5"/>
  <c r="AH105" i="5"/>
  <c r="Z67" i="5"/>
  <c r="AH67" i="5"/>
  <c r="Z40" i="5"/>
  <c r="AH40" i="5"/>
  <c r="Z109" i="5"/>
  <c r="AH109" i="5"/>
  <c r="Z37" i="5"/>
  <c r="AH37" i="5"/>
  <c r="Z63" i="5"/>
  <c r="AH63" i="5"/>
  <c r="Z32" i="5"/>
  <c r="AH32" i="5"/>
  <c r="Z59" i="5"/>
  <c r="AH59" i="5"/>
  <c r="Z110" i="5"/>
  <c r="AH110" i="5"/>
  <c r="Z85" i="5"/>
  <c r="AH85" i="5"/>
  <c r="Z15" i="5"/>
  <c r="AH15" i="5"/>
  <c r="Z49" i="5"/>
  <c r="AH49" i="5"/>
  <c r="Z79" i="5"/>
  <c r="AH79" i="5"/>
  <c r="Z104" i="5"/>
  <c r="AH104" i="5"/>
  <c r="Z28" i="5"/>
  <c r="AH28" i="5"/>
  <c r="Z35" i="5"/>
  <c r="AH35" i="5"/>
  <c r="Z103" i="5"/>
  <c r="AH103" i="5"/>
  <c r="Z71" i="5"/>
  <c r="AH71" i="5"/>
  <c r="Z48" i="5"/>
  <c r="AH48" i="5"/>
  <c r="Z24" i="5"/>
  <c r="AH24" i="5"/>
  <c r="Z30" i="5"/>
  <c r="AH30" i="5"/>
  <c r="Z102" i="5"/>
  <c r="AH102" i="5"/>
  <c r="Z80" i="5"/>
  <c r="AH80" i="5"/>
  <c r="Z97" i="5"/>
  <c r="AH97" i="5"/>
  <c r="Z13" i="5"/>
  <c r="AH13" i="5"/>
  <c r="Z34" i="5"/>
  <c r="AH34" i="5"/>
  <c r="Z87" i="5"/>
  <c r="AH87" i="5"/>
  <c r="Z88" i="5"/>
  <c r="M88" i="5" s="1"/>
  <c r="AH88" i="5"/>
  <c r="Z93" i="5"/>
  <c r="AH93" i="5"/>
  <c r="Z68" i="5"/>
  <c r="AH68" i="5"/>
  <c r="Z31" i="5"/>
  <c r="AH31" i="5"/>
  <c r="AK147" i="5"/>
  <c r="AL147" i="5"/>
  <c r="AL203" i="5"/>
  <c r="AK203" i="5"/>
  <c r="AL148" i="5"/>
  <c r="AK148" i="5"/>
  <c r="AK199" i="5"/>
  <c r="AL199" i="5"/>
  <c r="AK158" i="5"/>
  <c r="AL158" i="5"/>
  <c r="AL125" i="5"/>
  <c r="AK125" i="5"/>
  <c r="AK192" i="5"/>
  <c r="AL192" i="5"/>
  <c r="AK144" i="5"/>
  <c r="AL144" i="5"/>
  <c r="AK189" i="5"/>
  <c r="AL189" i="5"/>
  <c r="AK128" i="5"/>
  <c r="AL128" i="5"/>
  <c r="AL151" i="5"/>
  <c r="AK151" i="5"/>
  <c r="AK142" i="5"/>
  <c r="AL142" i="5"/>
  <c r="AL146" i="5"/>
  <c r="AK146" i="5"/>
  <c r="AL206" i="5"/>
  <c r="AK206" i="5"/>
  <c r="AK126" i="5"/>
  <c r="AL126" i="5"/>
  <c r="AL162" i="5"/>
  <c r="AK162" i="5"/>
  <c r="AK119" i="5"/>
  <c r="AL119" i="5"/>
  <c r="AK168" i="5"/>
  <c r="AL168" i="5"/>
  <c r="AK140" i="5"/>
  <c r="AL140" i="5"/>
  <c r="AK200" i="5"/>
  <c r="AL200" i="5"/>
  <c r="AK115" i="5"/>
  <c r="AL115" i="5"/>
  <c r="AK201" i="5"/>
  <c r="AL201" i="5"/>
  <c r="AK181" i="5"/>
  <c r="AL181" i="5"/>
  <c r="AK131" i="5"/>
  <c r="AL131" i="5"/>
  <c r="AK208" i="5"/>
  <c r="AL208" i="5"/>
  <c r="AK141" i="5"/>
  <c r="AL141" i="5"/>
  <c r="AK180" i="5"/>
  <c r="AL180" i="5"/>
  <c r="AK188" i="5"/>
  <c r="AL188" i="5"/>
  <c r="AK121" i="5"/>
  <c r="AL121" i="5"/>
  <c r="AK183" i="5"/>
  <c r="AL183" i="5"/>
  <c r="AK117" i="5"/>
  <c r="AL117" i="5"/>
  <c r="AK173" i="5"/>
  <c r="AL173" i="5"/>
  <c r="AK127" i="5"/>
  <c r="AL127" i="5"/>
  <c r="AK186" i="5"/>
  <c r="AL186" i="5"/>
  <c r="AK193" i="5"/>
  <c r="AL193" i="5"/>
  <c r="AL187" i="5"/>
  <c r="AK187" i="5"/>
  <c r="AL129" i="5"/>
  <c r="AK129" i="5"/>
  <c r="AK134" i="5"/>
  <c r="AL134" i="5"/>
  <c r="AK138" i="5"/>
  <c r="AL138" i="5"/>
  <c r="AK190" i="5"/>
  <c r="AL190" i="5"/>
  <c r="AK169" i="5"/>
  <c r="AL169" i="5"/>
  <c r="AK195" i="5"/>
  <c r="AL195" i="5"/>
  <c r="AL118" i="5"/>
  <c r="AK118" i="5"/>
  <c r="AK124" i="5"/>
  <c r="AL124" i="5"/>
  <c r="Y4" i="5"/>
  <c r="Y6" i="5" s="1"/>
  <c r="AK210" i="5"/>
  <c r="AL210" i="5"/>
  <c r="AK185" i="5"/>
  <c r="AL185" i="5"/>
  <c r="AK111" i="5"/>
  <c r="AL111" i="5"/>
  <c r="AL156" i="5"/>
  <c r="AK156" i="5"/>
  <c r="AK120" i="5"/>
  <c r="AL120" i="5"/>
  <c r="AK204" i="5"/>
  <c r="AL204" i="5"/>
  <c r="AK160" i="5"/>
  <c r="AL160" i="5"/>
  <c r="AK205" i="5"/>
  <c r="AL205" i="5"/>
  <c r="AK143" i="5"/>
  <c r="AL143" i="5"/>
  <c r="AK202" i="5"/>
  <c r="AL202" i="5"/>
  <c r="AK165" i="5"/>
  <c r="AL165" i="5"/>
  <c r="AK145" i="5"/>
  <c r="AL145" i="5"/>
  <c r="AL139" i="5"/>
  <c r="AK139" i="5"/>
  <c r="AK171" i="5"/>
  <c r="AL171" i="5"/>
  <c r="AL167" i="5"/>
  <c r="AK167" i="5"/>
  <c r="AL182" i="5"/>
  <c r="AK182" i="5"/>
  <c r="AK155" i="5"/>
  <c r="AL155" i="5"/>
  <c r="AL178" i="5"/>
  <c r="AK178" i="5"/>
  <c r="AK176" i="5"/>
  <c r="AL176" i="5"/>
  <c r="AL114" i="5"/>
  <c r="AK114" i="5"/>
  <c r="AK164" i="5"/>
  <c r="AL164" i="5"/>
  <c r="AL122" i="5"/>
  <c r="AK122" i="5"/>
  <c r="AK174" i="5"/>
  <c r="AL174" i="5"/>
  <c r="AK113" i="5"/>
  <c r="AL113" i="5"/>
  <c r="AK116" i="5"/>
  <c r="AL116" i="5"/>
  <c r="AK166" i="5"/>
  <c r="AL166" i="5"/>
  <c r="AL159" i="5"/>
  <c r="AK159" i="5"/>
  <c r="AK150" i="5"/>
  <c r="AL150" i="5"/>
  <c r="AK152" i="5"/>
  <c r="AL152" i="5"/>
  <c r="AL170" i="5"/>
  <c r="AK170" i="5"/>
  <c r="AK196" i="5"/>
  <c r="AL196" i="5"/>
  <c r="AK154" i="5"/>
  <c r="AL154" i="5"/>
  <c r="AK179" i="5"/>
  <c r="AL179" i="5"/>
  <c r="AK177" i="5"/>
  <c r="AL177" i="5"/>
  <c r="AL194" i="5"/>
  <c r="AK194" i="5"/>
  <c r="AK207" i="5"/>
  <c r="AL207" i="5"/>
  <c r="AK130" i="5"/>
  <c r="AL130" i="5"/>
  <c r="AL175" i="5"/>
  <c r="AK175" i="5"/>
  <c r="AO175" i="5" s="1"/>
  <c r="AK163" i="5"/>
  <c r="AL163" i="5"/>
  <c r="AK209" i="5"/>
  <c r="AL209" i="5"/>
  <c r="AL136" i="5"/>
  <c r="AK136" i="5"/>
  <c r="AK191" i="5"/>
  <c r="AL191" i="5"/>
  <c r="AK135" i="5"/>
  <c r="AL135" i="5"/>
  <c r="AK112" i="5"/>
  <c r="AL112" i="5"/>
  <c r="AL211" i="5"/>
  <c r="AK211" i="5"/>
  <c r="AK161" i="5"/>
  <c r="AL161" i="5"/>
  <c r="AK198" i="5"/>
  <c r="AL198" i="5"/>
  <c r="AK184" i="5"/>
  <c r="AL184" i="5"/>
  <c r="AL197" i="5"/>
  <c r="AK197" i="5"/>
  <c r="AK133" i="5"/>
  <c r="AL133" i="5"/>
  <c r="AK149" i="5"/>
  <c r="AL149" i="5"/>
  <c r="AK153" i="5"/>
  <c r="AL153" i="5"/>
  <c r="AK157" i="5"/>
  <c r="AL157" i="5"/>
  <c r="AK137" i="5"/>
  <c r="AL137" i="5"/>
  <c r="AK123" i="5"/>
  <c r="AL123" i="5"/>
  <c r="AK172" i="5"/>
  <c r="AL172" i="5"/>
  <c r="AK132" i="5"/>
  <c r="AL132" i="5"/>
  <c r="Z95" i="5"/>
  <c r="M95" i="5" s="1"/>
  <c r="Z18" i="5"/>
  <c r="M18" i="5" s="1"/>
  <c r="Z64" i="5"/>
  <c r="M64" i="5" s="1"/>
  <c r="Z58" i="5"/>
  <c r="M58" i="5" s="1"/>
  <c r="AA62" i="5"/>
  <c r="Z100" i="5"/>
  <c r="M100" i="5" s="1"/>
  <c r="Z83" i="5"/>
  <c r="M83" i="5" s="1"/>
  <c r="Z39" i="5"/>
  <c r="M39" i="5" s="1"/>
  <c r="Z17" i="5"/>
  <c r="M17" i="5" s="1"/>
  <c r="Z55" i="5"/>
  <c r="M55" i="5" s="1"/>
  <c r="Z72" i="5"/>
  <c r="M72" i="5" s="1"/>
  <c r="Z99" i="5"/>
  <c r="M99" i="5" s="1"/>
  <c r="Z84" i="5"/>
  <c r="M84" i="5" s="1"/>
  <c r="Z82" i="5"/>
  <c r="M82" i="5" s="1"/>
  <c r="Z61" i="5"/>
  <c r="M61" i="5" s="1"/>
  <c r="Z50" i="5"/>
  <c r="M50" i="5" s="1"/>
  <c r="Z43" i="5"/>
  <c r="M43" i="5" s="1"/>
  <c r="Z56" i="5"/>
  <c r="M56" i="5" s="1"/>
  <c r="AA41" i="5"/>
  <c r="Z14" i="5"/>
  <c r="M14" i="5" s="1"/>
  <c r="Z45" i="5"/>
  <c r="M45" i="5" s="1"/>
  <c r="Z76" i="5"/>
  <c r="M76" i="5" s="1"/>
  <c r="Z47" i="5"/>
  <c r="M47" i="5" s="1"/>
  <c r="Z98" i="5"/>
  <c r="M98" i="5" s="1"/>
  <c r="Z81" i="5"/>
  <c r="M81" i="5" s="1"/>
  <c r="AA75" i="5"/>
  <c r="Z74" i="5"/>
  <c r="M74" i="5" s="1"/>
  <c r="AG15" i="4"/>
  <c r="K12" i="5"/>
  <c r="AF11" i="4"/>
  <c r="AG11" i="4" s="1"/>
  <c r="D15" i="5" s="1"/>
  <c r="M26" i="5"/>
  <c r="AF12" i="4"/>
  <c r="AG12" i="4" s="1"/>
  <c r="D16" i="5" s="1"/>
  <c r="AF10" i="4"/>
  <c r="AG10" i="4" s="1"/>
  <c r="D14" i="5" s="1"/>
  <c r="M23" i="5"/>
  <c r="M59" i="5"/>
  <c r="M48" i="5"/>
  <c r="M60" i="5"/>
  <c r="AA60" i="5" s="1"/>
  <c r="M79" i="5"/>
  <c r="M31" i="5"/>
  <c r="M104" i="5"/>
  <c r="M32" i="5"/>
  <c r="M24" i="5"/>
  <c r="M97" i="5"/>
  <c r="M87" i="5"/>
  <c r="AG33" i="4"/>
  <c r="D37" i="5" s="1"/>
  <c r="AE8" i="4"/>
  <c r="AG19" i="4"/>
  <c r="D23" i="5" s="1"/>
  <c r="AC8" i="4"/>
  <c r="AG87" i="4"/>
  <c r="AG76" i="4"/>
  <c r="D80" i="5" s="1"/>
  <c r="AG48" i="4"/>
  <c r="AG66" i="4"/>
  <c r="AG35" i="4"/>
  <c r="D39" i="5" s="1"/>
  <c r="AG77" i="4"/>
  <c r="D81" i="5" s="1"/>
  <c r="AG105" i="4"/>
  <c r="D109" i="5" s="1"/>
  <c r="AG49" i="4"/>
  <c r="AG22" i="4"/>
  <c r="D26" i="5" s="1"/>
  <c r="AG98" i="4"/>
  <c r="D102" i="5" s="1"/>
  <c r="AG17" i="4"/>
  <c r="M63" i="5"/>
  <c r="AA63" i="5" s="1"/>
  <c r="AG91" i="4"/>
  <c r="D95" i="5" s="1"/>
  <c r="AG31" i="4"/>
  <c r="D35" i="5" s="1"/>
  <c r="AG40" i="4"/>
  <c r="AG45" i="4"/>
  <c r="D49" i="5" s="1"/>
  <c r="AG27" i="4"/>
  <c r="D31" i="5" s="1"/>
  <c r="AG36" i="4"/>
  <c r="D40" i="5" s="1"/>
  <c r="AG88" i="4"/>
  <c r="AG20" i="4"/>
  <c r="D24" i="5" s="1"/>
  <c r="AG90" i="4"/>
  <c r="AG67" i="4"/>
  <c r="D71" i="5" s="1"/>
  <c r="AG94" i="4"/>
  <c r="D98" i="5" s="1"/>
  <c r="AG42" i="4"/>
  <c r="AG60" i="4"/>
  <c r="D64" i="5" s="1"/>
  <c r="AF8" i="4"/>
  <c r="M49" i="5"/>
  <c r="AG30" i="4"/>
  <c r="D34" i="5" s="1"/>
  <c r="AG28" i="4"/>
  <c r="D32" i="5" s="1"/>
  <c r="AG13" i="4"/>
  <c r="D17" i="5" s="1"/>
  <c r="AG95" i="4"/>
  <c r="D99" i="5" s="1"/>
  <c r="AG65" i="4"/>
  <c r="AG92" i="4"/>
  <c r="D96" i="5" s="1"/>
  <c r="AG16" i="4"/>
  <c r="AG62" i="4"/>
  <c r="D66" i="5" s="1"/>
  <c r="AG46" i="4"/>
  <c r="D50" i="5" s="1"/>
  <c r="AG70" i="4"/>
  <c r="D74" i="5" s="1"/>
  <c r="AG43" i="4"/>
  <c r="D47" i="5" s="1"/>
  <c r="AG81" i="4"/>
  <c r="D85" i="5" s="1"/>
  <c r="AG93" i="4"/>
  <c r="D97" i="5" s="1"/>
  <c r="M35" i="5"/>
  <c r="M93" i="5"/>
  <c r="M37" i="5"/>
  <c r="AL57" i="5"/>
  <c r="M80" i="5"/>
  <c r="AG57" i="4"/>
  <c r="D61" i="5" s="1"/>
  <c r="AG21" i="4"/>
  <c r="AG39" i="4"/>
  <c r="D43" i="5" s="1"/>
  <c r="AG97" i="4"/>
  <c r="AG83" i="4"/>
  <c r="AG29" i="4"/>
  <c r="AG82" i="4"/>
  <c r="AG23" i="4"/>
  <c r="AG55" i="4"/>
  <c r="D59" i="5" s="1"/>
  <c r="AL89" i="5"/>
  <c r="AG99" i="4"/>
  <c r="D103" i="5" s="1"/>
  <c r="AG102" i="4"/>
  <c r="AG52" i="4"/>
  <c r="D56" i="5" s="1"/>
  <c r="AG64" i="4"/>
  <c r="D68" i="5" s="1"/>
  <c r="AG75" i="4"/>
  <c r="D79" i="5" s="1"/>
  <c r="M15" i="5"/>
  <c r="AG73" i="4"/>
  <c r="AG63" i="4"/>
  <c r="D67" i="5" s="1"/>
  <c r="AG38" i="4"/>
  <c r="AG84" i="4"/>
  <c r="D88" i="5" s="1"/>
  <c r="AG86" i="4"/>
  <c r="AG41" i="4"/>
  <c r="D45" i="5" s="1"/>
  <c r="AG18" i="4"/>
  <c r="D22" i="5" s="1"/>
  <c r="AG78" i="4"/>
  <c r="D82" i="5" s="1"/>
  <c r="AG50" i="4"/>
  <c r="AG68" i="4"/>
  <c r="D72" i="5" s="1"/>
  <c r="AG100" i="4"/>
  <c r="AG32" i="4"/>
  <c r="AG101" i="4"/>
  <c r="D105" i="5" s="1"/>
  <c r="AG44" i="4"/>
  <c r="D48" i="5" s="1"/>
  <c r="AG85" i="4"/>
  <c r="AG53" i="4"/>
  <c r="AG72" i="4"/>
  <c r="D76" i="5" s="1"/>
  <c r="AG89" i="4"/>
  <c r="D93" i="5" s="1"/>
  <c r="AG14" i="4"/>
  <c r="D18" i="5" s="1"/>
  <c r="AG104" i="4"/>
  <c r="AG54" i="4"/>
  <c r="D58" i="5" s="1"/>
  <c r="AG47" i="4"/>
  <c r="D51" i="5" s="1"/>
  <c r="AG80" i="4"/>
  <c r="D84" i="5" s="1"/>
  <c r="AG25" i="4"/>
  <c r="AG34" i="4"/>
  <c r="AG96" i="4"/>
  <c r="D100" i="5" s="1"/>
  <c r="M22" i="5"/>
  <c r="M96" i="5"/>
  <c r="M68" i="5"/>
  <c r="M71" i="5"/>
  <c r="M28" i="5"/>
  <c r="M102" i="5"/>
  <c r="M109" i="5"/>
  <c r="M16" i="5"/>
  <c r="M67" i="5"/>
  <c r="M103" i="5"/>
  <c r="M110" i="5"/>
  <c r="M40" i="5"/>
  <c r="AG26" i="4"/>
  <c r="D30" i="5" s="1"/>
  <c r="AL82" i="5"/>
  <c r="AL75" i="5"/>
  <c r="AL106" i="5"/>
  <c r="AL101" i="5"/>
  <c r="AL105" i="5"/>
  <c r="AL93" i="5"/>
  <c r="AL86" i="5"/>
  <c r="AL34" i="5"/>
  <c r="AL104" i="5"/>
  <c r="AL100" i="5"/>
  <c r="AL64" i="5"/>
  <c r="AL72" i="5"/>
  <c r="AG74" i="4"/>
  <c r="AG51" i="4"/>
  <c r="D55" i="5" s="1"/>
  <c r="AG79" i="4"/>
  <c r="D83" i="5" s="1"/>
  <c r="AG106" i="4"/>
  <c r="D110" i="5" s="1"/>
  <c r="AG24" i="4"/>
  <c r="D28" i="5" s="1"/>
  <c r="AG69" i="4"/>
  <c r="AG103" i="4"/>
  <c r="M30" i="5"/>
  <c r="M85" i="5"/>
  <c r="M34" i="5"/>
  <c r="M105" i="5"/>
  <c r="M51" i="5"/>
  <c r="M66" i="5"/>
  <c r="AL51" i="5"/>
  <c r="AL96" i="5"/>
  <c r="AL102" i="5"/>
  <c r="AL68" i="5"/>
  <c r="AL70" i="5"/>
  <c r="AL80" i="5"/>
  <c r="AL58" i="5"/>
  <c r="AL79" i="5"/>
  <c r="AL103" i="5"/>
  <c r="AL74" i="5"/>
  <c r="AL107" i="5"/>
  <c r="AL87" i="5"/>
  <c r="AL83" i="5"/>
  <c r="AL78" i="5"/>
  <c r="AL63" i="5"/>
  <c r="AL91" i="5"/>
  <c r="AL85" i="5"/>
  <c r="AL66" i="5"/>
  <c r="AL76" i="5"/>
  <c r="AL77" i="5"/>
  <c r="AL95" i="5"/>
  <c r="AL28" i="5"/>
  <c r="AL81" i="5"/>
  <c r="AL53" i="5"/>
  <c r="AL62" i="5"/>
  <c r="AL41" i="5"/>
  <c r="AL40" i="5"/>
  <c r="AL69" i="5"/>
  <c r="AL60" i="5"/>
  <c r="AL59" i="5"/>
  <c r="AL73" i="5"/>
  <c r="AL88" i="5"/>
  <c r="AL84" i="5"/>
  <c r="AL46" i="5"/>
  <c r="AL92" i="5"/>
  <c r="AL99" i="5"/>
  <c r="AL65" i="5"/>
  <c r="M13" i="5"/>
  <c r="AG61" i="4"/>
  <c r="AD9" i="4"/>
  <c r="AC9" i="4"/>
  <c r="AF9" i="4" s="1"/>
  <c r="AE9" i="4"/>
  <c r="AO151" i="5" l="1"/>
  <c r="AO148" i="5"/>
  <c r="AH12" i="5"/>
  <c r="K8" i="5"/>
  <c r="D104" i="5"/>
  <c r="AA104" i="5" s="1"/>
  <c r="D73" i="5"/>
  <c r="AA73" i="5" s="1"/>
  <c r="D38" i="5"/>
  <c r="AA38" i="5" s="1"/>
  <c r="D57" i="5"/>
  <c r="AA57" i="5" s="1"/>
  <c r="D94" i="5"/>
  <c r="AA94" i="5" s="1"/>
  <c r="D89" i="5"/>
  <c r="AA89" i="5" s="1"/>
  <c r="D86" i="5"/>
  <c r="AA86" i="5" s="1"/>
  <c r="D33" i="5"/>
  <c r="AA33" i="5" s="1"/>
  <c r="D92" i="5"/>
  <c r="AA92" i="5" s="1"/>
  <c r="D21" i="5"/>
  <c r="AA21" i="5" s="1"/>
  <c r="D52" i="5"/>
  <c r="AA52" i="5" s="1"/>
  <c r="D19" i="5"/>
  <c r="AA19" i="5" s="1"/>
  <c r="D107" i="5"/>
  <c r="AA107" i="5" s="1"/>
  <c r="D77" i="5"/>
  <c r="AA77" i="5" s="1"/>
  <c r="D27" i="5"/>
  <c r="AA27" i="5" s="1"/>
  <c r="D65" i="5"/>
  <c r="AA65" i="5" s="1"/>
  <c r="D90" i="5"/>
  <c r="AA90" i="5" s="1"/>
  <c r="D87" i="5"/>
  <c r="AA87" i="5" s="1"/>
  <c r="D20" i="5"/>
  <c r="AA20" i="5" s="1"/>
  <c r="D44" i="5"/>
  <c r="AA44" i="5" s="1"/>
  <c r="D29" i="5"/>
  <c r="AA29" i="5" s="1"/>
  <c r="D70" i="5"/>
  <c r="AA70" i="5" s="1"/>
  <c r="D78" i="5"/>
  <c r="AA78" i="5" s="1"/>
  <c r="D108" i="5"/>
  <c r="AA108" i="5" s="1"/>
  <c r="D36" i="5"/>
  <c r="AA36" i="5" s="1"/>
  <c r="D106" i="5"/>
  <c r="AA106" i="5" s="1"/>
  <c r="D101" i="5"/>
  <c r="AA101" i="5" s="1"/>
  <c r="D91" i="5"/>
  <c r="AA91" i="5" s="1"/>
  <c r="D69" i="5"/>
  <c r="AA69" i="5" s="1"/>
  <c r="D46" i="5"/>
  <c r="AA46" i="5" s="1"/>
  <c r="D53" i="5"/>
  <c r="AA53" i="5" s="1"/>
  <c r="D42" i="5"/>
  <c r="AA42" i="5" s="1"/>
  <c r="D54" i="5"/>
  <c r="AA54" i="5" s="1"/>
  <c r="D25" i="5"/>
  <c r="AA25" i="5" s="1"/>
  <c r="AO124" i="5"/>
  <c r="AO190" i="5"/>
  <c r="AO173" i="5"/>
  <c r="AO188" i="5"/>
  <c r="AO131" i="5"/>
  <c r="AO200" i="5"/>
  <c r="AO142" i="5"/>
  <c r="AO144" i="5"/>
  <c r="AO199" i="5"/>
  <c r="AO118" i="5"/>
  <c r="AO172" i="5"/>
  <c r="AO153" i="5"/>
  <c r="AO184" i="5"/>
  <c r="AO112" i="5"/>
  <c r="AO209" i="5"/>
  <c r="AO207" i="5"/>
  <c r="AO154" i="5"/>
  <c r="AO166" i="5"/>
  <c r="AO171" i="5"/>
  <c r="AO202" i="5"/>
  <c r="AO204" i="5"/>
  <c r="AO185" i="5"/>
  <c r="AO149" i="5"/>
  <c r="AO198" i="5"/>
  <c r="AO135" i="5"/>
  <c r="AO163" i="5"/>
  <c r="AO196" i="5"/>
  <c r="AO174" i="5"/>
  <c r="AO176" i="5"/>
  <c r="AO165" i="5"/>
  <c r="AO160" i="5"/>
  <c r="AO111" i="5"/>
  <c r="AO123" i="5"/>
  <c r="AO170" i="5"/>
  <c r="AO206" i="5"/>
  <c r="AO125" i="5"/>
  <c r="AO203" i="5"/>
  <c r="AO197" i="5"/>
  <c r="AO211" i="5"/>
  <c r="AO136" i="5"/>
  <c r="AO139" i="5"/>
  <c r="AL4" i="5"/>
  <c r="AO114" i="5"/>
  <c r="AO182" i="5"/>
  <c r="AO156" i="5"/>
  <c r="AO169" i="5"/>
  <c r="AO127" i="5"/>
  <c r="AO121" i="5"/>
  <c r="AO208" i="5"/>
  <c r="AO115" i="5"/>
  <c r="AO119" i="5"/>
  <c r="AO189" i="5"/>
  <c r="AO158" i="5"/>
  <c r="AO147" i="5"/>
  <c r="AO194" i="5"/>
  <c r="AO150" i="5"/>
  <c r="AO113" i="5"/>
  <c r="AO145" i="5"/>
  <c r="AO205" i="5"/>
  <c r="AO187" i="5"/>
  <c r="AO162" i="5"/>
  <c r="AA31" i="5"/>
  <c r="AA26" i="5"/>
  <c r="AO159" i="5"/>
  <c r="AO167" i="5"/>
  <c r="AO137" i="5"/>
  <c r="AO133" i="5"/>
  <c r="AO161" i="5"/>
  <c r="AO191" i="5"/>
  <c r="AO177" i="5"/>
  <c r="AO122" i="5"/>
  <c r="AO178" i="5"/>
  <c r="AO138" i="5"/>
  <c r="AO193" i="5"/>
  <c r="AO117" i="5"/>
  <c r="AO180" i="5"/>
  <c r="AO181" i="5"/>
  <c r="AO140" i="5"/>
  <c r="AO126" i="5"/>
  <c r="AO192" i="5"/>
  <c r="AO132" i="5"/>
  <c r="AO157" i="5"/>
  <c r="AO130" i="5"/>
  <c r="AO179" i="5"/>
  <c r="AO152" i="5"/>
  <c r="AO195" i="5"/>
  <c r="AO134" i="5"/>
  <c r="AO186" i="5"/>
  <c r="AO183" i="5"/>
  <c r="AO141" i="5"/>
  <c r="AO201" i="5"/>
  <c r="AO168" i="5"/>
  <c r="AO128" i="5"/>
  <c r="AO116" i="5"/>
  <c r="AO164" i="5"/>
  <c r="AO155" i="5"/>
  <c r="AO143" i="5"/>
  <c r="AO120" i="5"/>
  <c r="AO210" i="5"/>
  <c r="AO129" i="5"/>
  <c r="AO146" i="5"/>
  <c r="AA24" i="5"/>
  <c r="AA67" i="5"/>
  <c r="AA59" i="5"/>
  <c r="AA28" i="5"/>
  <c r="AA79" i="5"/>
  <c r="AA56" i="5"/>
  <c r="AA93" i="5"/>
  <c r="AA97" i="5"/>
  <c r="AA48" i="5"/>
  <c r="AA76" i="5"/>
  <c r="AA85" i="5"/>
  <c r="AA99" i="5"/>
  <c r="AA49" i="5"/>
  <c r="AA14" i="5"/>
  <c r="AA82" i="5"/>
  <c r="AA98" i="5"/>
  <c r="AA110" i="5"/>
  <c r="AA83" i="5"/>
  <c r="AA50" i="5"/>
  <c r="AA95" i="5"/>
  <c r="AA39" i="5"/>
  <c r="AA55" i="5"/>
  <c r="AA47" i="5"/>
  <c r="AA17" i="5"/>
  <c r="AA109" i="5"/>
  <c r="AA23" i="5"/>
  <c r="AA16" i="5"/>
  <c r="AA61" i="5"/>
  <c r="AA30" i="5"/>
  <c r="AA84" i="5"/>
  <c r="AA22" i="5"/>
  <c r="AA74" i="5"/>
  <c r="AA32" i="5"/>
  <c r="AA71" i="5"/>
  <c r="AA35" i="5"/>
  <c r="AA81" i="5"/>
  <c r="AA100" i="5"/>
  <c r="AA51" i="5"/>
  <c r="AA45" i="5"/>
  <c r="AA68" i="5"/>
  <c r="AA34" i="5"/>
  <c r="AA37" i="5"/>
  <c r="AA15" i="5"/>
  <c r="AA58" i="5"/>
  <c r="AA105" i="5"/>
  <c r="AA66" i="5"/>
  <c r="AA64" i="5"/>
  <c r="AA88" i="5"/>
  <c r="Z12" i="5"/>
  <c r="M12" i="5" s="1"/>
  <c r="M8" i="5" s="1"/>
  <c r="AA72" i="5"/>
  <c r="AA18" i="5"/>
  <c r="AA103" i="5"/>
  <c r="AA43" i="5"/>
  <c r="AA96" i="5"/>
  <c r="AA40" i="5"/>
  <c r="AA102" i="5"/>
  <c r="AA80" i="5"/>
  <c r="W18" i="5"/>
  <c r="W16" i="5"/>
  <c r="W14" i="5"/>
  <c r="W17" i="5"/>
  <c r="W15" i="5"/>
  <c r="AG8" i="4"/>
  <c r="D12" i="5" s="1"/>
  <c r="N5" i="5"/>
  <c r="AG9" i="4"/>
  <c r="D13" i="5" l="1"/>
  <c r="AA13" i="5" s="1"/>
  <c r="AA12" i="5"/>
  <c r="W13" i="5"/>
  <c r="W12" i="5"/>
  <c r="N90" i="5"/>
  <c r="S90" i="5" s="1"/>
  <c r="T90" i="5" s="1"/>
  <c r="AK81" i="5"/>
  <c r="AO81" i="5" s="1"/>
  <c r="N63" i="5"/>
  <c r="S63" i="5" s="1"/>
  <c r="T63" i="5" s="1"/>
  <c r="W77" i="4"/>
  <c r="W69" i="4"/>
  <c r="W29" i="4"/>
  <c r="W13" i="4"/>
  <c r="W68" i="4"/>
  <c r="W28" i="4"/>
  <c r="W20" i="4"/>
  <c r="W93" i="4"/>
  <c r="W45" i="4"/>
  <c r="W36" i="4"/>
  <c r="W88" i="4"/>
  <c r="W64" i="4"/>
  <c r="W48" i="4"/>
  <c r="W40" i="4"/>
  <c r="W16" i="4"/>
  <c r="W99" i="4"/>
  <c r="W83" i="4"/>
  <c r="W75" i="4"/>
  <c r="W67" i="4"/>
  <c r="W59" i="4"/>
  <c r="W51" i="4"/>
  <c r="W35" i="4"/>
  <c r="W11" i="4"/>
  <c r="W85" i="4"/>
  <c r="W80" i="4"/>
  <c r="W60" i="4"/>
  <c r="W87" i="4"/>
  <c r="W79" i="4"/>
  <c r="W55" i="4"/>
  <c r="W23" i="4"/>
  <c r="W15" i="4"/>
  <c r="W98" i="4"/>
  <c r="W82" i="4"/>
  <c r="W10" i="4"/>
  <c r="W86" i="4"/>
  <c r="W78" i="4"/>
  <c r="W70" i="4"/>
  <c r="W33" i="4"/>
  <c r="W17" i="4"/>
  <c r="W9" i="4" l="1"/>
  <c r="AA4" i="5"/>
  <c r="AC90" i="5"/>
  <c r="Q90" i="5" s="1"/>
  <c r="AF90" i="5"/>
  <c r="R90" i="5" s="1"/>
  <c r="AB90" i="5"/>
  <c r="O90" i="5" s="1"/>
  <c r="AC63" i="5"/>
  <c r="Q63" i="5" s="1"/>
  <c r="AB63" i="5"/>
  <c r="O63" i="5" s="1"/>
  <c r="AF63" i="5"/>
  <c r="R63" i="5" s="1"/>
  <c r="N28" i="5"/>
  <c r="S28" i="5" s="1"/>
  <c r="T28" i="5" s="1"/>
  <c r="W24" i="4"/>
  <c r="AK50" i="5"/>
  <c r="AO50" i="5" s="1"/>
  <c r="W46" i="4"/>
  <c r="N99" i="5"/>
  <c r="S99" i="5" s="1"/>
  <c r="T99" i="5" s="1"/>
  <c r="W95" i="4"/>
  <c r="AK93" i="5"/>
  <c r="AO93" i="5" s="1"/>
  <c r="W89" i="4"/>
  <c r="N106" i="5"/>
  <c r="S106" i="5" s="1"/>
  <c r="T106" i="5" s="1"/>
  <c r="W102" i="4"/>
  <c r="AK107" i="5"/>
  <c r="AO107" i="5" s="1"/>
  <c r="W103" i="4"/>
  <c r="N95" i="5"/>
  <c r="S95" i="5" s="1"/>
  <c r="T95" i="5" s="1"/>
  <c r="W91" i="4"/>
  <c r="N70" i="5"/>
  <c r="S70" i="5" s="1"/>
  <c r="T70" i="5" s="1"/>
  <c r="W66" i="4"/>
  <c r="AK79" i="5"/>
  <c r="AO79" i="5" s="1"/>
  <c r="N42" i="5"/>
  <c r="S42" i="5" s="1"/>
  <c r="T42" i="5" s="1"/>
  <c r="W38" i="4"/>
  <c r="W106" i="4"/>
  <c r="AK65" i="5"/>
  <c r="AO65" i="5" s="1"/>
  <c r="W61" i="4"/>
  <c r="W54" i="4"/>
  <c r="N62" i="5"/>
  <c r="S62" i="5" s="1"/>
  <c r="T62" i="5" s="1"/>
  <c r="W58" i="4"/>
  <c r="N31" i="5"/>
  <c r="S31" i="5" s="1"/>
  <c r="T31" i="5" s="1"/>
  <c r="W27" i="4"/>
  <c r="W72" i="4"/>
  <c r="W97" i="4"/>
  <c r="AK43" i="5"/>
  <c r="AO43" i="5" s="1"/>
  <c r="W39" i="4"/>
  <c r="AK35" i="5"/>
  <c r="AO35" i="5" s="1"/>
  <c r="W31" i="4"/>
  <c r="AK48" i="5"/>
  <c r="AO48" i="5" s="1"/>
  <c r="W44" i="4"/>
  <c r="AK53" i="5"/>
  <c r="AO53" i="5" s="1"/>
  <c r="W49" i="4"/>
  <c r="N109" i="5"/>
  <c r="S109" i="5" s="1"/>
  <c r="T109" i="5" s="1"/>
  <c r="W105" i="4"/>
  <c r="N66" i="5"/>
  <c r="S66" i="5" s="1"/>
  <c r="T66" i="5" s="1"/>
  <c r="W62" i="4"/>
  <c r="N75" i="5"/>
  <c r="S75" i="5" s="1"/>
  <c r="T75" i="5" s="1"/>
  <c r="W71" i="4"/>
  <c r="N78" i="5"/>
  <c r="S78" i="5" s="1"/>
  <c r="T78" i="5" s="1"/>
  <c r="W74" i="4"/>
  <c r="AK51" i="5"/>
  <c r="AO51" i="5" s="1"/>
  <c r="W47" i="4"/>
  <c r="N36" i="5"/>
  <c r="S36" i="5" s="1"/>
  <c r="T36" i="5" s="1"/>
  <c r="W32" i="4"/>
  <c r="AK47" i="5"/>
  <c r="AO47" i="5" s="1"/>
  <c r="W43" i="4"/>
  <c r="N108" i="5"/>
  <c r="S108" i="5" s="1"/>
  <c r="T108" i="5" s="1"/>
  <c r="W104" i="4"/>
  <c r="N33" i="5"/>
  <c r="S33" i="5" s="1"/>
  <c r="T33" i="5" s="1"/>
  <c r="W42" i="4"/>
  <c r="N85" i="5"/>
  <c r="S85" i="5" s="1"/>
  <c r="T85" i="5" s="1"/>
  <c r="W81" i="4"/>
  <c r="AK54" i="5"/>
  <c r="AO54" i="5" s="1"/>
  <c r="W50" i="4"/>
  <c r="AK61" i="5"/>
  <c r="AO61" i="5" s="1"/>
  <c r="W57" i="4"/>
  <c r="N18" i="5"/>
  <c r="S18" i="5" s="1"/>
  <c r="W14" i="4"/>
  <c r="AK16" i="5"/>
  <c r="AO16" i="5" s="1"/>
  <c r="W12" i="4"/>
  <c r="AK22" i="5"/>
  <c r="AO22" i="5" s="1"/>
  <c r="W18" i="4"/>
  <c r="AK80" i="5"/>
  <c r="AO80" i="5" s="1"/>
  <c r="W76" i="4"/>
  <c r="AK74" i="5"/>
  <c r="AO74" i="5" s="1"/>
  <c r="N77" i="5"/>
  <c r="S77" i="5" s="1"/>
  <c r="T77" i="5" s="1"/>
  <c r="W73" i="4"/>
  <c r="AK60" i="5"/>
  <c r="AO60" i="5" s="1"/>
  <c r="W56" i="4"/>
  <c r="N29" i="5"/>
  <c r="S29" i="5" s="1"/>
  <c r="T29" i="5" s="1"/>
  <c r="W25" i="4"/>
  <c r="AK100" i="5"/>
  <c r="AO100" i="5" s="1"/>
  <c r="W96" i="4"/>
  <c r="AK23" i="5"/>
  <c r="AO23" i="5" s="1"/>
  <c r="W19" i="4"/>
  <c r="N45" i="5"/>
  <c r="S45" i="5" s="1"/>
  <c r="T45" i="5" s="1"/>
  <c r="W41" i="4"/>
  <c r="AK105" i="5"/>
  <c r="AO105" i="5" s="1"/>
  <c r="W101" i="4"/>
  <c r="W65" i="4"/>
  <c r="AK26" i="5"/>
  <c r="AO26" i="5" s="1"/>
  <c r="W22" i="4"/>
  <c r="AK56" i="5"/>
  <c r="AO56" i="5" s="1"/>
  <c r="W52" i="4"/>
  <c r="N30" i="5"/>
  <c r="S30" i="5" s="1"/>
  <c r="T30" i="5" s="1"/>
  <c r="W26" i="4"/>
  <c r="N94" i="5"/>
  <c r="S94" i="5" s="1"/>
  <c r="T94" i="5" s="1"/>
  <c r="W90" i="4"/>
  <c r="N67" i="5"/>
  <c r="S67" i="5" s="1"/>
  <c r="T67" i="5" s="1"/>
  <c r="W63" i="4"/>
  <c r="N41" i="5"/>
  <c r="S41" i="5" s="1"/>
  <c r="T41" i="5" s="1"/>
  <c r="W37" i="4"/>
  <c r="N96" i="5"/>
  <c r="S96" i="5" s="1"/>
  <c r="T96" i="5" s="1"/>
  <c r="W92" i="4"/>
  <c r="AK88" i="5"/>
  <c r="AO88" i="5" s="1"/>
  <c r="W84" i="4"/>
  <c r="AK98" i="5"/>
  <c r="AO98" i="5" s="1"/>
  <c r="W94" i="4"/>
  <c r="AK57" i="5"/>
  <c r="AO57" i="5" s="1"/>
  <c r="W53" i="4"/>
  <c r="AK34" i="5"/>
  <c r="AO34" i="5" s="1"/>
  <c r="W30" i="4"/>
  <c r="AK104" i="5"/>
  <c r="AO104" i="5" s="1"/>
  <c r="W100" i="4"/>
  <c r="AK38" i="5"/>
  <c r="AO38" i="5" s="1"/>
  <c r="W34" i="4"/>
  <c r="AK25" i="5"/>
  <c r="AO25" i="5" s="1"/>
  <c r="W21" i="4"/>
  <c r="AK82" i="5"/>
  <c r="AO82" i="5" s="1"/>
  <c r="AD63" i="5"/>
  <c r="P63" i="5" s="1"/>
  <c r="N43" i="5"/>
  <c r="S43" i="5" s="1"/>
  <c r="T43" i="5" s="1"/>
  <c r="AK36" i="5"/>
  <c r="AO36" i="5" s="1"/>
  <c r="AD90" i="5"/>
  <c r="P90" i="5" s="1"/>
  <c r="AK63" i="5"/>
  <c r="AO63" i="5" s="1"/>
  <c r="N81" i="5"/>
  <c r="S81" i="5" s="1"/>
  <c r="T81" i="5" s="1"/>
  <c r="N64" i="5"/>
  <c r="S64" i="5" s="1"/>
  <c r="T64" i="5" s="1"/>
  <c r="AK64" i="5"/>
  <c r="AO64" i="5" s="1"/>
  <c r="AK90" i="5"/>
  <c r="AO90" i="5" s="1"/>
  <c r="AC67" i="5" l="1"/>
  <c r="Q67" i="5" s="1"/>
  <c r="AF67" i="5"/>
  <c r="R67" i="5" s="1"/>
  <c r="AB67" i="5"/>
  <c r="O67" i="5" s="1"/>
  <c r="AC18" i="5"/>
  <c r="Q18" i="5" s="1"/>
  <c r="AB18" i="5"/>
  <c r="O18" i="5" s="1"/>
  <c r="AD18" i="5" s="1"/>
  <c r="P18" i="5" s="1"/>
  <c r="AC33" i="5"/>
  <c r="Q33" i="5" s="1"/>
  <c r="AB33" i="5"/>
  <c r="O33" i="5" s="1"/>
  <c r="AF33" i="5"/>
  <c r="R33" i="5" s="1"/>
  <c r="AC36" i="5"/>
  <c r="Q36" i="5" s="1"/>
  <c r="AF36" i="5"/>
  <c r="R36" i="5" s="1"/>
  <c r="AB36" i="5"/>
  <c r="O36" i="5" s="1"/>
  <c r="AC66" i="5"/>
  <c r="Q66" i="5" s="1"/>
  <c r="AF66" i="5"/>
  <c r="R66" i="5" s="1"/>
  <c r="AB66" i="5"/>
  <c r="O66" i="5" s="1"/>
  <c r="AC62" i="5"/>
  <c r="Q62" i="5" s="1"/>
  <c r="AB62" i="5"/>
  <c r="O62" i="5" s="1"/>
  <c r="AF62" i="5"/>
  <c r="R62" i="5" s="1"/>
  <c r="AC77" i="5"/>
  <c r="Q77" i="5" s="1"/>
  <c r="AB77" i="5"/>
  <c r="O77" i="5" s="1"/>
  <c r="AF77" i="5"/>
  <c r="R77" i="5" s="1"/>
  <c r="AC81" i="5"/>
  <c r="Q81" i="5" s="1"/>
  <c r="AF81" i="5"/>
  <c r="R81" i="5" s="1"/>
  <c r="AB81" i="5"/>
  <c r="O81" i="5" s="1"/>
  <c r="AC70" i="5"/>
  <c r="Q70" i="5" s="1"/>
  <c r="AB70" i="5"/>
  <c r="O70" i="5" s="1"/>
  <c r="AF70" i="5"/>
  <c r="R70" i="5" s="1"/>
  <c r="AC64" i="5"/>
  <c r="Q64" i="5" s="1"/>
  <c r="AF64" i="5"/>
  <c r="R64" i="5" s="1"/>
  <c r="AB64" i="5"/>
  <c r="O64" i="5" s="1"/>
  <c r="AC94" i="5"/>
  <c r="Q94" i="5" s="1"/>
  <c r="AB94" i="5"/>
  <c r="O94" i="5" s="1"/>
  <c r="AF94" i="5"/>
  <c r="R94" i="5" s="1"/>
  <c r="AC108" i="5"/>
  <c r="Q108" i="5" s="1"/>
  <c r="AF108" i="5"/>
  <c r="R108" i="5" s="1"/>
  <c r="AB108" i="5"/>
  <c r="O108" i="5" s="1"/>
  <c r="AC109" i="5"/>
  <c r="Q109" i="5" s="1"/>
  <c r="AB109" i="5"/>
  <c r="O109" i="5" s="1"/>
  <c r="AF109" i="5"/>
  <c r="R109" i="5" s="1"/>
  <c r="AC28" i="5"/>
  <c r="Q28" i="5" s="1"/>
  <c r="AF28" i="5"/>
  <c r="R28" i="5" s="1"/>
  <c r="AB28" i="5"/>
  <c r="O28" i="5" s="1"/>
  <c r="AC29" i="5"/>
  <c r="Q29" i="5" s="1"/>
  <c r="AB29" i="5"/>
  <c r="O29" i="5" s="1"/>
  <c r="AF29" i="5"/>
  <c r="R29" i="5" s="1"/>
  <c r="AC95" i="5"/>
  <c r="Q95" i="5" s="1"/>
  <c r="AB95" i="5"/>
  <c r="O95" i="5" s="1"/>
  <c r="AF95" i="5"/>
  <c r="R95" i="5" s="1"/>
  <c r="AC99" i="5"/>
  <c r="Q99" i="5" s="1"/>
  <c r="AF99" i="5"/>
  <c r="R99" i="5" s="1"/>
  <c r="AB99" i="5"/>
  <c r="O99" i="5" s="1"/>
  <c r="AC43" i="5"/>
  <c r="Q43" i="5" s="1"/>
  <c r="AF43" i="5"/>
  <c r="R43" i="5" s="1"/>
  <c r="AB43" i="5"/>
  <c r="O43" i="5" s="1"/>
  <c r="AC30" i="5"/>
  <c r="Q30" i="5" s="1"/>
  <c r="AB30" i="5"/>
  <c r="O30" i="5" s="1"/>
  <c r="AF30" i="5"/>
  <c r="R30" i="5" s="1"/>
  <c r="AC78" i="5"/>
  <c r="Q78" i="5" s="1"/>
  <c r="AB78" i="5"/>
  <c r="O78" i="5" s="1"/>
  <c r="AF78" i="5"/>
  <c r="R78" i="5" s="1"/>
  <c r="AC106" i="5"/>
  <c r="Q106" i="5" s="1"/>
  <c r="AF106" i="5"/>
  <c r="R106" i="5" s="1"/>
  <c r="AB106" i="5"/>
  <c r="O106" i="5" s="1"/>
  <c r="AC96" i="5"/>
  <c r="Q96" i="5" s="1"/>
  <c r="AF96" i="5"/>
  <c r="R96" i="5" s="1"/>
  <c r="AB96" i="5"/>
  <c r="O96" i="5" s="1"/>
  <c r="AC45" i="5"/>
  <c r="Q45" i="5" s="1"/>
  <c r="AB45" i="5"/>
  <c r="O45" i="5" s="1"/>
  <c r="AF45" i="5"/>
  <c r="R45" i="5" s="1"/>
  <c r="AC41" i="5"/>
  <c r="Q41" i="5" s="1"/>
  <c r="AF41" i="5"/>
  <c r="R41" i="5" s="1"/>
  <c r="AB41" i="5"/>
  <c r="O41" i="5" s="1"/>
  <c r="AC85" i="5"/>
  <c r="Q85" i="5" s="1"/>
  <c r="AB85" i="5"/>
  <c r="O85" i="5" s="1"/>
  <c r="AF85" i="5"/>
  <c r="R85" i="5" s="1"/>
  <c r="AC75" i="5"/>
  <c r="Q75" i="5" s="1"/>
  <c r="AF75" i="5"/>
  <c r="R75" i="5" s="1"/>
  <c r="AB75" i="5"/>
  <c r="O75" i="5" s="1"/>
  <c r="AC31" i="5"/>
  <c r="Q31" i="5" s="1"/>
  <c r="AB31" i="5"/>
  <c r="O31" i="5" s="1"/>
  <c r="AF31" i="5"/>
  <c r="R31" i="5" s="1"/>
  <c r="AC42" i="5"/>
  <c r="Q42" i="5" s="1"/>
  <c r="AF42" i="5"/>
  <c r="R42" i="5" s="1"/>
  <c r="AB42" i="5"/>
  <c r="O42" i="5" s="1"/>
  <c r="AD78" i="5"/>
  <c r="P78" i="5" s="1"/>
  <c r="AD70" i="5"/>
  <c r="P70" i="5" s="1"/>
  <c r="AD66" i="5"/>
  <c r="P66" i="5" s="1"/>
  <c r="AD109" i="5"/>
  <c r="P109" i="5" s="1"/>
  <c r="AK108" i="5"/>
  <c r="AO108" i="5" s="1"/>
  <c r="AK42" i="5"/>
  <c r="AO42" i="5" s="1"/>
  <c r="AK62" i="5"/>
  <c r="AO62" i="5" s="1"/>
  <c r="AK31" i="5"/>
  <c r="AO31" i="5" s="1"/>
  <c r="AK33" i="5"/>
  <c r="AO33" i="5" s="1"/>
  <c r="N35" i="5"/>
  <c r="S35" i="5" s="1"/>
  <c r="T35" i="5" s="1"/>
  <c r="AK95" i="5"/>
  <c r="AO95" i="5" s="1"/>
  <c r="N107" i="5"/>
  <c r="S107" i="5" s="1"/>
  <c r="T107" i="5" s="1"/>
  <c r="AK109" i="5"/>
  <c r="AO109" i="5" s="1"/>
  <c r="N50" i="5"/>
  <c r="S50" i="5" s="1"/>
  <c r="T50" i="5" s="1"/>
  <c r="N22" i="5"/>
  <c r="S22" i="5" s="1"/>
  <c r="T22" i="5" s="1"/>
  <c r="N56" i="5"/>
  <c r="S56" i="5" s="1"/>
  <c r="T56" i="5" s="1"/>
  <c r="AK99" i="5"/>
  <c r="AO99" i="5" s="1"/>
  <c r="AK66" i="5"/>
  <c r="AO66" i="5" s="1"/>
  <c r="AK29" i="5"/>
  <c r="AO29" i="5" s="1"/>
  <c r="N61" i="5"/>
  <c r="S61" i="5" s="1"/>
  <c r="T61" i="5" s="1"/>
  <c r="N80" i="5"/>
  <c r="S80" i="5" s="1"/>
  <c r="T80" i="5" s="1"/>
  <c r="AD33" i="5"/>
  <c r="P33" i="5" s="1"/>
  <c r="N82" i="5"/>
  <c r="S82" i="5" s="1"/>
  <c r="T82" i="5" s="1"/>
  <c r="N48" i="5"/>
  <c r="S48" i="5" s="1"/>
  <c r="T48" i="5" s="1"/>
  <c r="N51" i="5"/>
  <c r="S51" i="5" s="1"/>
  <c r="T51" i="5" s="1"/>
  <c r="AD30" i="5"/>
  <c r="P30" i="5" s="1"/>
  <c r="N105" i="5"/>
  <c r="S105" i="5" s="1"/>
  <c r="T105" i="5" s="1"/>
  <c r="AK96" i="5"/>
  <c r="AO96" i="5" s="1"/>
  <c r="N57" i="5"/>
  <c r="S57" i="5" s="1"/>
  <c r="T57" i="5" s="1"/>
  <c r="N60" i="5"/>
  <c r="S60" i="5" s="1"/>
  <c r="T60" i="5" s="1"/>
  <c r="N47" i="5"/>
  <c r="S47" i="5" s="1"/>
  <c r="T47" i="5" s="1"/>
  <c r="AK75" i="5"/>
  <c r="AO75" i="5" s="1"/>
  <c r="N88" i="5"/>
  <c r="S88" i="5" s="1"/>
  <c r="T88" i="5" s="1"/>
  <c r="N100" i="5"/>
  <c r="S100" i="5" s="1"/>
  <c r="T100" i="5" s="1"/>
  <c r="AK18" i="5"/>
  <c r="AO18" i="5" s="1"/>
  <c r="N65" i="5"/>
  <c r="S65" i="5" s="1"/>
  <c r="T65" i="5" s="1"/>
  <c r="AK30" i="5"/>
  <c r="AO30" i="5" s="1"/>
  <c r="AK85" i="5"/>
  <c r="AO85" i="5" s="1"/>
  <c r="AK45" i="5"/>
  <c r="AO45" i="5" s="1"/>
  <c r="N104" i="5"/>
  <c r="S104" i="5" s="1"/>
  <c r="T104" i="5" s="1"/>
  <c r="N25" i="5"/>
  <c r="S25" i="5" s="1"/>
  <c r="T25" i="5" s="1"/>
  <c r="N74" i="5"/>
  <c r="S74" i="5" s="1"/>
  <c r="T74" i="5" s="1"/>
  <c r="AK70" i="5"/>
  <c r="AO70" i="5" s="1"/>
  <c r="N34" i="5"/>
  <c r="S34" i="5" s="1"/>
  <c r="T34" i="5" s="1"/>
  <c r="N23" i="5"/>
  <c r="S23" i="5" s="1"/>
  <c r="T23" i="5" s="1"/>
  <c r="AK94" i="5"/>
  <c r="AO94" i="5" s="1"/>
  <c r="N16" i="5"/>
  <c r="S16" i="5" s="1"/>
  <c r="N58" i="5"/>
  <c r="S58" i="5" s="1"/>
  <c r="T58" i="5" s="1"/>
  <c r="AK58" i="5"/>
  <c r="AO58" i="5" s="1"/>
  <c r="N79" i="5"/>
  <c r="S79" i="5" s="1"/>
  <c r="T79" i="5" s="1"/>
  <c r="N98" i="5"/>
  <c r="S98" i="5" s="1"/>
  <c r="T98" i="5" s="1"/>
  <c r="N38" i="5"/>
  <c r="S38" i="5" s="1"/>
  <c r="T38" i="5" s="1"/>
  <c r="AK106" i="5"/>
  <c r="AO106" i="5" s="1"/>
  <c r="N26" i="5"/>
  <c r="S26" i="5" s="1"/>
  <c r="T26" i="5" s="1"/>
  <c r="AK67" i="5"/>
  <c r="AO67" i="5" s="1"/>
  <c r="AK77" i="5"/>
  <c r="AO77" i="5" s="1"/>
  <c r="N69" i="5"/>
  <c r="S69" i="5" s="1"/>
  <c r="T69" i="5" s="1"/>
  <c r="AK69" i="5"/>
  <c r="AO69" i="5" s="1"/>
  <c r="AK24" i="5"/>
  <c r="AO24" i="5" s="1"/>
  <c r="N24" i="5"/>
  <c r="S24" i="5" s="1"/>
  <c r="T24" i="5" s="1"/>
  <c r="N76" i="5"/>
  <c r="S76" i="5" s="1"/>
  <c r="T76" i="5" s="1"/>
  <c r="AK76" i="5"/>
  <c r="AO76" i="5" s="1"/>
  <c r="N101" i="5"/>
  <c r="S101" i="5" s="1"/>
  <c r="T101" i="5" s="1"/>
  <c r="AK101" i="5"/>
  <c r="AO101" i="5" s="1"/>
  <c r="AK78" i="5"/>
  <c r="AO78" i="5" s="1"/>
  <c r="N46" i="5"/>
  <c r="S46" i="5" s="1"/>
  <c r="T46" i="5" s="1"/>
  <c r="AK46" i="5"/>
  <c r="AO46" i="5" s="1"/>
  <c r="AK28" i="5"/>
  <c r="AO28" i="5" s="1"/>
  <c r="N53" i="5"/>
  <c r="S53" i="5" s="1"/>
  <c r="T53" i="5" s="1"/>
  <c r="N93" i="5"/>
  <c r="S93" i="5" s="1"/>
  <c r="T93" i="5" s="1"/>
  <c r="N54" i="5"/>
  <c r="S54" i="5" s="1"/>
  <c r="T54" i="5" s="1"/>
  <c r="AK41" i="5"/>
  <c r="AO41" i="5" s="1"/>
  <c r="N110" i="5"/>
  <c r="S110" i="5" s="1"/>
  <c r="T110" i="5" s="1"/>
  <c r="AK110" i="5"/>
  <c r="AO110" i="5" s="1"/>
  <c r="N44" i="5"/>
  <c r="S44" i="5" s="1"/>
  <c r="T44" i="5" s="1"/>
  <c r="AK44" i="5"/>
  <c r="AO44" i="5" s="1"/>
  <c r="N17" i="5"/>
  <c r="S17" i="5" s="1"/>
  <c r="AK17" i="5"/>
  <c r="AO17" i="5" s="1"/>
  <c r="AD67" i="5"/>
  <c r="P67" i="5" s="1"/>
  <c r="AD108" i="5"/>
  <c r="P108" i="5" s="1"/>
  <c r="AD64" i="5"/>
  <c r="P64" i="5" s="1"/>
  <c r="AD31" i="5"/>
  <c r="P31" i="5" s="1"/>
  <c r="N55" i="5"/>
  <c r="S55" i="5" s="1"/>
  <c r="T55" i="5" s="1"/>
  <c r="AK55" i="5"/>
  <c r="AO55" i="5" s="1"/>
  <c r="N15" i="5"/>
  <c r="S15" i="5" s="1"/>
  <c r="AK15" i="5"/>
  <c r="AO15" i="5" s="1"/>
  <c r="AK19" i="5"/>
  <c r="AO19" i="5" s="1"/>
  <c r="N19" i="5"/>
  <c r="S19" i="5" s="1"/>
  <c r="T19" i="5" s="1"/>
  <c r="AD95" i="5"/>
  <c r="P95" i="5" s="1"/>
  <c r="AD28" i="5"/>
  <c r="P28" i="5" s="1"/>
  <c r="N13" i="5"/>
  <c r="S13" i="5" s="1"/>
  <c r="AK13" i="5"/>
  <c r="AD62" i="5"/>
  <c r="P62" i="5" s="1"/>
  <c r="AD36" i="5"/>
  <c r="P36" i="5" s="1"/>
  <c r="AD45" i="5"/>
  <c r="P45" i="5" s="1"/>
  <c r="AD81" i="5"/>
  <c r="P81" i="5" s="1"/>
  <c r="AK39" i="5"/>
  <c r="AO39" i="5" s="1"/>
  <c r="N39" i="5"/>
  <c r="S39" i="5" s="1"/>
  <c r="T39" i="5" s="1"/>
  <c r="N27" i="5"/>
  <c r="S27" i="5" s="1"/>
  <c r="T27" i="5" s="1"/>
  <c r="AK27" i="5"/>
  <c r="AO27" i="5" s="1"/>
  <c r="AD77" i="5"/>
  <c r="P77" i="5" s="1"/>
  <c r="AD43" i="5"/>
  <c r="P43" i="5" s="1"/>
  <c r="AD99" i="5"/>
  <c r="P99" i="5" s="1"/>
  <c r="N97" i="5"/>
  <c r="S97" i="5" s="1"/>
  <c r="T97" i="5" s="1"/>
  <c r="AK97" i="5"/>
  <c r="AO97" i="5" s="1"/>
  <c r="AD85" i="5"/>
  <c r="P85" i="5" s="1"/>
  <c r="N59" i="5"/>
  <c r="S59" i="5" s="1"/>
  <c r="T59" i="5" s="1"/>
  <c r="AK59" i="5"/>
  <c r="AO59" i="5" s="1"/>
  <c r="N40" i="5"/>
  <c r="S40" i="5" s="1"/>
  <c r="T40" i="5" s="1"/>
  <c r="AK40" i="5"/>
  <c r="AO40" i="5" s="1"/>
  <c r="N103" i="5"/>
  <c r="S103" i="5" s="1"/>
  <c r="T103" i="5" s="1"/>
  <c r="AK103" i="5"/>
  <c r="AO103" i="5" s="1"/>
  <c r="AD106" i="5"/>
  <c r="P106" i="5" s="1"/>
  <c r="AK21" i="5"/>
  <c r="AO21" i="5" s="1"/>
  <c r="N21" i="5"/>
  <c r="S21" i="5" s="1"/>
  <c r="T21" i="5" s="1"/>
  <c r="N83" i="5"/>
  <c r="S83" i="5" s="1"/>
  <c r="T83" i="5" s="1"/>
  <c r="AK83" i="5"/>
  <c r="AO83" i="5" s="1"/>
  <c r="AK68" i="5"/>
  <c r="AO68" i="5" s="1"/>
  <c r="N68" i="5"/>
  <c r="S68" i="5" s="1"/>
  <c r="T68" i="5" s="1"/>
  <c r="AK73" i="5"/>
  <c r="AO73" i="5" s="1"/>
  <c r="N73" i="5"/>
  <c r="S73" i="5" s="1"/>
  <c r="T73" i="5" s="1"/>
  <c r="AD41" i="5"/>
  <c r="P41" i="5" s="1"/>
  <c r="N20" i="5"/>
  <c r="S20" i="5" s="1"/>
  <c r="T20" i="5" s="1"/>
  <c r="AK20" i="5"/>
  <c r="AO20" i="5" s="1"/>
  <c r="N87" i="5"/>
  <c r="S87" i="5" s="1"/>
  <c r="T87" i="5" s="1"/>
  <c r="AK87" i="5"/>
  <c r="AO87" i="5" s="1"/>
  <c r="N14" i="5"/>
  <c r="S14" i="5" s="1"/>
  <c r="AK14" i="5"/>
  <c r="AO14" i="5" s="1"/>
  <c r="AD29" i="5"/>
  <c r="P29" i="5" s="1"/>
  <c r="AK102" i="5"/>
  <c r="AO102" i="5" s="1"/>
  <c r="N102" i="5"/>
  <c r="S102" i="5" s="1"/>
  <c r="T102" i="5" s="1"/>
  <c r="N89" i="5"/>
  <c r="S89" i="5" s="1"/>
  <c r="T89" i="5" s="1"/>
  <c r="AK89" i="5"/>
  <c r="AO89" i="5" s="1"/>
  <c r="N72" i="5"/>
  <c r="S72" i="5" s="1"/>
  <c r="T72" i="5" s="1"/>
  <c r="AK72" i="5"/>
  <c r="AO72" i="5" s="1"/>
  <c r="AD96" i="5"/>
  <c r="P96" i="5" s="1"/>
  <c r="AK91" i="5"/>
  <c r="AO91" i="5" s="1"/>
  <c r="N91" i="5"/>
  <c r="S91" i="5" s="1"/>
  <c r="T91" i="5" s="1"/>
  <c r="AK71" i="5"/>
  <c r="AO71" i="5" s="1"/>
  <c r="N71" i="5"/>
  <c r="S71" i="5" s="1"/>
  <c r="T71" i="5" s="1"/>
  <c r="AK37" i="5"/>
  <c r="AO37" i="5" s="1"/>
  <c r="N37" i="5"/>
  <c r="S37" i="5" s="1"/>
  <c r="T37" i="5" s="1"/>
  <c r="N86" i="5"/>
  <c r="S86" i="5" s="1"/>
  <c r="T86" i="5" s="1"/>
  <c r="AK86" i="5"/>
  <c r="AO86" i="5" s="1"/>
  <c r="AD42" i="5"/>
  <c r="P42" i="5" s="1"/>
  <c r="AK32" i="5"/>
  <c r="AO32" i="5" s="1"/>
  <c r="N32" i="5"/>
  <c r="S32" i="5" s="1"/>
  <c r="T32" i="5" s="1"/>
  <c r="AD75" i="5"/>
  <c r="P75" i="5" s="1"/>
  <c r="N92" i="5"/>
  <c r="S92" i="5" s="1"/>
  <c r="T92" i="5" s="1"/>
  <c r="AK92" i="5"/>
  <c r="AO92" i="5" s="1"/>
  <c r="AK49" i="5"/>
  <c r="AO49" i="5" s="1"/>
  <c r="N49" i="5"/>
  <c r="S49" i="5" s="1"/>
  <c r="T49" i="5" s="1"/>
  <c r="AD94" i="5"/>
  <c r="P94" i="5" s="1"/>
  <c r="AK52" i="5"/>
  <c r="AO52" i="5" s="1"/>
  <c r="N52" i="5"/>
  <c r="S52" i="5" s="1"/>
  <c r="T52" i="5" s="1"/>
  <c r="N84" i="5"/>
  <c r="S84" i="5" s="1"/>
  <c r="T84" i="5" s="1"/>
  <c r="AK84" i="5"/>
  <c r="AO84" i="5" s="1"/>
  <c r="AC20" i="5" l="1"/>
  <c r="Q20" i="5" s="1"/>
  <c r="AF20" i="5"/>
  <c r="R20" i="5" s="1"/>
  <c r="AB20" i="5"/>
  <c r="O20" i="5" s="1"/>
  <c r="AC13" i="5"/>
  <c r="Q13" i="5" s="1"/>
  <c r="AB13" i="5"/>
  <c r="O13" i="5" s="1"/>
  <c r="AD13" i="5" s="1"/>
  <c r="P13" i="5" s="1"/>
  <c r="AC46" i="5"/>
  <c r="Q46" i="5" s="1"/>
  <c r="AB46" i="5"/>
  <c r="O46" i="5" s="1"/>
  <c r="AF46" i="5"/>
  <c r="R46" i="5" s="1"/>
  <c r="AC105" i="5"/>
  <c r="Q105" i="5" s="1"/>
  <c r="AB105" i="5"/>
  <c r="O105" i="5" s="1"/>
  <c r="AF105" i="5"/>
  <c r="R105" i="5" s="1"/>
  <c r="AC61" i="5"/>
  <c r="Q61" i="5" s="1"/>
  <c r="AB61" i="5"/>
  <c r="O61" i="5" s="1"/>
  <c r="AF61" i="5"/>
  <c r="R61" i="5" s="1"/>
  <c r="AC50" i="5"/>
  <c r="Q50" i="5" s="1"/>
  <c r="AF50" i="5"/>
  <c r="R50" i="5" s="1"/>
  <c r="AB50" i="5"/>
  <c r="O50" i="5" s="1"/>
  <c r="AC38" i="5"/>
  <c r="Q38" i="5" s="1"/>
  <c r="AB38" i="5"/>
  <c r="O38" i="5" s="1"/>
  <c r="AF38" i="5"/>
  <c r="R38" i="5" s="1"/>
  <c r="AC83" i="5"/>
  <c r="Q83" i="5" s="1"/>
  <c r="AF83" i="5"/>
  <c r="R83" i="5" s="1"/>
  <c r="AB83" i="5"/>
  <c r="O83" i="5" s="1"/>
  <c r="AC103" i="5"/>
  <c r="Q103" i="5" s="1"/>
  <c r="AB103" i="5"/>
  <c r="O103" i="5" s="1"/>
  <c r="AF103" i="5"/>
  <c r="R103" i="5" s="1"/>
  <c r="AC69" i="5"/>
  <c r="Q69" i="5" s="1"/>
  <c r="AB69" i="5"/>
  <c r="O69" i="5" s="1"/>
  <c r="AF69" i="5"/>
  <c r="R69" i="5" s="1"/>
  <c r="AC98" i="5"/>
  <c r="Q98" i="5" s="1"/>
  <c r="AF98" i="5"/>
  <c r="R98" i="5" s="1"/>
  <c r="AB98" i="5"/>
  <c r="O98" i="5" s="1"/>
  <c r="AC25" i="5"/>
  <c r="Q25" i="5" s="1"/>
  <c r="AB25" i="5"/>
  <c r="O25" i="5" s="1"/>
  <c r="AF25" i="5"/>
  <c r="R25" i="5" s="1"/>
  <c r="AC88" i="5"/>
  <c r="Q88" i="5" s="1"/>
  <c r="AF88" i="5"/>
  <c r="R88" i="5" s="1"/>
  <c r="AB88" i="5"/>
  <c r="O88" i="5" s="1"/>
  <c r="AC16" i="5"/>
  <c r="Q16" i="5" s="1"/>
  <c r="AB16" i="5"/>
  <c r="O16" i="5" s="1"/>
  <c r="AC21" i="5"/>
  <c r="Q21" i="5" s="1"/>
  <c r="AB21" i="5"/>
  <c r="O21" i="5" s="1"/>
  <c r="AF21" i="5"/>
  <c r="R21" i="5" s="1"/>
  <c r="AC97" i="5"/>
  <c r="Q97" i="5" s="1"/>
  <c r="AF97" i="5"/>
  <c r="R97" i="5" s="1"/>
  <c r="AB97" i="5"/>
  <c r="O97" i="5" s="1"/>
  <c r="AC54" i="5"/>
  <c r="Q54" i="5" s="1"/>
  <c r="AB54" i="5"/>
  <c r="O54" i="5" s="1"/>
  <c r="AF54" i="5"/>
  <c r="R54" i="5" s="1"/>
  <c r="AC104" i="5"/>
  <c r="Q104" i="5" s="1"/>
  <c r="AF104" i="5"/>
  <c r="R104" i="5" s="1"/>
  <c r="AB104" i="5"/>
  <c r="O104" i="5" s="1"/>
  <c r="AF51" i="5"/>
  <c r="R51" i="5" s="1"/>
  <c r="AB51" i="5"/>
  <c r="O51" i="5" s="1"/>
  <c r="AC107" i="5"/>
  <c r="Q107" i="5" s="1"/>
  <c r="AF107" i="5"/>
  <c r="R107" i="5" s="1"/>
  <c r="AB107" i="5"/>
  <c r="O107" i="5" s="1"/>
  <c r="AF18" i="5"/>
  <c r="R18" i="5" s="1"/>
  <c r="AC92" i="5"/>
  <c r="Q92" i="5" s="1"/>
  <c r="AF92" i="5"/>
  <c r="R92" i="5" s="1"/>
  <c r="AB92" i="5"/>
  <c r="O92" i="5" s="1"/>
  <c r="AC40" i="5"/>
  <c r="Q40" i="5" s="1"/>
  <c r="AF40" i="5"/>
  <c r="R40" i="5" s="1"/>
  <c r="AB40" i="5"/>
  <c r="O40" i="5" s="1"/>
  <c r="AC15" i="5"/>
  <c r="Q15" i="5" s="1"/>
  <c r="AB15" i="5"/>
  <c r="O15" i="5" s="1"/>
  <c r="AD15" i="5" s="1"/>
  <c r="P15" i="5" s="1"/>
  <c r="AC93" i="5"/>
  <c r="Q93" i="5" s="1"/>
  <c r="AB93" i="5"/>
  <c r="O93" i="5" s="1"/>
  <c r="AF93" i="5"/>
  <c r="R93" i="5" s="1"/>
  <c r="AC101" i="5"/>
  <c r="Q101" i="5" s="1"/>
  <c r="AB101" i="5"/>
  <c r="O101" i="5" s="1"/>
  <c r="AF101" i="5"/>
  <c r="R101" i="5" s="1"/>
  <c r="AC79" i="5"/>
  <c r="Q79" i="5" s="1"/>
  <c r="AB79" i="5"/>
  <c r="O79" i="5" s="1"/>
  <c r="AF79" i="5"/>
  <c r="R79" i="5" s="1"/>
  <c r="AC23" i="5"/>
  <c r="Q23" i="5" s="1"/>
  <c r="AB23" i="5"/>
  <c r="O23" i="5" s="1"/>
  <c r="AF23" i="5"/>
  <c r="R23" i="5" s="1"/>
  <c r="AC47" i="5"/>
  <c r="Q47" i="5" s="1"/>
  <c r="AB47" i="5"/>
  <c r="O47" i="5" s="1"/>
  <c r="AF47" i="5"/>
  <c r="R47" i="5" s="1"/>
  <c r="AC48" i="5"/>
  <c r="Q48" i="5" s="1"/>
  <c r="AF48" i="5"/>
  <c r="R48" i="5" s="1"/>
  <c r="AB48" i="5"/>
  <c r="O48" i="5" s="1"/>
  <c r="AC19" i="5"/>
  <c r="Q19" i="5" s="1"/>
  <c r="AF19" i="5"/>
  <c r="R19" i="5" s="1"/>
  <c r="AB19" i="5"/>
  <c r="O19" i="5" s="1"/>
  <c r="AC110" i="5"/>
  <c r="Q110" i="5" s="1"/>
  <c r="AB110" i="5"/>
  <c r="O110" i="5" s="1"/>
  <c r="AF110" i="5"/>
  <c r="R110" i="5" s="1"/>
  <c r="AC89" i="5"/>
  <c r="Q89" i="5" s="1"/>
  <c r="AB89" i="5"/>
  <c r="O89" i="5" s="1"/>
  <c r="AF89" i="5"/>
  <c r="R89" i="5" s="1"/>
  <c r="AC73" i="5"/>
  <c r="Q73" i="5" s="1"/>
  <c r="AB73" i="5"/>
  <c r="O73" i="5" s="1"/>
  <c r="AF73" i="5"/>
  <c r="R73" i="5" s="1"/>
  <c r="AC17" i="5"/>
  <c r="Q17" i="5" s="1"/>
  <c r="AB17" i="5"/>
  <c r="O17" i="5" s="1"/>
  <c r="AD17" i="5" s="1"/>
  <c r="P17" i="5" s="1"/>
  <c r="AC53" i="5"/>
  <c r="Q53" i="5" s="1"/>
  <c r="AB53" i="5"/>
  <c r="O53" i="5" s="1"/>
  <c r="AF53" i="5"/>
  <c r="R53" i="5" s="1"/>
  <c r="AC34" i="5"/>
  <c r="Q34" i="5" s="1"/>
  <c r="AF34" i="5"/>
  <c r="R34" i="5" s="1"/>
  <c r="AB34" i="5"/>
  <c r="O34" i="5" s="1"/>
  <c r="AC60" i="5"/>
  <c r="Q60" i="5" s="1"/>
  <c r="AF60" i="5"/>
  <c r="R60" i="5" s="1"/>
  <c r="AB60" i="5"/>
  <c r="O60" i="5" s="1"/>
  <c r="AC82" i="5"/>
  <c r="Q82" i="5" s="1"/>
  <c r="AF82" i="5"/>
  <c r="R82" i="5" s="1"/>
  <c r="AB82" i="5"/>
  <c r="O82" i="5" s="1"/>
  <c r="AC71" i="5"/>
  <c r="Q71" i="5" s="1"/>
  <c r="AB71" i="5"/>
  <c r="O71" i="5" s="1"/>
  <c r="AF71" i="5"/>
  <c r="R71" i="5" s="1"/>
  <c r="AC100" i="5"/>
  <c r="Q100" i="5" s="1"/>
  <c r="AF100" i="5"/>
  <c r="R100" i="5" s="1"/>
  <c r="AB100" i="5"/>
  <c r="O100" i="5" s="1"/>
  <c r="AC72" i="5"/>
  <c r="Q72" i="5" s="1"/>
  <c r="AF72" i="5"/>
  <c r="R72" i="5" s="1"/>
  <c r="AB72" i="5"/>
  <c r="O72" i="5" s="1"/>
  <c r="AC91" i="5"/>
  <c r="Q91" i="5" s="1"/>
  <c r="AF91" i="5"/>
  <c r="R91" i="5" s="1"/>
  <c r="AB91" i="5"/>
  <c r="O91" i="5" s="1"/>
  <c r="AC14" i="5"/>
  <c r="Q14" i="5" s="1"/>
  <c r="AB14" i="5"/>
  <c r="O14" i="5" s="1"/>
  <c r="AC84" i="5"/>
  <c r="Q84" i="5" s="1"/>
  <c r="AF84" i="5"/>
  <c r="R84" i="5" s="1"/>
  <c r="AB84" i="5"/>
  <c r="O84" i="5" s="1"/>
  <c r="AC49" i="5"/>
  <c r="Q49" i="5" s="1"/>
  <c r="AF49" i="5"/>
  <c r="R49" i="5" s="1"/>
  <c r="AB49" i="5"/>
  <c r="O49" i="5" s="1"/>
  <c r="AC86" i="5"/>
  <c r="Q86" i="5" s="1"/>
  <c r="AB86" i="5"/>
  <c r="O86" i="5" s="1"/>
  <c r="AF86" i="5"/>
  <c r="R86" i="5" s="1"/>
  <c r="AC102" i="5"/>
  <c r="Q102" i="5" s="1"/>
  <c r="AB102" i="5"/>
  <c r="O102" i="5" s="1"/>
  <c r="AF102" i="5"/>
  <c r="R102" i="5" s="1"/>
  <c r="AC87" i="5"/>
  <c r="Q87" i="5" s="1"/>
  <c r="AB87" i="5"/>
  <c r="O87" i="5" s="1"/>
  <c r="AF87" i="5"/>
  <c r="R87" i="5" s="1"/>
  <c r="AC59" i="5"/>
  <c r="Q59" i="5" s="1"/>
  <c r="AF59" i="5"/>
  <c r="R59" i="5" s="1"/>
  <c r="AB59" i="5"/>
  <c r="O59" i="5" s="1"/>
  <c r="AC27" i="5"/>
  <c r="Q27" i="5" s="1"/>
  <c r="AF27" i="5"/>
  <c r="R27" i="5" s="1"/>
  <c r="AB27" i="5"/>
  <c r="O27" i="5" s="1"/>
  <c r="AC55" i="5"/>
  <c r="Q55" i="5" s="1"/>
  <c r="AB55" i="5"/>
  <c r="O55" i="5" s="1"/>
  <c r="AF55" i="5"/>
  <c r="R55" i="5" s="1"/>
  <c r="AC76" i="5"/>
  <c r="Q76" i="5" s="1"/>
  <c r="AF76" i="5"/>
  <c r="R76" i="5" s="1"/>
  <c r="AB76" i="5"/>
  <c r="O76" i="5" s="1"/>
  <c r="AC57" i="5"/>
  <c r="Q57" i="5" s="1"/>
  <c r="AB57" i="5"/>
  <c r="O57" i="5" s="1"/>
  <c r="AF57" i="5"/>
  <c r="R57" i="5" s="1"/>
  <c r="AC56" i="5"/>
  <c r="Q56" i="5" s="1"/>
  <c r="AF56" i="5"/>
  <c r="R56" i="5" s="1"/>
  <c r="AB56" i="5"/>
  <c r="O56" i="5" s="1"/>
  <c r="AC35" i="5"/>
  <c r="Q35" i="5" s="1"/>
  <c r="AF35" i="5"/>
  <c r="R35" i="5" s="1"/>
  <c r="AB35" i="5"/>
  <c r="O35" i="5" s="1"/>
  <c r="AC52" i="5"/>
  <c r="Q52" i="5" s="1"/>
  <c r="AF52" i="5"/>
  <c r="R52" i="5" s="1"/>
  <c r="AB52" i="5"/>
  <c r="O52" i="5" s="1"/>
  <c r="AC32" i="5"/>
  <c r="Q32" i="5" s="1"/>
  <c r="AF32" i="5"/>
  <c r="R32" i="5" s="1"/>
  <c r="AB32" i="5"/>
  <c r="O32" i="5" s="1"/>
  <c r="AC37" i="5"/>
  <c r="Q37" i="5" s="1"/>
  <c r="AB37" i="5"/>
  <c r="O37" i="5" s="1"/>
  <c r="AF37" i="5"/>
  <c r="R37" i="5" s="1"/>
  <c r="AC68" i="5"/>
  <c r="Q68" i="5" s="1"/>
  <c r="AF68" i="5"/>
  <c r="R68" i="5" s="1"/>
  <c r="AB68" i="5"/>
  <c r="O68" i="5" s="1"/>
  <c r="AC39" i="5"/>
  <c r="Q39" i="5" s="1"/>
  <c r="AF39" i="5"/>
  <c r="R39" i="5" s="1"/>
  <c r="AB39" i="5"/>
  <c r="O39" i="5" s="1"/>
  <c r="AC44" i="5"/>
  <c r="Q44" i="5" s="1"/>
  <c r="AF44" i="5"/>
  <c r="R44" i="5" s="1"/>
  <c r="AB44" i="5"/>
  <c r="O44" i="5" s="1"/>
  <c r="AC24" i="5"/>
  <c r="Q24" i="5" s="1"/>
  <c r="AF24" i="5"/>
  <c r="R24" i="5" s="1"/>
  <c r="AB24" i="5"/>
  <c r="O24" i="5" s="1"/>
  <c r="AC26" i="5"/>
  <c r="Q26" i="5" s="1"/>
  <c r="AF26" i="5"/>
  <c r="R26" i="5" s="1"/>
  <c r="AB26" i="5"/>
  <c r="O26" i="5" s="1"/>
  <c r="AC58" i="5"/>
  <c r="Q58" i="5" s="1"/>
  <c r="AF58" i="5"/>
  <c r="R58" i="5" s="1"/>
  <c r="AB58" i="5"/>
  <c r="O58" i="5" s="1"/>
  <c r="AC74" i="5"/>
  <c r="Q74" i="5" s="1"/>
  <c r="AF74" i="5"/>
  <c r="R74" i="5" s="1"/>
  <c r="AB74" i="5"/>
  <c r="O74" i="5" s="1"/>
  <c r="AC65" i="5"/>
  <c r="Q65" i="5" s="1"/>
  <c r="AF65" i="5"/>
  <c r="R65" i="5" s="1"/>
  <c r="AB65" i="5"/>
  <c r="O65" i="5" s="1"/>
  <c r="AC80" i="5"/>
  <c r="Q80" i="5" s="1"/>
  <c r="AF80" i="5"/>
  <c r="R80" i="5" s="1"/>
  <c r="AB80" i="5"/>
  <c r="O80" i="5" s="1"/>
  <c r="AC22" i="5"/>
  <c r="Q22" i="5" s="1"/>
  <c r="AF22" i="5"/>
  <c r="R22" i="5" s="1"/>
  <c r="AB22" i="5"/>
  <c r="O22" i="5" s="1"/>
  <c r="AD51" i="5"/>
  <c r="P51" i="5" s="1"/>
  <c r="AC51" i="5"/>
  <c r="Q51" i="5" s="1"/>
  <c r="AD57" i="5"/>
  <c r="P57" i="5" s="1"/>
  <c r="AD53" i="5"/>
  <c r="P53" i="5" s="1"/>
  <c r="AD35" i="5"/>
  <c r="P35" i="5" s="1"/>
  <c r="AD82" i="5"/>
  <c r="P82" i="5" s="1"/>
  <c r="AD107" i="5"/>
  <c r="P107" i="5" s="1"/>
  <c r="AD48" i="5"/>
  <c r="P48" i="5" s="1"/>
  <c r="AD100" i="5"/>
  <c r="P100" i="5" s="1"/>
  <c r="AD61" i="5"/>
  <c r="P61" i="5" s="1"/>
  <c r="AD105" i="5"/>
  <c r="P105" i="5" s="1"/>
  <c r="AD22" i="5"/>
  <c r="P22" i="5" s="1"/>
  <c r="AD50" i="5"/>
  <c r="P50" i="5" s="1"/>
  <c r="AD56" i="5"/>
  <c r="P56" i="5" s="1"/>
  <c r="AD80" i="5"/>
  <c r="P80" i="5" s="1"/>
  <c r="AD60" i="5"/>
  <c r="P60" i="5" s="1"/>
  <c r="AD65" i="5"/>
  <c r="P65" i="5" s="1"/>
  <c r="AD47" i="5"/>
  <c r="P47" i="5" s="1"/>
  <c r="AD79" i="5"/>
  <c r="P79" i="5" s="1"/>
  <c r="AD88" i="5"/>
  <c r="P88" i="5" s="1"/>
  <c r="AD93" i="5"/>
  <c r="P93" i="5" s="1"/>
  <c r="AD25" i="5"/>
  <c r="P25" i="5" s="1"/>
  <c r="AD23" i="5"/>
  <c r="P23" i="5" s="1"/>
  <c r="AD98" i="5"/>
  <c r="P98" i="5" s="1"/>
  <c r="AD38" i="5"/>
  <c r="P38" i="5" s="1"/>
  <c r="AD74" i="5"/>
  <c r="P74" i="5" s="1"/>
  <c r="AD104" i="5"/>
  <c r="P104" i="5" s="1"/>
  <c r="AD54" i="5"/>
  <c r="P54" i="5" s="1"/>
  <c r="AD34" i="5"/>
  <c r="P34" i="5" s="1"/>
  <c r="AD46" i="5"/>
  <c r="P46" i="5" s="1"/>
  <c r="AD110" i="5"/>
  <c r="P110" i="5" s="1"/>
  <c r="AD26" i="5"/>
  <c r="P26" i="5" s="1"/>
  <c r="AD69" i="5"/>
  <c r="P69" i="5" s="1"/>
  <c r="AD101" i="5"/>
  <c r="P101" i="5" s="1"/>
  <c r="AD76" i="5"/>
  <c r="P76" i="5" s="1"/>
  <c r="AD44" i="5"/>
  <c r="P44" i="5" s="1"/>
  <c r="AD24" i="5"/>
  <c r="P24" i="5" s="1"/>
  <c r="AD58" i="5"/>
  <c r="P58" i="5" s="1"/>
  <c r="AD20" i="5"/>
  <c r="P20" i="5" s="1"/>
  <c r="AD40" i="5"/>
  <c r="P40" i="5" s="1"/>
  <c r="AO13" i="5"/>
  <c r="AD19" i="5"/>
  <c r="P19" i="5" s="1"/>
  <c r="AD84" i="5"/>
  <c r="P84" i="5" s="1"/>
  <c r="AD91" i="5"/>
  <c r="P91" i="5" s="1"/>
  <c r="AD68" i="5"/>
  <c r="P68" i="5" s="1"/>
  <c r="AD52" i="5"/>
  <c r="P52" i="5" s="1"/>
  <c r="AD49" i="5"/>
  <c r="P49" i="5" s="1"/>
  <c r="AD71" i="5"/>
  <c r="P71" i="5" s="1"/>
  <c r="AD87" i="5"/>
  <c r="P87" i="5" s="1"/>
  <c r="AD21" i="5"/>
  <c r="P21" i="5" s="1"/>
  <c r="AD59" i="5"/>
  <c r="P59" i="5" s="1"/>
  <c r="AD27" i="5"/>
  <c r="P27" i="5" s="1"/>
  <c r="AD37" i="5"/>
  <c r="P37" i="5" s="1"/>
  <c r="AD97" i="5"/>
  <c r="P97" i="5" s="1"/>
  <c r="AD89" i="5"/>
  <c r="P89" i="5" s="1"/>
  <c r="AD73" i="5"/>
  <c r="P73" i="5" s="1"/>
  <c r="AD83" i="5"/>
  <c r="P83" i="5" s="1"/>
  <c r="AD103" i="5"/>
  <c r="P103" i="5" s="1"/>
  <c r="AD32" i="5"/>
  <c r="P32" i="5" s="1"/>
  <c r="AD39" i="5"/>
  <c r="P39" i="5" s="1"/>
  <c r="AD102" i="5"/>
  <c r="P102" i="5" s="1"/>
  <c r="AD92" i="5"/>
  <c r="P92" i="5" s="1"/>
  <c r="AD86" i="5"/>
  <c r="P86" i="5" s="1"/>
  <c r="AD72" i="5"/>
  <c r="P72" i="5" s="1"/>
  <c r="AD55" i="5"/>
  <c r="P55" i="5" s="1"/>
  <c r="T18" i="5" l="1"/>
  <c r="AF13" i="5"/>
  <c r="R13" i="5" s="1"/>
  <c r="AF17" i="5"/>
  <c r="R17" i="5" s="1"/>
  <c r="AF15" i="5"/>
  <c r="R15" i="5" s="1"/>
  <c r="AD14" i="5"/>
  <c r="P14" i="5" s="1"/>
  <c r="AD16" i="5"/>
  <c r="T15" i="5" l="1"/>
  <c r="T13" i="5"/>
  <c r="T17" i="5"/>
  <c r="AF16" i="5"/>
  <c r="R16" i="5" s="1"/>
  <c r="P16" i="5"/>
  <c r="AF14" i="5"/>
  <c r="R14" i="5" s="1"/>
  <c r="W8" i="4"/>
  <c r="T14" i="5" l="1"/>
  <c r="T16" i="5"/>
  <c r="N12" i="5"/>
  <c r="AK12" i="5"/>
  <c r="AK4" i="5" s="1"/>
  <c r="S12" i="5" l="1"/>
  <c r="N8" i="5"/>
  <c r="AC12" i="5"/>
  <c r="Q12" i="5" s="1"/>
  <c r="Q8" i="5" s="1"/>
  <c r="AB12" i="5"/>
  <c r="O12" i="5" s="1"/>
  <c r="O8" i="5" s="1"/>
  <c r="AO12" i="5"/>
  <c r="AO4" i="5" s="1"/>
  <c r="AD12" i="5" l="1"/>
  <c r="P12" i="5" s="1"/>
  <c r="AF12" i="5" l="1"/>
  <c r="AF4" i="5" l="1"/>
  <c r="AF5" i="5" s="1"/>
  <c r="T5" i="5" s="1"/>
  <c r="R12" i="5"/>
  <c r="R8" i="5" s="1"/>
  <c r="C6" i="5" l="1"/>
  <c r="T12" i="5"/>
  <c r="AF6" i="5"/>
  <c r="T6" i="5" s="1"/>
  <c r="AH4" i="5" l="1"/>
</calcChain>
</file>

<file path=xl/sharedStrings.xml><?xml version="1.0" encoding="utf-8"?>
<sst xmlns="http://schemas.openxmlformats.org/spreadsheetml/2006/main" count="689" uniqueCount="511">
  <si>
    <t>Schlechtwetter</t>
  </si>
  <si>
    <t>V1.62(09.2019)</t>
  </si>
  <si>
    <t>Zellen-Hilfetexte auf Blatt 1. Hier damit nicht Macro angepasst werden muss, wenn auf Hilfetexte verschoben</t>
  </si>
  <si>
    <t>In diese Kolonne nicht übersetzen</t>
  </si>
  <si>
    <t>deutsch</t>
  </si>
  <si>
    <t>französisch</t>
  </si>
  <si>
    <t>italienisch</t>
  </si>
  <si>
    <t>Wählen Sprache</t>
  </si>
  <si>
    <t>Sprache</t>
  </si>
  <si>
    <t>Blattnamen maximal 31 Zeichen</t>
  </si>
  <si>
    <t>Stammdaten Betrieb</t>
  </si>
  <si>
    <t>Stammdaten Mitarbeiter</t>
  </si>
  <si>
    <t>Abrech. wetterbed. Arbeitsausf.</t>
  </si>
  <si>
    <t>Übersetzungstexte</t>
  </si>
  <si>
    <t>Hilfsdaten</t>
  </si>
  <si>
    <t>Header &amp; Footer (Left, Center, Right)</t>
  </si>
  <si>
    <t>Header &amp; Footer Blatt 1</t>
  </si>
  <si>
    <t>&amp;"Arial"&amp;8</t>
  </si>
  <si>
    <t>Arbeitslosenversicherung</t>
  </si>
  <si>
    <t>&amp;"Arial"&amp;10&amp;B</t>
  </si>
  <si>
    <t>Für Fragen dieses Arbeitsblatt betreffend wenden Sie sich bitte an Ihre Arbeitslosenkasse.</t>
  </si>
  <si>
    <t>&amp;"Arial"&amp;8&amp;D</t>
  </si>
  <si>
    <t>Header &amp; Footer Blatt 2</t>
  </si>
  <si>
    <t>Seite &amp;P</t>
  </si>
  <si>
    <t>Header &amp; Footer Blatt 3</t>
  </si>
  <si>
    <t>&amp;B&amp;"Arial"&amp;8</t>
  </si>
  <si>
    <t>Abrechnung über die wetterbedingten Arbeitsausfälle</t>
  </si>
  <si>
    <t xml:space="preserve"> &amp;P</t>
  </si>
  <si>
    <t>Seite</t>
  </si>
  <si>
    <t>(Formular 716.503)</t>
  </si>
  <si>
    <t>Header &amp; Footer TCRD Blatt 1</t>
  </si>
  <si>
    <t>&amp;"Arial"&amp;10</t>
  </si>
  <si>
    <t>Korrigierte Abrechnung des SECO</t>
  </si>
  <si>
    <t xml:space="preserve">Beilage </t>
  </si>
  <si>
    <t xml:space="preserve"> zu Revisionsverfügung AGK </t>
  </si>
  <si>
    <t>SECO/TCRD/</t>
  </si>
  <si>
    <t>&amp;D</t>
  </si>
  <si>
    <t>Seite &amp;P von &amp;N</t>
  </si>
  <si>
    <t>Header &amp; Footer TCRD Blatt 2</t>
  </si>
  <si>
    <t>Header &amp; Footer TCRD Blatt 3</t>
  </si>
  <si>
    <t>Konstanten Blatt 1</t>
  </si>
  <si>
    <t>BUR-Nr.</t>
  </si>
  <si>
    <t>Firmenname</t>
  </si>
  <si>
    <t>Strasse/Nr.</t>
  </si>
  <si>
    <t>PLZ</t>
  </si>
  <si>
    <t>Ort</t>
  </si>
  <si>
    <t>Sachbearbeiter</t>
  </si>
  <si>
    <t>Telefon</t>
  </si>
  <si>
    <t>Telefax</t>
  </si>
  <si>
    <t>e-Mail</t>
  </si>
  <si>
    <t>Zahlungsverbindung</t>
  </si>
  <si>
    <t>Betrieb/Betriebsabteilung</t>
  </si>
  <si>
    <t>Abrechnungsperiode</t>
  </si>
  <si>
    <t>Eingabefrist</t>
  </si>
  <si>
    <t>Betriebsgrösse</t>
  </si>
  <si>
    <t>Anzahl Arbeitstage/Jahr</t>
  </si>
  <si>
    <t>Jahresd. wöchentl. Normalarbeitsz.</t>
  </si>
  <si>
    <t>Max. massgeb. Verdienst</t>
  </si>
  <si>
    <t>Karenztage</t>
  </si>
  <si>
    <t>Beitragssatz AHV/IV/EO/ALV%</t>
  </si>
  <si>
    <t>TCRD Beilage-Nr.</t>
  </si>
  <si>
    <t>TCRD Verfügungs-Nr.</t>
  </si>
  <si>
    <t>TCRD Kurzzeichen Inspektor</t>
  </si>
  <si>
    <t>Farbcode Ein-/Ausgabefelder</t>
  </si>
  <si>
    <t>Eingabe erforderlich</t>
  </si>
  <si>
    <t>Wert fehlerhaft</t>
  </si>
  <si>
    <t>Ausgabefeld</t>
  </si>
  <si>
    <t>Mehr Mitarbeiter erfasst als maximale Betriebsgrösse</t>
  </si>
  <si>
    <t>Wählen Sie die  Betriebsgrösse</t>
  </si>
  <si>
    <t>Dieser Wert wird automatisch bestimmt, kann aber überschrieben werden</t>
  </si>
  <si>
    <t>Konstanten Blatt 2</t>
  </si>
  <si>
    <t>Versicherten-Nr.</t>
  </si>
  <si>
    <t>Name</t>
  </si>
  <si>
    <t>Vorname</t>
  </si>
  <si>
    <t>Geburts-</t>
  </si>
  <si>
    <t>datum</t>
  </si>
  <si>
    <t>Monats-</t>
  </si>
  <si>
    <t>lohn</t>
  </si>
  <si>
    <t>Stunden-</t>
  </si>
  <si>
    <t>Anzahl bez.</t>
  </si>
  <si>
    <t xml:space="preserve">Monate </t>
  </si>
  <si>
    <t>pro Jahr</t>
  </si>
  <si>
    <t>(12/13)</t>
  </si>
  <si>
    <t>Weitere</t>
  </si>
  <si>
    <t>Lohn-</t>
  </si>
  <si>
    <t>bestand-</t>
  </si>
  <si>
    <t>teile p. Jahr</t>
  </si>
  <si>
    <t>Jahres-</t>
  </si>
  <si>
    <t>durchschn.</t>
  </si>
  <si>
    <t>wöchentl.</t>
  </si>
  <si>
    <t>Arbeitszeit</t>
  </si>
  <si>
    <t>Anzahl</t>
  </si>
  <si>
    <t>Ferientage</t>
  </si>
  <si>
    <t>Feiertage</t>
  </si>
  <si>
    <t>Anrechen-</t>
  </si>
  <si>
    <t>barer</t>
  </si>
  <si>
    <t>Verdienst</t>
  </si>
  <si>
    <t>wurde gekürzt</t>
  </si>
  <si>
    <t>Konstanten Blatt 3</t>
  </si>
  <si>
    <t>Name,Vorname</t>
  </si>
  <si>
    <t>anrechen-</t>
  </si>
  <si>
    <t>barer Std.-</t>
  </si>
  <si>
    <t>Wöchentl.</t>
  </si>
  <si>
    <t>in der AP</t>
  </si>
  <si>
    <t>Sollstd. Abr.-</t>
  </si>
  <si>
    <t>Periode Inkl.</t>
  </si>
  <si>
    <t>Vorholzeit</t>
  </si>
  <si>
    <t>Istzeit</t>
  </si>
  <si>
    <t>Bezahlte/</t>
  </si>
  <si>
    <t>Unbezahlte</t>
  </si>
  <si>
    <t>Absenzen</t>
  </si>
  <si>
    <t>Saldo Ende Per.</t>
  </si>
  <si>
    <t>vorherg.</t>
  </si>
  <si>
    <t>(nur für Gleitzeit)</t>
  </si>
  <si>
    <t>laufend</t>
  </si>
  <si>
    <t>Diff.</t>
  </si>
  <si>
    <t>Ausfall-</t>
  </si>
  <si>
    <t>stunden</t>
  </si>
  <si>
    <t>total</t>
  </si>
  <si>
    <t>Saldo</t>
  </si>
  <si>
    <t>Mehrstd.</t>
  </si>
  <si>
    <t>Vormonate</t>
  </si>
  <si>
    <t>bare Aus-</t>
  </si>
  <si>
    <t>fall-Std.</t>
  </si>
  <si>
    <t>Verdienst-</t>
  </si>
  <si>
    <t>ausfall</t>
  </si>
  <si>
    <t>100%</t>
  </si>
  <si>
    <t>80%</t>
  </si>
  <si>
    <t>Zwischen-</t>
  </si>
  <si>
    <t>Beschäftigung</t>
  </si>
  <si>
    <t>Abzug</t>
  </si>
  <si>
    <t>Beantragte</t>
  </si>
  <si>
    <t>Vergütung</t>
  </si>
  <si>
    <t>Seitentotal</t>
  </si>
  <si>
    <t>Anzahl bezugsberechtigter Mitarbeiter:</t>
  </si>
  <si>
    <t>Anzahl betroffener Mitarbeiter:</t>
  </si>
  <si>
    <t>Arbeitsausfall in Prozent:</t>
  </si>
  <si>
    <t>Anspruch: 80%</t>
  </si>
  <si>
    <t>Max. VV:</t>
  </si>
  <si>
    <t>AHV/IV/EO/ALV:</t>
  </si>
  <si>
    <t>Karenzzeit:</t>
  </si>
  <si>
    <t>Tag(e)</t>
  </si>
  <si>
    <t>Total:</t>
  </si>
  <si>
    <t>Schlechtwetterentschädigung:</t>
  </si>
  <si>
    <t>Konstanten Blatt 5</t>
  </si>
  <si>
    <t>Datum</t>
  </si>
  <si>
    <t>Gültig ab</t>
  </si>
  <si>
    <t>Arbeitstage</t>
  </si>
  <si>
    <t>pro jahr</t>
  </si>
  <si>
    <t>Max. massgeb.</t>
  </si>
  <si>
    <t>Beitragssatz</t>
  </si>
  <si>
    <t>Mitarbeiter</t>
  </si>
  <si>
    <t>a1: bis 18 Mitarbeiter</t>
  </si>
  <si>
    <t>a2: bis 39 Mitarbeiter</t>
  </si>
  <si>
    <t>a3: bis 60 Mitarbeiter</t>
  </si>
  <si>
    <t>a4: bis 81 Mitarbeiter</t>
  </si>
  <si>
    <t>a5: bis 102 Mitarbeiter</t>
  </si>
  <si>
    <t>b1: bis 144 Mitarbeiter</t>
  </si>
  <si>
    <t>b2: bis 186 Mitarbeiter</t>
  </si>
  <si>
    <t>b3: bis 207 Mitarbeiter</t>
  </si>
  <si>
    <t>b4: bis 249 Mitarbeiter</t>
  </si>
  <si>
    <t>b5: bis 291 Mitarbeiter</t>
  </si>
  <si>
    <t>c1: bis 333 Mitarbeiter</t>
  </si>
  <si>
    <t>c2: bis 375 Mitarbeiter</t>
  </si>
  <si>
    <t>c3: bis 417 Mitarbeiter</t>
  </si>
  <si>
    <t>c4: bis 459 Mitarbeiter</t>
  </si>
  <si>
    <t>c5: bis 501 Mitarbeiter</t>
  </si>
  <si>
    <t>d1: bis 564 Mitarbeiter</t>
  </si>
  <si>
    <t>d2: bis 627 Mitarbeiter</t>
  </si>
  <si>
    <t>d3: bis 690 Mitarbeiter</t>
  </si>
  <si>
    <t>d4: bis 753 Mitarbeiter</t>
  </si>
  <si>
    <t>e1: bis 816 Mitarbeiter</t>
  </si>
  <si>
    <t>e2: bis 879 Mitarbeiter</t>
  </si>
  <si>
    <t>e3: bis 942 Mitarbeiter</t>
  </si>
  <si>
    <t>e4: bis 1005 Mitarbeiter</t>
  </si>
  <si>
    <t>Sichtbar</t>
  </si>
  <si>
    <t>Anfang</t>
  </si>
  <si>
    <t>Erfasst</t>
  </si>
  <si>
    <t>Erste Zeile:</t>
  </si>
  <si>
    <t>Letzte Zeile:</t>
  </si>
  <si>
    <t>Schutzwort:</t>
  </si>
  <si>
    <t>AHV-Pflicht ab:</t>
  </si>
  <si>
    <t>Version:</t>
  </si>
  <si>
    <t>TCRD (0=nein, 1=ja):</t>
  </si>
  <si>
    <t>TCRD erste Zeile:</t>
  </si>
  <si>
    <t>TCRD letzte Zeile:</t>
  </si>
  <si>
    <t>Hilfetexte für die Abrechnung von wetterbedingten Arbeitsausfällen</t>
  </si>
  <si>
    <t>Hilfetexttitel</t>
  </si>
  <si>
    <t>Hilfetext</t>
  </si>
  <si>
    <t>Allgemeine Erläuterungen</t>
  </si>
  <si>
    <t>Erläuterungen bekommen Sie, indem Sie den Cursor in die betreffende Spalte positionieren und gleichzeitig die Tasten "STRG" und "h" drücken. Auf englischen Tastaturen drücken Sie "CTRL" und "h".</t>
  </si>
  <si>
    <t>Kol. 1: Name/Vorname</t>
  </si>
  <si>
    <t>Auf der Abrechnung ist pro Abrechnungsperiode jede arbeitnehmende Person des Betriebes aufzuführen, ungeachtet, ob er wetterbedingte Arbeitsausfälle erlitten hat oder nicht. Für die Nichtbetroffenen genügen die Angaben unter Kol. 1, Kol. 4 und Kol. 6.</t>
  </si>
  <si>
    <t>Kol. 2: Anrechenbarer Stundenverdienst</t>
  </si>
  <si>
    <t>Massgebend ist der vertraglich vereinbarte Lohn in der letzten Zahltagsperiode vor Beginn der Arbeitsausfälle</t>
  </si>
  <si>
    <t>(max. Fr. 10’500.--). Eingeschlossen sind der Anteil des 13. Monatslohnes, sofern ein Rechtsanspruch darauf besteht, die Ferien- und Feiertagsentschädigung, die vertraglich vereinbarten Zulagen, soweit sie nicht während der Ausfälle weiter bezahlt werden oder Entschädigungen für arbeitsbedingte Inkonvenienzen sind.</t>
  </si>
  <si>
    <t>Ermittlung des anrechenbaren Stundenverdienstes siehe Broschüre „Info-Service Schlechtwetterentschädigung“.</t>
  </si>
  <si>
    <t>Kol. 3: Wöchentliche Arbeitszeit in der AP</t>
  </si>
  <si>
    <t>Einzutragen ist die individuelle, vertraglich vereinbarte Arbeitszeit je arbeitnehmende Person, ohne allfällige Vorholzeit. Bei unterschiedlich langen Arbeitszeiten innerhalb eines Jahres ist die für die betreffende Abrechnungsperiode gültige Arbeitszeit einzutragen.</t>
  </si>
  <si>
    <t>Kol. 4: Sollstunden der Abrechnungsperiode inklusive Vorholzeit</t>
  </si>
  <si>
    <t>Umfasst die Zahltagsperiode eine, zwei oder vier Wochen, so beträgt die Abrechnungsperiode vier Wochen. In allen übrigen Fällen beträgt die Abrechnungsperiode einen Monat.</t>
  </si>
  <si>
    <t>Kol. 5: Istzeit</t>
  </si>
  <si>
    <t>Die tatsächlich gearbeiteten Stunden inkl. allfällige in dieser Abrechnungsperiode geleisteten Mehrstunden.</t>
  </si>
  <si>
    <t>Kol. 6: Bezahlte/unbezahlte Absenzen</t>
  </si>
  <si>
    <t>Sämtliche bezahlten und unbezahlten Absenzen (Ferien, Feiertage, freiwilliges Fernbleiben von der Arbeit, Krankheit, Unfall, Militärdienst usw.) in Stunden.</t>
  </si>
  <si>
    <t>Kol. 7: Gleitzeit. Saldo Ende vorhergehende Abrechnungsperiode</t>
  </si>
  <si>
    <t>Zulässiger Plus-Stundensaldo gemäss betrieblicher Gleitzeitregelung, max. 20 Arbeitsstunden; darüber liegende Stunden gelten als Mehrstunden.</t>
  </si>
  <si>
    <t>Kol. 7: Gleitzeit. Saldo Ende laufende Abrechnungsperiode</t>
  </si>
  <si>
    <t>Kol. 7: Gleitzeit. Differenz mit umgekehrten Vorzeichen</t>
  </si>
  <si>
    <t>Berechnung: Saldo Ende der vorhergehenden Periode abzüglich Saldo Ende der laufenden Periode.</t>
  </si>
  <si>
    <t>Ausfallstunden total</t>
  </si>
  <si>
    <t>Die tatsächlich ausgefallenen wetterbedingten Ausfallstunden der ganzen und halben Tage, für welche eine Zustimmung der kantonalen Amtsstelle vorliegt, höchstens jedoch die Anzahl Stunden, die sich aus folgender Berechnung ergeben: Kol. 4 abzüglich des Totals von Kol. 5, 6, 7 (Differenz).</t>
  </si>
  <si>
    <t>Kol. 8: Saldo der ausbezahlten und noch nicht ausbezahlten Mehrstunden aus den Vormonaten</t>
  </si>
  <si>
    <t>Einzutragen sind alle in den sechs Monaten vor Beginn der zweijährigen Rahmenfrist geleisteten und zeitlich nicht ausgeglichenen Mehrstunden. Nach Beginn der Rahmenfrist sind alle innerhalb der Rahmenfrist geleisteten und zeitlich nicht ausgeglichenen Mehrstunden zu erfassen, soweit sie nicht länger als zwölf Monate zurückliegen. Mehrstundensaldi, die nicht vollständig durch die anrechenbaren Ausfallstunden ausgeglichen werden können, sind auf die nächste Abrechnungsperiode vorzutragen.</t>
  </si>
  <si>
    <t>Kol. 9: Anrechenbare Ausfallstunden</t>
  </si>
  <si>
    <t>Die anrechenbaren Ausfallstunden reduzieren sich um die Mehrstundensaldi (Kol. 8)</t>
  </si>
  <si>
    <t>Kol. 10: Verdienstausfall 100 %</t>
  </si>
  <si>
    <t>Multiplikation der Kol. 9 mit Kol. 2. Das Total dieser Kolonne wird um das Total des Verdienstes aus Zwischenbeschäftigung reduziert und diese Differenz mit 6,05% multipliziert, was die Vergütung der Arbeitgeberbeiträge an die AHV/IV/EO/ALV ergibt. Diese Vergütung wird zum Total der Kol. 13 hinzugezählt.</t>
  </si>
  <si>
    <t>Kol. 11: Verdienstausfall 80 %</t>
  </si>
  <si>
    <t>Die Schlechtwetterentschädigung beträgt für jede arbeitnehmende Person 80% des Verdienstausfalles.</t>
  </si>
  <si>
    <t>Verdienst Zwischenbeschäftigung</t>
  </si>
  <si>
    <t>Als Einkommen aus Zwischenbeschäftigung gilt jeder Verdienst aus unselbständiger oder selbständiger Tätigkeit, den ein Abeitnehmer während seines Arbeitsausfalles zusätzlich erzielt.</t>
  </si>
  <si>
    <t>Der Arbeitgeber der Zwischenbeschäftigung hat dem ursprünglichen Arbeitgeber monatlich das Einkommen aus Zwischenbeschäftigung mitzuteilen (Art. 41 AVIG).</t>
  </si>
  <si>
    <t>Anrechenbarer Verdienstausfall 80% (Kol. 11 der Abrechnung)</t>
  </si>
  <si>
    <t>'+ Verdienst aus Zwischenbeschäftigung (brutto)</t>
  </si>
  <si>
    <t>-  Verdienstausfall 100% (Kol. 10 der Abrechnung)</t>
  </si>
  <si>
    <t>= Kürzung von Kol. 13 der Abrechnung.</t>
  </si>
  <si>
    <t>Kol. 12: Abzug Karenztage 80 %</t>
  </si>
  <si>
    <t>Karenzzeit zulasten des Arbeitgebers.</t>
  </si>
  <si>
    <t>Kol. 13: Beantragte Vergütung</t>
  </si>
  <si>
    <t>Sofern alle Voraussetzungen erfüllt sind, vergütet die Kasse den Betrag der sich aus der Subtraktion der Kol. 12 und des Abzugs aus Zwischenbeschäftigung von der Kol. 11 ergibt. Zum Total dieser Kolonne wird die Vergütung der Arbeitgeberbeiträge an AHV/IV/EO/ALV hinzugezählt.</t>
  </si>
  <si>
    <t>Regel 7</t>
  </si>
  <si>
    <t>Regel 12</t>
  </si>
  <si>
    <t>Regel 13</t>
  </si>
  <si>
    <t>Regel 14</t>
  </si>
  <si>
    <t>S13 / 12</t>
  </si>
  <si>
    <t>Regel 8</t>
  </si>
  <si>
    <t>Regel 15</t>
  </si>
  <si>
    <t>Regel 17</t>
  </si>
  <si>
    <t>Regel 19/20</t>
  </si>
  <si>
    <t>AHV-pflichtiger</t>
  </si>
  <si>
    <t>AHV-pflichtige</t>
  </si>
  <si>
    <t>*</t>
  </si>
  <si>
    <t>Art der Ansprechperson</t>
  </si>
  <si>
    <t>Geben Sie eine Periode im Format MM.JJJJ ein. Beispiel: 02.2020</t>
  </si>
  <si>
    <t>Verdienst-
ausfall
80%</t>
  </si>
  <si>
    <t>Abzug
Karenztage
80%</t>
  </si>
  <si>
    <t>Beantragte
Vergütung</t>
  </si>
  <si>
    <t>Verdienst-
ausfall
100%</t>
  </si>
  <si>
    <t>Gleitzeit c</t>
  </si>
  <si>
    <t>Ausfall-
stunden
Total</t>
  </si>
  <si>
    <t>Anrechen-
bare
Ausfall-Std.</t>
  </si>
  <si>
    <t>Abzug
Zwischen-
beschäftigung</t>
  </si>
  <si>
    <t>Verdienst
Zwischen-
beschäftigung</t>
  </si>
  <si>
    <t>Anzahl
betroffene
Mitarbeiter</t>
  </si>
  <si>
    <t>Sollstd.
Bezugsber.
Mitarbeiter</t>
  </si>
  <si>
    <t>Absenzen
bezugsber.
Mitarbeiter</t>
  </si>
  <si>
    <t>Sollstd.
Inkl.
Vorholzeit</t>
  </si>
  <si>
    <t>AHV-pflichtiger
Verdienst
Zwischen-
beschäftigung</t>
  </si>
  <si>
    <t>AHV-pflichtiger
Verdienst-
ausfall
100%</t>
  </si>
  <si>
    <t>bezahlte /
unbezahlte
Absenzen</t>
  </si>
  <si>
    <t>AHV-pflichtige
Abzugsbasis</t>
  </si>
  <si>
    <t>AHV-pflichtig</t>
  </si>
  <si>
    <t>Anzahl
bezugs-
berechtige
Mitarbeiter</t>
  </si>
  <si>
    <t>Regel 7
FF12</t>
  </si>
  <si>
    <t>Regel 9
deApM</t>
  </si>
  <si>
    <t>Regel 10
Std.-Lohn ohne
Prämie</t>
  </si>
  <si>
    <t>Regel 11
Std.-Lohn
mit
Prämie</t>
  </si>
  <si>
    <t>Regel 12
Monatslohn
ohne
Prämie</t>
  </si>
  <si>
    <t xml:space="preserve">
Regel 13
Monatslohn
mit
Prämie</t>
  </si>
  <si>
    <t>Regel 14
Vergleichs-
wert</t>
  </si>
  <si>
    <t>Regel 10 - 14
Anrechenb.
Std.-Verd.
aSV</t>
  </si>
  <si>
    <t>Regel 14
Anrechenb.
Stunden-
verdienst</t>
  </si>
  <si>
    <t>Anrechen-
barer
Verdienst</t>
  </si>
  <si>
    <t>Wöchentl.
Arbeitszeit
in der AP</t>
  </si>
  <si>
    <t>#Antrag</t>
  </si>
  <si>
    <t xml:space="preserve">#Stammdaten MA / </t>
  </si>
  <si>
    <t>Veränderungen gegenüber Vormonat</t>
  </si>
  <si>
    <t>E-mail</t>
  </si>
  <si>
    <t>756.0987.6543.21</t>
  </si>
  <si>
    <t>Dupont</t>
  </si>
  <si>
    <t>Marie</t>
  </si>
  <si>
    <t>Informazioni generali</t>
  </si>
  <si>
    <t>Campo d'entrata / di uscita del codice colore</t>
  </si>
  <si>
    <t>Entrata</t>
  </si>
  <si>
    <t>Valore non corretto</t>
  </si>
  <si>
    <t>Campo di uscita / Calcolo / Informazione</t>
  </si>
  <si>
    <t>Numero IDI</t>
  </si>
  <si>
    <t>Numero RIS</t>
  </si>
  <si>
    <t>Nome dell'azienda</t>
  </si>
  <si>
    <t>Il nome ufficiale dell'azienda come è registrato nel registro RIS e IDI.</t>
  </si>
  <si>
    <t>L'indirizzo dell'azienda o del settore d'esercizio che fa richiesta per lavoro ridotto.</t>
  </si>
  <si>
    <t>Persona di contatto</t>
  </si>
  <si>
    <t>Coordinate di pagamento (IBAN)</t>
  </si>
  <si>
    <t>Da compilare qualora i dati del conto non corrispondono con i dati dell'azienda indicati di sopra.</t>
  </si>
  <si>
    <t>Contratto collettivo di lavoro valido</t>
  </si>
  <si>
    <t>Data dell'ultimo pagamento dei salari</t>
  </si>
  <si>
    <t>Tempo di lavoro settimanale in ore previsto nel periodo di conteggio</t>
  </si>
  <si>
    <t xml:space="preserve">Le ore di lavoro settimanali possono variare secondo le stagioni. Vogliate indicare la durata del lavoro previsto applicabile nel periodo di conteggio. </t>
  </si>
  <si>
    <t>Periodo di conteggio</t>
  </si>
  <si>
    <t xml:space="preserve">Termine di inoltro </t>
  </si>
  <si>
    <t>Luogo, data, firma</t>
  </si>
  <si>
    <t>Non dimenticate di apporre la data e la firma sulla richiesta.</t>
  </si>
  <si>
    <t>Hanno diritto all'indennità:</t>
  </si>
  <si>
    <t>(vedere l'opuscolo "Indennità per intemperie")</t>
  </si>
  <si>
    <t>I lavoratori a cui la perdita di ore di lavoro non può essere determinata o in cui le ore di lavoro non possono essere controllate in maniera adeguata. Il rispetto di questa disposizione legale necessita un controllo del tempo di lavoro;</t>
  </si>
  <si>
    <t>Le persone che, in qualità di partner, di detentori di una quota finanziaria o che fanno parte di un organo decisionale dell'azienda, che possono determinare o influenzare in maniera significativa le decisioni del datore di lavoro, così come i loro coniugi o i loro partner registrati. Le persone che esercitano un'influenza significativa comprendono generalmente i firmatari individuali e quelli che hanno un interesse finanziario importante in un'azienda;</t>
  </si>
  <si>
    <t>I lavoratori che sono stati messi a disposizione da un'altra azienda.</t>
  </si>
  <si>
    <t>Salario mensile / Salario orario</t>
  </si>
  <si>
    <t>Numero di giorni di vacanze all'anno</t>
  </si>
  <si>
    <t>Numero di giorni festivi all'anno</t>
  </si>
  <si>
    <t>Le ore effettive dovute nel periodo di conteggio dichiarate devono essere indicate qui.</t>
  </si>
  <si>
    <t>Assenze pagate / non pagate</t>
  </si>
  <si>
    <t>Saldo orario flessibile</t>
  </si>
  <si>
    <t>L'indennità calcolata è approssimativa e può variare dall'importo realmente pagato.</t>
  </si>
  <si>
    <t>Domanda d'indennità per intemperie</t>
  </si>
  <si>
    <t>Indirizzo</t>
  </si>
  <si>
    <t>Numero</t>
  </si>
  <si>
    <t>Luogo</t>
  </si>
  <si>
    <t>Cognome della persona di contatto</t>
  </si>
  <si>
    <t>Nome della persona di contatto</t>
  </si>
  <si>
    <t>Telefono</t>
  </si>
  <si>
    <t>Termine di inoltro</t>
  </si>
  <si>
    <t>Osservazioni:</t>
  </si>
  <si>
    <t>Il datore di lavoro ha l'obbligo di fornire informazioni corrispondenti al vero (art. 88 LADI e art. 28 LPGA).</t>
  </si>
  <si>
    <t>Luogo:</t>
  </si>
  <si>
    <t>Data:</t>
  </si>
  <si>
    <t>Firma:</t>
  </si>
  <si>
    <t>Azienda / sett. d‘es.:</t>
  </si>
  <si>
    <t>Periodo di conteggio:</t>
  </si>
  <si>
    <t>Dati dei lavoratori</t>
  </si>
  <si>
    <t>Cognome</t>
  </si>
  <si>
    <t>Nome</t>
  </si>
  <si>
    <t>Data di nascita</t>
  </si>
  <si>
    <t>Dati salariali</t>
  </si>
  <si>
    <t>Salario mensile</t>
  </si>
  <si>
    <t>Salario orario</t>
  </si>
  <si>
    <t>Numero di giorni di vacanza all'anno</t>
  </si>
  <si>
    <t>Nome:</t>
  </si>
  <si>
    <t>Cantone:</t>
  </si>
  <si>
    <t>Tempo di lavoro pertinente nel periodo contabile</t>
  </si>
  <si>
    <t>Periodo</t>
  </si>
  <si>
    <t>Dal (GG.MM.AAAA):</t>
  </si>
  <si>
    <t>Al (GG.MM.AAAA):</t>
  </si>
  <si>
    <t>Tempo di lavoro</t>
  </si>
  <si>
    <t>Ore mattino</t>
  </si>
  <si>
    <t>Ore pomeriggio</t>
  </si>
  <si>
    <t>Ore giornaliere perse durante il periodo di conteggio</t>
  </si>
  <si>
    <t>Giorno
1</t>
  </si>
  <si>
    <t>Giorno
2</t>
  </si>
  <si>
    <t>Giorno
3</t>
  </si>
  <si>
    <t>Giorno
4</t>
  </si>
  <si>
    <t>Giorno
5</t>
  </si>
  <si>
    <t>Giorno
6</t>
  </si>
  <si>
    <t>Giorno
7</t>
  </si>
  <si>
    <t>Giorno
8</t>
  </si>
  <si>
    <t>Giorno
9</t>
  </si>
  <si>
    <t>Giorno
10</t>
  </si>
  <si>
    <t>Giorno
11</t>
  </si>
  <si>
    <t>Giorno
12</t>
  </si>
  <si>
    <t>Giorno
13</t>
  </si>
  <si>
    <t>Giorno
14</t>
  </si>
  <si>
    <t>Giorno
15</t>
  </si>
  <si>
    <t>Giorno
16</t>
  </si>
  <si>
    <t>Giorno
17</t>
  </si>
  <si>
    <t>Giorno
18</t>
  </si>
  <si>
    <t>Giorno
19</t>
  </si>
  <si>
    <t>Giorno
20</t>
  </si>
  <si>
    <t>Giorno
21</t>
  </si>
  <si>
    <t>Giorno
22</t>
  </si>
  <si>
    <t>Giorno
23</t>
  </si>
  <si>
    <t>Giorno
24</t>
  </si>
  <si>
    <t>Giorno
25</t>
  </si>
  <si>
    <t>Giorno
26</t>
  </si>
  <si>
    <t>Giorno
27</t>
  </si>
  <si>
    <t>Giorno
28</t>
  </si>
  <si>
    <t>Giorno
29</t>
  </si>
  <si>
    <t>Giorno
30</t>
  </si>
  <si>
    <t>Giorno
31</t>
  </si>
  <si>
    <t>Totale ore perse</t>
  </si>
  <si>
    <t>Firma</t>
  </si>
  <si>
    <t>Riassunto</t>
  </si>
  <si>
    <t>Numero di lavoratori colpiti:</t>
  </si>
  <si>
    <t>Numero di lavoratori aventi diritto:</t>
  </si>
  <si>
    <t>Contributi AVS / AI / IPG / AD:</t>
  </si>
  <si>
    <t>Bonifico rivendicato lordo:</t>
  </si>
  <si>
    <t>Attenzione: L'importo del pagamento finale può differire dal risultato ottenuto qui. Il calcolo è effettuato a titolo indicativo e senza garanzia.</t>
  </si>
  <si>
    <t>Differenza</t>
  </si>
  <si>
    <t>Perdita di guadagno</t>
  </si>
  <si>
    <t>Bonifico rivendicato netto</t>
  </si>
  <si>
    <t>Bonifico rivendicato lordo</t>
  </si>
  <si>
    <t>Il nome della parte dell'azienda per la quale si richiede l'indennità per intemperie. Se chiedete il lavoro ridotto per tutta l'azienda, indicare "tutta l'azienda".</t>
  </si>
  <si>
    <t>Indirizzo, numero, NPA, luogo</t>
  </si>
  <si>
    <t>NPA</t>
  </si>
  <si>
    <t>NPA:</t>
  </si>
  <si>
    <t>1 - Persona interna</t>
  </si>
  <si>
    <t>2 - Terza persona (procura allegata)</t>
  </si>
  <si>
    <t>Trasferimento a un altro dipartimento</t>
  </si>
  <si>
    <t>Passaggio da apprendista a dipendente</t>
  </si>
  <si>
    <t>Pensionamento</t>
  </si>
  <si>
    <t>Nuovo dipendente</t>
  </si>
  <si>
    <t>Deceduto</t>
  </si>
  <si>
    <t>Nessun consenso alla riduzione dell'orario di lavoro</t>
  </si>
  <si>
    <t>Inizio del termine di disdetta</t>
  </si>
  <si>
    <t>Avviso di modifica del contratto di lavoro</t>
  </si>
  <si>
    <t>Nuovo nella posizione analoga a quella di un datore di lavoro</t>
  </si>
  <si>
    <t>Altri componenti del salario all’anno</t>
  </si>
  <si>
    <t>Il vostro numero di registro delle imprese e degli stabilimenti, abbreviato numero RIS. Potete trovarlo nella decisione del servizio cantonale.</t>
  </si>
  <si>
    <t>Tutta l’azienda / settore d'esercizio</t>
  </si>
  <si>
    <t>Cognome, nome, telefono, e-mail della persona di contatto</t>
  </si>
  <si>
    <t>Per qualsiasi domanda, vi invitiamo a volerci comunicare le coordinate esatte e complete della persona di contatto.</t>
  </si>
  <si>
    <t>Su questo conto verranno versate le indennità per lavoro ridotto.</t>
  </si>
  <si>
    <t>Cognome, nome, indirizzo, NPA e luogo (se il titolare del conto è diverso rispetto a quelli dell'azienda)</t>
  </si>
  <si>
    <t>Indicate il contratto collettivo di lavoro (CCL) valido per tutta l’azienda o il settore d’esercizio.</t>
  </si>
  <si>
    <t>Calcolato automaticamente. Dovete richiedere il lavoro ridotto al più tardi tre mesi dalla fine del periodo di conteggio, nel caso contrario il diritto si estingue.</t>
  </si>
  <si>
    <t>Numero di giorni lavorativi all'anno</t>
  </si>
  <si>
    <t>Calcolato automaticamente non appena viene inserito un periodo di conteggio.</t>
  </si>
  <si>
    <t>Importo massimo del guadagno determinante</t>
  </si>
  <si>
    <t xml:space="preserve">Periodo d’attesa
</t>
  </si>
  <si>
    <t>Tasso di contribuzione AVS / AI / IPG / AD in percentuale</t>
  </si>
  <si>
    <t xml:space="preserve">I lavoratori soggetti all’obbligo di contribuzione all’AD
I lavoratori che hanno terminato la scuola dell’obbligo ma non hanno ancora raggiunto l’età minima per l’obbligo di contribuzione all’AVS.
</t>
  </si>
  <si>
    <t>*
*</t>
  </si>
  <si>
    <t>Non hanno diritto all'indennità per per intemperie:</t>
  </si>
  <si>
    <t>Il coniuge o il partner registrato del datore di lavoro occupato nell’azienda di quest’ultimo;</t>
  </si>
  <si>
    <t>I lavoratori che non accettano la sospensione del lavoro (remunerazione secondo il contratto di lavoro);</t>
  </si>
  <si>
    <t>I lavoratori al servizio di un'organizzazione per lavoro temporaneo; né le aziende che forniscono il personale a prestito né quelle che lo impiegano possono rivendicare l'indennità per per intemperie per questi lavoratori;</t>
  </si>
  <si>
    <t>Può essere inserito un valore solo in una casella. Per il salario orario indicare quello di base senza la quota per le vacanze, i giorni festivi e la tredicesima mensilità.</t>
  </si>
  <si>
    <t>Avete convenuto una tredicesima mensilità con il lavoratore? Se sì, indicate 13, altrimenti 12.</t>
  </si>
  <si>
    <t>Vogliate indicare i giorni di vacanza annuali convenuti contrattualmente.</t>
  </si>
  <si>
    <r>
      <t xml:space="preserve">Vogliate indicare il numero di giorni festivi concessi.
</t>
    </r>
    <r>
      <rPr>
        <b/>
        <sz val="10"/>
        <color theme="1"/>
        <rFont val="Arial"/>
        <family val="2"/>
      </rPr>
      <t xml:space="preserve">Importante: </t>
    </r>
    <r>
      <rPr>
        <sz val="10"/>
        <color theme="1"/>
        <rFont val="Arial"/>
        <family val="2"/>
      </rPr>
      <t>per i salariati a tempo parziale, solo i giorni festivi dei giorni di lavoro effettivi possono essere presi in considerazione. Esempio: se una persona lavora al 60% dal lunedì al mercoledì, eil Venerdì santo e l’Ascensione non devono essere calcolati. Se, invece, qualcuno lavora cinque giorni a settimana con un tempo di lavoro parziale, allora tutti i giorni festivi sono calcolati, a condizione che non siano in un giorno non lavorativo (per esempio di domenica).</t>
    </r>
  </si>
  <si>
    <t>La durata media del lavoro settimanale dovuta convenuta dal contratto. Questo può variare secondo le stagioni, per esempio 44 h / settimana nel semestre estivo, ma solo 40 h / settimana nel semestre invernale. In questo caso, il valore richiesto è di 42 h / settimana.</t>
  </si>
  <si>
    <t>Il tempo di lavoro realmente lavorato e attestato durante il periodo di conteggio.</t>
  </si>
  <si>
    <t>Tutte le assenze in ore sono da indicare qui: giorni festivi (attenzione: vedere spiegazione "Numero di giorni festivi all'anno"), vacanze, malattia/infortunio, congedi non pagati, ecc.</t>
  </si>
  <si>
    <r>
      <rPr>
        <b/>
        <sz val="10"/>
        <color theme="1"/>
        <rFont val="Arial"/>
        <family val="2"/>
      </rPr>
      <t xml:space="preserve">- Inizio periodo di conteggio: </t>
    </r>
    <r>
      <rPr>
        <sz val="10"/>
        <color theme="1"/>
        <rFont val="Arial"/>
        <family val="2"/>
      </rPr>
      <t>saldo all'inizio del periodo di conteggio.</t>
    </r>
  </si>
  <si>
    <r>
      <t>- Fine periodo di conteggio: saldo</t>
    </r>
    <r>
      <rPr>
        <sz val="10"/>
        <color theme="1"/>
        <rFont val="Arial"/>
        <family val="2"/>
      </rPr>
      <t xml:space="preserve"> alla fine del periodo di conteggio.</t>
    </r>
  </si>
  <si>
    <t>Indicate tutte le ore supplementari effettuate durante i 6 mesi precedenti l’inizio del termine quadro di 2 anni che non sono state compensate con tempo libero. Dopo l’inizio del termine quadro si devono indicare tutte le ore supplementari effettuate entro il detto termine quadro, ma al massimo negli ultimi 12 mesi, che non sono state compensate con tempo libero. Queste ore supplementari riducono le ore perse. Le ore supplementari che non possono essere compensate completamente con le ore perse vanno riportate al periodo di conteggio successivo.</t>
  </si>
  <si>
    <t>Se i dipendenti lavorano presso un altro datore di lavoro durante il periodo di conteggio, i redditi conseguiti devono essere dichiarati.</t>
  </si>
  <si>
    <t>Tempo di lavoro settimanale previsto nel periodo di conteggio</t>
  </si>
  <si>
    <t>Periodo d’attesa</t>
  </si>
  <si>
    <t>Per qualsiasi informazione che concerne l'indennità per intemperie, vi invitiamo a voler consultare l'opuscolo informativo "Indennità per intemperie" su  www.lavoro.swiss.</t>
  </si>
  <si>
    <t>Conferma:
Confermo di aver risposto a tutte le domande in modo completo e veritiero. Prendo atto che, in conformità agli articoli 105 e 106 LADI, delle indicazioni inveritiere o non corrette che hanno portato ad un pagamento ingiustificato delle prestazioni costituiscono un'infrazione penale. In ogni caso, le prestazioni indebitamente riscosse devono essere restituite.</t>
  </si>
  <si>
    <t>Dati per il calcolo delle dell'IPI per il periodo di conteggio</t>
  </si>
  <si>
    <t>Numero di mesi pagati all'anno
(12/13)</t>
  </si>
  <si>
    <t>Altri componenti del salario all'anno</t>
  </si>
  <si>
    <t>Media del tempo di lavoro sett. all'anno</t>
  </si>
  <si>
    <t>Settimanale</t>
  </si>
  <si>
    <t>Saldo ore suppl. mesi precedenti</t>
  </si>
  <si>
    <t>Tasso di contribuzione AVS / AI / IPG / AD:</t>
  </si>
  <si>
    <t>Contributi AVS / AI / 
IPG / AD rivendicati</t>
  </si>
  <si>
    <t>Vogliate indicare se una persona interna o un terzo autorizzato è disponibile in qualità di persona di riferimento.</t>
  </si>
  <si>
    <t>Vogliate indicare tutti gli altri componenti del salario soggetti all’AVS, come le indennità per lavoro notturno e domenicale oppure i bonus e le gratifiche.</t>
  </si>
  <si>
    <r>
      <t xml:space="preserve">- </t>
    </r>
    <r>
      <rPr>
        <b/>
        <sz val="10"/>
        <color theme="1"/>
        <rFont val="Arial"/>
        <family val="2"/>
      </rPr>
      <t>Settimanale</t>
    </r>
    <r>
      <rPr>
        <sz val="10"/>
        <color theme="1"/>
        <rFont val="Arial"/>
        <family val="2"/>
      </rPr>
      <t>: il tempo di lavoro settimanale dovuto senza le eventuali ore di compensazione anticipata e/o quelle da recuperare. Questo valore può essere diverso rispetto alla media del tempo di lavoro settimanale all’anno, vedi sopra.</t>
    </r>
  </si>
  <si>
    <t>Compilate un rapporto separatato per ogni cantiere.
Copiate una scheda di rapporto in bianco se più di due cantieri sono interessati.</t>
  </si>
  <si>
    <r>
      <rPr>
        <b/>
        <sz val="12"/>
        <color theme="1"/>
        <rFont val="Arial"/>
        <family val="2"/>
      </rPr>
      <t>Se il titolare del conto è diverso rispetto a quello dell'azienda</t>
    </r>
    <r>
      <rPr>
        <sz val="12"/>
        <color theme="1"/>
        <rFont val="Arial"/>
        <family val="2"/>
      </rPr>
      <t xml:space="preserve">
Cognome, nome, indirizzo, NPA e luogo</t>
    </r>
  </si>
  <si>
    <t>Istruzioni per compilare</t>
  </si>
  <si>
    <t>Istruzioni per il registro "1045Ai Domanda"</t>
  </si>
  <si>
    <t>Istruzioni per il registro "1045Bi Dati di base lav."</t>
  </si>
  <si>
    <t>Istruzioni per il registro "1045Di Rapporto"</t>
  </si>
  <si>
    <t>Istruzioni per il registro "1045Ei Conteggio"</t>
  </si>
  <si>
    <t>Vi invitiamo a leggere l'opuscolo "Indennità per intemperie" sul sito www.lavoro.swiss nella sua totalità. Questo opuscolo vi spiega tutto quello che dovete sapere sull'indennità per intemperie. Le istruzioni qui fornite hanno unicamente come scopo di facilitare la compilazione di questo formulario.
Entro 3 mesi dalla scadenza di ogni periodo di conteggio, il datore di lavoro deve fare valere il diritto all’indennità presso la cassa da lui designata. Tale disposizione vale anche se il servizio cantonale non si è ancora pronunciato sulla domanda d’indennità o se è pendente una procedura di opposizione o di ricorso. Il termine di 3 mesi non può essere interrotto neppure in caso di procedura di opposizione o di ricorso. Il diritto si estingue se non viene fatto valere entro 3 mesi.</t>
  </si>
  <si>
    <t>Quando avete versato l'ultima volta il salario conformemente agli obblighi contrattuali? Esempio: 25.09.2023</t>
  </si>
  <si>
    <t>Indicate il mese per il quale desiderate conteggiare il lavoro ridotto nel formato MM.AAAA. Esempio: 09.2023</t>
  </si>
  <si>
    <t>Inoltre confermo: 
- I lavoratori sono stati informati della sospensione del lavoro e dell'obbligo di controllo. I lavoratori che non hanno accettato la sospensione del lavoro saranno remunerati in base al loro contratto di lavoro.
- I lavoratori colpiti hanno ricevuto l'indennità per intemperie anticipato e nel giorno abituale di paga per il relativo periodo. 
- Il periodo di attesa relativa alla sospensione del lavoro è stato preso a carico dal datore di lavoro.
- Le contribuzioni legali e contrattuali delle assicurazioni sociali saranno pagate in conformità alle ore di lavoro normali.
- L’azienda mantiene un sistema di controllo delle ore di lavoro (ad es. schede di timbratura, rapporti sulle ore, sistemi elettronici per la registrazione del tempo di lavoro ecc.) che indichi quotidianamente le ore di lavoro prestate, comprese le eventuali ore in esubero, le ore perse a causa d’intemperie e tutte le altre assenze quali ad esempio vacanze, giorni di malattia, infortunio, servizio militare.</t>
  </si>
  <si>
    <t>Indicate le ore giornaliere perse rispetto alle ore dovute. Stampate la scheda e fatela firmare ai lavoratori. Così facendo, confermano le ore richieste come pure il loro consenso alla sospensione del lavoro (vedi il punto "Non hanno diritto all'indennità per intemperie" nelle istruzioni per il registro "1045Bi Dati di base lav."). 
Importante: può essere rivendicato un massimo di ore perse equivalente alla durata di lavoro prevista per il periodo di conteggio.</t>
  </si>
  <si>
    <t>Importante:
Le pagine compilate di questo modulo devono essere stampate e firmate dai lavoratori.</t>
  </si>
  <si>
    <t>N. AVS</t>
  </si>
  <si>
    <t>Tempo di lav. da effettuare nel periodo di conteggio</t>
  </si>
  <si>
    <t>Totale con il tempo di rec.</t>
  </si>
  <si>
    <t>Tempo di lavoro effettivo</t>
  </si>
  <si>
    <t>Assenze 
pagate /
non pagate</t>
  </si>
  <si>
    <t>Fine periodo di conteggio</t>
  </si>
  <si>
    <t>Saldo 
ore suppl. 
mesi 
precedenti</t>
  </si>
  <si>
    <t>Reddito conseguito 
con un'occ. provvisoria</t>
  </si>
  <si>
    <t>Tempo 
di lavoro effettivo</t>
  </si>
  <si>
    <t>Ore perse computabili</t>
  </si>
  <si>
    <t>N. AVS, cognome, nome, data di nascita</t>
  </si>
  <si>
    <t>Numero di mesi pagati all'anno (12/13)</t>
  </si>
  <si>
    <t xml:space="preserve">Media del tempo di lavoro sett. all'anno </t>
  </si>
  <si>
    <r>
      <rPr>
        <b/>
        <sz val="10"/>
        <color theme="1"/>
        <rFont val="Arial"/>
        <family val="2"/>
      </rPr>
      <t xml:space="preserve">- Totale con il tempo di rec.: </t>
    </r>
    <r>
      <rPr>
        <sz val="10"/>
        <color theme="1"/>
        <rFont val="Arial"/>
        <family val="2"/>
      </rPr>
      <t>tutte le ore dovute, comprese le eventuali ore di compensazione anticipata
e/o quelle da recuperare, i giorni festivi concessi e/o i giorni di vacanza convenuti.</t>
    </r>
  </si>
  <si>
    <t>Reddito conseguito con un'occ. provvisoria</t>
  </si>
  <si>
    <t>Assenze pagate / 
non pagate</t>
  </si>
  <si>
    <t xml:space="preserve">Inizio periodo
di conteggio </t>
  </si>
  <si>
    <t>Questa scheda non necessita nessun inserimento.
I diversi parametri calcolati sono elencati qui.</t>
  </si>
  <si>
    <t>Importante: 
La domanda deve essere firmata a mano.</t>
  </si>
  <si>
    <t>Il numero dei giorni di attesa deve essere selezionato sulla base dell'opuscolo "Indennità per intemperie" su www.lavoro.swiss. I valori autorizzati sono da 2 a 3. Selezionate il valore corretto nell'elenco a discesa.</t>
  </si>
  <si>
    <t>Il numero d'identificazione della sua azienda. Potete trovarla all'indirizzo seguente: https://www.uid.admin.ch.</t>
  </si>
  <si>
    <t>Guadagno orario computabile</t>
  </si>
  <si>
    <t xml:space="preserve">Importo massimo del guadagno derminante: </t>
  </si>
  <si>
    <t>Perdita di lavoro:</t>
  </si>
  <si>
    <t>Numero di giorni di attesa:</t>
  </si>
  <si>
    <t>Dati di base</t>
  </si>
  <si>
    <t>Somme</t>
  </si>
  <si>
    <t>Tempo di lav. 
da effett. nel
per. contegg. 
con ore di rec.</t>
  </si>
  <si>
    <t>Deduzione
quota 
occupazione
provvisoria</t>
  </si>
  <si>
    <t>Deduzione
giorni di
attesa 80%</t>
  </si>
  <si>
    <t>Anzahl
anspruchsberechtigte
Mitarbeiter</t>
  </si>
  <si>
    <t xml:space="preserve">Il saldo dell'orario flessibile deve essere compilato solo se l'azienda dispone di un apposito regolamento scritto che applica già prima dell'introduzione del lavoro ridotto ed è stato effettivamente svolto. </t>
  </si>
  <si>
    <t>Tipo di impiego</t>
  </si>
  <si>
    <t>Vogliate indicare il tipo di rapporto di lavoro convenuto contrattualmente. A tal fine, selezionate una voce nell’elenco a discesa.</t>
  </si>
  <si>
    <t>Tempo pieno</t>
  </si>
  <si>
    <t>Tempo parziale</t>
  </si>
  <si>
    <t>Lavoro su chiamata</t>
  </si>
  <si>
    <t>Temporaneo</t>
  </si>
  <si>
    <t>Tirocinio</t>
  </si>
  <si>
    <t>Lavoro a domicilio</t>
  </si>
  <si>
    <t>Contratto temporaneo</t>
  </si>
  <si>
    <t>Tempo parziale su chiamata</t>
  </si>
  <si>
    <t>Beschäftigungsart/Tipo di impiego</t>
  </si>
  <si>
    <t>N. del cantiere:</t>
  </si>
  <si>
    <t>Vogliate indicare tutti i lavoratori che sono colpiti da perdite di lavoro dovute ad intemperie e che hanno diritto all’indennità per intemperie.</t>
  </si>
  <si>
    <t>Indicare tutti i lavoratori che hanno subito perdite di lavoro dovute ad intemperie. 
I lavoratori che non hanno diritto all’indennità, ad esempio le persone che possono influenzare risolutivamente le decisioni del datore di lavoro, non devono essere indicati.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</si>
</sst>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65" formatCode="[$SFr.-807]\ #,##0.00"/>
    <numFmt numFmtId="166" formatCode="0.000%"/>
    <numFmt numFmtId="167" formatCode="mm/yyyy"/>
    <numFmt numFmtId="168" formatCode="[$-407]mmmm\ yy;@"/>
    <numFmt numFmtId="169" formatCode="000\.0000\.0000\.00"/>
    <numFmt numFmtId="170" formatCode="\7\5\6\.0000\.0000\.00"/>
    <numFmt numFmtId="171" formatCode="dd/mm/yyyy;@"/>
    <numFmt numFmtId="172" formatCode="000\ 000\ 00\ 00"/>
    <numFmt numFmtId="173" formatCode="0.000"/>
  </numFmts>
  <fonts count="35">
    <font>
      <sz val="11"/>
      <color theme="1"/>
      <name val="Calibri"/>
      <family val="2"/>
      <scheme val="minor"/>
    </font>
    <font>
      <sz val="11"/>
      <color theme="1"/>
      <name val="Arial"/>
      <family val="2"/>
    </font>
    <font>
      <sz val="8"/>
      <name val="Arial"/>
      <family val="2"/>
    </font>
    <font>
      <sz val="10"/>
      <name val="Arial"/>
      <family val="2"/>
    </font>
    <font>
      <sz val="10"/>
      <name val="Arial"/>
      <family val="2"/>
    </font>
    <font>
      <sz val="10"/>
      <color indexed="8"/>
      <name val="Arial"/>
      <family val="2"/>
    </font>
    <font>
      <b/>
      <sz val="10"/>
      <name val="Arial"/>
      <family val="2"/>
    </font>
    <font>
      <b/>
      <sz val="12"/>
      <color theme="0"/>
      <name val="Arial"/>
      <family val="2"/>
    </font>
    <font>
      <b/>
      <sz val="11"/>
      <color theme="1"/>
      <name val="Arial"/>
      <family val="2"/>
    </font>
    <font>
      <sz val="10"/>
      <color theme="1"/>
      <name val="Arial"/>
      <family val="2"/>
    </font>
    <font>
      <b/>
      <sz val="10"/>
      <color theme="1"/>
      <name val="Arial"/>
      <family val="2"/>
    </font>
    <font>
      <sz val="11"/>
      <color theme="1"/>
      <name val="Calibri"/>
      <family val="2"/>
      <scheme val="minor"/>
    </font>
    <font>
      <sz val="10"/>
      <name val="Calibri"/>
      <family val="2"/>
      <scheme val="minor"/>
    </font>
    <font>
      <sz val="11"/>
      <name val="Calibri"/>
      <family val="2"/>
      <scheme val="minor"/>
    </font>
    <font>
      <b/>
      <sz val="10"/>
      <color theme="1" tint="4.9989318521683403E-2"/>
      <name val="Arial"/>
      <family val="2"/>
    </font>
    <font>
      <sz val="10"/>
      <color theme="1" tint="4.9989318521683403E-2"/>
      <name val="Arial"/>
      <family val="2"/>
    </font>
    <font>
      <b/>
      <sz val="12"/>
      <color theme="1"/>
      <name val="Arial"/>
      <family val="2"/>
    </font>
    <font>
      <sz val="12"/>
      <color theme="1"/>
      <name val="Arial"/>
      <family val="2"/>
    </font>
    <font>
      <b/>
      <sz val="11"/>
      <color theme="1"/>
      <name val="Calibri"/>
      <family val="2"/>
      <scheme val="minor"/>
    </font>
    <font>
      <sz val="8"/>
      <name val="Calibri"/>
      <family val="2"/>
      <scheme val="minor"/>
    </font>
    <font>
      <sz val="12"/>
      <name val="Arial"/>
      <family val="2"/>
    </font>
    <font>
      <b/>
      <sz val="10"/>
      <color rgb="FFFF0000"/>
      <name val="Arial"/>
      <family val="2"/>
    </font>
    <font>
      <sz val="10"/>
      <color theme="1"/>
      <name val="Calibri"/>
      <family val="2"/>
      <scheme val="minor"/>
    </font>
    <font>
      <b/>
      <sz val="14"/>
      <color theme="1"/>
      <name val="Arial"/>
      <family val="2"/>
    </font>
    <font>
      <sz val="12"/>
      <color theme="1"/>
      <name val="Source Code Pro"/>
      <family val="3"/>
    </font>
    <font>
      <b/>
      <sz val="12"/>
      <color theme="1"/>
      <name val="Source Code Pro"/>
      <family val="3"/>
    </font>
    <font>
      <sz val="10"/>
      <color rgb="FFFF0000"/>
      <name val="Arial"/>
      <family val="2"/>
    </font>
    <font>
      <sz val="12"/>
      <color theme="1"/>
      <name val="Calibri"/>
      <family val="2"/>
      <scheme val="minor"/>
    </font>
    <font>
      <b/>
      <sz val="10"/>
      <name val="Calibri"/>
      <family val="2"/>
      <scheme val="minor"/>
    </font>
    <font>
      <i/>
      <sz val="10"/>
      <color theme="0" tint="-0.499984740745262"/>
      <name val="Arial"/>
      <family val="2"/>
    </font>
    <font>
      <i/>
      <sz val="10"/>
      <color theme="0" tint="-0.499984740745262"/>
      <name val="Calibri"/>
      <family val="2"/>
      <scheme val="minor"/>
    </font>
    <font>
      <i/>
      <sz val="12"/>
      <color theme="0" tint="-0.499984740745262"/>
      <name val="Arial"/>
      <family val="2"/>
    </font>
    <font>
      <i/>
      <sz val="11"/>
      <color theme="0" tint="-0.499984740745262"/>
      <name val="Arial"/>
      <family val="2"/>
    </font>
    <font>
      <b/>
      <i/>
      <sz val="10"/>
      <color theme="0" tint="-0.499984740745262"/>
      <name val="Arial"/>
      <family val="2"/>
    </font>
    <font>
      <b/>
      <sz val="12"/>
      <name val="Arial"/>
      <family val="2"/>
    </font>
  </fonts>
  <fills count="11">
    <fill>
      <patternFill patternType="none"/>
    </fill>
    <fill>
      <patternFill patternType="gray125"/>
    </fill>
    <fill>
      <patternFill patternType="solid">
        <fgColor indexed="43"/>
        <bgColor indexed="64"/>
      </patternFill>
    </fill>
    <fill>
      <patternFill patternType="solid">
        <fgColor indexed="10"/>
        <bgColor indexed="64"/>
      </patternFill>
    </fill>
    <fill>
      <patternFill patternType="solid">
        <fgColor rgb="FFFFC000"/>
        <bgColor indexed="64"/>
      </patternFill>
    </fill>
    <fill>
      <patternFill patternType="solid">
        <fgColor rgb="FFCCFFCC"/>
        <bgColor indexed="64"/>
      </patternFill>
    </fill>
    <fill>
      <patternFill patternType="solid">
        <fgColor rgb="FFFFFF99"/>
        <bgColor indexed="64"/>
      </patternFill>
    </fill>
    <fill>
      <patternFill patternType="solid">
        <fgColor theme="5" tint="-0.249977111117893"/>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4"/>
        <bgColor indexed="64"/>
      </patternFill>
    </fill>
  </fills>
  <borders count="11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bottom style="thin">
        <color indexed="64"/>
      </bottom>
      <diagonal/>
    </border>
    <border>
      <left/>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medium">
        <color indexed="64"/>
      </right>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hair">
        <color indexed="64"/>
      </left>
      <right style="medium">
        <color indexed="64"/>
      </right>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bottom style="hair">
        <color auto="1"/>
      </bottom>
      <diagonal/>
    </border>
    <border>
      <left/>
      <right style="medium">
        <color auto="1"/>
      </right>
      <top/>
      <bottom style="hair">
        <color auto="1"/>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hair">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medium">
        <color indexed="64"/>
      </left>
      <right style="thin">
        <color indexed="64"/>
      </right>
      <top/>
      <bottom style="hair">
        <color indexed="64"/>
      </bottom>
      <diagonal/>
    </border>
    <border>
      <left style="hair">
        <color indexed="64"/>
      </left>
      <right/>
      <top/>
      <bottom style="hair">
        <color indexed="64"/>
      </bottom>
      <diagonal/>
    </border>
    <border>
      <left style="hair">
        <color indexed="64"/>
      </left>
      <right style="thin">
        <color indexed="64"/>
      </right>
      <top style="medium">
        <color indexed="64"/>
      </top>
      <bottom/>
      <diagonal/>
    </border>
    <border>
      <left/>
      <right/>
      <top style="thin">
        <color indexed="64"/>
      </top>
      <bottom style="hair">
        <color indexed="64"/>
      </bottom>
      <diagonal/>
    </border>
    <border>
      <left/>
      <right/>
      <top style="thin">
        <color indexed="64"/>
      </top>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medium">
        <color indexed="64"/>
      </top>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medium">
        <color indexed="64"/>
      </top>
      <bottom/>
      <diagonal/>
    </border>
  </borders>
  <cellStyleXfs count="3">
    <xf numFmtId="0" fontId="0" fillId="0" borderId="0"/>
    <xf numFmtId="9" fontId="11" fillId="0" borderId="0" applyFont="0" applyFill="0" applyBorder="0" applyAlignment="0" applyProtection="0"/>
    <xf numFmtId="0" fontId="11" fillId="0" borderId="0"/>
  </cellStyleXfs>
  <cellXfs count="522">
    <xf numFmtId="0" fontId="0" fillId="0" borderId="0" xfId="0"/>
    <xf numFmtId="0" fontId="0" fillId="0" borderId="0" xfId="0" applyAlignment="1" applyProtection="1">
      <alignment horizontal="left"/>
      <protection hidden="1"/>
    </xf>
    <xf numFmtId="0" fontId="0" fillId="0" borderId="0" xfId="0" applyProtection="1">
      <protection hidden="1"/>
    </xf>
    <xf numFmtId="0" fontId="2" fillId="0" borderId="0" xfId="0" applyFont="1" applyProtection="1">
      <protection hidden="1"/>
    </xf>
    <xf numFmtId="14" fontId="0" fillId="0" borderId="0" xfId="0" applyNumberFormat="1" applyProtection="1">
      <protection hidden="1"/>
    </xf>
    <xf numFmtId="164" fontId="0" fillId="0" borderId="0" xfId="0" applyNumberFormat="1" applyProtection="1">
      <protection hidden="1"/>
    </xf>
    <xf numFmtId="165" fontId="0" fillId="0" borderId="0" xfId="0" applyNumberFormat="1" applyProtection="1">
      <protection hidden="1"/>
    </xf>
    <xf numFmtId="166" fontId="0" fillId="0" borderId="0" xfId="0" applyNumberFormat="1" applyProtection="1">
      <protection hidden="1"/>
    </xf>
    <xf numFmtId="2" fontId="0" fillId="0" borderId="0" xfId="0" applyNumberFormat="1" applyProtection="1">
      <protection hidden="1"/>
    </xf>
    <xf numFmtId="14" fontId="0" fillId="0" borderId="0" xfId="0" applyNumberFormat="1" applyAlignment="1" applyProtection="1">
      <alignment horizontal="left"/>
      <protection hidden="1"/>
    </xf>
    <xf numFmtId="0" fontId="2" fillId="0" borderId="0" xfId="0" applyFont="1" applyAlignment="1">
      <alignment horizontal="justify"/>
    </xf>
    <xf numFmtId="0" fontId="2" fillId="0" borderId="0" xfId="0" applyFont="1"/>
    <xf numFmtId="0" fontId="3" fillId="0" borderId="0" xfId="0" applyFont="1" applyProtection="1">
      <protection hidden="1"/>
    </xf>
    <xf numFmtId="0" fontId="2" fillId="0" borderId="0" xfId="0" applyFont="1" applyAlignment="1" applyProtection="1">
      <alignment horizontal="left"/>
      <protection hidden="1"/>
    </xf>
    <xf numFmtId="0" fontId="2" fillId="0" borderId="0" xfId="0" applyFont="1" applyAlignment="1">
      <alignment horizontal="left"/>
    </xf>
    <xf numFmtId="0" fontId="2" fillId="0" borderId="0" xfId="0" quotePrefix="1" applyFont="1"/>
    <xf numFmtId="10" fontId="0" fillId="0" borderId="0" xfId="0" applyNumberFormat="1" applyProtection="1">
      <protection hidden="1"/>
    </xf>
    <xf numFmtId="0" fontId="4" fillId="0" borderId="0" xfId="0" applyFont="1" applyProtection="1">
      <protection hidden="1"/>
    </xf>
    <xf numFmtId="0" fontId="4" fillId="0" borderId="0" xfId="0" applyFont="1" applyProtection="1">
      <protection locked="0"/>
    </xf>
    <xf numFmtId="0" fontId="4" fillId="0" borderId="0" xfId="0" applyFont="1"/>
    <xf numFmtId="0" fontId="4" fillId="0" borderId="0" xfId="0" applyFont="1" applyAlignment="1" applyProtection="1">
      <alignment horizontal="justify"/>
      <protection hidden="1"/>
    </xf>
    <xf numFmtId="0" fontId="5" fillId="0" borderId="0" xfId="0" applyFont="1" applyProtection="1">
      <protection locked="0"/>
    </xf>
    <xf numFmtId="0" fontId="3" fillId="0" borderId="0" xfId="0" applyFont="1" applyProtection="1">
      <protection locked="0"/>
    </xf>
    <xf numFmtId="0" fontId="0" fillId="0" borderId="0" xfId="0" applyProtection="1">
      <protection locked="0"/>
    </xf>
    <xf numFmtId="49" fontId="0" fillId="0" borderId="0" xfId="0" applyNumberFormat="1" applyProtection="1">
      <protection hidden="1"/>
    </xf>
    <xf numFmtId="49" fontId="3" fillId="0" borderId="0" xfId="0" applyNumberFormat="1" applyFont="1" applyProtection="1">
      <protection hidden="1"/>
    </xf>
    <xf numFmtId="164" fontId="3" fillId="0" borderId="0" xfId="0" applyNumberFormat="1" applyFont="1" applyProtection="1">
      <protection locked="0"/>
    </xf>
    <xf numFmtId="49" fontId="0" fillId="0" borderId="0" xfId="0" applyNumberFormat="1" applyProtection="1">
      <protection locked="0"/>
    </xf>
    <xf numFmtId="0" fontId="0" fillId="0" borderId="0" xfId="0" applyAlignment="1" applyProtection="1">
      <alignment wrapText="1"/>
      <protection locked="0"/>
    </xf>
    <xf numFmtId="0" fontId="0" fillId="0" borderId="0" xfId="0" quotePrefix="1" applyProtection="1">
      <protection locked="0"/>
    </xf>
    <xf numFmtId="2" fontId="3" fillId="0" borderId="0" xfId="0" applyNumberFormat="1" applyFont="1" applyAlignment="1">
      <alignment horizontal="left"/>
    </xf>
    <xf numFmtId="0" fontId="9" fillId="0" borderId="0" xfId="0" applyFont="1" applyProtection="1">
      <protection hidden="1"/>
    </xf>
    <xf numFmtId="0" fontId="1" fillId="0" borderId="0" xfId="0" applyFont="1" applyProtection="1">
      <protection hidden="1"/>
    </xf>
    <xf numFmtId="2" fontId="12" fillId="0" borderId="0" xfId="0" applyNumberFormat="1" applyFont="1" applyAlignment="1" applyProtection="1">
      <alignment horizontal="right"/>
      <protection hidden="1"/>
    </xf>
    <xf numFmtId="0" fontId="10" fillId="0" borderId="0" xfId="0" applyFont="1" applyProtection="1">
      <protection hidden="1"/>
    </xf>
    <xf numFmtId="0" fontId="8" fillId="0" borderId="0" xfId="0" applyFont="1" applyAlignment="1" applyProtection="1">
      <alignment vertical="center"/>
      <protection hidden="1"/>
    </xf>
    <xf numFmtId="0" fontId="1" fillId="0" borderId="0" xfId="0" applyFont="1" applyAlignment="1" applyProtection="1">
      <alignment vertical="center"/>
      <protection hidden="1"/>
    </xf>
    <xf numFmtId="4" fontId="3" fillId="0" borderId="0" xfId="0" applyNumberFormat="1" applyFont="1"/>
    <xf numFmtId="2" fontId="9" fillId="0" borderId="0" xfId="0" applyNumberFormat="1" applyFont="1" applyAlignment="1" applyProtection="1">
      <alignment horizontal="center"/>
      <protection hidden="1"/>
    </xf>
    <xf numFmtId="2" fontId="9" fillId="0" borderId="0" xfId="0" applyNumberFormat="1" applyFont="1" applyAlignment="1" applyProtection="1">
      <alignment horizontal="right"/>
      <protection hidden="1"/>
    </xf>
    <xf numFmtId="164" fontId="9" fillId="0" borderId="0" xfId="0" applyNumberFormat="1" applyFont="1" applyAlignment="1" applyProtection="1">
      <alignment horizontal="right"/>
      <protection hidden="1"/>
    </xf>
    <xf numFmtId="2" fontId="3" fillId="0" borderId="0" xfId="0" applyNumberFormat="1" applyFont="1" applyAlignment="1" applyProtection="1">
      <alignment horizontal="right"/>
      <protection hidden="1"/>
    </xf>
    <xf numFmtId="2" fontId="3" fillId="0" borderId="0" xfId="0" applyNumberFormat="1" applyFont="1" applyProtection="1">
      <protection hidden="1"/>
    </xf>
    <xf numFmtId="0" fontId="3" fillId="0" borderId="0" xfId="0" applyFont="1" applyAlignment="1" applyProtection="1">
      <alignment horizontal="left"/>
      <protection hidden="1"/>
    </xf>
    <xf numFmtId="4" fontId="3" fillId="0" borderId="0" xfId="0" applyNumberFormat="1" applyFont="1" applyAlignment="1">
      <alignment horizontal="right"/>
    </xf>
    <xf numFmtId="0" fontId="3" fillId="0" borderId="0" xfId="0" applyFont="1" applyAlignment="1" applyProtection="1">
      <alignment horizontal="center"/>
      <protection hidden="1"/>
    </xf>
    <xf numFmtId="2" fontId="3" fillId="0" borderId="0" xfId="0" applyNumberFormat="1" applyFont="1" applyAlignment="1">
      <alignment horizontal="left" wrapText="1"/>
    </xf>
    <xf numFmtId="49" fontId="3" fillId="0" borderId="0" xfId="0" applyNumberFormat="1" applyFont="1" applyAlignment="1">
      <alignment horizontal="left" wrapText="1"/>
    </xf>
    <xf numFmtId="0" fontId="3" fillId="0" borderId="0" xfId="0" applyFont="1" applyAlignment="1">
      <alignment horizontal="left" wrapText="1"/>
    </xf>
    <xf numFmtId="0" fontId="3" fillId="0" borderId="7" xfId="0" applyFont="1" applyBorder="1" applyProtection="1">
      <protection hidden="1"/>
    </xf>
    <xf numFmtId="0" fontId="6" fillId="0" borderId="0" xfId="0" applyFont="1"/>
    <xf numFmtId="4" fontId="3" fillId="0" borderId="0" xfId="0" applyNumberFormat="1" applyFont="1" applyAlignment="1">
      <alignment horizontal="center"/>
    </xf>
    <xf numFmtId="4" fontId="3" fillId="0" borderId="0" xfId="0" applyNumberFormat="1" applyFont="1" applyAlignment="1">
      <alignment horizontal="left"/>
    </xf>
    <xf numFmtId="0" fontId="9" fillId="0" borderId="0" xfId="0" applyFont="1" applyAlignment="1" applyProtection="1">
      <alignment vertical="center"/>
      <protection hidden="1"/>
    </xf>
    <xf numFmtId="0" fontId="9" fillId="0" borderId="0" xfId="0" applyFont="1" applyAlignment="1" applyProtection="1">
      <alignment horizontal="left" vertical="center"/>
      <protection hidden="1"/>
    </xf>
    <xf numFmtId="0" fontId="8" fillId="0" borderId="0" xfId="0" applyFont="1" applyAlignment="1" applyProtection="1">
      <alignment vertical="center" wrapText="1"/>
      <protection hidden="1"/>
    </xf>
    <xf numFmtId="171" fontId="9" fillId="0" borderId="0" xfId="0" applyNumberFormat="1" applyFont="1" applyAlignment="1" applyProtection="1">
      <alignment horizontal="left"/>
      <protection hidden="1"/>
    </xf>
    <xf numFmtId="0" fontId="3" fillId="0" borderId="0" xfId="0" applyFont="1" applyAlignment="1" applyProtection="1">
      <alignment horizontal="left" vertical="center"/>
      <protection hidden="1"/>
    </xf>
    <xf numFmtId="168" fontId="3" fillId="0" borderId="0" xfId="0" applyNumberFormat="1" applyFont="1" applyAlignment="1" applyProtection="1">
      <alignment horizontal="right"/>
      <protection hidden="1"/>
    </xf>
    <xf numFmtId="2" fontId="9" fillId="0" borderId="0" xfId="0" applyNumberFormat="1" applyFont="1" applyAlignment="1" applyProtection="1">
      <alignment horizontal="center" vertical="center"/>
      <protection hidden="1"/>
    </xf>
    <xf numFmtId="168" fontId="3" fillId="0" borderId="0" xfId="0" applyNumberFormat="1" applyFont="1" applyAlignment="1" applyProtection="1">
      <alignment horizontal="left" vertical="center"/>
      <protection hidden="1"/>
    </xf>
    <xf numFmtId="0" fontId="14" fillId="0" borderId="0" xfId="0" applyFont="1" applyAlignment="1" applyProtection="1">
      <alignment vertical="center"/>
      <protection hidden="1"/>
    </xf>
    <xf numFmtId="4" fontId="14" fillId="0" borderId="0" xfId="0" applyNumberFormat="1" applyFont="1" applyAlignment="1" applyProtection="1">
      <alignment vertical="center"/>
      <protection hidden="1"/>
    </xf>
    <xf numFmtId="0" fontId="3" fillId="0" borderId="0" xfId="0" applyFont="1" applyAlignment="1" applyProtection="1">
      <alignment vertical="center" wrapText="1"/>
      <protection hidden="1"/>
    </xf>
    <xf numFmtId="0" fontId="15" fillId="0" borderId="0" xfId="0" applyFont="1" applyAlignment="1" applyProtection="1">
      <alignment vertical="center"/>
      <protection hidden="1"/>
    </xf>
    <xf numFmtId="0" fontId="18" fillId="0" borderId="0" xfId="0" applyFont="1" applyProtection="1">
      <protection hidden="1"/>
    </xf>
    <xf numFmtId="0" fontId="20" fillId="0" borderId="0" xfId="0" applyFont="1" applyProtection="1">
      <protection hidden="1"/>
    </xf>
    <xf numFmtId="0" fontId="20" fillId="0" borderId="0" xfId="0" applyFont="1" applyAlignment="1" applyProtection="1">
      <alignment horizontal="left"/>
      <protection hidden="1"/>
    </xf>
    <xf numFmtId="0" fontId="3" fillId="2" borderId="31" xfId="0" applyFont="1" applyFill="1" applyBorder="1" applyAlignment="1" applyProtection="1">
      <alignment horizontal="right" wrapText="1"/>
      <protection hidden="1"/>
    </xf>
    <xf numFmtId="0" fontId="3" fillId="2" borderId="59" xfId="0" applyFont="1" applyFill="1" applyBorder="1" applyAlignment="1" applyProtection="1">
      <alignment horizontal="right" wrapText="1"/>
      <protection hidden="1"/>
    </xf>
    <xf numFmtId="0" fontId="3" fillId="6" borderId="78" xfId="0" applyFont="1" applyFill="1" applyBorder="1" applyAlignment="1" applyProtection="1">
      <alignment horizontal="right" wrapText="1"/>
      <protection hidden="1"/>
    </xf>
    <xf numFmtId="168" fontId="3" fillId="0" borderId="0" xfId="0" applyNumberFormat="1" applyFont="1" applyAlignment="1" applyProtection="1">
      <alignment horizontal="right" wrapText="1"/>
      <protection hidden="1"/>
    </xf>
    <xf numFmtId="4" fontId="6" fillId="0" borderId="0" xfId="0" applyNumberFormat="1" applyFont="1" applyAlignment="1">
      <alignment horizontal="center" wrapText="1"/>
    </xf>
    <xf numFmtId="0" fontId="3" fillId="0" borderId="0" xfId="0" applyFont="1" applyAlignment="1" applyProtection="1">
      <alignment horizontal="right" wrapText="1"/>
      <protection hidden="1"/>
    </xf>
    <xf numFmtId="0" fontId="3" fillId="6" borderId="37" xfId="0" applyFont="1" applyFill="1" applyBorder="1" applyProtection="1">
      <protection hidden="1"/>
    </xf>
    <xf numFmtId="0" fontId="3" fillId="6" borderId="38" xfId="0" applyFont="1" applyFill="1" applyBorder="1" applyProtection="1">
      <protection hidden="1"/>
    </xf>
    <xf numFmtId="0" fontId="3" fillId="6" borderId="39" xfId="0" applyFont="1" applyFill="1" applyBorder="1" applyProtection="1">
      <protection hidden="1"/>
    </xf>
    <xf numFmtId="0" fontId="3" fillId="6" borderId="85" xfId="0" applyFont="1" applyFill="1" applyBorder="1" applyProtection="1">
      <protection hidden="1"/>
    </xf>
    <xf numFmtId="0" fontId="3" fillId="6" borderId="13" xfId="0" applyFont="1" applyFill="1" applyBorder="1" applyProtection="1">
      <protection hidden="1"/>
    </xf>
    <xf numFmtId="0" fontId="3" fillId="6" borderId="6" xfId="0" applyFont="1" applyFill="1" applyBorder="1" applyProtection="1">
      <protection hidden="1"/>
    </xf>
    <xf numFmtId="0" fontId="3" fillId="6" borderId="73" xfId="0" applyFont="1" applyFill="1" applyBorder="1" applyProtection="1">
      <protection hidden="1"/>
    </xf>
    <xf numFmtId="0" fontId="12" fillId="0" borderId="0" xfId="0" applyFont="1" applyProtection="1">
      <protection hidden="1"/>
    </xf>
    <xf numFmtId="0" fontId="3" fillId="6" borderId="17" xfId="0" applyFont="1" applyFill="1" applyBorder="1" applyAlignment="1" applyProtection="1">
      <alignment horizontal="center" wrapText="1"/>
      <protection hidden="1"/>
    </xf>
    <xf numFmtId="2" fontId="3" fillId="6" borderId="64" xfId="0" applyNumberFormat="1" applyFont="1" applyFill="1" applyBorder="1" applyAlignment="1" applyProtection="1">
      <alignment vertical="center"/>
      <protection hidden="1"/>
    </xf>
    <xf numFmtId="164" fontId="3" fillId="6" borderId="65" xfId="0" applyNumberFormat="1" applyFont="1" applyFill="1" applyBorder="1" applyAlignment="1" applyProtection="1">
      <alignment vertical="center"/>
      <protection hidden="1"/>
    </xf>
    <xf numFmtId="169" fontId="12" fillId="0" borderId="0" xfId="0" applyNumberFormat="1" applyFont="1" applyAlignment="1" applyProtection="1">
      <alignment horizontal="left"/>
      <protection hidden="1"/>
    </xf>
    <xf numFmtId="0" fontId="12" fillId="0" borderId="0" xfId="0" applyFont="1" applyAlignment="1" applyProtection="1">
      <alignment horizontal="left"/>
      <protection hidden="1"/>
    </xf>
    <xf numFmtId="2" fontId="20" fillId="0" borderId="33" xfId="0" applyNumberFormat="1" applyFont="1" applyBorder="1" applyAlignment="1" applyProtection="1">
      <alignment vertical="center"/>
      <protection locked="0"/>
    </xf>
    <xf numFmtId="2" fontId="20" fillId="0" borderId="3" xfId="0" applyNumberFormat="1" applyFont="1" applyBorder="1" applyAlignment="1" applyProtection="1">
      <alignment vertical="center"/>
      <protection locked="0"/>
    </xf>
    <xf numFmtId="2" fontId="20" fillId="6" borderId="47" xfId="0" applyNumberFormat="1" applyFont="1" applyFill="1" applyBorder="1" applyAlignment="1" applyProtection="1">
      <alignment vertical="center"/>
      <protection hidden="1"/>
    </xf>
    <xf numFmtId="49" fontId="3" fillId="0" borderId="45" xfId="0" applyNumberFormat="1" applyFont="1" applyBorder="1" applyAlignment="1" applyProtection="1">
      <alignment vertical="center"/>
      <protection hidden="1"/>
    </xf>
    <xf numFmtId="0" fontId="3" fillId="0" borderId="0" xfId="0" applyFont="1" applyAlignment="1" applyProtection="1">
      <alignment vertical="center"/>
      <protection hidden="1"/>
    </xf>
    <xf numFmtId="2" fontId="17" fillId="0" borderId="33" xfId="0" applyNumberFormat="1" applyFont="1" applyBorder="1" applyAlignment="1" applyProtection="1">
      <alignment vertical="center"/>
      <protection locked="0"/>
    </xf>
    <xf numFmtId="2" fontId="17" fillId="0" borderId="3" xfId="0" applyNumberFormat="1" applyFont="1" applyBorder="1" applyAlignment="1" applyProtection="1">
      <alignment vertical="center"/>
      <protection locked="0"/>
    </xf>
    <xf numFmtId="2" fontId="17" fillId="6" borderId="34" xfId="0" applyNumberFormat="1" applyFont="1" applyFill="1" applyBorder="1" applyAlignment="1" applyProtection="1">
      <alignment vertical="center"/>
      <protection hidden="1"/>
    </xf>
    <xf numFmtId="49" fontId="9" fillId="0" borderId="45" xfId="0" applyNumberFormat="1" applyFont="1" applyBorder="1" applyAlignment="1" applyProtection="1">
      <alignment vertical="center"/>
      <protection hidden="1"/>
    </xf>
    <xf numFmtId="2" fontId="3" fillId="0" borderId="0" xfId="0" applyNumberFormat="1" applyFont="1" applyAlignment="1" applyProtection="1">
      <alignment vertical="center"/>
      <protection hidden="1"/>
    </xf>
    <xf numFmtId="2" fontId="9" fillId="0" borderId="0" xfId="0" applyNumberFormat="1" applyFont="1" applyAlignment="1" applyProtection="1">
      <alignment vertical="center"/>
      <protection hidden="1"/>
    </xf>
    <xf numFmtId="2" fontId="17" fillId="0" borderId="35" xfId="0" applyNumberFormat="1" applyFont="1" applyBorder="1" applyAlignment="1" applyProtection="1">
      <alignment vertical="center"/>
      <protection locked="0"/>
    </xf>
    <xf numFmtId="2" fontId="17" fillId="0" borderId="15" xfId="0" applyNumberFormat="1" applyFont="1" applyBorder="1" applyAlignment="1" applyProtection="1">
      <alignment vertical="center"/>
      <protection locked="0"/>
    </xf>
    <xf numFmtId="2" fontId="17" fillId="6" borderId="36" xfId="0" applyNumberFormat="1" applyFont="1" applyFill="1" applyBorder="1" applyAlignment="1" applyProtection="1">
      <alignment vertical="center"/>
      <protection hidden="1"/>
    </xf>
    <xf numFmtId="49" fontId="9" fillId="0" borderId="46" xfId="0" applyNumberFormat="1" applyFont="1" applyBorder="1" applyAlignment="1" applyProtection="1">
      <alignment vertical="center"/>
      <protection hidden="1"/>
    </xf>
    <xf numFmtId="14" fontId="9" fillId="0" borderId="0" xfId="0" applyNumberFormat="1" applyFont="1" applyAlignment="1" applyProtection="1">
      <alignment vertical="center"/>
      <protection hidden="1"/>
    </xf>
    <xf numFmtId="164" fontId="9" fillId="0" borderId="0" xfId="0" applyNumberFormat="1" applyFont="1" applyAlignment="1" applyProtection="1">
      <alignment vertical="center"/>
      <protection hidden="1"/>
    </xf>
    <xf numFmtId="165" fontId="9" fillId="0" borderId="0" xfId="0" applyNumberFormat="1" applyFont="1" applyAlignment="1" applyProtection="1">
      <alignment vertical="center"/>
      <protection hidden="1"/>
    </xf>
    <xf numFmtId="10" fontId="9" fillId="0" borderId="0" xfId="0" applyNumberFormat="1" applyFont="1" applyAlignment="1" applyProtection="1">
      <alignment vertical="center"/>
      <protection hidden="1"/>
    </xf>
    <xf numFmtId="49" fontId="9" fillId="0" borderId="0" xfId="0" applyNumberFormat="1" applyFont="1" applyAlignment="1" applyProtection="1">
      <alignment vertical="center"/>
      <protection hidden="1"/>
    </xf>
    <xf numFmtId="0" fontId="24" fillId="0" borderId="0" xfId="0" applyFont="1" applyAlignment="1" applyProtection="1">
      <alignment vertical="center"/>
      <protection hidden="1"/>
    </xf>
    <xf numFmtId="14" fontId="9" fillId="0" borderId="0" xfId="0" applyNumberFormat="1" applyFont="1" applyAlignment="1" applyProtection="1">
      <alignment horizontal="left" vertical="center"/>
      <protection hidden="1"/>
    </xf>
    <xf numFmtId="1" fontId="9" fillId="0" borderId="0" xfId="0" applyNumberFormat="1" applyFont="1" applyAlignment="1" applyProtection="1">
      <alignment horizontal="left" vertical="center"/>
      <protection hidden="1"/>
    </xf>
    <xf numFmtId="0" fontId="25" fillId="0" borderId="0" xfId="0" applyFont="1" applyProtection="1">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vertical="center" wrapText="1"/>
      <protection hidden="1"/>
    </xf>
    <xf numFmtId="0" fontId="26" fillId="7" borderId="0" xfId="0" applyFont="1" applyFill="1" applyAlignment="1">
      <alignment horizontal="left"/>
    </xf>
    <xf numFmtId="0" fontId="26" fillId="0" borderId="0" xfId="0" applyFont="1" applyAlignment="1">
      <alignment horizontal="left"/>
    </xf>
    <xf numFmtId="0" fontId="9" fillId="0" borderId="0" xfId="0" applyFont="1" applyAlignment="1">
      <alignment horizontal="right"/>
    </xf>
    <xf numFmtId="0" fontId="9" fillId="4" borderId="0" xfId="0" applyFont="1" applyFill="1" applyAlignment="1">
      <alignment horizontal="left"/>
    </xf>
    <xf numFmtId="0" fontId="9" fillId="0" borderId="0" xfId="0" applyFont="1" applyAlignment="1">
      <alignment horizontal="right" vertical="top"/>
    </xf>
    <xf numFmtId="0" fontId="9" fillId="4" borderId="0" xfId="0" applyFont="1" applyFill="1" applyAlignment="1">
      <alignment horizontal="left" vertical="top" wrapText="1"/>
    </xf>
    <xf numFmtId="0" fontId="9" fillId="0" borderId="0" xfId="0" applyFont="1" applyAlignment="1">
      <alignment horizontal="right" vertical="top" wrapText="1"/>
    </xf>
    <xf numFmtId="0" fontId="6" fillId="0" borderId="0" xfId="0" applyFont="1" applyAlignment="1" applyProtection="1">
      <alignment horizontal="left"/>
      <protection hidden="1"/>
    </xf>
    <xf numFmtId="0" fontId="9" fillId="8" borderId="0" xfId="0" applyFont="1" applyFill="1" applyAlignment="1">
      <alignment horizontal="left"/>
    </xf>
    <xf numFmtId="0" fontId="9" fillId="10" borderId="0" xfId="0" applyFont="1" applyFill="1" applyAlignment="1">
      <alignment horizontal="left"/>
    </xf>
    <xf numFmtId="0" fontId="10" fillId="0" borderId="0" xfId="0" applyFont="1" applyAlignment="1">
      <alignment horizontal="right"/>
    </xf>
    <xf numFmtId="0" fontId="0" fillId="0" borderId="0" xfId="0" applyAlignment="1">
      <alignment horizontal="right"/>
    </xf>
    <xf numFmtId="0" fontId="9" fillId="4" borderId="0" xfId="0" applyFont="1" applyFill="1" applyAlignment="1">
      <alignment horizontal="left" vertical="top"/>
    </xf>
    <xf numFmtId="0" fontId="6" fillId="6" borderId="19" xfId="0" applyFont="1" applyFill="1" applyBorder="1" applyAlignment="1" applyProtection="1">
      <alignment horizontal="left" vertical="center"/>
      <protection hidden="1"/>
    </xf>
    <xf numFmtId="0" fontId="6" fillId="6" borderId="20" xfId="0" applyFont="1" applyFill="1" applyBorder="1" applyAlignment="1" applyProtection="1">
      <alignment vertical="center"/>
      <protection hidden="1"/>
    </xf>
    <xf numFmtId="0" fontId="6" fillId="6" borderId="20" xfId="0" applyFont="1" applyFill="1" applyBorder="1" applyAlignment="1" applyProtection="1">
      <alignment horizontal="left" vertical="center"/>
      <protection hidden="1"/>
    </xf>
    <xf numFmtId="164" fontId="6" fillId="6" borderId="19" xfId="0" applyNumberFormat="1" applyFont="1" applyFill="1" applyBorder="1" applyAlignment="1" applyProtection="1">
      <alignment horizontal="left" vertical="center"/>
      <protection hidden="1"/>
    </xf>
    <xf numFmtId="164" fontId="6" fillId="6" borderId="20" xfId="0" applyNumberFormat="1" applyFont="1" applyFill="1" applyBorder="1" applyAlignment="1" applyProtection="1">
      <alignment horizontal="right" vertical="center"/>
      <protection hidden="1"/>
    </xf>
    <xf numFmtId="0" fontId="6" fillId="6" borderId="21" xfId="0" applyFont="1" applyFill="1" applyBorder="1" applyAlignment="1" applyProtection="1">
      <alignment horizontal="left" vertical="center"/>
      <protection hidden="1"/>
    </xf>
    <xf numFmtId="164" fontId="6" fillId="6" borderId="21" xfId="0" applyNumberFormat="1" applyFont="1" applyFill="1" applyBorder="1" applyAlignment="1" applyProtection="1">
      <alignment horizontal="right" vertical="center"/>
      <protection hidden="1"/>
    </xf>
    <xf numFmtId="2" fontId="3" fillId="0" borderId="0" xfId="0" applyNumberFormat="1" applyFont="1" applyAlignment="1">
      <alignment horizontal="right" vertical="center"/>
    </xf>
    <xf numFmtId="2" fontId="3" fillId="0" borderId="0" xfId="0" applyNumberFormat="1" applyFont="1" applyAlignment="1">
      <alignment vertical="center"/>
    </xf>
    <xf numFmtId="0" fontId="3" fillId="0" borderId="0" xfId="0" applyFont="1" applyAlignment="1">
      <alignment vertical="center"/>
    </xf>
    <xf numFmtId="2" fontId="3" fillId="0" borderId="61" xfId="0" applyNumberFormat="1" applyFont="1" applyBorder="1" applyAlignment="1" applyProtection="1">
      <alignment horizontal="right" vertical="center"/>
      <protection locked="0"/>
    </xf>
    <xf numFmtId="2" fontId="3" fillId="0" borderId="60" xfId="0" applyNumberFormat="1" applyFont="1" applyBorder="1" applyAlignment="1" applyProtection="1">
      <alignment horizontal="right" vertical="center"/>
      <protection locked="0"/>
    </xf>
    <xf numFmtId="2" fontId="3" fillId="0" borderId="24" xfId="0" applyNumberFormat="1" applyFont="1" applyBorder="1" applyAlignment="1" applyProtection="1">
      <alignment horizontal="right" vertical="center"/>
      <protection locked="0"/>
    </xf>
    <xf numFmtId="1" fontId="3" fillId="0" borderId="0" xfId="0" applyNumberFormat="1" applyFont="1" applyAlignment="1">
      <alignment horizontal="center" vertical="center"/>
    </xf>
    <xf numFmtId="4" fontId="3" fillId="0" borderId="0" xfId="0" applyNumberFormat="1" applyFont="1" applyAlignment="1">
      <alignment vertical="center"/>
    </xf>
    <xf numFmtId="0" fontId="3" fillId="6" borderId="38" xfId="0" applyFont="1" applyFill="1" applyBorder="1" applyAlignment="1">
      <alignment horizontal="center" vertical="center"/>
    </xf>
    <xf numFmtId="0" fontId="3" fillId="6" borderId="54" xfId="0" applyFont="1" applyFill="1" applyBorder="1" applyAlignment="1">
      <alignment vertical="center"/>
    </xf>
    <xf numFmtId="0" fontId="3" fillId="0" borderId="0" xfId="0" applyFont="1" applyAlignment="1">
      <alignment horizontal="center" vertical="center"/>
    </xf>
    <xf numFmtId="0" fontId="3" fillId="6" borderId="51" xfId="0" applyFont="1" applyFill="1" applyBorder="1" applyAlignment="1">
      <alignment vertical="center"/>
    </xf>
    <xf numFmtId="164" fontId="3" fillId="6" borderId="52" xfId="0" applyNumberFormat="1" applyFont="1" applyFill="1" applyBorder="1" applyAlignment="1" applyProtection="1">
      <alignment horizontal="right" vertical="center"/>
      <protection hidden="1"/>
    </xf>
    <xf numFmtId="10" fontId="3" fillId="0" borderId="0" xfId="0" applyNumberFormat="1" applyFont="1" applyAlignment="1">
      <alignment horizontal="right" vertical="center"/>
    </xf>
    <xf numFmtId="4" fontId="6" fillId="6" borderId="19" xfId="0" applyNumberFormat="1" applyFont="1" applyFill="1" applyBorder="1" applyAlignment="1">
      <alignment horizontal="left" vertical="center"/>
    </xf>
    <xf numFmtId="4" fontId="6" fillId="6" borderId="20" xfId="0" applyNumberFormat="1" applyFont="1" applyFill="1" applyBorder="1" applyAlignment="1">
      <alignment horizontal="left" vertical="center"/>
    </xf>
    <xf numFmtId="4" fontId="6" fillId="6" borderId="20" xfId="0" applyNumberFormat="1" applyFont="1" applyFill="1" applyBorder="1" applyAlignment="1">
      <alignment horizontal="center" vertical="center"/>
    </xf>
    <xf numFmtId="4" fontId="6" fillId="6" borderId="21" xfId="0" applyNumberFormat="1" applyFont="1" applyFill="1" applyBorder="1" applyAlignment="1">
      <alignment horizontal="center" vertical="center"/>
    </xf>
    <xf numFmtId="4" fontId="3" fillId="0" borderId="0" xfId="0" applyNumberFormat="1" applyFont="1" applyAlignment="1">
      <alignment horizontal="right" vertical="center"/>
    </xf>
    <xf numFmtId="4" fontId="6" fillId="0" borderId="0" xfId="0" applyNumberFormat="1" applyFont="1" applyAlignment="1">
      <alignment horizontal="center" vertical="center" wrapText="1"/>
    </xf>
    <xf numFmtId="4" fontId="3" fillId="0" borderId="0" xfId="0" applyNumberFormat="1" applyFont="1" applyAlignment="1">
      <alignment horizontal="center" vertical="center"/>
    </xf>
    <xf numFmtId="4" fontId="3" fillId="0" borderId="0" xfId="0" applyNumberFormat="1" applyFont="1" applyAlignment="1">
      <alignment horizontal="left" vertical="center"/>
    </xf>
    <xf numFmtId="0" fontId="3" fillId="6" borderId="26" xfId="0" applyFont="1" applyFill="1" applyBorder="1" applyAlignment="1" applyProtection="1">
      <alignment horizontal="left" vertical="center"/>
      <protection hidden="1"/>
    </xf>
    <xf numFmtId="0" fontId="3" fillId="6" borderId="23" xfId="0" applyFont="1" applyFill="1" applyBorder="1" applyAlignment="1">
      <alignment vertical="center"/>
    </xf>
    <xf numFmtId="0" fontId="3" fillId="6" borderId="92" xfId="0" applyFont="1" applyFill="1" applyBorder="1" applyAlignment="1">
      <alignment vertical="center"/>
    </xf>
    <xf numFmtId="4" fontId="3" fillId="0" borderId="0" xfId="0" applyNumberFormat="1" applyFont="1" applyAlignment="1">
      <alignment horizontal="right" vertical="center" wrapText="1"/>
    </xf>
    <xf numFmtId="0" fontId="3" fillId="6" borderId="27" xfId="0" applyFont="1" applyFill="1" applyBorder="1" applyAlignment="1" applyProtection="1">
      <alignment horizontal="left" vertical="center"/>
      <protection hidden="1"/>
    </xf>
    <xf numFmtId="0" fontId="3" fillId="6" borderId="10" xfId="0" applyFont="1" applyFill="1" applyBorder="1" applyAlignment="1">
      <alignment vertical="center"/>
    </xf>
    <xf numFmtId="0" fontId="3" fillId="6" borderId="89" xfId="0" applyFont="1" applyFill="1" applyBorder="1" applyAlignment="1">
      <alignment vertical="center"/>
    </xf>
    <xf numFmtId="0" fontId="3" fillId="6" borderId="29" xfId="0" applyFont="1" applyFill="1" applyBorder="1" applyAlignment="1" applyProtection="1">
      <alignment horizontal="left" vertical="center"/>
      <protection hidden="1"/>
    </xf>
    <xf numFmtId="0" fontId="3" fillId="6" borderId="22" xfId="0" applyFont="1" applyFill="1" applyBorder="1" applyAlignment="1">
      <alignment vertical="center"/>
    </xf>
    <xf numFmtId="0" fontId="3" fillId="6" borderId="90" xfId="0" applyFont="1" applyFill="1" applyBorder="1" applyAlignment="1">
      <alignment vertical="center"/>
    </xf>
    <xf numFmtId="0" fontId="16" fillId="6" borderId="41" xfId="0" applyFont="1" applyFill="1" applyBorder="1" applyAlignment="1" applyProtection="1">
      <alignment horizontal="left" vertical="center" indent="1"/>
      <protection hidden="1"/>
    </xf>
    <xf numFmtId="0" fontId="16" fillId="6" borderId="65" xfId="0" applyFont="1" applyFill="1" applyBorder="1" applyAlignment="1" applyProtection="1">
      <alignment horizontal="left" vertical="center" indent="1"/>
      <protection hidden="1"/>
    </xf>
    <xf numFmtId="0" fontId="20" fillId="6" borderId="62" xfId="0" applyFont="1" applyFill="1" applyBorder="1" applyAlignment="1" applyProtection="1">
      <alignment horizontal="left" vertical="center"/>
      <protection hidden="1"/>
    </xf>
    <xf numFmtId="0" fontId="20" fillId="6" borderId="48" xfId="0" applyFont="1" applyFill="1" applyBorder="1" applyAlignment="1" applyProtection="1">
      <alignment horizontal="left" vertical="center"/>
      <protection hidden="1"/>
    </xf>
    <xf numFmtId="0" fontId="10" fillId="6" borderId="19" xfId="0" applyFont="1" applyFill="1" applyBorder="1" applyProtection="1">
      <protection hidden="1"/>
    </xf>
    <xf numFmtId="0" fontId="10" fillId="6" borderId="20" xfId="0" applyFont="1" applyFill="1" applyBorder="1" applyProtection="1">
      <protection hidden="1"/>
    </xf>
    <xf numFmtId="2" fontId="28" fillId="6" borderId="21" xfId="0" applyNumberFormat="1" applyFont="1" applyFill="1" applyBorder="1" applyAlignment="1" applyProtection="1">
      <alignment horizontal="right"/>
      <protection hidden="1"/>
    </xf>
    <xf numFmtId="0" fontId="3" fillId="6" borderId="21" xfId="0" applyFont="1" applyFill="1" applyBorder="1" applyAlignment="1" applyProtection="1">
      <alignment horizontal="right" wrapText="1"/>
      <protection hidden="1"/>
    </xf>
    <xf numFmtId="0" fontId="9" fillId="6" borderId="40" xfId="0" applyFont="1" applyFill="1" applyBorder="1" applyAlignment="1" applyProtection="1">
      <alignment wrapText="1"/>
      <protection hidden="1"/>
    </xf>
    <xf numFmtId="0" fontId="20" fillId="6" borderId="31" xfId="0" applyFont="1" applyFill="1" applyBorder="1" applyAlignment="1" applyProtection="1">
      <alignment wrapText="1"/>
      <protection hidden="1"/>
    </xf>
    <xf numFmtId="0" fontId="20" fillId="6" borderId="32" xfId="0" applyFont="1" applyFill="1" applyBorder="1" applyAlignment="1" applyProtection="1">
      <alignment wrapText="1"/>
      <protection hidden="1"/>
    </xf>
    <xf numFmtId="14" fontId="20" fillId="2" borderId="73" xfId="0" applyNumberFormat="1" applyFont="1" applyFill="1" applyBorder="1" applyAlignment="1" applyProtection="1">
      <alignment horizontal="right" wrapText="1"/>
      <protection hidden="1"/>
    </xf>
    <xf numFmtId="0" fontId="10" fillId="6" borderId="43" xfId="0" applyFont="1" applyFill="1" applyBorder="1" applyAlignment="1" applyProtection="1">
      <alignment wrapText="1"/>
      <protection hidden="1"/>
    </xf>
    <xf numFmtId="9" fontId="3" fillId="2" borderId="82" xfId="0" applyNumberFormat="1" applyFont="1" applyFill="1" applyBorder="1" applyAlignment="1" applyProtection="1">
      <alignment wrapText="1"/>
      <protection hidden="1"/>
    </xf>
    <xf numFmtId="9" fontId="3" fillId="2" borderId="13" xfId="0" applyNumberFormat="1" applyFont="1" applyFill="1" applyBorder="1" applyAlignment="1" applyProtection="1">
      <alignment wrapText="1"/>
      <protection hidden="1"/>
    </xf>
    <xf numFmtId="164" fontId="3" fillId="6" borderId="94" xfId="0" applyNumberFormat="1" applyFont="1" applyFill="1" applyBorder="1" applyAlignment="1" applyProtection="1">
      <alignment horizontal="right" vertical="center"/>
      <protection hidden="1"/>
    </xf>
    <xf numFmtId="0" fontId="3" fillId="6" borderId="95" xfId="0" applyFont="1" applyFill="1" applyBorder="1" applyAlignment="1" applyProtection="1">
      <alignment horizontal="right" vertical="center"/>
      <protection hidden="1"/>
    </xf>
    <xf numFmtId="2" fontId="6" fillId="6" borderId="52" xfId="0" applyNumberFormat="1" applyFont="1" applyFill="1" applyBorder="1" applyAlignment="1" applyProtection="1">
      <alignment horizontal="right" vertical="center"/>
      <protection hidden="1"/>
    </xf>
    <xf numFmtId="0" fontId="9" fillId="0" borderId="0" xfId="0" applyFont="1" applyAlignment="1">
      <alignment horizontal="left"/>
    </xf>
    <xf numFmtId="0" fontId="9" fillId="0" borderId="0" xfId="0" applyFont="1" applyAlignment="1">
      <alignment horizontal="left" wrapText="1"/>
    </xf>
    <xf numFmtId="0" fontId="3" fillId="9" borderId="0" xfId="0" applyFont="1" applyFill="1" applyAlignment="1" applyProtection="1">
      <alignment vertical="top"/>
      <protection hidden="1"/>
    </xf>
    <xf numFmtId="0" fontId="9" fillId="0" borderId="0" xfId="0" applyFont="1" applyAlignment="1" applyProtection="1">
      <alignment horizontal="right" vertical="top"/>
      <protection hidden="1"/>
    </xf>
    <xf numFmtId="0" fontId="9" fillId="0" borderId="0" xfId="0" applyFont="1" applyAlignment="1" applyProtection="1">
      <alignment vertical="top"/>
      <protection hidden="1"/>
    </xf>
    <xf numFmtId="0" fontId="3" fillId="9" borderId="0" xfId="0" applyFont="1" applyFill="1" applyAlignment="1" applyProtection="1">
      <alignment vertical="top" wrapText="1"/>
      <protection hidden="1"/>
    </xf>
    <xf numFmtId="0" fontId="3" fillId="9" borderId="0" xfId="0" applyFont="1" applyFill="1" applyAlignment="1">
      <alignment horizontal="left" vertical="top"/>
    </xf>
    <xf numFmtId="0" fontId="9" fillId="7" borderId="0" xfId="0" applyFont="1" applyFill="1" applyAlignment="1">
      <alignment horizontal="left" vertical="top"/>
    </xf>
    <xf numFmtId="0" fontId="9" fillId="7" borderId="0" xfId="0" applyFont="1" applyFill="1" applyAlignment="1">
      <alignment horizontal="left" vertical="top" wrapText="1"/>
    </xf>
    <xf numFmtId="0" fontId="10" fillId="0" borderId="0" xfId="0" applyFont="1" applyAlignment="1">
      <alignment horizontal="right" vertical="top" wrapText="1"/>
    </xf>
    <xf numFmtId="0" fontId="26" fillId="0" borderId="0" xfId="0" applyFont="1" applyAlignment="1">
      <alignment horizontal="left" vertical="top"/>
    </xf>
    <xf numFmtId="0" fontId="10" fillId="0" borderId="0" xfId="0" applyFont="1" applyAlignment="1">
      <alignment horizontal="right" vertical="top"/>
    </xf>
    <xf numFmtId="0" fontId="6" fillId="0" borderId="0" xfId="0" applyFont="1" applyAlignment="1" applyProtection="1">
      <alignment horizontal="left" vertical="top"/>
      <protection hidden="1"/>
    </xf>
    <xf numFmtId="0" fontId="9" fillId="0" borderId="0" xfId="0" applyFont="1" applyAlignment="1">
      <alignment horizontal="right" wrapText="1"/>
    </xf>
    <xf numFmtId="0" fontId="9" fillId="0" borderId="0" xfId="0" applyFont="1"/>
    <xf numFmtId="2" fontId="3" fillId="0" borderId="50" xfId="0" applyNumberFormat="1" applyFont="1" applyBorder="1" applyAlignment="1" applyProtection="1">
      <alignment horizontal="right" vertical="center"/>
      <protection locked="0"/>
    </xf>
    <xf numFmtId="2" fontId="3" fillId="0" borderId="34" xfId="0" applyNumberFormat="1" applyFont="1" applyBorder="1" applyAlignment="1" applyProtection="1">
      <alignment horizontal="right" vertical="center"/>
      <protection locked="0"/>
    </xf>
    <xf numFmtId="2" fontId="3" fillId="0" borderId="36" xfId="0" applyNumberFormat="1" applyFont="1" applyBorder="1" applyAlignment="1" applyProtection="1">
      <alignment horizontal="right" vertical="center"/>
      <protection locked="0"/>
    </xf>
    <xf numFmtId="169" fontId="31" fillId="6" borderId="96" xfId="0" applyNumberFormat="1" applyFont="1" applyFill="1" applyBorder="1" applyAlignment="1" applyProtection="1">
      <alignment horizontal="left" vertical="center"/>
      <protection hidden="1"/>
    </xf>
    <xf numFmtId="0" fontId="31" fillId="6" borderId="97" xfId="0" applyFont="1" applyFill="1" applyBorder="1" applyAlignment="1" applyProtection="1">
      <alignment horizontal="left" vertical="center"/>
      <protection hidden="1"/>
    </xf>
    <xf numFmtId="14" fontId="31" fillId="6" borderId="97" xfId="0" applyNumberFormat="1" applyFont="1" applyFill="1" applyBorder="1" applyAlignment="1" applyProtection="1">
      <alignment horizontal="right" vertical="center"/>
      <protection hidden="1"/>
    </xf>
    <xf numFmtId="2" fontId="31" fillId="6" borderId="42" xfId="0" applyNumberFormat="1" applyFont="1" applyFill="1" applyBorder="1" applyAlignment="1" applyProtection="1">
      <alignment horizontal="right" vertical="center"/>
      <protection hidden="1"/>
    </xf>
    <xf numFmtId="49" fontId="29" fillId="0" borderId="45" xfId="0" applyNumberFormat="1" applyFont="1" applyBorder="1" applyProtection="1">
      <protection hidden="1"/>
    </xf>
    <xf numFmtId="0" fontId="29" fillId="0" borderId="0" xfId="0" applyFont="1" applyProtection="1">
      <protection hidden="1"/>
    </xf>
    <xf numFmtId="0" fontId="29" fillId="6" borderId="96" xfId="0" applyFont="1" applyFill="1" applyBorder="1" applyAlignment="1" applyProtection="1">
      <alignment horizontal="left" vertical="center"/>
      <protection hidden="1"/>
    </xf>
    <xf numFmtId="2" fontId="32" fillId="0" borderId="41" xfId="0" applyNumberFormat="1" applyFont="1" applyBorder="1" applyAlignment="1">
      <alignment vertical="center"/>
    </xf>
    <xf numFmtId="2" fontId="32" fillId="0" borderId="8" xfId="0" applyNumberFormat="1" applyFont="1" applyBorder="1" applyAlignment="1">
      <alignment vertical="center"/>
    </xf>
    <xf numFmtId="169" fontId="20" fillId="6" borderId="26" xfId="0" applyNumberFormat="1" applyFont="1" applyFill="1" applyBorder="1" applyAlignment="1">
      <alignment horizontal="left" vertical="center"/>
    </xf>
    <xf numFmtId="49" fontId="20" fillId="6" borderId="23" xfId="0" applyNumberFormat="1" applyFont="1" applyFill="1" applyBorder="1" applyAlignment="1">
      <alignment horizontal="left" vertical="center"/>
    </xf>
    <xf numFmtId="14" fontId="20" fillId="6" borderId="44" xfId="0" applyNumberFormat="1" applyFont="1" applyFill="1" applyBorder="1" applyAlignment="1">
      <alignment vertical="center"/>
    </xf>
    <xf numFmtId="169" fontId="20" fillId="6" borderId="27" xfId="0" applyNumberFormat="1" applyFont="1" applyFill="1" applyBorder="1" applyAlignment="1">
      <alignment horizontal="left" vertical="center"/>
    </xf>
    <xf numFmtId="49" fontId="20" fillId="6" borderId="10" xfId="0" applyNumberFormat="1" applyFont="1" applyFill="1" applyBorder="1" applyAlignment="1">
      <alignment horizontal="left" vertical="center"/>
    </xf>
    <xf numFmtId="14" fontId="20" fillId="6" borderId="28" xfId="0" applyNumberFormat="1" applyFont="1" applyFill="1" applyBorder="1" applyAlignment="1">
      <alignment vertical="center"/>
    </xf>
    <xf numFmtId="169" fontId="20" fillId="6" borderId="29" xfId="0" applyNumberFormat="1" applyFont="1" applyFill="1" applyBorder="1" applyAlignment="1">
      <alignment horizontal="left" vertical="center"/>
    </xf>
    <xf numFmtId="49" fontId="20" fillId="6" borderId="22" xfId="0" applyNumberFormat="1" applyFont="1" applyFill="1" applyBorder="1" applyAlignment="1">
      <alignment horizontal="left" vertical="center"/>
    </xf>
    <xf numFmtId="14" fontId="20" fillId="6" borderId="30" xfId="0" applyNumberFormat="1" applyFont="1" applyFill="1" applyBorder="1" applyAlignment="1">
      <alignment vertical="center"/>
    </xf>
    <xf numFmtId="0" fontId="13" fillId="0" borderId="0" xfId="0" applyFont="1"/>
    <xf numFmtId="0" fontId="12" fillId="0" borderId="0" xfId="0" applyFont="1"/>
    <xf numFmtId="2" fontId="3" fillId="0" borderId="49" xfId="0" applyNumberFormat="1" applyFont="1" applyBorder="1" applyAlignment="1" applyProtection="1">
      <alignment horizontal="right" vertical="center"/>
      <protection locked="0"/>
    </xf>
    <xf numFmtId="2" fontId="3" fillId="0" borderId="12" xfId="0" applyNumberFormat="1" applyFont="1" applyBorder="1" applyAlignment="1" applyProtection="1">
      <alignment horizontal="right" vertical="center"/>
      <protection locked="0"/>
    </xf>
    <xf numFmtId="4" fontId="3" fillId="6" borderId="2" xfId="0" applyNumberFormat="1" applyFont="1" applyFill="1" applyBorder="1" applyAlignment="1">
      <alignment horizontal="right" vertical="center"/>
    </xf>
    <xf numFmtId="4" fontId="3" fillId="6" borderId="12" xfId="0" applyNumberFormat="1" applyFont="1" applyFill="1" applyBorder="1" applyAlignment="1">
      <alignment horizontal="right" vertical="center"/>
    </xf>
    <xf numFmtId="4" fontId="3" fillId="6" borderId="56" xfId="0" applyNumberFormat="1" applyFont="1" applyFill="1" applyBorder="1" applyAlignment="1">
      <alignment horizontal="right" vertical="center"/>
    </xf>
    <xf numFmtId="4" fontId="3" fillId="6" borderId="63" xfId="0" applyNumberFormat="1" applyFont="1" applyFill="1" applyBorder="1" applyAlignment="1">
      <alignment horizontal="right" vertical="center"/>
    </xf>
    <xf numFmtId="4" fontId="3" fillId="2" borderId="50" xfId="0" applyNumberFormat="1" applyFont="1" applyFill="1" applyBorder="1" applyAlignment="1">
      <alignment horizontal="right" vertical="center"/>
    </xf>
    <xf numFmtId="4" fontId="3" fillId="2" borderId="91" xfId="0" applyNumberFormat="1" applyFont="1" applyFill="1" applyBorder="1" applyAlignment="1">
      <alignment horizontal="right" vertical="center"/>
    </xf>
    <xf numFmtId="4" fontId="3" fillId="2" borderId="12" xfId="0" applyNumberFormat="1" applyFont="1" applyFill="1" applyBorder="1" applyAlignment="1">
      <alignment horizontal="right" vertical="center"/>
    </xf>
    <xf numFmtId="4" fontId="6" fillId="2" borderId="50" xfId="0" applyNumberFormat="1" applyFont="1" applyFill="1" applyBorder="1" applyAlignment="1">
      <alignment horizontal="right" vertical="center"/>
    </xf>
    <xf numFmtId="4" fontId="3" fillId="6" borderId="3" xfId="0" applyNumberFormat="1" applyFont="1" applyFill="1" applyBorder="1" applyAlignment="1">
      <alignment horizontal="right" vertical="center"/>
    </xf>
    <xf numFmtId="4" fontId="3" fillId="6" borderId="57" xfId="0" applyNumberFormat="1" applyFont="1" applyFill="1" applyBorder="1" applyAlignment="1">
      <alignment horizontal="right" vertical="center"/>
    </xf>
    <xf numFmtId="4" fontId="3" fillId="6" borderId="10" xfId="0" applyNumberFormat="1" applyFont="1" applyFill="1" applyBorder="1" applyAlignment="1">
      <alignment horizontal="right" vertical="center"/>
    </xf>
    <xf numFmtId="4" fontId="3" fillId="2" borderId="34" xfId="0" applyNumberFormat="1" applyFont="1" applyFill="1" applyBorder="1" applyAlignment="1">
      <alignment horizontal="right" vertical="center"/>
    </xf>
    <xf numFmtId="4" fontId="3" fillId="2" borderId="33" xfId="0" applyNumberFormat="1" applyFont="1" applyFill="1" applyBorder="1" applyAlignment="1">
      <alignment horizontal="right" vertical="center"/>
    </xf>
    <xf numFmtId="4" fontId="3" fillId="2" borderId="3" xfId="0" applyNumberFormat="1" applyFont="1" applyFill="1" applyBorder="1" applyAlignment="1">
      <alignment horizontal="right" vertical="center"/>
    </xf>
    <xf numFmtId="4" fontId="6" fillId="2" borderId="34" xfId="0" applyNumberFormat="1" applyFont="1" applyFill="1" applyBorder="1" applyAlignment="1">
      <alignment horizontal="right" vertical="center"/>
    </xf>
    <xf numFmtId="4" fontId="3" fillId="6" borderId="15" xfId="0" applyNumberFormat="1" applyFont="1" applyFill="1" applyBorder="1" applyAlignment="1">
      <alignment horizontal="right" vertical="center"/>
    </xf>
    <xf numFmtId="4" fontId="3" fillId="6" borderId="58" xfId="0" applyNumberFormat="1" applyFont="1" applyFill="1" applyBorder="1" applyAlignment="1">
      <alignment horizontal="right" vertical="center"/>
    </xf>
    <xf numFmtId="4" fontId="3" fillId="6" borderId="22" xfId="0" applyNumberFormat="1" applyFont="1" applyFill="1" applyBorder="1" applyAlignment="1">
      <alignment horizontal="right" vertical="center"/>
    </xf>
    <xf numFmtId="4" fontId="3" fillId="2" borderId="36" xfId="0" applyNumberFormat="1" applyFont="1" applyFill="1" applyBorder="1" applyAlignment="1">
      <alignment horizontal="right" vertical="center"/>
    </xf>
    <xf numFmtId="4" fontId="3" fillId="2" borderId="35" xfId="0" applyNumberFormat="1" applyFont="1" applyFill="1" applyBorder="1" applyAlignment="1">
      <alignment horizontal="right" vertical="center"/>
    </xf>
    <xf numFmtId="4" fontId="3" fillId="2" borderId="15" xfId="0" applyNumberFormat="1" applyFont="1" applyFill="1" applyBorder="1" applyAlignment="1">
      <alignment horizontal="right" vertical="center"/>
    </xf>
    <xf numFmtId="4" fontId="6" fillId="2" borderId="36" xfId="0" applyNumberFormat="1" applyFont="1" applyFill="1" applyBorder="1" applyAlignment="1">
      <alignment horizontal="right" vertical="center"/>
    </xf>
    <xf numFmtId="170" fontId="3" fillId="0" borderId="26" xfId="0" applyNumberFormat="1" applyFont="1" applyBorder="1" applyAlignment="1" applyProtection="1">
      <alignment horizontal="left" vertical="center"/>
      <protection locked="0"/>
    </xf>
    <xf numFmtId="2" fontId="3" fillId="0" borderId="26" xfId="0" applyNumberFormat="1" applyFont="1" applyBorder="1" applyAlignment="1" applyProtection="1">
      <alignment horizontal="right" vertical="center"/>
      <protection locked="0"/>
    </xf>
    <xf numFmtId="1" fontId="3" fillId="0" borderId="12" xfId="0" applyNumberFormat="1" applyFont="1" applyBorder="1" applyAlignment="1" applyProtection="1">
      <alignment horizontal="right" vertical="center"/>
      <protection locked="0"/>
    </xf>
    <xf numFmtId="2" fontId="3" fillId="0" borderId="91" xfId="0" applyNumberFormat="1" applyFont="1" applyBorder="1" applyAlignment="1" applyProtection="1">
      <alignment horizontal="right" vertical="center"/>
      <protection locked="0"/>
    </xf>
    <xf numFmtId="0" fontId="9" fillId="0" borderId="0" xfId="0" applyFont="1" applyAlignment="1" applyProtection="1">
      <alignment horizontal="left"/>
      <protection hidden="1"/>
    </xf>
    <xf numFmtId="0" fontId="9" fillId="0" borderId="0" xfId="0" applyFont="1" applyAlignment="1">
      <alignment horizontal="left" vertical="top"/>
    </xf>
    <xf numFmtId="0" fontId="9" fillId="0" borderId="0" xfId="0" applyFont="1" applyAlignment="1">
      <alignment horizontal="left" vertical="top" wrapText="1"/>
    </xf>
    <xf numFmtId="0" fontId="9" fillId="0" borderId="0" xfId="0" applyFont="1" applyAlignment="1">
      <alignment vertical="top"/>
    </xf>
    <xf numFmtId="0" fontId="9" fillId="0" borderId="0" xfId="0" quotePrefix="1" applyFont="1" applyAlignment="1">
      <alignment horizontal="left" wrapText="1"/>
    </xf>
    <xf numFmtId="0" fontId="22" fillId="0" borderId="0" xfId="0" applyFont="1" applyAlignment="1">
      <alignment vertical="center"/>
    </xf>
    <xf numFmtId="164" fontId="9" fillId="0" borderId="0" xfId="0" applyNumberFormat="1" applyFont="1" applyAlignment="1">
      <alignment horizontal="center" vertical="center"/>
    </xf>
    <xf numFmtId="164" fontId="9" fillId="0" borderId="0" xfId="0" applyNumberFormat="1" applyFont="1" applyAlignment="1">
      <alignment horizontal="right" vertical="center"/>
    </xf>
    <xf numFmtId="164" fontId="3" fillId="0" borderId="0" xfId="0" applyNumberFormat="1" applyFont="1" applyAlignment="1">
      <alignment horizontal="right" vertical="center"/>
    </xf>
    <xf numFmtId="0" fontId="3" fillId="0" borderId="0" xfId="0" applyFont="1" applyAlignment="1">
      <alignment horizontal="right" vertical="center"/>
    </xf>
    <xf numFmtId="2" fontId="3" fillId="0" borderId="0" xfId="0" applyNumberFormat="1" applyFont="1" applyAlignment="1">
      <alignment horizontal="left" vertical="center"/>
    </xf>
    <xf numFmtId="164" fontId="3" fillId="0" borderId="0" xfId="0" applyNumberFormat="1" applyFont="1" applyAlignment="1">
      <alignment horizontal="center" vertical="center"/>
    </xf>
    <xf numFmtId="0" fontId="9" fillId="0" borderId="0" xfId="0" applyFont="1" applyAlignment="1">
      <alignment vertical="center"/>
    </xf>
    <xf numFmtId="0" fontId="22" fillId="0" borderId="0" xfId="0" applyFont="1"/>
    <xf numFmtId="164" fontId="9" fillId="0" borderId="0" xfId="0" applyNumberFormat="1" applyFont="1" applyAlignment="1">
      <alignment horizontal="center"/>
    </xf>
    <xf numFmtId="164" fontId="9" fillId="0" borderId="0" xfId="0" applyNumberFormat="1" applyFont="1" applyAlignment="1">
      <alignment horizontal="right"/>
    </xf>
    <xf numFmtId="164" fontId="3" fillId="0" borderId="0" xfId="0" applyNumberFormat="1" applyFont="1" applyAlignment="1">
      <alignment horizontal="right"/>
    </xf>
    <xf numFmtId="2" fontId="3" fillId="0" borderId="0" xfId="0" applyNumberFormat="1" applyFont="1" applyAlignment="1">
      <alignment horizontal="right"/>
    </xf>
    <xf numFmtId="0" fontId="3" fillId="0" borderId="0" xfId="0" applyFont="1" applyAlignment="1">
      <alignment horizontal="right"/>
    </xf>
    <xf numFmtId="164" fontId="3" fillId="0" borderId="0" xfId="0" applyNumberFormat="1" applyFont="1" applyAlignment="1">
      <alignment horizontal="center"/>
    </xf>
    <xf numFmtId="2" fontId="3" fillId="0" borderId="0" xfId="0" applyNumberFormat="1" applyFont="1"/>
    <xf numFmtId="0" fontId="3" fillId="0" borderId="0" xfId="0" applyFont="1"/>
    <xf numFmtId="2" fontId="3" fillId="0" borderId="0" xfId="0" applyNumberFormat="1" applyFont="1" applyAlignment="1">
      <alignment horizontal="center" wrapText="1"/>
    </xf>
    <xf numFmtId="164" fontId="3" fillId="0" borderId="0" xfId="0" applyNumberFormat="1" applyFont="1" applyAlignment="1">
      <alignment horizontal="left" wrapText="1"/>
    </xf>
    <xf numFmtId="170" fontId="29" fillId="0" borderId="96" xfId="0" applyNumberFormat="1" applyFont="1" applyBorder="1" applyAlignment="1">
      <alignment horizontal="left" vertical="center"/>
    </xf>
    <xf numFmtId="2" fontId="29" fillId="0" borderId="96" xfId="0" applyNumberFormat="1" applyFont="1" applyBorder="1" applyAlignment="1">
      <alignment horizontal="right" vertical="center"/>
    </xf>
    <xf numFmtId="2" fontId="29" fillId="0" borderId="99" xfId="0" applyNumberFormat="1" applyFont="1" applyBorder="1" applyAlignment="1">
      <alignment horizontal="right" vertical="center"/>
    </xf>
    <xf numFmtId="1" fontId="29" fillId="0" borderId="8" xfId="0" applyNumberFormat="1" applyFont="1" applyBorder="1" applyAlignment="1">
      <alignment horizontal="right" vertical="center"/>
    </xf>
    <xf numFmtId="2" fontId="29" fillId="0" borderId="8" xfId="0" applyNumberFormat="1" applyFont="1" applyBorder="1" applyAlignment="1">
      <alignment horizontal="right" vertical="center"/>
    </xf>
    <xf numFmtId="2" fontId="29" fillId="0" borderId="100" xfId="0" applyNumberFormat="1" applyFont="1" applyBorder="1" applyAlignment="1">
      <alignment horizontal="right" vertical="center"/>
    </xf>
    <xf numFmtId="2" fontId="29" fillId="0" borderId="42" xfId="0" applyNumberFormat="1" applyFont="1" applyBorder="1" applyAlignment="1">
      <alignment horizontal="right" vertical="center"/>
    </xf>
    <xf numFmtId="2" fontId="29" fillId="0" borderId="41" xfId="0" applyNumberFormat="1" applyFont="1" applyBorder="1" applyAlignment="1">
      <alignment horizontal="right" vertical="center"/>
    </xf>
    <xf numFmtId="2" fontId="29" fillId="0" borderId="101" xfId="0" applyNumberFormat="1" applyFont="1" applyBorder="1" applyAlignment="1">
      <alignment horizontal="right" vertical="center"/>
    </xf>
    <xf numFmtId="2" fontId="29" fillId="0" borderId="102" xfId="0" applyNumberFormat="1" applyFont="1" applyBorder="1" applyAlignment="1">
      <alignment horizontal="right" vertical="center"/>
    </xf>
    <xf numFmtId="0" fontId="30" fillId="0" borderId="0" xfId="0" applyFont="1" applyAlignment="1">
      <alignment vertical="center"/>
    </xf>
    <xf numFmtId="1" fontId="29" fillId="0" borderId="0" xfId="0" applyNumberFormat="1" applyFont="1" applyAlignment="1">
      <alignment horizontal="center" vertical="center"/>
    </xf>
    <xf numFmtId="2" fontId="29" fillId="0" borderId="0" xfId="0" applyNumberFormat="1" applyFont="1" applyAlignment="1">
      <alignment horizontal="right" vertical="center"/>
    </xf>
    <xf numFmtId="164" fontId="29" fillId="0" borderId="0" xfId="0" applyNumberFormat="1" applyFont="1" applyAlignment="1">
      <alignment horizontal="right" vertical="center"/>
    </xf>
    <xf numFmtId="4" fontId="29" fillId="0" borderId="0" xfId="0" applyNumberFormat="1" applyFont="1" applyAlignment="1">
      <alignment vertical="center"/>
    </xf>
    <xf numFmtId="0" fontId="29" fillId="0" borderId="0" xfId="0" applyFont="1" applyAlignment="1">
      <alignment vertical="center"/>
    </xf>
    <xf numFmtId="0" fontId="29" fillId="0" borderId="0" xfId="0" applyFont="1" applyAlignment="1">
      <alignment vertical="center" wrapText="1"/>
    </xf>
    <xf numFmtId="0" fontId="3" fillId="0" borderId="0" xfId="0" applyFont="1" applyAlignment="1">
      <alignment vertical="center" wrapText="1"/>
    </xf>
    <xf numFmtId="2" fontId="9" fillId="0" borderId="0" xfId="0" applyNumberFormat="1" applyFont="1" applyAlignment="1">
      <alignment horizontal="center"/>
    </xf>
    <xf numFmtId="164" fontId="3" fillId="0" borderId="0" xfId="0" applyNumberFormat="1" applyFont="1"/>
    <xf numFmtId="14" fontId="20" fillId="0" borderId="86" xfId="0" applyNumberFormat="1" applyFont="1" applyBorder="1" applyProtection="1">
      <protection locked="0"/>
    </xf>
    <xf numFmtId="14" fontId="20" fillId="0" borderId="9" xfId="0" applyNumberFormat="1" applyFont="1" applyBorder="1" applyProtection="1">
      <protection locked="0"/>
    </xf>
    <xf numFmtId="2" fontId="20" fillId="0" borderId="14" xfId="0" applyNumberFormat="1" applyFont="1" applyBorder="1" applyProtection="1">
      <protection locked="0"/>
    </xf>
    <xf numFmtId="2" fontId="20" fillId="0" borderId="87" xfId="0" applyNumberFormat="1" applyFont="1" applyBorder="1" applyProtection="1">
      <protection locked="0"/>
    </xf>
    <xf numFmtId="14" fontId="20" fillId="0" borderId="29" xfId="0" applyNumberFormat="1" applyFont="1" applyBorder="1" applyProtection="1">
      <protection locked="0"/>
    </xf>
    <xf numFmtId="14" fontId="20" fillId="0" borderId="88" xfId="0" applyNumberFormat="1" applyFont="1" applyBorder="1" applyProtection="1">
      <protection locked="0"/>
    </xf>
    <xf numFmtId="2" fontId="20" fillId="0" borderId="58" xfId="0" applyNumberFormat="1" applyFont="1" applyBorder="1" applyProtection="1">
      <protection locked="0"/>
    </xf>
    <xf numFmtId="2" fontId="20" fillId="0" borderId="30" xfId="0" applyNumberFormat="1" applyFont="1" applyBorder="1" applyProtection="1">
      <protection locked="0"/>
    </xf>
    <xf numFmtId="0" fontId="3" fillId="6" borderId="38" xfId="0" applyFont="1" applyFill="1" applyBorder="1" applyAlignment="1">
      <alignment vertical="center"/>
    </xf>
    <xf numFmtId="0" fontId="3" fillId="6" borderId="38" xfId="0" applyFont="1" applyFill="1" applyBorder="1" applyAlignment="1">
      <alignment horizontal="left" vertical="center"/>
    </xf>
    <xf numFmtId="0" fontId="3" fillId="6" borderId="38" xfId="0" applyFont="1" applyFill="1" applyBorder="1" applyAlignment="1">
      <alignment horizontal="right" vertical="center"/>
    </xf>
    <xf numFmtId="0" fontId="3" fillId="0" borderId="0" xfId="0" applyFont="1" applyAlignment="1">
      <alignment horizontal="center" vertical="center" wrapText="1"/>
    </xf>
    <xf numFmtId="0" fontId="3" fillId="6" borderId="18" xfId="0" applyFont="1" applyFill="1" applyBorder="1" applyAlignment="1">
      <alignment horizontal="right" vertical="center"/>
    </xf>
    <xf numFmtId="0" fontId="3" fillId="6" borderId="18" xfId="0" applyFont="1" applyFill="1" applyBorder="1" applyAlignment="1">
      <alignment horizontal="center" vertical="center"/>
    </xf>
    <xf numFmtId="166" fontId="3" fillId="6" borderId="18" xfId="1" applyNumberFormat="1" applyFont="1" applyFill="1" applyBorder="1" applyAlignment="1" applyProtection="1">
      <alignment horizontal="left" vertical="center"/>
    </xf>
    <xf numFmtId="10" fontId="3" fillId="6" borderId="18" xfId="0" applyNumberFormat="1" applyFont="1" applyFill="1" applyBorder="1" applyAlignment="1">
      <alignment horizontal="left" vertical="center"/>
    </xf>
    <xf numFmtId="4" fontId="3" fillId="6" borderId="55" xfId="0" applyNumberFormat="1" applyFont="1" applyFill="1" applyBorder="1" applyAlignment="1">
      <alignment horizontal="right" vertical="center"/>
    </xf>
    <xf numFmtId="0" fontId="3" fillId="6" borderId="52" xfId="0" applyFont="1" applyFill="1" applyBorder="1" applyAlignment="1">
      <alignment horizontal="right" vertical="center"/>
    </xf>
    <xf numFmtId="0" fontId="3" fillId="6" borderId="52" xfId="0" applyFont="1" applyFill="1" applyBorder="1" applyAlignment="1">
      <alignment horizontal="left" vertical="center"/>
    </xf>
    <xf numFmtId="0" fontId="3" fillId="6" borderId="52" xfId="0" applyFont="1" applyFill="1" applyBorder="1" applyAlignment="1">
      <alignment horizontal="center" vertical="center"/>
    </xf>
    <xf numFmtId="4" fontId="3" fillId="6" borderId="52" xfId="0" applyNumberFormat="1" applyFont="1" applyFill="1" applyBorder="1" applyAlignment="1">
      <alignment horizontal="left" vertical="center"/>
    </xf>
    <xf numFmtId="1" fontId="3" fillId="6" borderId="52" xfId="0" applyNumberFormat="1" applyFont="1" applyFill="1" applyBorder="1" applyAlignment="1">
      <alignment horizontal="left" vertical="center"/>
    </xf>
    <xf numFmtId="4" fontId="6" fillId="6" borderId="53" xfId="0" applyNumberFormat="1" applyFont="1" applyFill="1" applyBorder="1" applyAlignment="1">
      <alignment horizontal="right" vertical="center"/>
    </xf>
    <xf numFmtId="169" fontId="3" fillId="0" borderId="0" xfId="0" applyNumberFormat="1" applyFont="1" applyAlignment="1">
      <alignment horizontal="left" vertical="center"/>
    </xf>
    <xf numFmtId="2" fontId="3" fillId="0" borderId="0" xfId="0" applyNumberFormat="1" applyFont="1" applyAlignment="1">
      <alignment horizontal="center" vertical="center"/>
    </xf>
    <xf numFmtId="2" fontId="3" fillId="0" borderId="0" xfId="0" applyNumberFormat="1" applyFont="1" applyAlignment="1">
      <alignment horizontal="center" vertical="center" wrapText="1"/>
    </xf>
    <xf numFmtId="0" fontId="29" fillId="6" borderId="97" xfId="0" applyFont="1" applyFill="1" applyBorder="1" applyAlignment="1">
      <alignment vertical="center"/>
    </xf>
    <xf numFmtId="0" fontId="29" fillId="6" borderId="98" xfId="0" applyFont="1" applyFill="1" applyBorder="1" applyAlignment="1">
      <alignment vertical="center"/>
    </xf>
    <xf numFmtId="4" fontId="29" fillId="2" borderId="41" xfId="0" applyNumberFormat="1" applyFont="1" applyFill="1" applyBorder="1" applyAlignment="1">
      <alignment horizontal="right" vertical="center"/>
    </xf>
    <xf numFmtId="4" fontId="29" fillId="2" borderId="8" xfId="0" applyNumberFormat="1" applyFont="1" applyFill="1" applyBorder="1" applyAlignment="1">
      <alignment horizontal="right" vertical="center"/>
    </xf>
    <xf numFmtId="4" fontId="29" fillId="6" borderId="8" xfId="0" applyNumberFormat="1" applyFont="1" applyFill="1" applyBorder="1" applyAlignment="1">
      <alignment horizontal="right" vertical="center"/>
    </xf>
    <xf numFmtId="4" fontId="29" fillId="6" borderId="102" xfId="0" applyNumberFormat="1" applyFont="1" applyFill="1" applyBorder="1" applyAlignment="1">
      <alignment horizontal="right" vertical="center"/>
    </xf>
    <xf numFmtId="4" fontId="29" fillId="6" borderId="97" xfId="0" applyNumberFormat="1" applyFont="1" applyFill="1" applyBorder="1" applyAlignment="1">
      <alignment horizontal="right" vertical="center"/>
    </xf>
    <xf numFmtId="4" fontId="29" fillId="2" borderId="99" xfId="0" applyNumberFormat="1" applyFont="1" applyFill="1" applyBorder="1" applyAlignment="1">
      <alignment horizontal="right" vertical="center"/>
    </xf>
    <xf numFmtId="4" fontId="29" fillId="2" borderId="42" xfId="0" applyNumberFormat="1" applyFont="1" applyFill="1" applyBorder="1" applyAlignment="1">
      <alignment horizontal="right" vertical="center"/>
    </xf>
    <xf numFmtId="4" fontId="29" fillId="2" borderId="102" xfId="0" applyNumberFormat="1" applyFont="1" applyFill="1" applyBorder="1" applyAlignment="1">
      <alignment horizontal="right" vertical="center"/>
    </xf>
    <xf numFmtId="4" fontId="33" fillId="2" borderId="42" xfId="0" applyNumberFormat="1" applyFont="1" applyFill="1" applyBorder="1" applyAlignment="1">
      <alignment horizontal="right" vertical="center"/>
    </xf>
    <xf numFmtId="4" fontId="29" fillId="0" borderId="0" xfId="0" applyNumberFormat="1" applyFont="1" applyAlignment="1">
      <alignment horizontal="right" vertical="center"/>
    </xf>
    <xf numFmtId="4" fontId="29" fillId="0" borderId="0" xfId="0" applyNumberFormat="1" applyFont="1" applyAlignment="1">
      <alignment horizontal="right" vertical="center" wrapText="1"/>
    </xf>
    <xf numFmtId="2" fontId="29" fillId="0" borderId="0" xfId="0" applyNumberFormat="1" applyFont="1" applyAlignment="1">
      <alignment vertical="center"/>
    </xf>
    <xf numFmtId="0" fontId="29" fillId="0" borderId="0" xfId="0" applyFont="1" applyAlignment="1">
      <alignment horizontal="center" vertical="center"/>
    </xf>
    <xf numFmtId="4" fontId="3" fillId="2" borderId="9" xfId="0" applyNumberFormat="1" applyFont="1" applyFill="1" applyBorder="1" applyAlignment="1">
      <alignment horizontal="right" vertical="center"/>
    </xf>
    <xf numFmtId="4" fontId="3" fillId="2" borderId="47" xfId="0" applyNumberFormat="1" applyFont="1" applyFill="1" applyBorder="1" applyAlignment="1">
      <alignment horizontal="right" vertical="center"/>
    </xf>
    <xf numFmtId="4" fontId="3" fillId="2" borderId="56" xfId="0" applyNumberFormat="1" applyFont="1" applyFill="1" applyBorder="1" applyAlignment="1">
      <alignment horizontal="right" vertical="center"/>
    </xf>
    <xf numFmtId="4" fontId="3" fillId="2" borderId="2" xfId="0" applyNumberFormat="1" applyFont="1" applyFill="1" applyBorder="1" applyAlignment="1">
      <alignment horizontal="right" vertical="center"/>
    </xf>
    <xf numFmtId="4" fontId="3" fillId="2" borderId="11" xfId="0" applyNumberFormat="1" applyFont="1" applyFill="1" applyBorder="1" applyAlignment="1">
      <alignment horizontal="right" vertical="center"/>
    </xf>
    <xf numFmtId="4" fontId="3" fillId="2" borderId="57" xfId="0" applyNumberFormat="1" applyFont="1" applyFill="1" applyBorder="1" applyAlignment="1">
      <alignment horizontal="right" vertical="center"/>
    </xf>
    <xf numFmtId="4" fontId="3" fillId="2" borderId="16" xfId="0" applyNumberFormat="1" applyFont="1" applyFill="1" applyBorder="1" applyAlignment="1">
      <alignment horizontal="right" vertical="center"/>
    </xf>
    <xf numFmtId="4" fontId="3" fillId="2" borderId="58" xfId="0" applyNumberFormat="1" applyFont="1" applyFill="1" applyBorder="1" applyAlignment="1">
      <alignment horizontal="right" vertical="center"/>
    </xf>
    <xf numFmtId="169" fontId="3" fillId="0" borderId="0" xfId="0" applyNumberFormat="1" applyFont="1" applyAlignment="1">
      <alignment horizontal="left"/>
    </xf>
    <xf numFmtId="2" fontId="3" fillId="0" borderId="0" xfId="0" applyNumberFormat="1" applyFont="1" applyAlignment="1">
      <alignment horizontal="center"/>
    </xf>
    <xf numFmtId="0" fontId="3" fillId="0" borderId="0" xfId="0" applyFont="1" applyAlignment="1">
      <alignment horizontal="center"/>
    </xf>
    <xf numFmtId="0" fontId="10" fillId="0" borderId="0" xfId="0" applyFont="1" applyAlignment="1">
      <alignment vertical="top"/>
    </xf>
    <xf numFmtId="0" fontId="9" fillId="0" borderId="0" xfId="0" applyFont="1" applyAlignment="1">
      <alignment vertical="top" wrapText="1"/>
    </xf>
    <xf numFmtId="0" fontId="9" fillId="0" borderId="0" xfId="0" applyFont="1" applyAlignment="1">
      <alignment horizontal="center" vertical="top"/>
    </xf>
    <xf numFmtId="0" fontId="9" fillId="0" borderId="0" xfId="0" applyFont="1" applyAlignment="1">
      <alignment horizontal="center"/>
    </xf>
    <xf numFmtId="0" fontId="3" fillId="6" borderId="13" xfId="0" applyFont="1" applyFill="1" applyBorder="1" applyAlignment="1" applyProtection="1">
      <alignment horizontal="right" wrapText="1"/>
      <protection hidden="1"/>
    </xf>
    <xf numFmtId="0" fontId="3" fillId="6" borderId="25" xfId="0" applyFont="1" applyFill="1" applyBorder="1" applyAlignment="1" applyProtection="1">
      <alignment horizontal="right" wrapText="1"/>
      <protection hidden="1"/>
    </xf>
    <xf numFmtId="173" fontId="3" fillId="6" borderId="94" xfId="1" applyNumberFormat="1" applyFont="1" applyFill="1" applyBorder="1" applyAlignment="1" applyProtection="1">
      <alignment horizontal="right" vertical="center"/>
      <protection hidden="1"/>
    </xf>
    <xf numFmtId="170" fontId="3" fillId="0" borderId="29" xfId="0" applyNumberFormat="1" applyFont="1" applyBorder="1" applyAlignment="1" applyProtection="1">
      <alignment horizontal="left" vertical="center"/>
      <protection locked="0"/>
    </xf>
    <xf numFmtId="2" fontId="3" fillId="0" borderId="29" xfId="0" applyNumberFormat="1" applyFont="1" applyBorder="1" applyAlignment="1" applyProtection="1">
      <alignment horizontal="right" vertical="center"/>
      <protection locked="0"/>
    </xf>
    <xf numFmtId="2" fontId="3" fillId="0" borderId="16" xfId="0" applyNumberFormat="1" applyFont="1" applyBorder="1" applyAlignment="1" applyProtection="1">
      <alignment horizontal="right" vertical="center"/>
      <protection locked="0"/>
    </xf>
    <xf numFmtId="1" fontId="3" fillId="0" borderId="15" xfId="0" applyNumberFormat="1" applyFont="1" applyBorder="1" applyAlignment="1" applyProtection="1">
      <alignment horizontal="right" vertical="center"/>
      <protection locked="0"/>
    </xf>
    <xf numFmtId="2" fontId="3" fillId="0" borderId="15" xfId="0" applyNumberFormat="1" applyFont="1" applyBorder="1" applyAlignment="1" applyProtection="1">
      <alignment horizontal="right" vertical="center"/>
      <protection locked="0"/>
    </xf>
    <xf numFmtId="2" fontId="3" fillId="0" borderId="104" xfId="0" applyNumberFormat="1" applyFont="1" applyBorder="1" applyAlignment="1" applyProtection="1">
      <alignment horizontal="right" vertical="center"/>
      <protection locked="0"/>
    </xf>
    <xf numFmtId="2" fontId="3" fillId="0" borderId="35" xfId="0" applyNumberFormat="1" applyFont="1" applyBorder="1" applyAlignment="1" applyProtection="1">
      <alignment horizontal="right" vertical="center"/>
      <protection locked="0"/>
    </xf>
    <xf numFmtId="2" fontId="3" fillId="0" borderId="105" xfId="0" applyNumberFormat="1" applyFont="1" applyBorder="1" applyAlignment="1" applyProtection="1">
      <alignment horizontal="right" vertical="center"/>
      <protection locked="0"/>
    </xf>
    <xf numFmtId="2" fontId="3" fillId="0" borderId="58" xfId="0" applyNumberFormat="1" applyFont="1" applyBorder="1" applyAlignment="1" applyProtection="1">
      <alignment horizontal="right" vertical="center"/>
      <protection locked="0"/>
    </xf>
    <xf numFmtId="0" fontId="16" fillId="6" borderId="64" xfId="0" applyFont="1" applyFill="1" applyBorder="1" applyAlignment="1" applyProtection="1">
      <alignment horizontal="left" vertical="center" wrapText="1" indent="1"/>
      <protection hidden="1"/>
    </xf>
    <xf numFmtId="169" fontId="21" fillId="6" borderId="39" xfId="0" applyNumberFormat="1" applyFont="1" applyFill="1" applyBorder="1" applyAlignment="1" applyProtection="1">
      <alignment horizontal="right" vertical="center"/>
      <protection hidden="1"/>
    </xf>
    <xf numFmtId="2" fontId="20" fillId="6" borderId="106" xfId="0" applyNumberFormat="1" applyFont="1" applyFill="1" applyBorder="1" applyAlignment="1" applyProtection="1">
      <alignment vertical="center"/>
      <protection hidden="1"/>
    </xf>
    <xf numFmtId="2" fontId="17" fillId="6" borderId="107" xfId="0" applyNumberFormat="1" applyFont="1" applyFill="1" applyBorder="1" applyAlignment="1" applyProtection="1">
      <alignment vertical="center"/>
      <protection hidden="1"/>
    </xf>
    <xf numFmtId="2" fontId="17" fillId="6" borderId="53" xfId="0" applyNumberFormat="1" applyFont="1" applyFill="1" applyBorder="1" applyAlignment="1" applyProtection="1">
      <alignment vertical="center"/>
      <protection hidden="1"/>
    </xf>
    <xf numFmtId="169" fontId="6" fillId="6" borderId="37" xfId="0" applyNumberFormat="1" applyFont="1" applyFill="1" applyBorder="1" applyAlignment="1" applyProtection="1">
      <alignment vertical="center"/>
      <protection hidden="1"/>
    </xf>
    <xf numFmtId="0" fontId="17" fillId="0" borderId="8" xfId="0" applyFont="1" applyBorder="1" applyAlignment="1" applyProtection="1">
      <alignment vertical="center"/>
      <protection hidden="1"/>
    </xf>
    <xf numFmtId="0" fontId="17" fillId="0" borderId="0" xfId="0" applyFont="1" applyAlignment="1" applyProtection="1">
      <alignment horizontal="center" vertical="center"/>
      <protection hidden="1"/>
    </xf>
    <xf numFmtId="0" fontId="17" fillId="0" borderId="8" xfId="0" applyFont="1" applyBorder="1" applyAlignment="1" applyProtection="1">
      <alignment vertical="center" wrapText="1"/>
      <protection hidden="1"/>
    </xf>
    <xf numFmtId="0" fontId="17" fillId="0" borderId="0" xfId="0" applyFont="1" applyAlignment="1" applyProtection="1">
      <alignment vertical="center"/>
      <protection hidden="1"/>
    </xf>
    <xf numFmtId="0" fontId="34" fillId="0" borderId="8" xfId="0" applyFont="1" applyBorder="1" applyAlignment="1" applyProtection="1">
      <alignment vertical="center"/>
      <protection hidden="1"/>
    </xf>
    <xf numFmtId="1" fontId="16" fillId="0" borderId="8" xfId="0" applyNumberFormat="1" applyFont="1" applyBorder="1" applyAlignment="1" applyProtection="1">
      <alignment horizontal="left" vertical="center"/>
      <protection locked="0"/>
    </xf>
    <xf numFmtId="1" fontId="34" fillId="0" borderId="8" xfId="0" applyNumberFormat="1" applyFont="1" applyBorder="1" applyAlignment="1" applyProtection="1">
      <alignment horizontal="left" vertical="center"/>
      <protection locked="0"/>
    </xf>
    <xf numFmtId="49" fontId="34" fillId="0" borderId="8" xfId="0" applyNumberFormat="1" applyFont="1" applyBorder="1" applyAlignment="1" applyProtection="1">
      <alignment horizontal="left" vertical="center"/>
      <protection locked="0"/>
    </xf>
    <xf numFmtId="49" fontId="16" fillId="0" borderId="8" xfId="0" applyNumberFormat="1" applyFont="1" applyBorder="1" applyAlignment="1" applyProtection="1">
      <alignment horizontal="left" vertical="center"/>
      <protection locked="0"/>
    </xf>
    <xf numFmtId="0" fontId="16" fillId="0" borderId="8" xfId="0" applyFont="1" applyBorder="1" applyAlignment="1" applyProtection="1">
      <alignment horizontal="left" vertical="center"/>
      <protection locked="0"/>
    </xf>
    <xf numFmtId="0" fontId="16" fillId="0" borderId="0" xfId="0" applyFont="1" applyAlignment="1" applyProtection="1">
      <alignment horizontal="center" vertical="center"/>
      <protection hidden="1"/>
    </xf>
    <xf numFmtId="172" fontId="16" fillId="0" borderId="8" xfId="0" applyNumberFormat="1" applyFont="1" applyBorder="1" applyAlignment="1" applyProtection="1">
      <alignment horizontal="left" vertical="center"/>
      <protection locked="0"/>
    </xf>
    <xf numFmtId="0" fontId="16" fillId="0" borderId="8" xfId="0" applyFont="1" applyBorder="1" applyAlignment="1" applyProtection="1">
      <alignment horizontal="left" vertical="center" wrapText="1"/>
      <protection locked="0"/>
    </xf>
    <xf numFmtId="0" fontId="16" fillId="0" borderId="0" xfId="0" applyFont="1" applyAlignment="1" applyProtection="1">
      <alignment vertical="center"/>
      <protection hidden="1"/>
    </xf>
    <xf numFmtId="171" fontId="34" fillId="0" borderId="8" xfId="0" applyNumberFormat="1" applyFont="1" applyBorder="1" applyAlignment="1" applyProtection="1">
      <alignment horizontal="left" vertical="center"/>
      <protection locked="0"/>
    </xf>
    <xf numFmtId="2" fontId="16" fillId="0" borderId="8" xfId="0" applyNumberFormat="1" applyFont="1" applyBorder="1" applyAlignment="1" applyProtection="1">
      <alignment horizontal="left" vertical="center"/>
      <protection locked="0"/>
    </xf>
    <xf numFmtId="167" fontId="34" fillId="0" borderId="8" xfId="0" applyNumberFormat="1" applyFont="1" applyBorder="1" applyAlignment="1" applyProtection="1">
      <alignment horizontal="left" vertical="center"/>
      <protection locked="0"/>
    </xf>
    <xf numFmtId="14" fontId="34" fillId="6" borderId="8" xfId="0" applyNumberFormat="1" applyFont="1" applyFill="1" applyBorder="1" applyAlignment="1" applyProtection="1">
      <alignment horizontal="left" vertical="center"/>
      <protection hidden="1"/>
    </xf>
    <xf numFmtId="0" fontId="10" fillId="0" borderId="0" xfId="0" applyFont="1" applyAlignment="1" applyProtection="1">
      <alignment vertical="center"/>
      <protection hidden="1"/>
    </xf>
    <xf numFmtId="1" fontId="16" fillId="6" borderId="8" xfId="0" applyNumberFormat="1" applyFont="1" applyFill="1" applyBorder="1" applyAlignment="1">
      <alignment horizontal="left" vertical="center"/>
    </xf>
    <xf numFmtId="4" fontId="16" fillId="6" borderId="8" xfId="0" applyNumberFormat="1" applyFont="1" applyFill="1" applyBorder="1" applyAlignment="1">
      <alignment horizontal="left" vertical="center"/>
    </xf>
    <xf numFmtId="1" fontId="16" fillId="0" borderId="8" xfId="0" applyNumberFormat="1" applyFont="1" applyBorder="1" applyAlignment="1" applyProtection="1">
      <alignment horizontal="left" vertical="center"/>
      <protection locked="0" hidden="1"/>
    </xf>
    <xf numFmtId="166" fontId="16" fillId="6" borderId="8" xfId="1" applyNumberFormat="1" applyFont="1" applyFill="1" applyBorder="1" applyAlignment="1" applyProtection="1">
      <alignment horizontal="left" vertical="center"/>
    </xf>
    <xf numFmtId="0" fontId="16" fillId="0" borderId="8" xfId="0" applyFont="1" applyBorder="1" applyAlignment="1" applyProtection="1">
      <alignment vertical="center"/>
      <protection locked="0"/>
    </xf>
    <xf numFmtId="14" fontId="16" fillId="0" borderId="8" xfId="0" applyNumberFormat="1" applyFont="1" applyBorder="1" applyAlignment="1" applyProtection="1">
      <alignment horizontal="left" vertical="top"/>
      <protection locked="0"/>
    </xf>
    <xf numFmtId="1" fontId="3" fillId="6" borderId="18" xfId="0" applyNumberFormat="1" applyFont="1" applyFill="1" applyBorder="1" applyAlignment="1">
      <alignment horizontal="left" vertical="center"/>
    </xf>
    <xf numFmtId="0" fontId="6" fillId="0" borderId="8" xfId="0" applyFont="1" applyBorder="1" applyAlignment="1" applyProtection="1">
      <alignment horizontal="center" vertical="center"/>
      <protection hidden="1"/>
    </xf>
    <xf numFmtId="0" fontId="9" fillId="5" borderId="8" xfId="0" applyFont="1" applyFill="1" applyBorder="1" applyAlignment="1" applyProtection="1">
      <alignment horizontal="center" vertical="center"/>
      <protection hidden="1"/>
    </xf>
    <xf numFmtId="0" fontId="9" fillId="3" borderId="8" xfId="0" applyFont="1" applyFill="1" applyBorder="1" applyAlignment="1" applyProtection="1">
      <alignment horizontal="center" vertical="center"/>
      <protection hidden="1"/>
    </xf>
    <xf numFmtId="0" fontId="9" fillId="6" borderId="8" xfId="0" applyFont="1" applyFill="1" applyBorder="1" applyAlignment="1" applyProtection="1">
      <alignment horizontal="center" vertical="center"/>
      <protection hidden="1"/>
    </xf>
    <xf numFmtId="0" fontId="9" fillId="0" borderId="0" xfId="0" applyFont="1" applyAlignment="1">
      <alignment horizontal="left" vertical="top" wrapText="1"/>
    </xf>
    <xf numFmtId="0" fontId="9" fillId="0" borderId="0" xfId="0" applyFont="1" applyAlignment="1">
      <alignment horizontal="left" vertical="top"/>
    </xf>
    <xf numFmtId="0" fontId="9" fillId="0" borderId="0" xfId="0" applyFont="1" applyAlignment="1">
      <alignment horizontal="left"/>
    </xf>
    <xf numFmtId="0" fontId="9" fillId="0" borderId="0" xfId="0" applyFont="1" applyAlignment="1" applyProtection="1">
      <alignment horizontal="right" vertical="center"/>
      <protection hidden="1"/>
    </xf>
    <xf numFmtId="0" fontId="9" fillId="0" borderId="0" xfId="0" applyFont="1" applyAlignment="1" applyProtection="1">
      <alignment horizontal="right"/>
      <protection hidden="1"/>
    </xf>
    <xf numFmtId="2" fontId="29" fillId="0" borderId="42" xfId="0" applyNumberFormat="1" applyFont="1" applyBorder="1" applyAlignment="1">
      <alignment horizontal="left" vertical="center"/>
    </xf>
    <xf numFmtId="164" fontId="29" fillId="0" borderId="97" xfId="0" applyNumberFormat="1" applyFont="1" applyBorder="1" applyAlignment="1">
      <alignment horizontal="left" vertical="center"/>
    </xf>
    <xf numFmtId="164" fontId="29" fillId="0" borderId="98" xfId="0" applyNumberFormat="1" applyFont="1" applyBorder="1" applyAlignment="1">
      <alignment horizontal="left" vertical="center"/>
    </xf>
    <xf numFmtId="14" fontId="29" fillId="0" borderId="99" xfId="0" applyNumberFormat="1" applyFont="1" applyBorder="1" applyAlignment="1">
      <alignment horizontal="left" vertical="center"/>
    </xf>
    <xf numFmtId="164" fontId="3" fillId="0" borderId="23" xfId="0" applyNumberFormat="1" applyFont="1" applyBorder="1" applyAlignment="1" applyProtection="1">
      <alignment horizontal="left" vertical="center"/>
      <protection locked="0"/>
    </xf>
    <xf numFmtId="164" fontId="3" fillId="0" borderId="92" xfId="0" applyNumberFormat="1" applyFont="1" applyBorder="1" applyAlignment="1" applyProtection="1">
      <alignment horizontal="left" vertical="center"/>
      <protection locked="0"/>
    </xf>
    <xf numFmtId="14" fontId="3" fillId="0" borderId="92" xfId="0" applyNumberFormat="1" applyFont="1" applyBorder="1" applyAlignment="1" applyProtection="1">
      <alignment horizontal="left" vertical="center"/>
      <protection locked="0"/>
    </xf>
    <xf numFmtId="2" fontId="3" fillId="0" borderId="87" xfId="0" applyNumberFormat="1" applyFont="1" applyBorder="1" applyAlignment="1" applyProtection="1">
      <alignment horizontal="left" vertical="center"/>
      <protection locked="0"/>
    </xf>
    <xf numFmtId="2" fontId="3" fillId="0" borderId="44" xfId="0" applyNumberFormat="1" applyFont="1" applyBorder="1" applyAlignment="1" applyProtection="1">
      <alignment horizontal="left" vertical="center"/>
      <protection locked="0"/>
    </xf>
    <xf numFmtId="2" fontId="3" fillId="0" borderId="28" xfId="0" applyNumberFormat="1" applyFont="1" applyBorder="1" applyAlignment="1" applyProtection="1">
      <alignment horizontal="left" vertical="center"/>
      <protection locked="0"/>
    </xf>
    <xf numFmtId="164" fontId="3" fillId="0" borderId="22" xfId="0" applyNumberFormat="1" applyFont="1" applyBorder="1" applyAlignment="1" applyProtection="1">
      <alignment horizontal="left" vertical="center"/>
      <protection locked="0"/>
    </xf>
    <xf numFmtId="164" fontId="3" fillId="0" borderId="90" xfId="0" applyNumberFormat="1" applyFont="1" applyBorder="1" applyAlignment="1" applyProtection="1">
      <alignment horizontal="left" vertical="center"/>
      <protection locked="0"/>
    </xf>
    <xf numFmtId="14" fontId="3" fillId="0" borderId="90" xfId="0" applyNumberFormat="1" applyFont="1" applyBorder="1" applyAlignment="1" applyProtection="1">
      <alignment horizontal="left" vertical="center"/>
      <protection locked="0"/>
    </xf>
    <xf numFmtId="2" fontId="3" fillId="0" borderId="30" xfId="0" applyNumberFormat="1" applyFont="1" applyBorder="1" applyAlignment="1" applyProtection="1">
      <alignment horizontal="left" vertical="center"/>
      <protection locked="0"/>
    </xf>
    <xf numFmtId="0" fontId="23" fillId="0" borderId="0" xfId="0" applyFont="1" applyAlignment="1" applyProtection="1">
      <alignment horizontal="center" vertical="center"/>
      <protection hidden="1"/>
    </xf>
    <xf numFmtId="0" fontId="7" fillId="10" borderId="0" xfId="0" applyFont="1" applyFill="1" applyAlignment="1">
      <alignment horizontal="left"/>
    </xf>
    <xf numFmtId="0" fontId="10" fillId="0" borderId="0" xfId="0" applyFont="1" applyAlignment="1">
      <alignment horizontal="center" vertical="top" wrapText="1"/>
    </xf>
    <xf numFmtId="0" fontId="10" fillId="0" borderId="0" xfId="0" applyFont="1" applyAlignment="1">
      <alignment horizontal="center" vertical="top"/>
    </xf>
    <xf numFmtId="0" fontId="9" fillId="0" borderId="0" xfId="0" applyFont="1" applyAlignment="1">
      <alignment horizontal="center" vertical="top" wrapText="1"/>
    </xf>
    <xf numFmtId="0" fontId="9" fillId="0" borderId="0" xfId="0" applyFont="1"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16" fillId="8" borderId="0" xfId="0" applyFont="1" applyFill="1" applyAlignment="1" applyProtection="1">
      <alignment horizontal="left" vertical="top"/>
      <protection hidden="1"/>
    </xf>
    <xf numFmtId="0" fontId="21" fillId="0" borderId="0" xfId="0" applyFont="1" applyAlignment="1">
      <alignment horizontal="center" wrapText="1"/>
    </xf>
    <xf numFmtId="0" fontId="21" fillId="0" borderId="0" xfId="0" applyFont="1" applyAlignment="1">
      <alignment horizontal="center"/>
    </xf>
    <xf numFmtId="0" fontId="9" fillId="0" borderId="0" xfId="0" applyFont="1" applyAlignment="1">
      <alignment horizontal="left" vertical="top" wrapText="1"/>
    </xf>
    <xf numFmtId="0" fontId="9" fillId="0" borderId="0" xfId="0" applyFont="1" applyAlignment="1">
      <alignment horizontal="left"/>
    </xf>
    <xf numFmtId="0" fontId="9" fillId="0" borderId="0" xfId="0" quotePrefix="1" applyFont="1" applyAlignment="1">
      <alignment horizontal="left" wrapText="1"/>
    </xf>
    <xf numFmtId="0" fontId="10" fillId="0" borderId="0" xfId="0" applyFont="1" applyAlignment="1">
      <alignment vertical="top"/>
    </xf>
    <xf numFmtId="0" fontId="10" fillId="0" borderId="0" xfId="0" quotePrefix="1" applyFont="1" applyAlignment="1">
      <alignment horizontal="left" wrapText="1"/>
    </xf>
    <xf numFmtId="0" fontId="9" fillId="0" borderId="0" xfId="0" applyFont="1" applyAlignment="1">
      <alignment vertical="top" wrapText="1"/>
    </xf>
    <xf numFmtId="0" fontId="9" fillId="0" borderId="0" xfId="0" applyFont="1" applyAlignment="1">
      <alignment vertical="top"/>
    </xf>
    <xf numFmtId="0" fontId="21" fillId="0" borderId="0" xfId="0" applyFont="1" applyAlignment="1">
      <alignment horizontal="center" vertical="center" wrapText="1"/>
    </xf>
    <xf numFmtId="0" fontId="21" fillId="0" borderId="0" xfId="0" applyFont="1" applyAlignment="1">
      <alignment horizontal="center" vertical="center"/>
    </xf>
    <xf numFmtId="0" fontId="10" fillId="0" borderId="0" xfId="0" applyFont="1" applyAlignment="1">
      <alignment horizontal="left" vertical="top" wrapText="1"/>
    </xf>
    <xf numFmtId="0" fontId="10" fillId="0" borderId="0" xfId="0" applyFont="1" applyAlignment="1">
      <alignment vertical="top" wrapText="1"/>
    </xf>
    <xf numFmtId="0" fontId="10" fillId="0" borderId="0" xfId="0" applyFont="1" applyAlignment="1">
      <alignment horizontal="left" vertical="top"/>
    </xf>
    <xf numFmtId="0" fontId="9" fillId="0" borderId="0" xfId="0" applyFont="1" applyAlignment="1">
      <alignment horizontal="left" vertical="top"/>
    </xf>
    <xf numFmtId="0" fontId="6" fillId="0" borderId="0" xfId="0" applyFont="1" applyAlignment="1">
      <alignment horizontal="left" vertical="top"/>
    </xf>
    <xf numFmtId="0" fontId="9" fillId="0" borderId="0" xfId="0" applyFont="1" applyAlignment="1">
      <alignment horizontal="center" vertical="top"/>
    </xf>
    <xf numFmtId="0" fontId="16" fillId="9" borderId="0" xfId="0" applyFont="1" applyFill="1" applyAlignment="1" applyProtection="1">
      <alignment horizontal="left" vertical="top"/>
      <protection hidden="1"/>
    </xf>
    <xf numFmtId="0" fontId="7" fillId="7" borderId="0" xfId="0" applyFont="1" applyFill="1" applyAlignment="1" applyProtection="1">
      <alignment vertical="top"/>
      <protection hidden="1"/>
    </xf>
    <xf numFmtId="0" fontId="21" fillId="0" borderId="0" xfId="0" applyFont="1" applyAlignment="1">
      <alignment horizontal="center" vertical="top" wrapText="1"/>
    </xf>
    <xf numFmtId="0" fontId="21" fillId="0" borderId="0" xfId="0" applyFont="1" applyAlignment="1">
      <alignment horizontal="center" vertical="top"/>
    </xf>
    <xf numFmtId="0" fontId="7" fillId="4" borderId="0" xfId="0" applyFont="1" applyFill="1" applyAlignment="1" applyProtection="1">
      <alignment vertical="top"/>
      <protection hidden="1"/>
    </xf>
    <xf numFmtId="0" fontId="17" fillId="0" borderId="101" xfId="0" applyFont="1" applyBorder="1" applyAlignment="1" applyProtection="1">
      <alignment vertical="top"/>
      <protection hidden="1"/>
    </xf>
    <xf numFmtId="0" fontId="17" fillId="0" borderId="100" xfId="0" applyFont="1" applyBorder="1" applyAlignment="1" applyProtection="1">
      <alignment vertical="top"/>
      <protection hidden="1"/>
    </xf>
    <xf numFmtId="0" fontId="9" fillId="0" borderId="0" xfId="0" applyFont="1" applyAlignment="1" applyProtection="1">
      <alignment horizontal="left" wrapText="1"/>
      <protection hidden="1"/>
    </xf>
    <xf numFmtId="0" fontId="10" fillId="0" borderId="0" xfId="0" applyFont="1" applyAlignment="1" applyProtection="1">
      <alignment horizontal="left" wrapText="1"/>
      <protection hidden="1"/>
    </xf>
    <xf numFmtId="0" fontId="10" fillId="0" borderId="0" xfId="0" applyFont="1" applyAlignment="1" applyProtection="1">
      <alignment horizontal="left"/>
      <protection hidden="1"/>
    </xf>
    <xf numFmtId="0" fontId="3" fillId="2" borderId="93" xfId="0" applyFont="1" applyFill="1" applyBorder="1" applyAlignment="1" applyProtection="1">
      <alignment horizontal="right" wrapText="1"/>
      <protection hidden="1"/>
    </xf>
    <xf numFmtId="0" fontId="3" fillId="2" borderId="13" xfId="0" applyFont="1" applyFill="1" applyBorder="1" applyAlignment="1" applyProtection="1">
      <alignment horizontal="right" wrapText="1"/>
      <protection hidden="1"/>
    </xf>
    <xf numFmtId="0" fontId="3" fillId="6" borderId="62" xfId="0" applyFont="1" applyFill="1" applyBorder="1" applyAlignment="1" applyProtection="1">
      <alignment horizontal="left" vertical="center"/>
      <protection hidden="1"/>
    </xf>
    <xf numFmtId="0" fontId="3" fillId="6" borderId="48" xfId="0" applyFont="1" applyFill="1" applyBorder="1" applyAlignment="1" applyProtection="1">
      <alignment horizontal="left" vertical="center"/>
      <protection hidden="1"/>
    </xf>
    <xf numFmtId="168" fontId="3" fillId="6" borderId="66" xfId="0" applyNumberFormat="1" applyFont="1" applyFill="1" applyBorder="1" applyAlignment="1" applyProtection="1">
      <alignment horizontal="left" vertical="center"/>
      <protection hidden="1"/>
    </xf>
    <xf numFmtId="168" fontId="3" fillId="6" borderId="67" xfId="0" applyNumberFormat="1" applyFont="1" applyFill="1" applyBorder="1" applyAlignment="1" applyProtection="1">
      <alignment horizontal="left" vertical="center"/>
      <protection hidden="1"/>
    </xf>
    <xf numFmtId="0" fontId="3" fillId="2" borderId="70" xfId="0" applyFont="1" applyFill="1" applyBorder="1" applyAlignment="1" applyProtection="1">
      <alignment horizontal="left"/>
      <protection hidden="1"/>
    </xf>
    <xf numFmtId="0" fontId="3" fillId="2" borderId="31" xfId="0" applyFont="1" applyFill="1" applyBorder="1" applyAlignment="1" applyProtection="1">
      <alignment horizontal="left"/>
      <protection hidden="1"/>
    </xf>
    <xf numFmtId="0" fontId="3" fillId="2" borderId="71" xfId="0" applyFont="1" applyFill="1" applyBorder="1" applyAlignment="1" applyProtection="1">
      <alignment horizontal="left"/>
      <protection hidden="1"/>
    </xf>
    <xf numFmtId="0" fontId="3" fillId="2" borderId="32" xfId="0" applyFont="1" applyFill="1" applyBorder="1" applyAlignment="1" applyProtection="1">
      <alignment horizontal="left"/>
      <protection hidden="1"/>
    </xf>
    <xf numFmtId="0" fontId="3" fillId="2" borderId="110" xfId="0" applyFont="1" applyFill="1" applyBorder="1" applyAlignment="1" applyProtection="1">
      <alignment horizontal="left" wrapText="1"/>
      <protection hidden="1"/>
    </xf>
    <xf numFmtId="0" fontId="3" fillId="2" borderId="59" xfId="0" applyFont="1" applyFill="1" applyBorder="1" applyAlignment="1" applyProtection="1">
      <alignment horizontal="left"/>
      <protection hidden="1"/>
    </xf>
    <xf numFmtId="0" fontId="3" fillId="2" borderId="70" xfId="0" applyFont="1" applyFill="1" applyBorder="1" applyAlignment="1" applyProtection="1">
      <alignment horizontal="right" wrapText="1"/>
      <protection hidden="1"/>
    </xf>
    <xf numFmtId="0" fontId="3" fillId="2" borderId="31" xfId="0" applyFont="1" applyFill="1" applyBorder="1" applyAlignment="1" applyProtection="1">
      <alignment horizontal="right" wrapText="1"/>
      <protection hidden="1"/>
    </xf>
    <xf numFmtId="0" fontId="3" fillId="2" borderId="72" xfId="0" applyFont="1" applyFill="1" applyBorder="1" applyAlignment="1" applyProtection="1">
      <alignment horizontal="left" wrapText="1"/>
      <protection hidden="1"/>
    </xf>
    <xf numFmtId="0" fontId="3" fillId="2" borderId="73" xfId="0" applyFont="1" applyFill="1" applyBorder="1" applyAlignment="1" applyProtection="1">
      <alignment horizontal="left" wrapText="1"/>
      <protection hidden="1"/>
    </xf>
    <xf numFmtId="49" fontId="3" fillId="2" borderId="80" xfId="0" applyNumberFormat="1" applyFont="1" applyFill="1" applyBorder="1" applyAlignment="1" applyProtection="1">
      <alignment horizontal="right" wrapText="1"/>
      <protection hidden="1"/>
    </xf>
    <xf numFmtId="49" fontId="3" fillId="2" borderId="1" xfId="0" applyNumberFormat="1" applyFont="1" applyFill="1" applyBorder="1" applyAlignment="1" applyProtection="1">
      <alignment horizontal="right" wrapText="1"/>
      <protection hidden="1"/>
    </xf>
    <xf numFmtId="0" fontId="3" fillId="2" borderId="80" xfId="0" applyFont="1" applyFill="1" applyBorder="1" applyAlignment="1" applyProtection="1">
      <alignment horizontal="right" wrapText="1"/>
      <protection hidden="1"/>
    </xf>
    <xf numFmtId="0" fontId="3" fillId="2" borderId="1" xfId="0" applyFont="1" applyFill="1" applyBorder="1" applyAlignment="1" applyProtection="1">
      <alignment horizontal="right" wrapText="1"/>
      <protection hidden="1"/>
    </xf>
    <xf numFmtId="0" fontId="3" fillId="2" borderId="81" xfId="0" applyFont="1" applyFill="1" applyBorder="1" applyAlignment="1" applyProtection="1">
      <alignment horizontal="right" wrapText="1"/>
      <protection hidden="1"/>
    </xf>
    <xf numFmtId="0" fontId="3" fillId="2" borderId="25" xfId="0" applyFont="1" applyFill="1" applyBorder="1" applyAlignment="1" applyProtection="1">
      <alignment horizontal="right" wrapText="1"/>
      <protection hidden="1"/>
    </xf>
    <xf numFmtId="0" fontId="3" fillId="2" borderId="68" xfId="0" applyFont="1" applyFill="1" applyBorder="1" applyAlignment="1" applyProtection="1">
      <alignment horizontal="center" wrapText="1"/>
      <protection hidden="1"/>
    </xf>
    <xf numFmtId="0" fontId="3" fillId="2" borderId="77" xfId="0" applyFont="1" applyFill="1" applyBorder="1" applyAlignment="1" applyProtection="1">
      <alignment horizontal="center" wrapText="1"/>
      <protection hidden="1"/>
    </xf>
    <xf numFmtId="0" fontId="3" fillId="6" borderId="76" xfId="0" applyFont="1" applyFill="1" applyBorder="1" applyAlignment="1" applyProtection="1">
      <alignment horizontal="center"/>
      <protection hidden="1"/>
    </xf>
    <xf numFmtId="0" fontId="3" fillId="6" borderId="77" xfId="0" applyFont="1" applyFill="1" applyBorder="1" applyAlignment="1" applyProtection="1">
      <alignment horizontal="center"/>
      <protection hidden="1"/>
    </xf>
    <xf numFmtId="0" fontId="3" fillId="2" borderId="103" xfId="0" applyFont="1" applyFill="1" applyBorder="1" applyAlignment="1" applyProtection="1">
      <alignment horizontal="right" wrapText="1"/>
      <protection hidden="1"/>
    </xf>
    <xf numFmtId="0" fontId="3" fillId="2" borderId="82" xfId="0" applyFont="1" applyFill="1" applyBorder="1" applyAlignment="1" applyProtection="1">
      <alignment horizontal="right" wrapText="1"/>
      <protection hidden="1"/>
    </xf>
    <xf numFmtId="0" fontId="17" fillId="0" borderId="74" xfId="0" applyFont="1" applyBorder="1" applyAlignment="1" applyProtection="1">
      <alignment horizontal="left" vertical="center"/>
      <protection locked="0" hidden="1"/>
    </xf>
    <xf numFmtId="0" fontId="17" fillId="0" borderId="75" xfId="0" applyFont="1" applyBorder="1" applyAlignment="1" applyProtection="1">
      <alignment horizontal="left" vertical="center"/>
      <protection locked="0" hidden="1"/>
    </xf>
    <xf numFmtId="0" fontId="3" fillId="6" borderId="83" xfId="0" applyFont="1" applyFill="1" applyBorder="1" applyAlignment="1" applyProtection="1">
      <alignment horizontal="center"/>
      <protection hidden="1"/>
    </xf>
    <xf numFmtId="0" fontId="3" fillId="6" borderId="5" xfId="0" applyFont="1" applyFill="1" applyBorder="1" applyAlignment="1" applyProtection="1">
      <alignment horizontal="center"/>
      <protection hidden="1"/>
    </xf>
    <xf numFmtId="0" fontId="3" fillId="6" borderId="4" xfId="0" applyFont="1" applyFill="1" applyBorder="1" applyAlignment="1" applyProtection="1">
      <alignment horizontal="center"/>
      <protection hidden="1"/>
    </xf>
    <xf numFmtId="0" fontId="3" fillId="6" borderId="84" xfId="0" applyFont="1" applyFill="1" applyBorder="1" applyAlignment="1" applyProtection="1">
      <alignment horizontal="center"/>
      <protection hidden="1"/>
    </xf>
    <xf numFmtId="168" fontId="20" fillId="6" borderId="74" xfId="0" applyNumberFormat="1" applyFont="1" applyFill="1" applyBorder="1" applyAlignment="1" applyProtection="1">
      <alignment horizontal="left" vertical="center"/>
      <protection hidden="1"/>
    </xf>
    <xf numFmtId="168" fontId="20" fillId="6" borderId="75" xfId="0" applyNumberFormat="1" applyFont="1" applyFill="1" applyBorder="1" applyAlignment="1" applyProtection="1">
      <alignment horizontal="left" vertical="center"/>
      <protection hidden="1"/>
    </xf>
    <xf numFmtId="0" fontId="17" fillId="0" borderId="109" xfId="0" applyFont="1" applyBorder="1" applyAlignment="1" applyProtection="1">
      <alignment horizontal="left" vertical="center"/>
      <protection locked="0" hidden="1"/>
    </xf>
    <xf numFmtId="0" fontId="17" fillId="0" borderId="39" xfId="0" applyFont="1" applyBorder="1" applyAlignment="1" applyProtection="1">
      <alignment horizontal="left" vertical="center"/>
      <protection locked="0" hidden="1"/>
    </xf>
    <xf numFmtId="0" fontId="17" fillId="0" borderId="101" xfId="0" applyFont="1" applyBorder="1" applyAlignment="1" applyProtection="1">
      <alignment horizontal="left" vertical="center"/>
      <protection locked="0" hidden="1"/>
    </xf>
    <xf numFmtId="0" fontId="17" fillId="0" borderId="108" xfId="0" applyFont="1" applyBorder="1" applyAlignment="1" applyProtection="1">
      <alignment horizontal="left" vertical="center"/>
      <protection locked="0" hidden="1"/>
    </xf>
    <xf numFmtId="0" fontId="17" fillId="0" borderId="62" xfId="0" applyFont="1" applyBorder="1" applyAlignment="1" applyProtection="1">
      <alignment horizontal="left" vertical="center"/>
      <protection locked="0" hidden="1"/>
    </xf>
    <xf numFmtId="0" fontId="17" fillId="0" borderId="48" xfId="0" applyFont="1" applyBorder="1" applyAlignment="1" applyProtection="1">
      <alignment horizontal="left" vertical="center"/>
      <protection locked="0" hidden="1"/>
    </xf>
    <xf numFmtId="0" fontId="17" fillId="0" borderId="8" xfId="0" applyFont="1" applyBorder="1" applyAlignment="1" applyProtection="1">
      <alignment horizontal="left" vertical="center"/>
      <protection locked="0" hidden="1"/>
    </xf>
    <xf numFmtId="0" fontId="27" fillId="0" borderId="42" xfId="0" applyFont="1" applyBorder="1" applyAlignment="1" applyProtection="1">
      <alignment horizontal="left" vertical="center"/>
      <protection locked="0"/>
    </xf>
    <xf numFmtId="0" fontId="17" fillId="0" borderId="66" xfId="0" applyFont="1" applyBorder="1" applyAlignment="1" applyProtection="1">
      <alignment horizontal="left" vertical="center"/>
      <protection locked="0" hidden="1"/>
    </xf>
    <xf numFmtId="0" fontId="27" fillId="0" borderId="67" xfId="0" applyFont="1" applyBorder="1" applyAlignment="1" applyProtection="1">
      <alignment horizontal="left" vertical="center"/>
      <protection locked="0"/>
    </xf>
    <xf numFmtId="0" fontId="3" fillId="2" borderId="70" xfId="0" applyFont="1" applyFill="1" applyBorder="1" applyAlignment="1">
      <alignment horizontal="left"/>
    </xf>
    <xf numFmtId="0" fontId="3" fillId="2" borderId="31" xfId="0" applyFont="1" applyFill="1" applyBorder="1" applyAlignment="1">
      <alignment horizontal="left"/>
    </xf>
    <xf numFmtId="0" fontId="3" fillId="2" borderId="71" xfId="0" applyFont="1" applyFill="1" applyBorder="1" applyAlignment="1">
      <alignment horizontal="left"/>
    </xf>
    <xf numFmtId="0" fontId="3" fillId="2" borderId="32" xfId="0" applyFont="1" applyFill="1" applyBorder="1" applyAlignment="1">
      <alignment horizontal="left"/>
    </xf>
    <xf numFmtId="0" fontId="3" fillId="2" borderId="72" xfId="0" applyFont="1" applyFill="1" applyBorder="1" applyAlignment="1">
      <alignment horizontal="left"/>
    </xf>
    <xf numFmtId="0" fontId="3" fillId="2" borderId="73" xfId="0" applyFont="1" applyFill="1" applyBorder="1" applyAlignment="1">
      <alignment horizontal="left"/>
    </xf>
    <xf numFmtId="2" fontId="3" fillId="2" borderId="79" xfId="0" applyNumberFormat="1" applyFont="1" applyFill="1" applyBorder="1" applyAlignment="1" applyProtection="1">
      <alignment horizontal="right" wrapText="1"/>
      <protection hidden="1"/>
    </xf>
    <xf numFmtId="2" fontId="3" fillId="2" borderId="17" xfId="0" applyNumberFormat="1" applyFont="1" applyFill="1" applyBorder="1" applyAlignment="1" applyProtection="1">
      <alignment horizontal="right" wrapText="1"/>
      <protection hidden="1"/>
    </xf>
    <xf numFmtId="164" fontId="3" fillId="2" borderId="80" xfId="0" applyNumberFormat="1" applyFont="1" applyFill="1" applyBorder="1" applyAlignment="1" applyProtection="1">
      <alignment horizontal="right" wrapText="1"/>
      <protection hidden="1"/>
    </xf>
    <xf numFmtId="164" fontId="3" fillId="2" borderId="1" xfId="0" applyNumberFormat="1" applyFont="1" applyFill="1" applyBorder="1" applyAlignment="1" applyProtection="1">
      <alignment horizontal="right" wrapText="1"/>
      <protection hidden="1"/>
    </xf>
    <xf numFmtId="0" fontId="3" fillId="2" borderId="76" xfId="0" applyFont="1" applyFill="1" applyBorder="1" applyAlignment="1" applyProtection="1">
      <alignment horizontal="center" wrapText="1"/>
      <protection hidden="1"/>
    </xf>
    <xf numFmtId="1" fontId="3" fillId="6" borderId="76" xfId="0" applyNumberFormat="1" applyFont="1" applyFill="1" applyBorder="1" applyAlignment="1" applyProtection="1">
      <alignment horizontal="center"/>
      <protection hidden="1"/>
    </xf>
    <xf numFmtId="1" fontId="3" fillId="6" borderId="69" xfId="0" applyNumberFormat="1" applyFont="1" applyFill="1" applyBorder="1" applyAlignment="1" applyProtection="1">
      <alignment horizontal="center"/>
      <protection hidden="1"/>
    </xf>
    <xf numFmtId="1" fontId="3" fillId="6" borderId="77" xfId="0" applyNumberFormat="1" applyFont="1" applyFill="1" applyBorder="1" applyAlignment="1" applyProtection="1">
      <alignment horizontal="center"/>
      <protection hidden="1"/>
    </xf>
    <xf numFmtId="0" fontId="3" fillId="2" borderId="79" xfId="0" applyFont="1" applyFill="1" applyBorder="1" applyAlignment="1" applyProtection="1">
      <alignment horizontal="right" wrapText="1"/>
      <protection hidden="1"/>
    </xf>
    <xf numFmtId="0" fontId="3" fillId="2" borderId="17" xfId="0" applyFont="1" applyFill="1" applyBorder="1" applyAlignment="1" applyProtection="1">
      <alignment horizontal="right" wrapText="1"/>
      <protection hidden="1"/>
    </xf>
    <xf numFmtId="2" fontId="3" fillId="2" borderId="80" xfId="0" applyNumberFormat="1" applyFont="1" applyFill="1" applyBorder="1" applyAlignment="1" applyProtection="1">
      <alignment horizontal="right" wrapText="1"/>
      <protection hidden="1"/>
    </xf>
    <xf numFmtId="2" fontId="3" fillId="2" borderId="1" xfId="0" applyNumberFormat="1" applyFont="1" applyFill="1" applyBorder="1" applyAlignment="1" applyProtection="1">
      <alignment horizontal="right" wrapText="1"/>
      <protection hidden="1"/>
    </xf>
    <xf numFmtId="0" fontId="3" fillId="6" borderId="80" xfId="0" applyFont="1" applyFill="1" applyBorder="1" applyAlignment="1" applyProtection="1">
      <alignment horizontal="right" wrapText="1"/>
      <protection hidden="1"/>
    </xf>
    <xf numFmtId="0" fontId="3" fillId="6" borderId="1" xfId="0" applyFont="1" applyFill="1" applyBorder="1" applyAlignment="1" applyProtection="1">
      <alignment horizontal="right" wrapText="1"/>
      <protection hidden="1"/>
    </xf>
    <xf numFmtId="0" fontId="3" fillId="6" borderId="81" xfId="0" applyFont="1" applyFill="1" applyBorder="1" applyAlignment="1" applyProtection="1">
      <alignment horizontal="right" wrapText="1"/>
      <protection hidden="1"/>
    </xf>
    <xf numFmtId="0" fontId="3" fillId="6" borderId="25" xfId="0" applyFont="1" applyFill="1" applyBorder="1" applyAlignment="1" applyProtection="1">
      <alignment horizontal="right" wrapText="1"/>
      <protection hidden="1"/>
    </xf>
    <xf numFmtId="0" fontId="3" fillId="6" borderId="79" xfId="0" applyFont="1" applyFill="1" applyBorder="1" applyAlignment="1" applyProtection="1">
      <alignment horizontal="right" wrapText="1"/>
      <protection hidden="1"/>
    </xf>
    <xf numFmtId="0" fontId="3" fillId="6" borderId="17" xfId="0" applyFont="1" applyFill="1" applyBorder="1" applyAlignment="1" applyProtection="1">
      <alignment horizontal="right" wrapText="1"/>
      <protection hidden="1"/>
    </xf>
  </cellXfs>
  <cellStyles count="3">
    <cellStyle name="Prozent" xfId="1" builtinId="5"/>
    <cellStyle name="Standard" xfId="0" builtinId="0"/>
    <cellStyle name="Standard 8" xfId="2" xr:uid="{00000000-0005-0000-0000-000003000000}"/>
  </cellStyles>
  <dxfs count="78">
    <dxf>
      <numFmt numFmtId="169" formatCode="000\.0000\.0000\.00"/>
    </dxf>
    <dxf>
      <numFmt numFmtId="170" formatCode="\7\5\6\.0000\.0000\.00"/>
    </dxf>
    <dxf>
      <font>
        <color theme="0"/>
      </font>
    </dxf>
    <dxf>
      <font>
        <condense val="0"/>
        <extend val="0"/>
        <color indexed="45"/>
      </font>
      <fill>
        <patternFill patternType="solid">
          <bgColor rgb="FFFFFF99"/>
        </patternFill>
      </fill>
    </dxf>
    <dxf>
      <numFmt numFmtId="169" formatCode="000\.0000\.0000\.00"/>
    </dxf>
    <dxf>
      <numFmt numFmtId="170" formatCode="\7\5\6\.0000\.0000\.00"/>
    </dxf>
    <dxf>
      <font>
        <color theme="0"/>
      </font>
    </dxf>
    <dxf>
      <font>
        <condense val="0"/>
        <extend val="0"/>
        <color indexed="45"/>
      </font>
      <fill>
        <patternFill patternType="solid">
          <bgColor rgb="FFFFFF99"/>
        </patternFill>
      </fill>
    </dxf>
    <dxf>
      <font>
        <condense val="0"/>
        <extend val="0"/>
        <color indexed="45"/>
      </font>
      <fill>
        <patternFill patternType="solid">
          <bgColor rgb="FFFFFF99"/>
        </patternFill>
      </fill>
    </dxf>
    <dxf>
      <font>
        <condense val="0"/>
        <extend val="0"/>
        <color indexed="45"/>
      </font>
      <fill>
        <patternFill patternType="solid">
          <bgColor rgb="FFFFFF99"/>
        </patternFill>
      </fill>
    </dxf>
    <dxf>
      <fill>
        <patternFill>
          <bgColor rgb="FFFF0000"/>
        </patternFill>
      </fill>
    </dxf>
    <dxf>
      <fill>
        <patternFill>
          <bgColor rgb="FFCCFFCC"/>
        </patternFill>
      </fill>
    </dxf>
    <dxf>
      <numFmt numFmtId="170" formatCode="\7\5\6\.0000\.0000\.00"/>
    </dxf>
    <dxf>
      <numFmt numFmtId="169" formatCode="000\.0000\.0000\.00"/>
    </dxf>
    <dxf>
      <fill>
        <patternFill>
          <bgColor rgb="FFFF0000"/>
        </patternFill>
      </fill>
    </dxf>
    <dxf>
      <fill>
        <patternFill>
          <bgColor rgb="FFCCFFCC"/>
        </patternFill>
      </fill>
    </dxf>
    <dxf>
      <fill>
        <patternFill>
          <bgColor rgb="FFCCFFCC"/>
        </patternFill>
      </fill>
    </dxf>
    <dxf>
      <fill>
        <patternFill>
          <bgColor rgb="FFCCFFCC"/>
        </patternFill>
      </fill>
    </dxf>
    <dxf>
      <numFmt numFmtId="170" formatCode="\7\5\6\.0000\.0000\.00"/>
    </dxf>
    <dxf>
      <numFmt numFmtId="169" formatCode="000\.0000\.0000\.00"/>
    </dxf>
    <dxf>
      <numFmt numFmtId="170" formatCode="\7\5\6\.0000\.0000\.00"/>
    </dxf>
    <dxf>
      <numFmt numFmtId="169" formatCode="000\.0000\.0000\.00"/>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indexed="10"/>
        </patternFill>
      </fill>
    </dxf>
    <dxf>
      <fill>
        <patternFill>
          <bgColor rgb="FFFF0000"/>
        </patternFill>
      </fill>
    </dxf>
    <dxf>
      <fill>
        <patternFill>
          <bgColor rgb="FFCCFFCC"/>
        </patternFill>
      </fill>
    </dxf>
    <dxf>
      <fill>
        <patternFill>
          <bgColor rgb="FFFF0000"/>
        </patternFill>
      </fill>
    </dxf>
    <dxf>
      <fill>
        <patternFill>
          <bgColor rgb="FFCCFFCC"/>
        </patternFill>
      </fill>
    </dxf>
    <dxf>
      <numFmt numFmtId="170" formatCode="\7\5\6\.0000\.0000\.00"/>
    </dxf>
    <dxf>
      <numFmt numFmtId="169" formatCode="000\.0000\.0000\.00"/>
    </dxf>
    <dxf>
      <fill>
        <patternFill>
          <bgColor rgb="FFCCFFCC"/>
        </patternFill>
      </fill>
    </dxf>
    <dxf>
      <fill>
        <patternFill>
          <bgColor rgb="FFCCFFCC"/>
        </patternFill>
      </fill>
    </dxf>
    <dxf>
      <numFmt numFmtId="170" formatCode="\7\5\6\.0000\.0000\.00"/>
    </dxf>
    <dxf>
      <numFmt numFmtId="169" formatCode="000\.0000\.0000\.00"/>
    </dxf>
    <dxf>
      <numFmt numFmtId="170" formatCode="\7\5\6\.0000\.0000\.00"/>
    </dxf>
    <dxf>
      <numFmt numFmtId="169" formatCode="000\.0000\.0000\.00"/>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indexed="10"/>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patternType="none">
          <bgColor auto="1"/>
        </patternFill>
      </fill>
    </dxf>
    <dxf>
      <fill>
        <patternFill patternType="none">
          <bgColor auto="1"/>
        </patternFill>
      </fill>
    </dxf>
    <dxf>
      <fill>
        <patternFill>
          <bgColor rgb="FFCCFFCC"/>
        </patternFill>
      </fill>
    </dxf>
    <dxf>
      <numFmt numFmtId="170" formatCode="\7\5\6\.0000\.0000\.00"/>
    </dxf>
    <dxf>
      <numFmt numFmtId="169" formatCode="000\.0000\.0000\.00"/>
    </dxf>
    <dxf>
      <fill>
        <patternFill patternType="none">
          <bgColor auto="1"/>
        </patternFill>
      </fill>
    </dxf>
    <dxf>
      <fill>
        <patternFill patternType="none">
          <bgColor auto="1"/>
        </patternFill>
      </fill>
    </dxf>
    <dxf>
      <fill>
        <patternFill>
          <bgColor rgb="FFCCFFCC"/>
        </patternFill>
      </fill>
    </dxf>
    <dxf>
      <numFmt numFmtId="170" formatCode="\7\5\6\.0000\.0000\.00"/>
    </dxf>
    <dxf>
      <numFmt numFmtId="169" formatCode="000\.0000\.0000\.00"/>
    </dxf>
    <dxf>
      <fill>
        <patternFill patternType="none">
          <bgColor auto="1"/>
        </patternFill>
      </fill>
    </dxf>
    <dxf>
      <fill>
        <patternFill patternType="none">
          <bgColor auto="1"/>
        </patternFill>
      </fill>
    </dxf>
    <dxf>
      <fill>
        <patternFill>
          <bgColor rgb="FFCCFFCC"/>
        </patternFill>
      </fill>
    </dxf>
    <dxf>
      <numFmt numFmtId="170" formatCode="\7\5\6\.0000\.0000\.00"/>
    </dxf>
    <dxf>
      <numFmt numFmtId="169" formatCode="000\.0000\.0000\.00"/>
    </dxf>
    <dxf>
      <fill>
        <patternFill patternType="none">
          <bgColor auto="1"/>
        </patternFill>
      </fill>
    </dxf>
    <dxf>
      <fill>
        <patternFill patternType="none">
          <bgColor auto="1"/>
        </patternFill>
      </fill>
    </dxf>
    <dxf>
      <fill>
        <patternFill>
          <bgColor rgb="FFCCFFCC"/>
        </patternFill>
      </fill>
    </dxf>
    <dxf>
      <numFmt numFmtId="170" formatCode="\7\5\6\.0000\.0000\.00"/>
    </dxf>
    <dxf>
      <numFmt numFmtId="169" formatCode="000\.0000\.0000\.00"/>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FF0000"/>
        </patternFill>
      </fill>
    </dxf>
    <dxf>
      <fill>
        <patternFill>
          <bgColor rgb="FFCCFFCC"/>
        </patternFill>
      </fill>
    </dxf>
    <dxf>
      <fill>
        <patternFill>
          <bgColor rgb="FFCCFFCC"/>
        </patternFill>
      </fill>
    </dxf>
    <dxf>
      <fill>
        <patternFill>
          <bgColor rgb="FFCCFFCC"/>
        </patternFill>
      </fill>
    </dxf>
    <dxf>
      <fill>
        <patternFill>
          <bgColor indexed="10"/>
        </patternFill>
      </fill>
    </dxf>
  </dxfs>
  <tableStyles count="0" defaultTableStyle="TableStyleMedium2" defaultPivotStyle="PivotStyleLight16"/>
  <colors>
    <mruColors>
      <color rgb="FFCCFFCC"/>
      <color rgb="FFFFFF99"/>
      <color rgb="FFE69E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352457</xdr:colOff>
      <xdr:row>0</xdr:row>
      <xdr:rowOff>846000</xdr:rowOff>
    </xdr:to>
    <xdr:pic>
      <xdr:nvPicPr>
        <xdr:cNvPr id="4" name="Grafik 3">
          <a:extLst>
            <a:ext uri="{FF2B5EF4-FFF2-40B4-BE49-F238E27FC236}">
              <a16:creationId xmlns:a16="http://schemas.microsoft.com/office/drawing/2014/main" id="{F8279B0D-FB40-46FF-B586-996FF1998BB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53200" cy="846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900000</xdr:colOff>
      <xdr:row>2</xdr:row>
      <xdr:rowOff>451835</xdr:rowOff>
    </xdr:to>
    <xdr:pic>
      <xdr:nvPicPr>
        <xdr:cNvPr id="3" name="Grafik 2">
          <a:extLst>
            <a:ext uri="{FF2B5EF4-FFF2-40B4-BE49-F238E27FC236}">
              <a16:creationId xmlns:a16="http://schemas.microsoft.com/office/drawing/2014/main" id="{81DA6BFC-5E20-4273-8A1F-054069841BC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0000" cy="9180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1015200</xdr:colOff>
      <xdr:row>2</xdr:row>
      <xdr:rowOff>683576</xdr:rowOff>
    </xdr:to>
    <xdr:pic>
      <xdr:nvPicPr>
        <xdr:cNvPr id="4" name="Grafik 3">
          <a:extLst>
            <a:ext uri="{FF2B5EF4-FFF2-40B4-BE49-F238E27FC236}">
              <a16:creationId xmlns:a16="http://schemas.microsoft.com/office/drawing/2014/main" id="{6B3D5BB1-280F-4178-863B-6E504003AD6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15200" cy="1021506"/>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1015200</xdr:colOff>
      <xdr:row>4</xdr:row>
      <xdr:rowOff>165388</xdr:rowOff>
    </xdr:to>
    <xdr:pic>
      <xdr:nvPicPr>
        <xdr:cNvPr id="4" name="Grafik 3">
          <a:extLst>
            <a:ext uri="{FF2B5EF4-FFF2-40B4-BE49-F238E27FC236}">
              <a16:creationId xmlns:a16="http://schemas.microsoft.com/office/drawing/2014/main" id="{FBC59942-3236-443E-B6E5-A0AC9B1331F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15200" cy="10260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1015200</xdr:colOff>
      <xdr:row>4</xdr:row>
      <xdr:rowOff>165388</xdr:rowOff>
    </xdr:to>
    <xdr:pic>
      <xdr:nvPicPr>
        <xdr:cNvPr id="3" name="Grafik 2">
          <a:extLst>
            <a:ext uri="{FF2B5EF4-FFF2-40B4-BE49-F238E27FC236}">
              <a16:creationId xmlns:a16="http://schemas.microsoft.com/office/drawing/2014/main" id="{D57F4FA6-426E-4631-810B-E7E0323D79D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15200" cy="10260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1015200</xdr:colOff>
      <xdr:row>2</xdr:row>
      <xdr:rowOff>588494</xdr:rowOff>
    </xdr:to>
    <xdr:pic>
      <xdr:nvPicPr>
        <xdr:cNvPr id="4" name="Grafik 3">
          <a:extLst>
            <a:ext uri="{FF2B5EF4-FFF2-40B4-BE49-F238E27FC236}">
              <a16:creationId xmlns:a16="http://schemas.microsoft.com/office/drawing/2014/main" id="{802F18AE-2E5A-4933-ADFA-6DD3D5F3E05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15200" cy="10188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reelance\think%20beyonde\Excels\SWE\SWE-716%20503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calhost\C$\_________ASAL_SP\ASALfutur_Planung_Detailspezifikation_2020_07_und_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thinkbeyondgmbh-my.sharepoint.com/_________ASAL_SP/ASALfutur_Planung_Detailspezifikation_2020_07_und_0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atavardians.sharepoint.com/sites/I_2019_SECO-ASALfutur/Shared%20Documents/General/Work%20Tracke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thinkbeyondgmbh-my.sharepoint.com/Users/X60014420/ASALfutur/Berichte/Excel-Formulare/KAE/TMP/10403d_KAE-Abrechnung_10151d-10148d-10155d-10046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 Betrieb"/>
      <sheetName val="Stammdaten Mitarbeiter"/>
      <sheetName val="Abrech. wetterbed. Arbeitsausf."/>
      <sheetName val="Übersetzungstexte"/>
      <sheetName val="Hilfsdaten"/>
    </sheetNames>
    <sheetDataSet>
      <sheetData sheetId="0"/>
      <sheetData sheetId="1"/>
      <sheetData sheetId="2"/>
      <sheetData sheetId="3"/>
      <sheetData sheetId="4">
        <row r="3">
          <cell r="F3" t="str">
            <v>a1: bis 18 Mitarbeiter</v>
          </cell>
        </row>
        <row r="4">
          <cell r="F4" t="str">
            <v>a2: bis 39 Mitarbeiter</v>
          </cell>
        </row>
        <row r="5">
          <cell r="F5" t="str">
            <v>a3: bis 60 Mitarbeiter</v>
          </cell>
        </row>
        <row r="6">
          <cell r="F6" t="str">
            <v>a4: bis 81 Mitarbeiter</v>
          </cell>
        </row>
        <row r="7">
          <cell r="F7" t="str">
            <v>a5: bis 102 Mitarbeiter</v>
          </cell>
        </row>
        <row r="8">
          <cell r="F8" t="str">
            <v>b1: bis 144 Mitarbeiter</v>
          </cell>
        </row>
        <row r="9">
          <cell r="F9" t="str">
            <v>b2: bis 186 Mitarbeiter</v>
          </cell>
        </row>
        <row r="10">
          <cell r="F10" t="str">
            <v>b3: bis 207 Mitarbeiter</v>
          </cell>
        </row>
        <row r="11">
          <cell r="F11" t="str">
            <v>b4: bis 249 Mitarbeiter</v>
          </cell>
        </row>
        <row r="12">
          <cell r="F12" t="str">
            <v>b5: bis 291 Mitarbeiter</v>
          </cell>
        </row>
        <row r="13">
          <cell r="F13" t="str">
            <v>c1: bis 333 Mitarbeiter</v>
          </cell>
        </row>
        <row r="14">
          <cell r="F14" t="str">
            <v>c2: bis 375 Mitarbeiter</v>
          </cell>
        </row>
        <row r="15">
          <cell r="F15" t="str">
            <v>c3: bis 417 Mitarbeiter</v>
          </cell>
        </row>
        <row r="16">
          <cell r="F16" t="str">
            <v>c4: bis 459 Mitarbeiter</v>
          </cell>
        </row>
        <row r="17">
          <cell r="F17" t="str">
            <v>c5: bis 501 Mitarbeiter</v>
          </cell>
        </row>
        <row r="18">
          <cell r="F18" t="str">
            <v>d1: bis 564 Mitarbeiter</v>
          </cell>
        </row>
        <row r="19">
          <cell r="F19" t="str">
            <v>d2: bis 627 Mitarbeiter</v>
          </cell>
        </row>
        <row r="20">
          <cell r="F20" t="str">
            <v>d3: bis 690 Mitarbeiter</v>
          </cell>
        </row>
        <row r="21">
          <cell r="F21" t="str">
            <v>d4: bis 753 Mitarbeiter</v>
          </cell>
        </row>
        <row r="22">
          <cell r="F22" t="str">
            <v>e1: bis 816 Mitarbeiter</v>
          </cell>
        </row>
        <row r="23">
          <cell r="F23" t="str">
            <v>e2: bis 879 Mitarbeiter</v>
          </cell>
        </row>
        <row r="24">
          <cell r="F24" t="str">
            <v>e3: bis 942 Mitarbeiter</v>
          </cell>
        </row>
        <row r="25">
          <cell r="F25" t="str">
            <v>e4: bis 1005 Mitarbeiter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nahme 2020-07 und 08"/>
      <sheetName val="Graphics"/>
      <sheetName val="RICEFW SST"/>
      <sheetName val="RICEFW ZE"/>
      <sheetName val="Parameter &amp; Prozesse"/>
    </sheetNames>
    <sheetDataSet>
      <sheetData sheetId="0"/>
      <sheetData sheetId="1" refreshError="1"/>
      <sheetData sheetId="2" refreshError="1"/>
      <sheetData sheetId="3" refreshError="1"/>
      <sheetData sheetId="4">
        <row r="3">
          <cell r="A3">
            <v>0</v>
          </cell>
        </row>
        <row r="4">
          <cell r="A4">
            <v>0.1</v>
          </cell>
        </row>
        <row r="5">
          <cell r="A5">
            <v>0.15</v>
          </cell>
        </row>
        <row r="6">
          <cell r="A6">
            <v>0.4</v>
          </cell>
        </row>
        <row r="7">
          <cell r="A7">
            <v>0.45</v>
          </cell>
        </row>
        <row r="8">
          <cell r="A8">
            <v>0.6</v>
          </cell>
        </row>
        <row r="9">
          <cell r="A9">
            <v>0.65</v>
          </cell>
        </row>
        <row r="10">
          <cell r="A10">
            <v>0.9</v>
          </cell>
        </row>
        <row r="11">
          <cell r="A11">
            <v>0.95</v>
          </cell>
        </row>
        <row r="12">
          <cell r="A12" t="str">
            <v>95% QSN</v>
          </cell>
        </row>
        <row r="13">
          <cell r="A13" t="str">
            <v>100% QSS</v>
          </cell>
        </row>
        <row r="14">
          <cell r="A14" t="str">
            <v>100% ABN</v>
          </cell>
        </row>
        <row r="18">
          <cell r="A18" t="str">
            <v>Offen</v>
          </cell>
        </row>
        <row r="19">
          <cell r="A19" t="str">
            <v>In Arbeit</v>
          </cell>
        </row>
        <row r="20">
          <cell r="A20" t="str">
            <v>EG erreicht</v>
          </cell>
        </row>
        <row r="21">
          <cell r="A21" t="str">
            <v>In QS NOVO</v>
          </cell>
        </row>
        <row r="22">
          <cell r="A22" t="str">
            <v>Geliefert</v>
          </cell>
        </row>
        <row r="23">
          <cell r="A23" t="str">
            <v>In Einarbeitung</v>
          </cell>
        </row>
        <row r="24">
          <cell r="A24" t="str">
            <v>In Abstimmung</v>
          </cell>
        </row>
        <row r="25">
          <cell r="A25" t="str">
            <v>Abgestimmt</v>
          </cell>
        </row>
        <row r="26">
          <cell r="A26" t="str">
            <v>In Abnahme</v>
          </cell>
        </row>
        <row r="27">
          <cell r="A27" t="str">
            <v>Abgenommen</v>
          </cell>
        </row>
        <row r="28">
          <cell r="A28" t="str">
            <v>Obsolet</v>
          </cell>
        </row>
        <row r="29">
          <cell r="A29" t="str">
            <v>Teillieferung</v>
          </cell>
        </row>
        <row r="30">
          <cell r="A30" t="str">
            <v>Verschoben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nahme 2020-07 und 08"/>
      <sheetName val="Graphics"/>
      <sheetName val="RICEFW SST"/>
      <sheetName val="RICEFW ZE"/>
      <sheetName val="Parameter &amp; Prozesse"/>
    </sheetNames>
    <sheetDataSet>
      <sheetData sheetId="0"/>
      <sheetData sheetId="1" refreshError="1"/>
      <sheetData sheetId="2" refreshError="1"/>
      <sheetData sheetId="3" refreshError="1"/>
      <sheetData sheetId="4">
        <row r="3">
          <cell r="A3">
            <v>0</v>
          </cell>
        </row>
        <row r="4">
          <cell r="A4">
            <v>0.1</v>
          </cell>
        </row>
        <row r="5">
          <cell r="A5">
            <v>0.15</v>
          </cell>
        </row>
        <row r="6">
          <cell r="A6">
            <v>0.4</v>
          </cell>
        </row>
        <row r="7">
          <cell r="A7">
            <v>0.45</v>
          </cell>
        </row>
        <row r="8">
          <cell r="A8">
            <v>0.6</v>
          </cell>
        </row>
        <row r="9">
          <cell r="A9">
            <v>0.65</v>
          </cell>
        </row>
        <row r="10">
          <cell r="A10">
            <v>0.9</v>
          </cell>
        </row>
        <row r="11">
          <cell r="A11">
            <v>0.95</v>
          </cell>
        </row>
        <row r="12">
          <cell r="A12" t="str">
            <v>95% QSN</v>
          </cell>
        </row>
        <row r="13">
          <cell r="A13" t="str">
            <v>100% QSS</v>
          </cell>
        </row>
        <row r="14">
          <cell r="A14" t="str">
            <v>100% ABN</v>
          </cell>
        </row>
        <row r="18">
          <cell r="A18" t="str">
            <v>Offen</v>
          </cell>
        </row>
        <row r="19">
          <cell r="A19" t="str">
            <v>In Arbeit</v>
          </cell>
        </row>
        <row r="20">
          <cell r="A20" t="str">
            <v>EG erreicht</v>
          </cell>
        </row>
        <row r="21">
          <cell r="A21" t="str">
            <v>In QS NOVO</v>
          </cell>
        </row>
        <row r="22">
          <cell r="A22" t="str">
            <v>Geliefert</v>
          </cell>
        </row>
        <row r="23">
          <cell r="A23" t="str">
            <v>In Einarbeitung</v>
          </cell>
        </row>
        <row r="24">
          <cell r="A24" t="str">
            <v>In Abstimmung</v>
          </cell>
        </row>
        <row r="25">
          <cell r="A25" t="str">
            <v>Abgestimmt</v>
          </cell>
        </row>
        <row r="26">
          <cell r="A26" t="str">
            <v>In Abnahme</v>
          </cell>
        </row>
        <row r="27">
          <cell r="A27" t="str">
            <v>Abgenommen</v>
          </cell>
        </row>
        <row r="28">
          <cell r="A28" t="str">
            <v>Obsolet</v>
          </cell>
        </row>
        <row r="29">
          <cell r="A29" t="str">
            <v>Teillieferung</v>
          </cell>
        </row>
        <row r="30">
          <cell r="A30" t="str">
            <v>Verschoben</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Documentation Tracker"/>
      <sheetName val="Software Tracker"/>
      <sheetName val="WP IT"/>
      <sheetName val="Removed from Object List"/>
      <sheetName val="JIRA Tracker"/>
      <sheetName val="Sheet1"/>
      <sheetName val="Historical"/>
      <sheetName val="Parame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leitung"/>
      <sheetName val="10042d10043d Antrag"/>
      <sheetName val="10148d Stammdaten Mitarbeitende"/>
      <sheetName val="10155d Saisonale Ausfallstunden"/>
      <sheetName val="10046d Abrechnung"/>
      <sheetName val="10159d Rapport"/>
      <sheetName val="Hilfsdaten"/>
      <sheetName val="Übersetzungstexte"/>
    </sheetNames>
    <sheetDataSet>
      <sheetData sheetId="0"/>
      <sheetData sheetId="1">
        <row r="23">
          <cell r="I23" t="str">
            <v xml:space="preserve"> </v>
          </cell>
        </row>
        <row r="28">
          <cell r="I28" t="str">
            <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53"/>
  <sheetViews>
    <sheetView showGridLines="0" tabSelected="1" zoomScale="85" zoomScaleNormal="85" zoomScaleSheetLayoutView="85" zoomScalePageLayoutView="85" workbookViewId="0">
      <selection sqref="A1:D1"/>
    </sheetView>
  </sheetViews>
  <sheetFormatPr baseColWidth="10" defaultColWidth="0" defaultRowHeight="15" zeroHeight="1"/>
  <cols>
    <col min="1" max="1" width="4.7109375" customWidth="1"/>
    <col min="2" max="2" width="2.7109375" style="124" customWidth="1"/>
    <col min="3" max="3" width="11.42578125" customWidth="1"/>
    <col min="4" max="4" width="90.7109375" customWidth="1"/>
    <col min="5" max="5" width="5.7109375" customWidth="1"/>
    <col min="16384" max="16384" width="11.42578125" hidden="1"/>
  </cols>
  <sheetData>
    <row r="1" spans="1:5" s="183" customFormat="1" ht="109.9" customHeight="1">
      <c r="A1" s="416" t="s">
        <v>454</v>
      </c>
      <c r="B1" s="416"/>
      <c r="C1" s="416"/>
      <c r="D1" s="416"/>
    </row>
    <row r="2" spans="1:5" s="53" customFormat="1" ht="16.899999999999999" customHeight="1">
      <c r="A2" s="185"/>
      <c r="B2" s="442" t="s">
        <v>282</v>
      </c>
      <c r="C2" s="442"/>
      <c r="D2" s="442"/>
      <c r="E2" s="54"/>
    </row>
    <row r="3" spans="1:5" s="53" customFormat="1" ht="16.899999999999999" customHeight="1">
      <c r="A3" s="185"/>
      <c r="B3" s="186"/>
      <c r="C3" s="187"/>
      <c r="D3" s="187"/>
      <c r="E3" s="54"/>
    </row>
    <row r="4" spans="1:5" s="112" customFormat="1" ht="106.15" customHeight="1">
      <c r="A4" s="188"/>
      <c r="B4" s="427" t="s">
        <v>459</v>
      </c>
      <c r="C4" s="427"/>
      <c r="D4" s="427"/>
      <c r="E4" s="111"/>
    </row>
    <row r="5" spans="1:5" s="53" customFormat="1" ht="13.9" customHeight="1">
      <c r="A5" s="185"/>
      <c r="B5" s="186"/>
      <c r="C5" s="187"/>
      <c r="D5" s="187"/>
      <c r="E5" s="54"/>
    </row>
    <row r="6" spans="1:5" s="53" customFormat="1" ht="13.9" customHeight="1">
      <c r="A6" s="185"/>
      <c r="B6" s="186"/>
      <c r="C6" s="187"/>
      <c r="D6" s="393" t="s">
        <v>283</v>
      </c>
    </row>
    <row r="7" spans="1:5" s="53" customFormat="1" ht="13.9" customHeight="1">
      <c r="A7" s="185"/>
      <c r="B7" s="186"/>
      <c r="C7" s="187"/>
      <c r="D7" s="394" t="s">
        <v>284</v>
      </c>
    </row>
    <row r="8" spans="1:5" s="53" customFormat="1" ht="13.9" customHeight="1">
      <c r="A8" s="185"/>
      <c r="B8" s="186"/>
      <c r="C8" s="187"/>
      <c r="D8" s="395" t="s">
        <v>285</v>
      </c>
    </row>
    <row r="9" spans="1:5" s="183" customFormat="1" ht="13.9" customHeight="1">
      <c r="A9" s="189"/>
      <c r="B9" s="119"/>
      <c r="C9" s="250"/>
      <c r="D9" s="396" t="s">
        <v>286</v>
      </c>
    </row>
    <row r="10" spans="1:5" s="183" customFormat="1" ht="13.9" customHeight="1">
      <c r="A10" s="189"/>
      <c r="B10" s="119"/>
      <c r="C10" s="250"/>
      <c r="D10" s="250"/>
    </row>
    <row r="11" spans="1:5" s="183" customFormat="1" ht="13.9" customHeight="1">
      <c r="A11" s="250"/>
      <c r="B11" s="119"/>
      <c r="C11" s="250"/>
      <c r="D11" s="250"/>
    </row>
    <row r="12" spans="1:5" s="183" customFormat="1" ht="16.149999999999999" customHeight="1">
      <c r="A12" s="190"/>
      <c r="B12" s="443" t="s">
        <v>455</v>
      </c>
      <c r="C12" s="443"/>
      <c r="D12" s="443"/>
    </row>
    <row r="13" spans="1:5" s="183" customFormat="1" ht="12.75" customHeight="1">
      <c r="A13" s="190"/>
      <c r="B13" s="441"/>
      <c r="C13" s="441"/>
      <c r="D13" s="441"/>
    </row>
    <row r="14" spans="1:5" s="114" customFormat="1" ht="26.25" customHeight="1">
      <c r="A14" s="113"/>
      <c r="B14" s="444" t="s">
        <v>483</v>
      </c>
      <c r="C14" s="445"/>
      <c r="D14" s="445"/>
    </row>
    <row r="15" spans="1:5" s="183" customFormat="1" ht="12.75" customHeight="1">
      <c r="A15" s="190"/>
      <c r="B15" s="117"/>
      <c r="C15" s="252"/>
      <c r="D15" s="252"/>
    </row>
    <row r="16" spans="1:5" s="183" customFormat="1" ht="12.75" customHeight="1">
      <c r="A16" s="190"/>
      <c r="B16" s="438" t="s">
        <v>287</v>
      </c>
      <c r="C16" s="438"/>
      <c r="D16" s="438"/>
    </row>
    <row r="17" spans="1:4" s="183" customFormat="1" ht="12.75" customHeight="1">
      <c r="A17" s="190"/>
      <c r="B17" s="439" t="s">
        <v>485</v>
      </c>
      <c r="C17" s="439"/>
      <c r="D17" s="439"/>
    </row>
    <row r="18" spans="1:4" s="183" customFormat="1" ht="12.75" customHeight="1">
      <c r="A18" s="190"/>
      <c r="B18" s="115"/>
      <c r="C18" s="197"/>
      <c r="D18" s="197"/>
    </row>
    <row r="19" spans="1:4" s="183" customFormat="1" ht="12.75" customHeight="1">
      <c r="A19" s="190"/>
      <c r="B19" s="438" t="s">
        <v>288</v>
      </c>
      <c r="C19" s="438"/>
      <c r="D19" s="438"/>
    </row>
    <row r="20" spans="1:4" s="183" customFormat="1" ht="26.25" customHeight="1">
      <c r="A20" s="190"/>
      <c r="B20" s="427" t="s">
        <v>407</v>
      </c>
      <c r="C20" s="427"/>
      <c r="D20" s="427"/>
    </row>
    <row r="21" spans="1:4" s="183" customFormat="1" ht="12.75" customHeight="1">
      <c r="A21" s="190"/>
      <c r="B21" s="441"/>
      <c r="C21" s="441"/>
      <c r="D21" s="441"/>
    </row>
    <row r="22" spans="1:4" s="183" customFormat="1" ht="13.5" customHeight="1">
      <c r="A22" s="190"/>
      <c r="B22" s="438" t="s">
        <v>289</v>
      </c>
      <c r="C22" s="438"/>
      <c r="D22" s="438"/>
    </row>
    <row r="23" spans="1:4" s="183" customFormat="1" ht="12.75" customHeight="1">
      <c r="A23" s="190"/>
      <c r="B23" s="439" t="s">
        <v>290</v>
      </c>
      <c r="C23" s="439"/>
      <c r="D23" s="439"/>
    </row>
    <row r="24" spans="1:4" s="183" customFormat="1" ht="12.75" customHeight="1">
      <c r="A24" s="190"/>
      <c r="B24" s="117"/>
      <c r="C24" s="347"/>
      <c r="D24" s="347"/>
    </row>
    <row r="25" spans="1:4" s="183" customFormat="1" ht="12.75" customHeight="1">
      <c r="A25" s="190"/>
      <c r="B25" s="438" t="s">
        <v>408</v>
      </c>
      <c r="C25" s="438"/>
      <c r="D25" s="438"/>
    </row>
    <row r="26" spans="1:4" s="183" customFormat="1" ht="26.25" customHeight="1">
      <c r="A26" s="190"/>
      <c r="B26" s="427" t="s">
        <v>391</v>
      </c>
      <c r="C26" s="427"/>
      <c r="D26" s="427"/>
    </row>
    <row r="27" spans="1:4" s="183" customFormat="1" ht="12.75" customHeight="1">
      <c r="A27" s="190"/>
      <c r="B27" s="117"/>
      <c r="C27" s="347"/>
      <c r="D27" s="347"/>
    </row>
    <row r="28" spans="1:4" s="183" customFormat="1" ht="12.75" customHeight="1">
      <c r="A28" s="190"/>
      <c r="B28" s="438" t="s">
        <v>392</v>
      </c>
      <c r="C28" s="438"/>
      <c r="D28" s="438"/>
    </row>
    <row r="29" spans="1:4" s="183" customFormat="1" ht="12.75" customHeight="1">
      <c r="A29" s="190"/>
      <c r="B29" s="439" t="s">
        <v>291</v>
      </c>
      <c r="C29" s="439"/>
      <c r="D29" s="439"/>
    </row>
    <row r="30" spans="1:4" s="183" customFormat="1" ht="12.75" customHeight="1">
      <c r="A30" s="190"/>
      <c r="B30" s="115"/>
      <c r="C30" s="348"/>
      <c r="D30" s="348"/>
    </row>
    <row r="31" spans="1:4" s="183" customFormat="1" ht="12.75" customHeight="1">
      <c r="A31" s="190"/>
      <c r="B31" s="440" t="s">
        <v>292</v>
      </c>
      <c r="C31" s="440"/>
      <c r="D31" s="440"/>
    </row>
    <row r="32" spans="1:4" s="183" customFormat="1" ht="12.75" customHeight="1">
      <c r="A32" s="190"/>
      <c r="B32" s="432" t="s">
        <v>449</v>
      </c>
      <c r="C32" s="432"/>
      <c r="D32" s="432"/>
    </row>
    <row r="33" spans="1:4" s="183" customFormat="1" ht="12.75" customHeight="1">
      <c r="A33" s="190"/>
      <c r="B33" s="441"/>
      <c r="C33" s="441"/>
      <c r="D33" s="441"/>
    </row>
    <row r="34" spans="1:4" s="183" customFormat="1" ht="12.75" customHeight="1">
      <c r="A34" s="190"/>
      <c r="B34" s="438" t="s">
        <v>409</v>
      </c>
      <c r="C34" s="438"/>
      <c r="D34" s="438"/>
    </row>
    <row r="35" spans="1:4" s="183" customFormat="1" ht="12.75" customHeight="1">
      <c r="A35" s="190"/>
      <c r="B35" s="427" t="s">
        <v>410</v>
      </c>
      <c r="C35" s="427"/>
      <c r="D35" s="427"/>
    </row>
    <row r="36" spans="1:4" s="183" customFormat="1" ht="12.75" customHeight="1">
      <c r="A36" s="190"/>
      <c r="B36" s="117"/>
      <c r="C36" s="347"/>
      <c r="D36" s="347"/>
    </row>
    <row r="37" spans="1:4" s="183" customFormat="1" ht="12.75" customHeight="1">
      <c r="A37" s="190"/>
      <c r="B37" s="438" t="s">
        <v>293</v>
      </c>
      <c r="C37" s="438"/>
      <c r="D37" s="438"/>
    </row>
    <row r="38" spans="1:4" s="183" customFormat="1" ht="12.75" customHeight="1">
      <c r="A38" s="190"/>
      <c r="B38" s="433" t="s">
        <v>411</v>
      </c>
      <c r="C38" s="433"/>
      <c r="D38" s="433"/>
    </row>
    <row r="39" spans="1:4" s="250" customFormat="1" ht="12.75" customHeight="1">
      <c r="A39" s="190"/>
      <c r="B39" s="252"/>
      <c r="C39" s="252"/>
      <c r="D39" s="252"/>
    </row>
    <row r="40" spans="1:4" s="250" customFormat="1" ht="12.75" customHeight="1">
      <c r="A40" s="190"/>
      <c r="B40" s="345" t="s">
        <v>412</v>
      </c>
      <c r="C40" s="252"/>
      <c r="D40" s="252"/>
    </row>
    <row r="41" spans="1:4" s="250" customFormat="1" ht="12.75" customHeight="1">
      <c r="A41" s="190"/>
      <c r="B41" s="252" t="s">
        <v>294</v>
      </c>
      <c r="C41" s="252"/>
      <c r="D41" s="252"/>
    </row>
    <row r="42" spans="1:4" s="183" customFormat="1" ht="12.75" customHeight="1">
      <c r="A42" s="190"/>
      <c r="B42" s="433"/>
      <c r="C42" s="433"/>
      <c r="D42" s="433"/>
    </row>
    <row r="43" spans="1:4" s="183" customFormat="1" ht="12.75" customHeight="1">
      <c r="A43" s="190"/>
      <c r="B43" s="438" t="s">
        <v>295</v>
      </c>
      <c r="C43" s="438"/>
      <c r="D43" s="438"/>
    </row>
    <row r="44" spans="1:4" s="183" customFormat="1" ht="12.75" customHeight="1">
      <c r="A44" s="190"/>
      <c r="B44" s="432" t="s">
        <v>413</v>
      </c>
      <c r="C44" s="432"/>
      <c r="D44" s="432"/>
    </row>
    <row r="45" spans="1:4" s="183" customFormat="1" ht="12.75" customHeight="1">
      <c r="A45" s="190"/>
      <c r="B45" s="439"/>
      <c r="C45" s="439"/>
      <c r="D45" s="439"/>
    </row>
    <row r="46" spans="1:4" s="183" customFormat="1" ht="12.75" customHeight="1">
      <c r="A46" s="190"/>
      <c r="B46" s="438" t="s">
        <v>296</v>
      </c>
      <c r="C46" s="438"/>
      <c r="D46" s="438"/>
    </row>
    <row r="47" spans="1:4" s="183" customFormat="1" ht="12.75" customHeight="1">
      <c r="A47" s="190"/>
      <c r="B47" s="432" t="s">
        <v>460</v>
      </c>
      <c r="C47" s="432"/>
      <c r="D47" s="432"/>
    </row>
    <row r="48" spans="1:4" s="183" customFormat="1" ht="12.75" customHeight="1">
      <c r="A48" s="190"/>
      <c r="B48" s="428"/>
      <c r="C48" s="428"/>
      <c r="D48" s="428"/>
    </row>
    <row r="49" spans="1:4" s="183" customFormat="1" ht="12.75" customHeight="1">
      <c r="A49" s="190"/>
      <c r="B49" s="438" t="s">
        <v>297</v>
      </c>
      <c r="C49" s="438"/>
      <c r="D49" s="438"/>
    </row>
    <row r="50" spans="1:4" s="184" customFormat="1" ht="26.25" customHeight="1">
      <c r="A50" s="191"/>
      <c r="B50" s="432" t="s">
        <v>298</v>
      </c>
      <c r="C50" s="432"/>
      <c r="D50" s="432"/>
    </row>
    <row r="51" spans="1:4" s="183" customFormat="1" ht="12.75" customHeight="1">
      <c r="A51" s="190"/>
      <c r="B51" s="439"/>
      <c r="C51" s="439"/>
      <c r="D51" s="439"/>
    </row>
    <row r="52" spans="1:4" s="183" customFormat="1" ht="12.75" customHeight="1">
      <c r="A52" s="190"/>
      <c r="B52" s="438" t="s">
        <v>299</v>
      </c>
      <c r="C52" s="438"/>
      <c r="D52" s="438"/>
    </row>
    <row r="53" spans="1:4" s="184" customFormat="1" ht="12.75" customHeight="1">
      <c r="A53" s="191"/>
      <c r="B53" s="439" t="s">
        <v>461</v>
      </c>
      <c r="C53" s="439"/>
      <c r="D53" s="439"/>
    </row>
    <row r="54" spans="1:4" s="183" customFormat="1" ht="12.75" customHeight="1">
      <c r="A54" s="190"/>
      <c r="B54" s="439"/>
      <c r="C54" s="439"/>
      <c r="D54" s="439"/>
    </row>
    <row r="55" spans="1:4" s="183" customFormat="1" ht="12.75" customHeight="1">
      <c r="A55" s="190"/>
      <c r="B55" s="438" t="s">
        <v>300</v>
      </c>
      <c r="C55" s="438"/>
      <c r="D55" s="438"/>
    </row>
    <row r="56" spans="1:4" s="183" customFormat="1" ht="26.25" customHeight="1">
      <c r="A56" s="190"/>
      <c r="B56" s="432" t="s">
        <v>414</v>
      </c>
      <c r="C56" s="432"/>
      <c r="D56" s="432"/>
    </row>
    <row r="57" spans="1:4" s="183" customFormat="1" ht="13.9" customHeight="1">
      <c r="A57" s="190"/>
      <c r="B57" s="117"/>
      <c r="C57" s="250"/>
      <c r="D57" s="250"/>
    </row>
    <row r="58" spans="1:4" s="183" customFormat="1" ht="13.9" customHeight="1">
      <c r="A58" s="190"/>
      <c r="B58" s="438" t="s">
        <v>415</v>
      </c>
      <c r="C58" s="438"/>
      <c r="D58" s="438"/>
    </row>
    <row r="59" spans="1:4" s="183" customFormat="1" ht="13.9" customHeight="1">
      <c r="A59" s="190"/>
      <c r="B59" s="432" t="s">
        <v>416</v>
      </c>
      <c r="C59" s="432"/>
      <c r="D59" s="432"/>
    </row>
    <row r="60" spans="1:4" s="183" customFormat="1" ht="13.9" customHeight="1">
      <c r="A60" s="190"/>
      <c r="B60" s="439"/>
      <c r="C60" s="439"/>
      <c r="D60" s="439"/>
    </row>
    <row r="61" spans="1:4" s="183" customFormat="1" ht="13.9" customHeight="1">
      <c r="A61" s="190"/>
      <c r="B61" s="436" t="s">
        <v>417</v>
      </c>
      <c r="C61" s="436"/>
      <c r="D61" s="436"/>
    </row>
    <row r="62" spans="1:4" s="183" customFormat="1" ht="13.9" customHeight="1">
      <c r="A62" s="190"/>
      <c r="B62" s="432" t="s">
        <v>416</v>
      </c>
      <c r="C62" s="432"/>
      <c r="D62" s="432"/>
    </row>
    <row r="63" spans="1:4" s="183" customFormat="1" ht="13.9" customHeight="1">
      <c r="A63" s="190"/>
      <c r="B63" s="192"/>
      <c r="C63" s="251"/>
      <c r="D63" s="251"/>
    </row>
    <row r="64" spans="1:4" s="183" customFormat="1" ht="13.5" customHeight="1">
      <c r="A64" s="190"/>
      <c r="B64" s="436" t="s">
        <v>418</v>
      </c>
      <c r="C64" s="438"/>
      <c r="D64" s="438"/>
    </row>
    <row r="65" spans="1:4" s="184" customFormat="1" ht="26.25" customHeight="1">
      <c r="A65" s="191"/>
      <c r="B65" s="432" t="s">
        <v>484</v>
      </c>
      <c r="C65" s="432"/>
      <c r="D65" s="432"/>
    </row>
    <row r="66" spans="1:4" s="183" customFormat="1" ht="12.75" customHeight="1">
      <c r="A66" s="190"/>
      <c r="B66" s="192"/>
      <c r="C66" s="251"/>
      <c r="D66" s="251"/>
    </row>
    <row r="67" spans="1:4" s="183" customFormat="1" ht="12.75" customHeight="1">
      <c r="A67" s="190"/>
      <c r="B67" s="438" t="s">
        <v>419</v>
      </c>
      <c r="C67" s="438"/>
      <c r="D67" s="438"/>
    </row>
    <row r="68" spans="1:4" s="183" customFormat="1" ht="12.75" customHeight="1">
      <c r="A68" s="190"/>
      <c r="B68" s="432" t="s">
        <v>416</v>
      </c>
      <c r="C68" s="432"/>
      <c r="D68" s="432"/>
    </row>
    <row r="69" spans="1:4" s="183" customFormat="1" ht="12.75" customHeight="1">
      <c r="A69" s="190"/>
      <c r="B69" s="119"/>
      <c r="C69" s="346"/>
      <c r="D69" s="346"/>
    </row>
    <row r="70" spans="1:4" s="183" customFormat="1" ht="12.75" customHeight="1">
      <c r="A70" s="190"/>
      <c r="B70" s="437" t="s">
        <v>301</v>
      </c>
      <c r="C70" s="437"/>
      <c r="D70" s="437"/>
    </row>
    <row r="71" spans="1:4" s="183" customFormat="1" ht="12.75" customHeight="1">
      <c r="A71" s="190"/>
      <c r="B71" s="432" t="s">
        <v>302</v>
      </c>
      <c r="C71" s="432"/>
      <c r="D71" s="432"/>
    </row>
    <row r="72" spans="1:4" s="183" customFormat="1" ht="12.75" customHeight="1">
      <c r="A72" s="190"/>
      <c r="B72" s="117"/>
      <c r="C72" s="250"/>
      <c r="D72" s="250"/>
    </row>
    <row r="73" spans="1:4" s="183" customFormat="1" ht="13.9" customHeight="1">
      <c r="B73" s="115"/>
    </row>
    <row r="74" spans="1:4" s="250" customFormat="1" ht="15.75">
      <c r="A74" s="125"/>
      <c r="B74" s="446" t="s">
        <v>456</v>
      </c>
      <c r="C74" s="446"/>
      <c r="D74" s="446"/>
    </row>
    <row r="75" spans="1:4" s="183" customFormat="1" ht="13.35" customHeight="1">
      <c r="A75" s="116"/>
      <c r="B75" s="115"/>
    </row>
    <row r="76" spans="1:4" s="193" customFormat="1" ht="26.25" customHeight="1">
      <c r="A76" s="125"/>
      <c r="B76" s="434" t="s">
        <v>509</v>
      </c>
      <c r="C76" s="435"/>
      <c r="D76" s="435"/>
    </row>
    <row r="77" spans="1:4" s="183" customFormat="1" ht="13.35" customHeight="1">
      <c r="A77" s="116"/>
      <c r="B77" s="196"/>
      <c r="C77" s="184"/>
      <c r="D77" s="184"/>
    </row>
    <row r="78" spans="1:4" s="183" customFormat="1" ht="13.35" customHeight="1">
      <c r="A78" s="116"/>
      <c r="B78" s="436" t="s">
        <v>303</v>
      </c>
      <c r="C78" s="436"/>
      <c r="D78" s="436"/>
    </row>
    <row r="79" spans="1:4" s="250" customFormat="1" ht="38.25" customHeight="1">
      <c r="A79" s="125"/>
      <c r="B79" s="119" t="s">
        <v>421</v>
      </c>
      <c r="C79" s="432" t="s">
        <v>420</v>
      </c>
      <c r="D79" s="432"/>
    </row>
    <row r="80" spans="1:4" s="183" customFormat="1" ht="13.35" customHeight="1">
      <c r="A80" s="116"/>
      <c r="B80" s="196"/>
      <c r="C80" s="184"/>
      <c r="D80" s="184"/>
    </row>
    <row r="81" spans="1:4 16383:16383" s="183" customFormat="1" ht="13.35" customHeight="1">
      <c r="A81" s="116"/>
      <c r="B81" s="437" t="s">
        <v>422</v>
      </c>
      <c r="C81" s="437"/>
      <c r="D81" s="437"/>
      <c r="XFC81" s="183">
        <v>0</v>
      </c>
    </row>
    <row r="82" spans="1:4 16383:16383" s="183" customFormat="1" ht="13.35" customHeight="1">
      <c r="A82" s="116"/>
      <c r="B82" s="432" t="s">
        <v>304</v>
      </c>
      <c r="C82" s="432"/>
      <c r="D82" s="432"/>
    </row>
    <row r="83" spans="1:4 16383:16383" s="183" customFormat="1" ht="26.25" customHeight="1">
      <c r="A83" s="116"/>
      <c r="B83" s="117" t="s">
        <v>242</v>
      </c>
      <c r="C83" s="432" t="s">
        <v>305</v>
      </c>
      <c r="D83" s="432"/>
    </row>
    <row r="84" spans="1:4 16383:16383" s="183" customFormat="1" ht="12.75" customHeight="1">
      <c r="A84" s="116"/>
      <c r="B84" s="117" t="s">
        <v>242</v>
      </c>
      <c r="C84" s="432" t="s">
        <v>423</v>
      </c>
      <c r="D84" s="432"/>
    </row>
    <row r="85" spans="1:4 16383:16383" s="251" customFormat="1" ht="52.5" customHeight="1">
      <c r="A85" s="118"/>
      <c r="B85" s="119" t="s">
        <v>242</v>
      </c>
      <c r="C85" s="432" t="s">
        <v>306</v>
      </c>
      <c r="D85" s="432"/>
    </row>
    <row r="86" spans="1:4 16383:16383" s="183" customFormat="1" ht="12.75" customHeight="1">
      <c r="A86" s="116"/>
      <c r="B86" s="117" t="s">
        <v>242</v>
      </c>
      <c r="C86" s="433" t="s">
        <v>424</v>
      </c>
      <c r="D86" s="433"/>
    </row>
    <row r="87" spans="1:4 16383:16383" s="251" customFormat="1" ht="26.25" customHeight="1">
      <c r="A87" s="118"/>
      <c r="B87" s="119" t="s">
        <v>242</v>
      </c>
      <c r="C87" s="432" t="s">
        <v>425</v>
      </c>
      <c r="D87" s="432"/>
    </row>
    <row r="88" spans="1:4 16383:16383" s="183" customFormat="1" ht="13.35" customHeight="1">
      <c r="A88" s="116"/>
      <c r="B88" s="117" t="s">
        <v>242</v>
      </c>
      <c r="C88" s="433" t="s">
        <v>307</v>
      </c>
      <c r="D88" s="433"/>
    </row>
    <row r="89" spans="1:4 16383:16383" s="183" customFormat="1" ht="13.15" customHeight="1">
      <c r="A89" s="116"/>
      <c r="B89" s="117"/>
      <c r="C89" s="184"/>
      <c r="D89" s="184"/>
    </row>
    <row r="90" spans="1:4 16383:16383" s="183" customFormat="1" ht="13.35" customHeight="1">
      <c r="A90" s="116"/>
      <c r="B90" s="430" t="s">
        <v>475</v>
      </c>
      <c r="C90" s="430"/>
      <c r="D90" s="430"/>
    </row>
    <row r="91" spans="1:4 16383:16383" s="250" customFormat="1" ht="35.25" customHeight="1">
      <c r="A91" s="125"/>
      <c r="B91" s="427" t="s">
        <v>510</v>
      </c>
      <c r="C91" s="427"/>
      <c r="D91" s="427"/>
    </row>
    <row r="92" spans="1:4 16383:16383" s="398" customFormat="1" ht="13.35" customHeight="1">
      <c r="A92" s="125"/>
      <c r="B92" s="397"/>
      <c r="C92" s="397"/>
      <c r="D92" s="397"/>
    </row>
    <row r="93" spans="1:4 16383:16383" s="399" customFormat="1" ht="13.35" customHeight="1">
      <c r="A93" s="116"/>
      <c r="B93" s="430" t="s">
        <v>497</v>
      </c>
      <c r="C93" s="430"/>
      <c r="D93" s="430"/>
    </row>
    <row r="94" spans="1:4 16383:16383" s="398" customFormat="1" ht="13.35" customHeight="1">
      <c r="A94" s="125"/>
      <c r="B94" s="427" t="s">
        <v>498</v>
      </c>
      <c r="C94" s="427"/>
      <c r="D94" s="427"/>
    </row>
    <row r="95" spans="1:4 16383:16383" s="183" customFormat="1" ht="13.35" customHeight="1">
      <c r="A95" s="116"/>
      <c r="B95" s="115"/>
      <c r="C95" s="252"/>
      <c r="D95" s="252"/>
    </row>
    <row r="96" spans="1:4 16383:16383" s="183" customFormat="1" ht="13.35" customHeight="1">
      <c r="A96" s="116"/>
      <c r="B96" s="423" t="s">
        <v>308</v>
      </c>
      <c r="C96" s="423"/>
      <c r="D96" s="423"/>
    </row>
    <row r="97" spans="1:4" s="183" customFormat="1" ht="26.85" customHeight="1">
      <c r="A97" s="116"/>
      <c r="B97" s="421" t="s">
        <v>426</v>
      </c>
      <c r="C97" s="421"/>
      <c r="D97" s="421"/>
    </row>
    <row r="98" spans="1:4" s="183" customFormat="1" ht="13.35" customHeight="1">
      <c r="A98" s="116"/>
      <c r="B98" s="184"/>
      <c r="C98" s="184"/>
      <c r="D98" s="184"/>
    </row>
    <row r="99" spans="1:4" s="183" customFormat="1" ht="13.35" customHeight="1">
      <c r="A99" s="116"/>
      <c r="B99" s="423" t="s">
        <v>476</v>
      </c>
      <c r="C99" s="423"/>
      <c r="D99" s="423"/>
    </row>
    <row r="100" spans="1:4" s="183" customFormat="1" ht="13.35" customHeight="1">
      <c r="A100" s="116"/>
      <c r="B100" s="421" t="s">
        <v>427</v>
      </c>
      <c r="C100" s="421"/>
      <c r="D100" s="421"/>
    </row>
    <row r="101" spans="1:4" s="183" customFormat="1" ht="13.35" customHeight="1">
      <c r="A101" s="116"/>
      <c r="B101" s="115"/>
      <c r="C101" s="252"/>
      <c r="D101" s="252"/>
    </row>
    <row r="102" spans="1:4" s="183" customFormat="1" ht="13.35" customHeight="1">
      <c r="A102" s="116"/>
      <c r="B102" s="423" t="s">
        <v>406</v>
      </c>
      <c r="C102" s="423"/>
      <c r="D102" s="423"/>
    </row>
    <row r="103" spans="1:4" s="183" customFormat="1" ht="26.85" customHeight="1">
      <c r="A103" s="116"/>
      <c r="B103" s="421" t="s">
        <v>450</v>
      </c>
      <c r="C103" s="421"/>
      <c r="D103" s="421"/>
    </row>
    <row r="104" spans="1:4" s="183" customFormat="1" ht="12.75" customHeight="1">
      <c r="A104" s="116"/>
      <c r="B104" s="115"/>
      <c r="C104" s="252"/>
      <c r="D104" s="252"/>
    </row>
    <row r="105" spans="1:4" s="183" customFormat="1" ht="12.75" customHeight="1">
      <c r="A105" s="116"/>
      <c r="B105" s="423" t="s">
        <v>309</v>
      </c>
      <c r="C105" s="423"/>
      <c r="D105" s="423"/>
    </row>
    <row r="106" spans="1:4" s="183" customFormat="1" ht="12.75" customHeight="1">
      <c r="A106" s="116"/>
      <c r="B106" s="428" t="s">
        <v>428</v>
      </c>
      <c r="C106" s="428"/>
      <c r="D106" s="428"/>
    </row>
    <row r="107" spans="1:4" s="183" customFormat="1" ht="12.75" customHeight="1">
      <c r="A107" s="116"/>
      <c r="B107" s="115"/>
      <c r="C107" s="252"/>
      <c r="D107" s="252"/>
    </row>
    <row r="108" spans="1:4" s="183" customFormat="1" ht="12.75" customHeight="1">
      <c r="A108" s="116"/>
      <c r="B108" s="423" t="s">
        <v>310</v>
      </c>
      <c r="C108" s="423"/>
      <c r="D108" s="423"/>
    </row>
    <row r="109" spans="1:4" s="183" customFormat="1" ht="67.150000000000006" customHeight="1">
      <c r="A109" s="116"/>
      <c r="B109" s="421" t="s">
        <v>429</v>
      </c>
      <c r="C109" s="421"/>
      <c r="D109" s="421"/>
    </row>
    <row r="110" spans="1:4" s="183" customFormat="1" ht="13.35" customHeight="1">
      <c r="A110" s="116"/>
      <c r="B110" s="115"/>
      <c r="C110" s="252"/>
      <c r="D110" s="252"/>
    </row>
    <row r="111" spans="1:4" s="183" customFormat="1" ht="13.35" customHeight="1">
      <c r="A111" s="116"/>
      <c r="B111" s="423" t="s">
        <v>477</v>
      </c>
      <c r="C111" s="423"/>
      <c r="D111" s="423"/>
    </row>
    <row r="112" spans="1:4" s="183" customFormat="1" ht="35.25" customHeight="1">
      <c r="A112" s="116"/>
      <c r="B112" s="421" t="s">
        <v>430</v>
      </c>
      <c r="C112" s="421"/>
      <c r="D112" s="421"/>
    </row>
    <row r="113" spans="1:4" s="183" customFormat="1" ht="13.35" customHeight="1">
      <c r="A113" s="116"/>
      <c r="B113" s="115"/>
      <c r="C113" s="252"/>
      <c r="D113" s="252"/>
    </row>
    <row r="114" spans="1:4" s="183" customFormat="1" ht="13.35" customHeight="1">
      <c r="A114" s="116"/>
      <c r="B114" s="423" t="s">
        <v>466</v>
      </c>
      <c r="C114" s="423"/>
      <c r="D114" s="423"/>
    </row>
    <row r="115" spans="1:4" s="183" customFormat="1" ht="13.35" customHeight="1">
      <c r="A115" s="116"/>
      <c r="B115" s="428" t="s">
        <v>311</v>
      </c>
      <c r="C115" s="428"/>
      <c r="D115" s="428"/>
    </row>
    <row r="116" spans="1:4" s="183" customFormat="1" ht="26.85" customHeight="1">
      <c r="A116" s="116"/>
      <c r="B116" s="429" t="s">
        <v>451</v>
      </c>
      <c r="C116" s="429"/>
      <c r="D116" s="429"/>
    </row>
    <row r="117" spans="1:4" s="183" customFormat="1" ht="26.85" customHeight="1">
      <c r="A117" s="116"/>
      <c r="B117" s="429" t="s">
        <v>478</v>
      </c>
      <c r="C117" s="421"/>
      <c r="D117" s="421"/>
    </row>
    <row r="118" spans="1:4" s="183" customFormat="1" ht="13.35" customHeight="1">
      <c r="A118" s="116"/>
      <c r="B118" s="253"/>
      <c r="C118" s="184"/>
      <c r="D118" s="184"/>
    </row>
    <row r="119" spans="1:4" s="183" customFormat="1" ht="13.35" customHeight="1">
      <c r="A119" s="116"/>
      <c r="B119" s="422" t="s">
        <v>468</v>
      </c>
      <c r="C119" s="422"/>
      <c r="D119" s="422"/>
    </row>
    <row r="120" spans="1:4" s="183" customFormat="1" ht="13.35" customHeight="1">
      <c r="A120" s="116"/>
      <c r="B120" s="428" t="s">
        <v>431</v>
      </c>
      <c r="C120" s="428"/>
      <c r="D120" s="428"/>
    </row>
    <row r="121" spans="1:4" s="183" customFormat="1" ht="13.35" customHeight="1">
      <c r="A121" s="116"/>
      <c r="B121" s="115"/>
      <c r="C121" s="252"/>
      <c r="D121" s="252"/>
    </row>
    <row r="122" spans="1:4" s="183" customFormat="1" ht="13.35" customHeight="1">
      <c r="A122" s="116"/>
      <c r="B122" s="423" t="s">
        <v>312</v>
      </c>
      <c r="C122" s="423"/>
      <c r="D122" s="423"/>
    </row>
    <row r="123" spans="1:4" s="183" customFormat="1" ht="26.85" customHeight="1">
      <c r="A123" s="116"/>
      <c r="B123" s="421" t="s">
        <v>432</v>
      </c>
      <c r="C123" s="421"/>
      <c r="D123" s="421"/>
    </row>
    <row r="124" spans="1:4" s="183" customFormat="1" ht="13.35" customHeight="1">
      <c r="A124" s="116"/>
      <c r="B124" s="115"/>
      <c r="C124" s="252"/>
      <c r="D124" s="252"/>
    </row>
    <row r="125" spans="1:4" s="183" customFormat="1" ht="13.35" customHeight="1">
      <c r="A125" s="116"/>
      <c r="B125" s="423" t="s">
        <v>313</v>
      </c>
      <c r="C125" s="423"/>
      <c r="D125" s="423"/>
    </row>
    <row r="126" spans="1:4" s="183" customFormat="1" ht="36.75" customHeight="1">
      <c r="A126" s="116"/>
      <c r="B126" s="427" t="s">
        <v>496</v>
      </c>
      <c r="C126" s="439"/>
      <c r="D126" s="439"/>
    </row>
    <row r="127" spans="1:4" s="183" customFormat="1" ht="13.35" customHeight="1">
      <c r="A127" s="116"/>
      <c r="B127" s="429" t="s">
        <v>433</v>
      </c>
      <c r="C127" s="421"/>
      <c r="D127" s="421"/>
    </row>
    <row r="128" spans="1:4" s="183" customFormat="1" ht="13.35" customHeight="1">
      <c r="A128" s="116"/>
      <c r="B128" s="431" t="s">
        <v>434</v>
      </c>
      <c r="C128" s="421"/>
      <c r="D128" s="421"/>
    </row>
    <row r="129" spans="1:4" s="183" customFormat="1" ht="13.35" customHeight="1">
      <c r="A129" s="116"/>
      <c r="B129" s="115"/>
      <c r="C129" s="252"/>
      <c r="D129" s="252"/>
    </row>
    <row r="130" spans="1:4" s="183" customFormat="1" ht="13.35" customHeight="1">
      <c r="A130" s="116"/>
      <c r="B130" s="423" t="s">
        <v>446</v>
      </c>
      <c r="C130" s="423"/>
      <c r="D130" s="423"/>
    </row>
    <row r="131" spans="1:4" s="183" customFormat="1" ht="65.45" customHeight="1">
      <c r="A131" s="116"/>
      <c r="B131" s="421" t="s">
        <v>435</v>
      </c>
      <c r="C131" s="421"/>
      <c r="D131" s="421"/>
    </row>
    <row r="132" spans="1:4" s="183" customFormat="1" ht="13.35" customHeight="1">
      <c r="A132" s="116"/>
      <c r="B132" s="115"/>
      <c r="C132" s="252"/>
      <c r="D132" s="252"/>
    </row>
    <row r="133" spans="1:4" s="183" customFormat="1" ht="13.35" customHeight="1">
      <c r="A133" s="116"/>
      <c r="B133" s="422" t="s">
        <v>479</v>
      </c>
      <c r="C133" s="423"/>
      <c r="D133" s="423"/>
    </row>
    <row r="134" spans="1:4" s="183" customFormat="1" ht="27" customHeight="1">
      <c r="A134" s="116"/>
      <c r="B134" s="421" t="s">
        <v>436</v>
      </c>
      <c r="C134" s="421"/>
      <c r="D134" s="421"/>
    </row>
    <row r="135" spans="1:4" s="183" customFormat="1" ht="12.75">
      <c r="A135" s="116"/>
      <c r="B135" s="115"/>
      <c r="C135" s="252"/>
      <c r="D135" s="252"/>
    </row>
    <row r="136" spans="1:4" s="183" customFormat="1" ht="13.35" customHeight="1">
      <c r="B136" s="115"/>
    </row>
    <row r="137" spans="1:4" s="183" customFormat="1" ht="15.75">
      <c r="A137" s="121"/>
      <c r="B137" s="424" t="s">
        <v>457</v>
      </c>
      <c r="C137" s="424"/>
      <c r="D137" s="424"/>
    </row>
    <row r="138" spans="1:4" s="183" customFormat="1" ht="13.35" customHeight="1">
      <c r="A138" s="121"/>
      <c r="B138" s="115"/>
      <c r="C138" s="120"/>
    </row>
    <row r="139" spans="1:4" s="114" customFormat="1" ht="26.85" customHeight="1">
      <c r="A139" s="121"/>
      <c r="B139" s="425" t="s">
        <v>464</v>
      </c>
      <c r="C139" s="426"/>
      <c r="D139" s="426"/>
    </row>
    <row r="140" spans="1:4" s="114" customFormat="1" ht="26.85" customHeight="1">
      <c r="A140" s="121"/>
      <c r="B140" s="425" t="s">
        <v>452</v>
      </c>
      <c r="C140" s="426"/>
      <c r="D140" s="426"/>
    </row>
    <row r="141" spans="1:4" s="183" customFormat="1" ht="13.35" customHeight="1">
      <c r="A141" s="121"/>
      <c r="B141" s="115"/>
      <c r="C141" s="197"/>
      <c r="D141" s="197"/>
    </row>
    <row r="142" spans="1:4" s="184" customFormat="1" ht="64.5" customHeight="1">
      <c r="A142" s="121"/>
      <c r="B142" s="427" t="s">
        <v>463</v>
      </c>
      <c r="C142" s="427"/>
      <c r="D142" s="427"/>
    </row>
    <row r="143" spans="1:4" s="183" customFormat="1" ht="13.35" customHeight="1">
      <c r="A143" s="121"/>
      <c r="B143" s="115"/>
      <c r="C143" s="120"/>
    </row>
    <row r="144" spans="1:4" s="183" customFormat="1" ht="13.35" customHeight="1">
      <c r="B144" s="115"/>
      <c r="C144" s="120"/>
    </row>
    <row r="145" spans="1:4" s="183" customFormat="1" ht="15.75">
      <c r="A145" s="122"/>
      <c r="B145" s="417" t="s">
        <v>458</v>
      </c>
      <c r="C145" s="417"/>
      <c r="D145" s="417"/>
    </row>
    <row r="146" spans="1:4" s="183" customFormat="1" ht="13.35" customHeight="1">
      <c r="A146" s="122"/>
      <c r="B146" s="123"/>
      <c r="C146" s="120"/>
    </row>
    <row r="147" spans="1:4" s="183" customFormat="1" ht="26.85" customHeight="1">
      <c r="A147" s="122"/>
      <c r="B147" s="418" t="s">
        <v>482</v>
      </c>
      <c r="C147" s="419"/>
      <c r="D147" s="419"/>
    </row>
    <row r="148" spans="1:4" s="183" customFormat="1" ht="13.35" customHeight="1">
      <c r="A148" s="122"/>
      <c r="B148" s="194"/>
      <c r="C148" s="195"/>
      <c r="D148" s="250"/>
    </row>
    <row r="149" spans="1:4" s="183" customFormat="1" ht="13.15" customHeight="1">
      <c r="A149" s="122"/>
      <c r="B149" s="420" t="s">
        <v>314</v>
      </c>
      <c r="C149" s="420"/>
      <c r="D149" s="420"/>
    </row>
    <row r="150" spans="1:4" s="183" customFormat="1" ht="13.35" customHeight="1">
      <c r="A150" s="122"/>
      <c r="B150" s="123"/>
      <c r="C150" s="120"/>
    </row>
    <row r="151" spans="1:4"/>
    <row r="152" spans="1:4"/>
    <row r="153" spans="1:4"/>
  </sheetData>
  <sheetProtection algorithmName="SHA-512" hashValue="2om8B8ajNhyrzTU2exdTJXzi8+AHT60jCh/MxGNIWm9MR/6DbS+wgBoJDT4ZjabhoHZR1qTZqVC0ayPdwEzVRA==" saltValue="G2Q4cgh8MXbQ2zMLQ5CRKg==" spinCount="100000" sheet="1" selectLockedCells="1" selectUnlockedCells="1"/>
  <mergeCells count="101">
    <mergeCell ref="B140:D140"/>
    <mergeCell ref="B42:D42"/>
    <mergeCell ref="B70:D70"/>
    <mergeCell ref="B55:D55"/>
    <mergeCell ref="B56:D56"/>
    <mergeCell ref="B58:D58"/>
    <mergeCell ref="B59:D59"/>
    <mergeCell ref="B60:D60"/>
    <mergeCell ref="B61:D61"/>
    <mergeCell ref="B62:D62"/>
    <mergeCell ref="B64:D64"/>
    <mergeCell ref="B65:D65"/>
    <mergeCell ref="B67:D67"/>
    <mergeCell ref="B68:D68"/>
    <mergeCell ref="B111:D111"/>
    <mergeCell ref="B112:D112"/>
    <mergeCell ref="B122:D122"/>
    <mergeCell ref="B123:D123"/>
    <mergeCell ref="B125:D125"/>
    <mergeCell ref="B126:D126"/>
    <mergeCell ref="B127:D127"/>
    <mergeCell ref="C86:D86"/>
    <mergeCell ref="B71:D71"/>
    <mergeCell ref="B74:D74"/>
    <mergeCell ref="B23:D23"/>
    <mergeCell ref="B2:D2"/>
    <mergeCell ref="B4:D4"/>
    <mergeCell ref="B12:D12"/>
    <mergeCell ref="B13:D13"/>
    <mergeCell ref="B14:D14"/>
    <mergeCell ref="B16:D16"/>
    <mergeCell ref="B17:D17"/>
    <mergeCell ref="B19:D19"/>
    <mergeCell ref="B20:D20"/>
    <mergeCell ref="B21:D21"/>
    <mergeCell ref="B22:D22"/>
    <mergeCell ref="B25:D25"/>
    <mergeCell ref="B26:D26"/>
    <mergeCell ref="B38:D38"/>
    <mergeCell ref="B54:D54"/>
    <mergeCell ref="B43:D43"/>
    <mergeCell ref="B44:D44"/>
    <mergeCell ref="B45:D45"/>
    <mergeCell ref="B46:D46"/>
    <mergeCell ref="B47:D47"/>
    <mergeCell ref="B48:D48"/>
    <mergeCell ref="B49:D49"/>
    <mergeCell ref="B50:D50"/>
    <mergeCell ref="B51:D51"/>
    <mergeCell ref="B52:D52"/>
    <mergeCell ref="B53:D53"/>
    <mergeCell ref="B34:D34"/>
    <mergeCell ref="B35:D35"/>
    <mergeCell ref="B37:D37"/>
    <mergeCell ref="B28:D28"/>
    <mergeCell ref="B29:D29"/>
    <mergeCell ref="B31:D31"/>
    <mergeCell ref="B32:D32"/>
    <mergeCell ref="B33:D33"/>
    <mergeCell ref="B76:D76"/>
    <mergeCell ref="B78:D78"/>
    <mergeCell ref="C79:D79"/>
    <mergeCell ref="B81:D81"/>
    <mergeCell ref="B82:D82"/>
    <mergeCell ref="C83:D83"/>
    <mergeCell ref="C85:D85"/>
    <mergeCell ref="C84:D84"/>
    <mergeCell ref="B114:D114"/>
    <mergeCell ref="B97:D97"/>
    <mergeCell ref="B99:D99"/>
    <mergeCell ref="B100:D100"/>
    <mergeCell ref="B102:D102"/>
    <mergeCell ref="B103:D103"/>
    <mergeCell ref="B105:D105"/>
    <mergeCell ref="B106:D106"/>
    <mergeCell ref="B108:D108"/>
    <mergeCell ref="B109:D109"/>
    <mergeCell ref="A1:D1"/>
    <mergeCell ref="B145:D145"/>
    <mergeCell ref="B147:D147"/>
    <mergeCell ref="B149:D149"/>
    <mergeCell ref="B131:D131"/>
    <mergeCell ref="B133:D133"/>
    <mergeCell ref="B134:D134"/>
    <mergeCell ref="B137:D137"/>
    <mergeCell ref="B139:D139"/>
    <mergeCell ref="B142:D142"/>
    <mergeCell ref="B130:D130"/>
    <mergeCell ref="B115:D115"/>
    <mergeCell ref="B116:D116"/>
    <mergeCell ref="B117:D117"/>
    <mergeCell ref="B119:D119"/>
    <mergeCell ref="B120:D120"/>
    <mergeCell ref="B93:D93"/>
    <mergeCell ref="B94:D94"/>
    <mergeCell ref="B128:D128"/>
    <mergeCell ref="C87:D87"/>
    <mergeCell ref="C88:D88"/>
    <mergeCell ref="B90:D90"/>
    <mergeCell ref="B91:D91"/>
    <mergeCell ref="B96:D96"/>
  </mergeCells>
  <pageMargins left="0.39370078740157483" right="0.39370078740157483" top="0.78740157480314965" bottom="0.59055118110236227" header="0.31496062992125984" footer="0.31496062992125984"/>
  <pageSetup paperSize="9" scale="87" fitToHeight="0" orientation="portrait" horizontalDpi="1200" verticalDpi="1200" r:id="rId1"/>
  <headerFooter>
    <oddFooter>&amp;L&amp;F / &amp;A&amp;RPagina &amp;P / &amp;N</oddFooter>
  </headerFooter>
  <rowBreaks count="3" manualBreakCount="3">
    <brk id="45" max="3" man="1"/>
    <brk id="95" max="3" man="1"/>
    <brk id="135" max="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pageSetUpPr fitToPage="1"/>
  </sheetPr>
  <dimension ref="A1:O1455"/>
  <sheetViews>
    <sheetView showGridLines="0" defaultGridColor="0" colorId="9" zoomScale="85" zoomScaleNormal="85" zoomScaleSheetLayoutView="85" zoomScalePageLayoutView="85" workbookViewId="0">
      <selection activeCell="B4" sqref="B4"/>
    </sheetView>
  </sheetViews>
  <sheetFormatPr baseColWidth="10" defaultColWidth="0" defaultRowHeight="0" customHeight="1" zeroHeight="1"/>
  <cols>
    <col min="1" max="1" width="60.7109375" style="197" customWidth="1"/>
    <col min="2" max="2" width="56.7109375" style="197" customWidth="1"/>
    <col min="3" max="3" width="1.140625" style="197" customWidth="1"/>
    <col min="4" max="4" width="19.42578125" style="31" hidden="1" customWidth="1"/>
    <col min="5" max="5" width="9.140625" style="197" hidden="1" customWidth="1"/>
    <col min="6" max="6" width="11.28515625" style="197" hidden="1" customWidth="1"/>
    <col min="7" max="7" width="10.7109375" style="197" hidden="1" customWidth="1"/>
    <col min="8" max="8" width="13.5703125" style="197" hidden="1" customWidth="1"/>
    <col min="9" max="9" width="11.28515625" style="197" hidden="1" customWidth="1"/>
    <col min="10" max="12" width="11.5703125" style="197" hidden="1" customWidth="1"/>
    <col min="13" max="16384" width="9.140625" style="197" hidden="1"/>
  </cols>
  <sheetData>
    <row r="1" spans="1:15" s="53" customFormat="1" ht="18" customHeight="1">
      <c r="A1" s="416" t="s">
        <v>315</v>
      </c>
      <c r="B1" s="416"/>
      <c r="C1" s="57"/>
      <c r="D1" s="56"/>
      <c r="E1" s="58"/>
      <c r="F1" s="58"/>
      <c r="G1" s="58"/>
      <c r="I1" s="57"/>
      <c r="J1" s="57"/>
      <c r="L1" s="57"/>
      <c r="O1" s="59"/>
    </row>
    <row r="2" spans="1:15" s="53" customFormat="1" ht="18" customHeight="1">
      <c r="A2" s="416"/>
      <c r="B2" s="416"/>
      <c r="C2" s="60"/>
      <c r="D2" s="56"/>
      <c r="E2" s="58"/>
      <c r="F2" s="58"/>
      <c r="G2" s="58"/>
      <c r="J2" s="61"/>
      <c r="O2" s="62"/>
    </row>
    <row r="3" spans="1:15" s="31" customFormat="1" ht="55.5" customHeight="1">
      <c r="A3" s="416"/>
      <c r="B3" s="416"/>
      <c r="D3" s="56"/>
      <c r="E3" s="63"/>
      <c r="F3" s="63"/>
      <c r="G3" s="63"/>
      <c r="H3" s="53"/>
      <c r="I3" s="61"/>
      <c r="J3" s="61"/>
      <c r="L3" s="53"/>
      <c r="M3" s="64"/>
      <c r="O3" s="62"/>
    </row>
    <row r="4" spans="1:15" s="53" customFormat="1" ht="18" customHeight="1">
      <c r="A4" s="367" t="s">
        <v>287</v>
      </c>
      <c r="B4" s="372"/>
      <c r="D4" s="54"/>
      <c r="F4" s="102"/>
      <c r="G4" s="103"/>
      <c r="H4" s="104"/>
      <c r="I4" s="105"/>
    </row>
    <row r="5" spans="1:15" s="53" customFormat="1" ht="18" customHeight="1">
      <c r="A5" s="367" t="s">
        <v>288</v>
      </c>
      <c r="B5" s="373"/>
      <c r="D5" s="54"/>
    </row>
    <row r="6" spans="1:15" s="53" customFormat="1" ht="18" customHeight="1">
      <c r="A6" s="367" t="s">
        <v>289</v>
      </c>
      <c r="B6" s="374"/>
      <c r="D6" s="54" t="str">
        <f>CONCATENATE(B6," / ",B7)</f>
        <v xml:space="preserve"> / </v>
      </c>
      <c r="F6" s="54"/>
      <c r="G6" s="54"/>
      <c r="H6" s="54"/>
      <c r="I6" s="54"/>
    </row>
    <row r="7" spans="1:15" s="53" customFormat="1" ht="18" customHeight="1">
      <c r="A7" s="367" t="s">
        <v>408</v>
      </c>
      <c r="B7" s="374"/>
      <c r="D7" s="54"/>
      <c r="G7" s="54"/>
      <c r="H7" s="54"/>
      <c r="I7" s="54"/>
    </row>
    <row r="8" spans="1:15" s="53" customFormat="1" ht="18" customHeight="1">
      <c r="A8" s="367" t="s">
        <v>316</v>
      </c>
      <c r="B8" s="375"/>
      <c r="D8" s="54"/>
      <c r="F8" s="54"/>
      <c r="G8" s="54"/>
      <c r="H8" s="54"/>
      <c r="I8" s="54"/>
    </row>
    <row r="9" spans="1:15" s="53" customFormat="1" ht="18" customHeight="1">
      <c r="A9" s="367" t="s">
        <v>317</v>
      </c>
      <c r="B9" s="376"/>
      <c r="D9" s="54"/>
      <c r="F9" s="54"/>
      <c r="G9" s="54"/>
      <c r="H9" s="54"/>
      <c r="I9" s="54"/>
    </row>
    <row r="10" spans="1:15" s="53" customFormat="1" ht="18" customHeight="1">
      <c r="A10" s="367" t="s">
        <v>393</v>
      </c>
      <c r="B10" s="372"/>
      <c r="D10" s="54"/>
      <c r="F10" s="102"/>
      <c r="G10" s="103"/>
      <c r="H10" s="104"/>
      <c r="I10" s="105"/>
    </row>
    <row r="11" spans="1:15" s="53" customFormat="1" ht="18" customHeight="1">
      <c r="A11" s="367" t="s">
        <v>318</v>
      </c>
      <c r="B11" s="375"/>
      <c r="D11" s="54"/>
      <c r="E11" s="106"/>
      <c r="F11" s="102"/>
      <c r="G11" s="103"/>
      <c r="H11" s="104"/>
      <c r="I11" s="105"/>
    </row>
    <row r="12" spans="1:15" s="53" customFormat="1" ht="9.6" customHeight="1">
      <c r="A12" s="368"/>
      <c r="B12" s="377"/>
      <c r="D12" s="54"/>
      <c r="F12" s="102"/>
      <c r="G12" s="103"/>
      <c r="H12" s="104"/>
      <c r="I12" s="105"/>
    </row>
    <row r="13" spans="1:15" s="53" customFormat="1" ht="18" customHeight="1">
      <c r="A13" s="367" t="s">
        <v>292</v>
      </c>
      <c r="B13" s="376"/>
      <c r="F13" s="102"/>
      <c r="G13" s="103"/>
      <c r="H13" s="104"/>
      <c r="I13" s="105"/>
    </row>
    <row r="14" spans="1:15" s="53" customFormat="1" ht="18" customHeight="1">
      <c r="A14" s="367" t="s">
        <v>319</v>
      </c>
      <c r="B14" s="376"/>
      <c r="F14" s="102"/>
      <c r="G14" s="103"/>
      <c r="H14" s="104"/>
      <c r="I14" s="105"/>
    </row>
    <row r="15" spans="1:15" s="53" customFormat="1" ht="18" customHeight="1">
      <c r="A15" s="367" t="s">
        <v>320</v>
      </c>
      <c r="B15" s="376"/>
      <c r="D15" s="54"/>
      <c r="F15" s="102"/>
      <c r="G15" s="103"/>
      <c r="H15" s="104"/>
      <c r="I15" s="105"/>
    </row>
    <row r="16" spans="1:15" s="53" customFormat="1" ht="18" customHeight="1">
      <c r="A16" s="367" t="s">
        <v>321</v>
      </c>
      <c r="B16" s="378"/>
      <c r="D16" s="54"/>
      <c r="F16" s="102"/>
      <c r="G16" s="103"/>
      <c r="H16" s="104"/>
      <c r="I16" s="105"/>
    </row>
    <row r="17" spans="1:11" s="53" customFormat="1" ht="18" customHeight="1">
      <c r="A17" s="367" t="s">
        <v>278</v>
      </c>
      <c r="B17" s="376"/>
      <c r="D17" s="54"/>
      <c r="F17" s="102"/>
      <c r="G17" s="103"/>
      <c r="H17" s="104"/>
      <c r="I17" s="105"/>
    </row>
    <row r="18" spans="1:11" s="53" customFormat="1" ht="18" customHeight="1">
      <c r="A18" s="367" t="s">
        <v>293</v>
      </c>
      <c r="B18" s="376"/>
      <c r="D18" s="54"/>
      <c r="F18" s="102"/>
      <c r="G18" s="103"/>
      <c r="H18" s="104"/>
      <c r="I18" s="105"/>
    </row>
    <row r="19" spans="1:11" s="53" customFormat="1" ht="51.95" customHeight="1">
      <c r="A19" s="369" t="s">
        <v>453</v>
      </c>
      <c r="B19" s="379"/>
      <c r="D19" s="54"/>
      <c r="F19" s="102"/>
      <c r="G19" s="103"/>
      <c r="H19" s="104"/>
      <c r="I19" s="105"/>
    </row>
    <row r="20" spans="1:11" s="53" customFormat="1" ht="9.6" customHeight="1">
      <c r="A20" s="370"/>
      <c r="B20" s="380"/>
      <c r="D20" s="54" t="e">
        <f>YEAR(B25)</f>
        <v>#VALUE!</v>
      </c>
      <c r="F20" s="102"/>
      <c r="G20" s="103"/>
      <c r="H20" s="104"/>
      <c r="I20" s="105"/>
    </row>
    <row r="21" spans="1:11" s="53" customFormat="1" ht="18" customHeight="1">
      <c r="A21" s="367" t="s">
        <v>295</v>
      </c>
      <c r="B21" s="375"/>
      <c r="D21" s="54"/>
      <c r="E21" s="106"/>
      <c r="F21" s="102"/>
      <c r="G21" s="103"/>
      <c r="H21" s="104"/>
      <c r="I21" s="105"/>
    </row>
    <row r="22" spans="1:11" s="53" customFormat="1" ht="18" customHeight="1">
      <c r="A22" s="367" t="s">
        <v>296</v>
      </c>
      <c r="B22" s="381"/>
      <c r="F22" s="54"/>
      <c r="H22" s="102"/>
      <c r="I22" s="103"/>
      <c r="J22" s="104"/>
      <c r="K22" s="105"/>
    </row>
    <row r="23" spans="1:11" s="53" customFormat="1" ht="32.25" customHeight="1">
      <c r="A23" s="369" t="s">
        <v>437</v>
      </c>
      <c r="B23" s="382"/>
      <c r="G23" s="102"/>
      <c r="H23" s="102"/>
      <c r="I23" s="103"/>
      <c r="J23" s="104"/>
      <c r="K23" s="105"/>
    </row>
    <row r="24" spans="1:11" s="53" customFormat="1" ht="18" customHeight="1">
      <c r="A24" s="367" t="s">
        <v>299</v>
      </c>
      <c r="B24" s="383"/>
      <c r="D24" s="108" t="str">
        <f>IF(B24="","",CONCATENATE(TEXT(MONTH(B24),"00"),".",YEAR(B24)))</f>
        <v/>
      </c>
      <c r="E24" s="109"/>
      <c r="F24" s="54"/>
    </row>
    <row r="25" spans="1:11" s="53" customFormat="1" ht="18" customHeight="1">
      <c r="A25" s="371" t="s">
        <v>322</v>
      </c>
      <c r="B25" s="384" t="str">
        <f>IF(D25="","",IF(D25+4&gt;12,DATE(YEAR(B24)+1,D25-8,1)-1,DATE(YEAR(B24),D25+4,1)-1))</f>
        <v/>
      </c>
      <c r="D25" s="54" t="str">
        <f>IF(B24="","",MONTH(B24))</f>
        <v/>
      </c>
      <c r="F25" s="108"/>
      <c r="G25" s="102"/>
      <c r="H25" s="102"/>
      <c r="I25" s="103"/>
      <c r="J25" s="104"/>
      <c r="K25" s="105"/>
    </row>
    <row r="26" spans="1:11" s="53" customFormat="1" ht="9.6" customHeight="1">
      <c r="A26" s="370"/>
      <c r="B26" s="385"/>
      <c r="D26" s="54"/>
    </row>
    <row r="27" spans="1:11" s="53" customFormat="1" ht="18" customHeight="1">
      <c r="A27" s="367" t="s">
        <v>415</v>
      </c>
      <c r="B27" s="386" t="str">
        <f>IF(NOT(B24=""),VLOOKUP($B$24,Hilfsdaten!$A$3:'Hilfsdaten'!$D$40,2,TRUE),"")</f>
        <v/>
      </c>
    </row>
    <row r="28" spans="1:11" s="53" customFormat="1" ht="18" customHeight="1">
      <c r="A28" s="367" t="s">
        <v>417</v>
      </c>
      <c r="B28" s="387" t="str">
        <f>IF(NOT($B$24=""),VLOOKUP($B$24,Hilfsdaten!$A$3:'Hilfsdaten'!$D$40,3,TRUE),"")</f>
        <v/>
      </c>
      <c r="F28" s="54"/>
    </row>
    <row r="29" spans="1:11" s="53" customFormat="1" ht="18" customHeight="1">
      <c r="A29" s="369" t="s">
        <v>438</v>
      </c>
      <c r="B29" s="388"/>
      <c r="F29" s="54"/>
    </row>
    <row r="30" spans="1:11" s="53" customFormat="1" ht="18" customHeight="1">
      <c r="A30" s="367" t="s">
        <v>419</v>
      </c>
      <c r="B30" s="389" t="str">
        <f>IF(NOT(B24=""),VLOOKUP($B$24,Hilfsdaten!$A$3:'Hilfsdaten'!$D$40,4,TRUE),"")</f>
        <v/>
      </c>
      <c r="F30" s="54"/>
    </row>
    <row r="31" spans="1:11" s="53" customFormat="1" ht="9.6" customHeight="1">
      <c r="D31" s="54"/>
    </row>
    <row r="32" spans="1:11" s="53" customFormat="1" ht="16.899999999999999" customHeight="1">
      <c r="A32" s="55" t="s">
        <v>323</v>
      </c>
      <c r="B32" s="107"/>
    </row>
    <row r="33" spans="1:3" s="31" customFormat="1" ht="28.15" customHeight="1">
      <c r="A33" s="449" t="s">
        <v>439</v>
      </c>
      <c r="B33" s="449"/>
    </row>
    <row r="34" spans="1:3" s="32" customFormat="1" ht="20.25" customHeight="1">
      <c r="A34" s="449" t="s">
        <v>324</v>
      </c>
      <c r="B34" s="449"/>
    </row>
    <row r="35" spans="1:3" s="32" customFormat="1" ht="54" customHeight="1">
      <c r="A35" s="450" t="s">
        <v>440</v>
      </c>
      <c r="B35" s="451"/>
    </row>
    <row r="36" spans="1:3" s="32" customFormat="1" ht="117.75" customHeight="1">
      <c r="A36" s="449" t="s">
        <v>462</v>
      </c>
      <c r="B36" s="450"/>
    </row>
    <row r="37" spans="1:3" s="32" customFormat="1" ht="9.6" customHeight="1">
      <c r="A37" s="34"/>
      <c r="B37" s="110"/>
    </row>
    <row r="38" spans="1:3" s="32" customFormat="1" ht="18" customHeight="1">
      <c r="A38" s="367" t="s">
        <v>325</v>
      </c>
      <c r="B38" s="390"/>
    </row>
    <row r="39" spans="1:3" s="31" customFormat="1" ht="18" customHeight="1">
      <c r="A39" s="367" t="s">
        <v>326</v>
      </c>
      <c r="B39" s="391"/>
    </row>
    <row r="40" spans="1:3" s="36" customFormat="1" ht="79.150000000000006" customHeight="1">
      <c r="A40" s="447" t="s">
        <v>327</v>
      </c>
      <c r="B40" s="448"/>
      <c r="C40" s="35"/>
    </row>
    <row r="41" spans="1:3" ht="4.5" customHeight="1"/>
    <row r="42" spans="1:3" ht="12.75" hidden="1"/>
    <row r="43" spans="1:3" ht="12.75" hidden="1"/>
    <row r="44" spans="1:3" ht="12.75" hidden="1"/>
    <row r="45" spans="1:3" ht="12.75" hidden="1"/>
    <row r="46" spans="1:3" ht="12.75" hidden="1"/>
    <row r="47" spans="1:3" ht="12.75" hidden="1"/>
    <row r="48" spans="1:3"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hidden="1"/>
    <row r="1073" ht="12.75" hidden="1"/>
    <row r="1074" ht="12.75" hidden="1"/>
    <row r="1075" ht="12.75" hidden="1"/>
    <row r="1076" ht="12.75" hidden="1"/>
    <row r="1077" ht="12.75" hidden="1"/>
    <row r="1078" ht="12.75" hidden="1"/>
    <row r="1079" ht="12.75" hidden="1"/>
    <row r="1080" ht="12.75" hidden="1"/>
    <row r="1081" ht="12.75" hidden="1"/>
    <row r="1082" ht="12.75" hidden="1"/>
    <row r="1083" ht="12.75" hidden="1"/>
    <row r="1084" ht="12.75" hidden="1"/>
    <row r="1085" ht="12.75" hidden="1"/>
    <row r="1086" ht="12.75" hidden="1"/>
    <row r="1087" ht="12.75" hidden="1"/>
    <row r="1088" ht="12.75" hidden="1"/>
    <row r="1089" ht="12.75" hidden="1"/>
    <row r="1090" ht="12.75" hidden="1"/>
    <row r="1091" ht="12.75" hidden="1"/>
    <row r="1092" ht="12.75" hidden="1"/>
    <row r="1093" ht="12.75" hidden="1"/>
    <row r="1094" ht="12.75" hidden="1"/>
    <row r="1095" ht="12.75" hidden="1"/>
    <row r="1096" ht="12.75" hidden="1"/>
    <row r="1097" ht="12.75" hidden="1"/>
    <row r="1098" ht="12.75" hidden="1"/>
    <row r="1099" ht="12.75" hidden="1"/>
    <row r="1100" ht="12.75" hidden="1"/>
    <row r="1101" ht="12.75" hidden="1"/>
    <row r="1102" ht="12.75" hidden="1"/>
    <row r="1103" ht="12.75" hidden="1"/>
    <row r="1104" ht="12.75" hidden="1"/>
    <row r="1105" ht="12.75" hidden="1"/>
    <row r="1106" ht="12.75" hidden="1"/>
    <row r="1107" ht="12.75" hidden="1"/>
    <row r="1108" ht="12.75" hidden="1"/>
    <row r="1109" ht="12.75" hidden="1"/>
    <row r="1110" ht="12.75" hidden="1"/>
    <row r="1111" ht="12.75" hidden="1"/>
    <row r="1112" ht="12.75" hidden="1"/>
    <row r="1113" ht="12.75" hidden="1"/>
    <row r="1114" ht="12.75" hidden="1"/>
    <row r="1115" ht="12.75" hidden="1"/>
    <row r="1116" ht="12.75" hidden="1"/>
    <row r="1117" ht="12.75" hidden="1"/>
    <row r="1118" ht="12.75" hidden="1"/>
    <row r="1119" ht="12.75" hidden="1"/>
    <row r="1120" ht="12.75" hidden="1"/>
    <row r="1121" ht="12.75" hidden="1"/>
    <row r="1122" ht="12.75" hidden="1"/>
    <row r="1123" ht="12.75" hidden="1"/>
    <row r="1124" ht="12.75" hidden="1"/>
    <row r="1125" ht="12.75" hidden="1"/>
    <row r="1126" ht="12.75" hidden="1"/>
    <row r="1127" ht="12.75" hidden="1"/>
    <row r="1128" ht="12.75" hidden="1"/>
    <row r="1129" ht="12.75" hidden="1"/>
    <row r="1130" ht="12.75" hidden="1"/>
    <row r="1131" ht="12.75" hidden="1"/>
    <row r="1132" ht="12.75" hidden="1"/>
    <row r="1133" ht="12.75" hidden="1"/>
    <row r="1134" ht="12.75" hidden="1"/>
    <row r="1135" ht="12.75" hidden="1"/>
    <row r="1136" ht="12.75" hidden="1"/>
    <row r="1137" ht="12.75" hidden="1"/>
    <row r="1138" ht="12.75" hidden="1"/>
    <row r="1139" ht="12.75" hidden="1"/>
    <row r="1140" ht="12.75" hidden="1"/>
    <row r="1141" ht="12.75" hidden="1"/>
    <row r="1142" ht="12.75" hidden="1"/>
    <row r="1143" ht="12.75" hidden="1"/>
    <row r="1144" ht="12.75" hidden="1"/>
    <row r="1145" ht="12.75" hidden="1"/>
    <row r="1146" ht="12.75" hidden="1"/>
    <row r="1147" ht="12.75" hidden="1"/>
    <row r="1148" ht="12.75" hidden="1"/>
    <row r="1149" ht="12.75" hidden="1"/>
    <row r="1150" ht="12.75" hidden="1"/>
    <row r="1151" ht="12.75" hidden="1"/>
    <row r="1152" ht="12.75" hidden="1"/>
    <row r="1153" ht="12.75" hidden="1"/>
    <row r="1154" ht="12.75" hidden="1"/>
    <row r="1155" ht="12.75" hidden="1"/>
    <row r="1156" ht="12.75" hidden="1"/>
    <row r="1157" ht="12.75" hidden="1"/>
    <row r="1158" ht="12.75" hidden="1"/>
    <row r="1159" ht="12.75" hidden="1"/>
    <row r="1160" ht="12.75" hidden="1"/>
    <row r="1161" ht="12.75" hidden="1"/>
    <row r="1162" ht="12.75" hidden="1"/>
    <row r="1163" ht="12.75" hidden="1"/>
    <row r="1164" ht="12.75" hidden="1"/>
    <row r="1165" ht="12.75" hidden="1"/>
    <row r="1166" ht="12.75" hidden="1"/>
    <row r="1167" ht="12.75" hidden="1"/>
    <row r="1168" ht="12.75" hidden="1"/>
    <row r="1169" ht="12.75" hidden="1"/>
    <row r="1170" ht="12.75" hidden="1"/>
    <row r="1171" ht="12.75" hidden="1"/>
    <row r="1172" ht="12.75" hidden="1"/>
    <row r="1173" ht="12.75" hidden="1"/>
    <row r="1174" ht="12.75" hidden="1"/>
    <row r="1175" ht="12.75" hidden="1"/>
    <row r="1176" ht="12.75" hidden="1"/>
    <row r="1177" ht="12.75" hidden="1"/>
    <row r="1178" ht="12.75" hidden="1"/>
    <row r="1179" ht="12.75" hidden="1"/>
    <row r="1180" ht="12.75" hidden="1"/>
    <row r="1181" ht="12.75" hidden="1"/>
    <row r="1182" ht="12.75" hidden="1"/>
    <row r="1183" ht="12.75" hidden="1"/>
    <row r="1184" ht="12.75" hidden="1"/>
    <row r="1185" ht="12.75" hidden="1"/>
    <row r="1186" ht="12.75" hidden="1"/>
    <row r="1187" ht="12.75" hidden="1"/>
    <row r="1188" ht="12.75" hidden="1"/>
    <row r="1189" ht="12.75" hidden="1"/>
    <row r="1190" ht="12.75" hidden="1"/>
    <row r="1191" ht="12.75" hidden="1"/>
    <row r="1192" ht="12.75" hidden="1"/>
    <row r="1193" ht="12.75" hidden="1"/>
    <row r="1194" ht="12.75" hidden="1"/>
    <row r="1195" ht="12.75" hidden="1"/>
    <row r="1196" ht="12.75" hidden="1"/>
    <row r="1197" ht="12.75" hidden="1"/>
    <row r="1198" ht="12.75" hidden="1"/>
    <row r="1199" ht="12.75" hidden="1"/>
    <row r="1200" ht="12.75" hidden="1"/>
    <row r="1201" ht="12.75" hidden="1"/>
    <row r="1202" ht="12.75" hidden="1"/>
    <row r="1203" ht="12.75" hidden="1"/>
    <row r="1204" ht="12.75" hidden="1"/>
    <row r="1205" ht="12.75" hidden="1"/>
    <row r="1206" ht="12.75" hidden="1"/>
    <row r="1207" ht="12.75" hidden="1"/>
    <row r="1208" ht="12.75" hidden="1"/>
    <row r="1209" ht="12.75" hidden="1"/>
    <row r="1210" ht="12.75" hidden="1"/>
    <row r="1211" ht="12.75" hidden="1"/>
    <row r="1212" ht="12.75" hidden="1"/>
    <row r="1213" ht="12.75" hidden="1"/>
    <row r="1214" ht="12.75" hidden="1"/>
    <row r="1215" ht="12.75" hidden="1"/>
    <row r="1216" ht="12.75" hidden="1"/>
    <row r="1217" ht="12.75" hidden="1"/>
    <row r="1218" ht="12.75" hidden="1"/>
    <row r="1219" ht="12.75" hidden="1"/>
    <row r="1220" ht="12.75" hidden="1"/>
    <row r="1221" ht="12.75" hidden="1"/>
    <row r="1222" ht="12.75" hidden="1"/>
    <row r="1223" ht="12.75" hidden="1"/>
    <row r="1224" ht="12.75" hidden="1"/>
    <row r="1225" ht="12.75" hidden="1"/>
    <row r="1226" ht="12.75" hidden="1"/>
    <row r="1227" ht="12.75" hidden="1"/>
    <row r="1228" ht="12.75" hidden="1"/>
    <row r="1229" ht="12.75" hidden="1"/>
    <row r="1230" ht="12.75" hidden="1"/>
    <row r="1231" ht="12.75" hidden="1"/>
    <row r="1232" ht="12.75" hidden="1"/>
    <row r="1233" ht="12.75" hidden="1"/>
    <row r="1234" ht="12.75" hidden="1"/>
    <row r="1235" ht="12.75" hidden="1"/>
    <row r="1236" ht="12.75" hidden="1"/>
    <row r="1237" ht="12.75" hidden="1"/>
    <row r="1238" ht="12.75" hidden="1"/>
    <row r="1239" ht="12.75" hidden="1"/>
    <row r="1240" ht="12.75" hidden="1"/>
    <row r="1241" ht="12.75" hidden="1"/>
    <row r="1242" ht="12.75" hidden="1"/>
    <row r="1243" ht="12.75" hidden="1"/>
    <row r="1244" ht="12.75" hidden="1"/>
    <row r="1245" ht="12.75" hidden="1"/>
    <row r="1246" ht="12.75" hidden="1"/>
    <row r="1247" ht="12.75" hidden="1"/>
    <row r="1248" ht="12.75" hidden="1"/>
    <row r="1249" ht="12.75" hidden="1"/>
    <row r="1250" ht="12.75" hidden="1"/>
    <row r="1251" ht="12.75" hidden="1"/>
    <row r="1252" ht="12.75" hidden="1"/>
    <row r="1253" ht="12.75" hidden="1"/>
    <row r="1254" ht="12.75" hidden="1"/>
    <row r="1255" ht="12.75" hidden="1"/>
    <row r="1256" ht="12.75" hidden="1"/>
    <row r="1257" ht="12.75" hidden="1"/>
    <row r="1258" ht="12.75" hidden="1"/>
    <row r="1259" ht="12.75" hidden="1"/>
    <row r="1260" ht="12.75" hidden="1"/>
    <row r="1261" ht="12.75" hidden="1"/>
    <row r="1262" ht="12.75" hidden="1"/>
    <row r="1263" ht="12.75" hidden="1"/>
    <row r="1264" ht="12.75" hidden="1"/>
    <row r="1265" ht="12.75" hidden="1"/>
    <row r="1266" ht="12.75" hidden="1"/>
    <row r="1267" ht="12.75" hidden="1"/>
    <row r="1268" ht="12.75" hidden="1"/>
    <row r="1269" ht="12.75" hidden="1"/>
    <row r="1270" ht="12.75" hidden="1"/>
    <row r="1271" ht="12.75" hidden="1"/>
    <row r="1272" ht="12.75" hidden="1"/>
    <row r="1273" ht="12.75" hidden="1"/>
    <row r="1274" ht="12.75" hidden="1"/>
    <row r="1275" ht="12.75" hidden="1"/>
    <row r="1276" ht="12.75" hidden="1"/>
    <row r="1277" ht="12.75" hidden="1"/>
    <row r="1278" ht="12.75" hidden="1"/>
    <row r="1279" ht="12.75" hidden="1"/>
    <row r="1280" ht="12.75" hidden="1"/>
    <row r="1281" ht="12.75" hidden="1"/>
    <row r="1282" ht="12.75" hidden="1"/>
    <row r="1283" ht="12.75" hidden="1"/>
    <row r="1284" ht="12.75" hidden="1"/>
    <row r="1285" ht="12.75" hidden="1"/>
    <row r="1286" ht="12.75" hidden="1"/>
    <row r="1287" ht="12.75" hidden="1"/>
    <row r="1288" ht="12.75" hidden="1"/>
    <row r="1289" ht="12.75" hidden="1"/>
    <row r="1290" ht="12.75" hidden="1"/>
    <row r="1291" ht="12.75" hidden="1"/>
    <row r="1292" ht="12.75" hidden="1"/>
    <row r="1293" ht="12.75" hidden="1"/>
    <row r="1294" ht="12.75" hidden="1"/>
    <row r="1295" ht="12.75" hidden="1"/>
    <row r="1296" ht="12.75" hidden="1"/>
    <row r="1297" ht="12.75" hidden="1"/>
    <row r="1298" ht="12.75" hidden="1"/>
    <row r="1299" ht="12.75" hidden="1"/>
    <row r="1300" ht="12.75" hidden="1"/>
    <row r="1301" ht="12.75" hidden="1"/>
    <row r="1302" ht="12.75" hidden="1"/>
    <row r="1303" ht="12.75" hidden="1"/>
    <row r="1304" ht="12.75" hidden="1"/>
    <row r="1305" ht="12.75" hidden="1"/>
    <row r="1306" ht="12.75" hidden="1"/>
    <row r="1307" ht="12.75" hidden="1"/>
    <row r="1308" ht="12.75" hidden="1"/>
    <row r="1309" ht="12.75" hidden="1"/>
    <row r="1310" ht="12.75" hidden="1"/>
    <row r="1311" ht="12.75" hidden="1"/>
    <row r="1312" ht="12.75" hidden="1"/>
    <row r="1313" ht="12.75" hidden="1"/>
    <row r="1314" ht="12.75" hidden="1"/>
    <row r="1315" ht="12.75" hidden="1"/>
    <row r="1316" ht="12.75" hidden="1"/>
    <row r="1317" ht="12.75" hidden="1"/>
    <row r="1318" ht="12.75" hidden="1"/>
    <row r="1319" ht="12.75" hidden="1"/>
    <row r="1320" ht="12.75" hidden="1"/>
    <row r="1321" ht="12.75" hidden="1"/>
    <row r="1322" ht="12.75" hidden="1"/>
    <row r="1323" ht="12.75" hidden="1"/>
    <row r="1324" ht="12.75" hidden="1"/>
    <row r="1325" ht="12.75" hidden="1"/>
    <row r="1326" ht="12.75" hidden="1"/>
    <row r="1327" ht="12.75" hidden="1"/>
    <row r="1328" ht="12.75" hidden="1"/>
    <row r="1329" ht="12.75" hidden="1"/>
    <row r="1330" ht="12.75" hidden="1"/>
    <row r="1331" ht="12.75" hidden="1"/>
    <row r="1332" ht="12.75" hidden="1"/>
    <row r="1333" ht="12.75" hidden="1"/>
    <row r="1334" ht="12.75" hidden="1"/>
    <row r="1335" ht="12.75" hidden="1"/>
    <row r="1336" ht="12.75" hidden="1"/>
    <row r="1337" ht="12.75" hidden="1"/>
    <row r="1338" ht="12.75" hidden="1"/>
    <row r="1339" ht="12.75" hidden="1"/>
    <row r="1340" ht="12.75" hidden="1"/>
    <row r="1341" ht="12.75" hidden="1"/>
    <row r="1342" ht="12.75" hidden="1"/>
    <row r="1343" ht="12.75" hidden="1"/>
    <row r="1344" ht="12.75" hidden="1"/>
    <row r="1345" ht="12.75" hidden="1"/>
    <row r="1346" ht="12.75" hidden="1"/>
    <row r="1347" ht="12.75" hidden="1"/>
    <row r="1348" ht="12.75" hidden="1"/>
    <row r="1349" ht="12.75" hidden="1"/>
    <row r="1350" ht="12.75" hidden="1"/>
    <row r="1351" ht="12.75" hidden="1"/>
    <row r="1352" ht="12.75" hidden="1"/>
    <row r="1353" ht="12.75" hidden="1"/>
    <row r="1354" ht="12.75" hidden="1"/>
    <row r="1355" ht="12.75" hidden="1"/>
    <row r="1356" ht="12.75" hidden="1"/>
    <row r="1357" ht="12.75" hidden="1"/>
    <row r="1358" ht="12.75" hidden="1"/>
    <row r="1359" ht="12.75" hidden="1"/>
    <row r="1360" ht="12.75" hidden="1"/>
    <row r="1361" ht="12.75" hidden="1"/>
    <row r="1362" ht="12.75" hidden="1"/>
    <row r="1363" ht="12.75" hidden="1"/>
    <row r="1364" ht="12.75" hidden="1"/>
    <row r="1365" ht="12.75" hidden="1"/>
    <row r="1366" ht="12.75" hidden="1"/>
    <row r="1367" ht="12.75" hidden="1"/>
    <row r="1368" ht="12.75" hidden="1"/>
    <row r="1369" ht="12.75" hidden="1"/>
    <row r="1370" ht="12.75" hidden="1"/>
    <row r="1371" ht="12.75" hidden="1"/>
    <row r="1372" ht="12.75" hidden="1"/>
    <row r="1373" ht="12.75" hidden="1"/>
    <row r="1374" ht="12.75" hidden="1"/>
    <row r="1375" ht="12.75" hidden="1"/>
    <row r="1376" ht="12.75" hidden="1"/>
    <row r="1377" ht="12.75" hidden="1"/>
    <row r="1378" ht="12.75" hidden="1"/>
    <row r="1379" ht="12.75" hidden="1"/>
    <row r="1380" ht="12.75" hidden="1"/>
    <row r="1381" ht="12.75" hidden="1"/>
    <row r="1382" ht="12.75" hidden="1"/>
    <row r="1383" ht="12.75" hidden="1"/>
    <row r="1384" ht="12.75" hidden="1"/>
    <row r="1385" ht="12.75" hidden="1"/>
    <row r="1386" ht="12.75" hidden="1"/>
    <row r="1387" ht="12.75" hidden="1"/>
    <row r="1388" ht="12.75" hidden="1"/>
    <row r="1389" ht="12.75" hidden="1"/>
    <row r="1390" ht="12.75" hidden="1"/>
    <row r="1391" ht="12.75" hidden="1"/>
    <row r="1392" ht="12.75" hidden="1"/>
    <row r="1393" ht="12.75" hidden="1"/>
    <row r="1394" ht="12.75" hidden="1"/>
    <row r="1395" ht="12.75" hidden="1"/>
    <row r="1396" ht="12.75" hidden="1"/>
    <row r="1397" ht="12.75" hidden="1"/>
    <row r="1398" ht="12.75" hidden="1"/>
    <row r="1399" ht="12.75" hidden="1"/>
    <row r="1400" ht="12.75" hidden="1"/>
    <row r="1401" ht="12.75" hidden="1"/>
    <row r="1402" ht="12.75" hidden="1"/>
    <row r="1403" ht="12.75" hidden="1"/>
    <row r="1404" ht="12.75" hidden="1"/>
    <row r="1405" ht="12.75" hidden="1"/>
    <row r="1406" ht="12.75" hidden="1"/>
    <row r="1407" ht="12.75" hidden="1"/>
    <row r="1408" ht="12.75" hidden="1"/>
    <row r="1409" ht="12.75" hidden="1"/>
    <row r="1410" ht="12.75" hidden="1"/>
    <row r="1411" ht="12.75" hidden="1"/>
    <row r="1412" ht="12.75" hidden="1"/>
    <row r="1413" ht="12.75" hidden="1"/>
    <row r="1414" ht="12.75" hidden="1"/>
    <row r="1415" ht="12.75" hidden="1"/>
    <row r="1416" ht="12.75" hidden="1"/>
    <row r="1417" ht="12.75" hidden="1"/>
    <row r="1418" ht="12.75" hidden="1"/>
    <row r="1419" ht="12.75" hidden="1"/>
    <row r="1420" ht="12.75" hidden="1"/>
    <row r="1421" ht="12.75" hidden="1"/>
    <row r="1422" ht="12.75" hidden="1"/>
    <row r="1423" ht="12.75" hidden="1"/>
    <row r="1424" ht="12.75" hidden="1"/>
    <row r="1425" ht="12.75" hidden="1"/>
    <row r="1426" ht="12.75" hidden="1"/>
    <row r="1427" ht="12.75" hidden="1"/>
    <row r="1428" ht="12.75" hidden="1"/>
    <row r="1429" ht="12.75" hidden="1"/>
    <row r="1430" ht="12.75" hidden="1"/>
    <row r="1431" ht="12.75" hidden="1"/>
    <row r="1432" ht="12.75" hidden="1"/>
    <row r="1433" ht="12.75" hidden="1"/>
    <row r="1434" ht="12.75" hidden="1"/>
    <row r="1435" ht="12.75" hidden="1"/>
    <row r="1436" ht="12.75" hidden="1"/>
    <row r="1437" ht="12.75" hidden="1"/>
    <row r="1438" ht="12.75" hidden="1"/>
    <row r="1439" ht="12.75" hidden="1"/>
    <row r="1440" ht="12.75" hidden="1"/>
    <row r="1441" ht="12.75" hidden="1"/>
    <row r="1442" ht="12.75" hidden="1"/>
    <row r="1443" ht="12.75" hidden="1"/>
    <row r="1444" ht="12.75" hidden="1"/>
    <row r="1445" ht="12.75" hidden="1"/>
    <row r="1446" ht="12.75" hidden="1"/>
    <row r="1447" ht="12.75" hidden="1"/>
    <row r="1448" ht="12.75" hidden="1"/>
    <row r="1449" ht="12.75" hidden="1"/>
    <row r="1450" ht="12.75" hidden="1"/>
    <row r="1451" ht="12.75" hidden="1"/>
    <row r="1452" ht="12.75" hidden="1"/>
    <row r="1453" ht="14.45" hidden="1" customHeight="1"/>
    <row r="1454" ht="14.45" hidden="1" customHeight="1"/>
    <row r="1455" ht="14.45" hidden="1" customHeight="1"/>
  </sheetData>
  <sheetProtection algorithmName="SHA-512" hashValue="yIIouY2v+U39Q7I4Agq+eqspd357ELbx0QFf18MTeg5ZQJrU3LplP1PuTf47+iMtEO6sOsZfcNTDmhvaSr9s+w==" saltValue="4q4bS+it3ShbzNEBcSS7Ag==" spinCount="100000" sheet="1" selectLockedCells="1"/>
  <mergeCells count="6">
    <mergeCell ref="A1:B3"/>
    <mergeCell ref="A40:B40"/>
    <mergeCell ref="A33:B33"/>
    <mergeCell ref="A34:B34"/>
    <mergeCell ref="A35:B35"/>
    <mergeCell ref="A36:B36"/>
  </mergeCells>
  <phoneticPr fontId="19" type="noConversion"/>
  <conditionalFormatting sqref="B5">
    <cfRule type="cellIs" dxfId="77" priority="11" operator="notBetween">
      <formula>10000000</formula>
      <formula>999999999</formula>
    </cfRule>
  </conditionalFormatting>
  <conditionalFormatting sqref="B13:B18">
    <cfRule type="expression" dxfId="76" priority="10">
      <formula>OR(B13="")</formula>
    </cfRule>
  </conditionalFormatting>
  <conditionalFormatting sqref="B6:B11">
    <cfRule type="expression" dxfId="75" priority="7" stopIfTrue="1">
      <formula>B6=""</formula>
    </cfRule>
  </conditionalFormatting>
  <conditionalFormatting sqref="B5">
    <cfRule type="expression" dxfId="74" priority="8" stopIfTrue="1">
      <formula>B5=""</formula>
    </cfRule>
  </conditionalFormatting>
  <conditionalFormatting sqref="B10">
    <cfRule type="cellIs" dxfId="73" priority="9" operator="notBetween">
      <formula>1000</formula>
      <formula>9658</formula>
    </cfRule>
  </conditionalFormatting>
  <conditionalFormatting sqref="B4">
    <cfRule type="expression" dxfId="72" priority="6" stopIfTrue="1">
      <formula>B4=""</formula>
    </cfRule>
  </conditionalFormatting>
  <conditionalFormatting sqref="B21:B24">
    <cfRule type="expression" dxfId="71" priority="5">
      <formula>B21=""</formula>
    </cfRule>
  </conditionalFormatting>
  <conditionalFormatting sqref="B38:B39">
    <cfRule type="cellIs" dxfId="70" priority="4" operator="equal">
      <formula>""</formula>
    </cfRule>
  </conditionalFormatting>
  <conditionalFormatting sqref="B29">
    <cfRule type="expression" dxfId="69" priority="3">
      <formula>B29=""</formula>
    </cfRule>
  </conditionalFormatting>
  <conditionalFormatting sqref="B19">
    <cfRule type="expression" dxfId="68" priority="1">
      <formula>OR(B19="")</formula>
    </cfRule>
  </conditionalFormatting>
  <dataValidations xWindow="705" yWindow="492" count="6">
    <dataValidation allowBlank="1" showInputMessage="1" showErrorMessage="1" prompt="Inserire un periodo nel formato MM.AAAA. Esempio: 02.2009" sqref="B24" xr:uid="{00000000-0002-0000-0100-000000000000}"/>
    <dataValidation allowBlank="1" showErrorMessage="1" prompt="Dieser Wert wird automatisch bestimmt, kann aber überschrieben werden." sqref="B27:B28" xr:uid="{00000000-0002-0000-0100-000001000000}"/>
    <dataValidation allowBlank="1" showInputMessage="1" showErrorMessage="1" prompt="Orario di lavoro settimanale normale nel periodo indicato di seguito in ore e minuti industriali." sqref="B23" xr:uid="{00000000-0002-0000-0100-000002000000}"/>
    <dataValidation allowBlank="1" showInputMessage="1" showErrorMessage="1" prompt="Inserire una data nel formato GG.MM.AAAA." sqref="B22" xr:uid="{00000000-0002-0000-0100-000003000000}"/>
    <dataValidation allowBlank="1" showInputMessage="1" showErrorMessage="1" prompt="Inserire l'IDI di 9 cifre nel seguente formato: CHE-xxx.xxx.xxx" sqref="B4" xr:uid="{00000000-0002-0000-0100-000004000000}"/>
    <dataValidation allowBlank="1" showInputMessage="1" showErrorMessage="1" prompt="Inserite il numero RIS di 8 o 9 cifre (RIS = Registro delle imprese e degli stabilimenti)" sqref="B5" xr:uid="{00000000-0002-0000-0100-000005000000}"/>
  </dataValidations>
  <pageMargins left="0.70866141732283472" right="0.70866141732283472" top="0.78740157480314965" bottom="0.78740157480314965" header="0.31496062992125984" footer="0.31496062992125984"/>
  <pageSetup paperSize="9" scale="74" fitToHeight="0" orientation="portrait" r:id="rId1"/>
  <headerFooter>
    <oddFooter>&amp;L&amp;F / &amp;A / 02.2024&amp;RSeite &amp;P / &amp;N</oddFooter>
  </headerFooter>
  <drawing r:id="rId2"/>
  <extLst>
    <ext xmlns:x14="http://schemas.microsoft.com/office/spreadsheetml/2009/9/main" uri="{CCE6A557-97BC-4b89-ADB6-D9C93CAAB3DF}">
      <x14:dataValidations xmlns:xm="http://schemas.microsoft.com/office/excel/2006/main" xWindow="705" yWindow="492" count="2">
        <x14:dataValidation type="list" allowBlank="1" showInputMessage="1" showErrorMessage="1" error="Veuillez choisir un élément de la liste" xr:uid="{00000000-0002-0000-0100-000006000000}">
          <x14:formula1>
            <xm:f>Hilfsdaten!$F$3:$F$4</xm:f>
          </x14:formula1>
          <xm:sqref>B13</xm:sqref>
        </x14:dataValidation>
        <x14:dataValidation type="list" allowBlank="1" showInputMessage="1" showErrorMessage="1" error="Sono autorizzati solo i numeri 2 o 3." prompt="Il valore deve essere selezionato in base all'opuscolo informativo &quot;Indennità per intemperie&quot;." xr:uid="{00000000-0002-0000-0100-000007000000}">
          <x14:formula1>
            <xm:f>Hilfsdaten!$F$21:$F$22</xm:f>
          </x14:formula1>
          <xm:sqref>B29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JD208"/>
  <sheetViews>
    <sheetView showGridLines="0" zoomScale="85" zoomScaleNormal="85" zoomScaleSheetLayoutView="85" zoomScalePageLayoutView="85" workbookViewId="0">
      <pane ySplit="7" topLeftCell="A8" activePane="bottomLeft" state="frozen"/>
      <selection pane="bottomLeft" activeCell="A8" sqref="A8"/>
    </sheetView>
  </sheetViews>
  <sheetFormatPr baseColWidth="10" defaultColWidth="0" defaultRowHeight="12.75" zeroHeight="1"/>
  <cols>
    <col min="1" max="1" width="16.7109375" style="85" customWidth="1"/>
    <col min="2" max="3" width="20.7109375" style="81" customWidth="1"/>
    <col min="4" max="4" width="11.7109375" style="86" customWidth="1"/>
    <col min="5" max="5" width="15.28515625" style="41" customWidth="1"/>
    <col min="6" max="9" width="11.7109375" style="33" customWidth="1"/>
    <col min="10" max="10" width="11.7109375" style="291" customWidth="1"/>
    <col min="11" max="13" width="11.7109375" style="263" customWidth="1"/>
    <col min="14" max="15" width="11.7109375" style="265" customWidth="1"/>
    <col min="16" max="16" width="11.7109375" style="292" customWidth="1"/>
    <col min="17" max="18" width="11.7109375" style="266" customWidth="1"/>
    <col min="19" max="19" width="11.7109375" style="265" customWidth="1"/>
    <col min="20" max="20" width="11.7109375" style="41" customWidth="1"/>
    <col min="21" max="21" width="3.7109375" style="262" customWidth="1"/>
    <col min="22" max="22" width="13.7109375" style="38" hidden="1" customWidth="1"/>
    <col min="23" max="25" width="13.7109375" style="39" hidden="1" customWidth="1"/>
    <col min="26" max="26" width="13.7109375" style="40" hidden="1" customWidth="1"/>
    <col min="27" max="29" width="13.7109375" style="39" hidden="1" customWidth="1"/>
    <col min="30" max="32" width="13.7109375" style="31" hidden="1" customWidth="1"/>
    <col min="33" max="33" width="13.7109375" style="197" hidden="1" customWidth="1"/>
    <col min="34" max="34" width="10.85546875" style="197" hidden="1" customWidth="1"/>
    <col min="35" max="36" width="19.7109375" style="197" hidden="1" customWidth="1"/>
    <col min="37" max="263" width="10.85546875" style="197" hidden="1" customWidth="1"/>
    <col min="264" max="264" width="0.28515625" style="197" hidden="1" customWidth="1"/>
    <col min="265" max="16384" width="11.5703125" style="197" hidden="1"/>
  </cols>
  <sheetData>
    <row r="1" spans="1:36" s="53" customFormat="1">
      <c r="A1" s="54"/>
      <c r="B1" s="83" t="s">
        <v>328</v>
      </c>
      <c r="C1" s="454" t="str">
        <f>'1045Ai Domanda'!D6</f>
        <v xml:space="preserve"> / </v>
      </c>
      <c r="D1" s="455"/>
      <c r="E1" s="400"/>
      <c r="F1" s="53" t="str">
        <f>Übersetzungstexte!A$112</f>
        <v/>
      </c>
      <c r="K1" s="59"/>
      <c r="L1" s="59"/>
      <c r="N1" s="57"/>
      <c r="O1" s="57"/>
      <c r="P1" s="57"/>
      <c r="Q1" s="57"/>
    </row>
    <row r="2" spans="1:36" s="53" customFormat="1" ht="13.5" thickBot="1">
      <c r="A2" s="54"/>
      <c r="B2" s="84" t="s">
        <v>329</v>
      </c>
      <c r="C2" s="456" t="str">
        <f>'1045Ai Domanda'!D24</f>
        <v/>
      </c>
      <c r="D2" s="457"/>
      <c r="E2" s="400"/>
      <c r="K2" s="62"/>
      <c r="L2" s="62"/>
      <c r="Q2" s="61"/>
      <c r="V2" s="53">
        <f>YEAR('1045Ai Domanda'!$B$24)</f>
        <v>1900</v>
      </c>
    </row>
    <row r="3" spans="1:36" s="31" customFormat="1" ht="56.45" customHeight="1" thickBot="1">
      <c r="A3" s="249"/>
      <c r="D3" s="56"/>
      <c r="E3" s="401"/>
      <c r="F3" s="31" t="str">
        <f>Übersetzungstexte!A$114</f>
        <v/>
      </c>
      <c r="K3" s="62"/>
      <c r="L3" s="62"/>
      <c r="M3" s="53"/>
      <c r="N3" s="61"/>
      <c r="O3" s="61"/>
      <c r="P3" s="53"/>
      <c r="Q3" s="61"/>
      <c r="S3" s="64"/>
      <c r="V3" s="31">
        <f>Hilfsdaten!K9</f>
        <v>18</v>
      </c>
    </row>
    <row r="4" spans="1:36" s="261" customFormat="1" ht="13.5" thickBot="1">
      <c r="A4" s="126" t="s">
        <v>330</v>
      </c>
      <c r="B4" s="127"/>
      <c r="C4" s="127"/>
      <c r="D4" s="128"/>
      <c r="E4" s="130"/>
      <c r="F4" s="129" t="s">
        <v>334</v>
      </c>
      <c r="G4" s="130"/>
      <c r="H4" s="130"/>
      <c r="I4" s="130"/>
      <c r="J4" s="128"/>
      <c r="K4" s="128"/>
      <c r="L4" s="131"/>
      <c r="M4" s="126" t="s">
        <v>441</v>
      </c>
      <c r="N4" s="128"/>
      <c r="O4" s="128"/>
      <c r="P4" s="128"/>
      <c r="Q4" s="128"/>
      <c r="R4" s="128"/>
      <c r="S4" s="128"/>
      <c r="T4" s="132"/>
      <c r="U4" s="254"/>
      <c r="V4" s="255" t="str">
        <f>'1045Ai Domanda'!$B$27</f>
        <v/>
      </c>
      <c r="W4" s="256"/>
      <c r="X4" s="257"/>
      <c r="Y4" s="257"/>
      <c r="Z4" s="133"/>
      <c r="AA4" s="258"/>
      <c r="AB4" s="133"/>
      <c r="AC4" s="133"/>
      <c r="AD4" s="133"/>
      <c r="AE4" s="259" t="e">
        <f>'1045Ai Domanda'!B28-1</f>
        <v>#VALUE!</v>
      </c>
      <c r="AF4" s="260"/>
      <c r="AG4" s="134"/>
      <c r="AI4" s="135"/>
    </row>
    <row r="5" spans="1:36" ht="26.85" customHeight="1">
      <c r="A5" s="458" t="s">
        <v>465</v>
      </c>
      <c r="B5" s="460" t="s">
        <v>331</v>
      </c>
      <c r="C5" s="460" t="s">
        <v>332</v>
      </c>
      <c r="D5" s="462" t="s">
        <v>333</v>
      </c>
      <c r="E5" s="466" t="s">
        <v>497</v>
      </c>
      <c r="F5" s="464" t="s">
        <v>335</v>
      </c>
      <c r="G5" s="452" t="s">
        <v>336</v>
      </c>
      <c r="H5" s="468" t="s">
        <v>442</v>
      </c>
      <c r="I5" s="470" t="s">
        <v>443</v>
      </c>
      <c r="J5" s="470" t="s">
        <v>337</v>
      </c>
      <c r="K5" s="470" t="s">
        <v>310</v>
      </c>
      <c r="L5" s="472" t="s">
        <v>444</v>
      </c>
      <c r="M5" s="474" t="s">
        <v>466</v>
      </c>
      <c r="N5" s="475"/>
      <c r="O5" s="478" t="s">
        <v>468</v>
      </c>
      <c r="P5" s="452" t="s">
        <v>469</v>
      </c>
      <c r="Q5" s="476" t="s">
        <v>313</v>
      </c>
      <c r="R5" s="477"/>
      <c r="S5" s="470" t="s">
        <v>471</v>
      </c>
      <c r="T5" s="472" t="s">
        <v>472</v>
      </c>
      <c r="V5" s="263"/>
      <c r="W5" s="264"/>
      <c r="X5" s="265"/>
      <c r="Y5" s="265"/>
      <c r="Z5" s="266"/>
      <c r="AA5" s="267"/>
      <c r="AB5" s="266"/>
      <c r="AC5" s="266"/>
      <c r="AD5" s="266"/>
      <c r="AE5" s="30"/>
      <c r="AF5" s="268"/>
      <c r="AG5" s="269"/>
      <c r="AI5" s="270"/>
    </row>
    <row r="6" spans="1:36" s="184" customFormat="1" ht="26.85" customHeight="1">
      <c r="A6" s="459"/>
      <c r="B6" s="461"/>
      <c r="C6" s="461"/>
      <c r="D6" s="463"/>
      <c r="E6" s="467"/>
      <c r="F6" s="465"/>
      <c r="G6" s="453"/>
      <c r="H6" s="469"/>
      <c r="I6" s="471"/>
      <c r="J6" s="471"/>
      <c r="K6" s="471"/>
      <c r="L6" s="473"/>
      <c r="M6" s="68" t="s">
        <v>445</v>
      </c>
      <c r="N6" s="69" t="s">
        <v>467</v>
      </c>
      <c r="O6" s="479"/>
      <c r="P6" s="453"/>
      <c r="Q6" s="70" t="s">
        <v>481</v>
      </c>
      <c r="R6" s="349" t="s">
        <v>470</v>
      </c>
      <c r="S6" s="471"/>
      <c r="T6" s="473"/>
      <c r="V6" s="271" t="s">
        <v>262</v>
      </c>
      <c r="W6" s="46" t="s">
        <v>263</v>
      </c>
      <c r="X6" s="46" t="s">
        <v>264</v>
      </c>
      <c r="Y6" s="46" t="s">
        <v>235</v>
      </c>
      <c r="Z6" s="272" t="s">
        <v>265</v>
      </c>
      <c r="AA6" s="48" t="s">
        <v>266</v>
      </c>
      <c r="AB6" s="48" t="s">
        <v>267</v>
      </c>
      <c r="AC6" s="48" t="s">
        <v>268</v>
      </c>
      <c r="AD6" s="48" t="s">
        <v>269</v>
      </c>
      <c r="AE6" s="46" t="s">
        <v>270</v>
      </c>
      <c r="AF6" s="48" t="s">
        <v>271</v>
      </c>
      <c r="AG6" s="48" t="s">
        <v>272</v>
      </c>
      <c r="AH6" s="48"/>
      <c r="AI6" s="48"/>
      <c r="AJ6" s="48"/>
    </row>
    <row r="7" spans="1:36" s="288" customFormat="1" ht="16.899999999999999" customHeight="1">
      <c r="A7" s="273" t="s">
        <v>279</v>
      </c>
      <c r="B7" s="403" t="s">
        <v>280</v>
      </c>
      <c r="C7" s="404" t="s">
        <v>281</v>
      </c>
      <c r="D7" s="405">
        <v>31079</v>
      </c>
      <c r="E7" s="402" t="s">
        <v>499</v>
      </c>
      <c r="F7" s="274"/>
      <c r="G7" s="275">
        <v>22.5</v>
      </c>
      <c r="H7" s="276">
        <v>12</v>
      </c>
      <c r="I7" s="277">
        <v>5000</v>
      </c>
      <c r="J7" s="278">
        <v>25</v>
      </c>
      <c r="K7" s="277">
        <v>6</v>
      </c>
      <c r="L7" s="279">
        <v>42.5</v>
      </c>
      <c r="M7" s="280">
        <v>40</v>
      </c>
      <c r="N7" s="277">
        <v>176</v>
      </c>
      <c r="O7" s="281">
        <v>91</v>
      </c>
      <c r="P7" s="277">
        <v>8</v>
      </c>
      <c r="Q7" s="282">
        <v>12</v>
      </c>
      <c r="R7" s="275">
        <v>1</v>
      </c>
      <c r="S7" s="277">
        <v>5</v>
      </c>
      <c r="T7" s="279">
        <v>0</v>
      </c>
      <c r="U7" s="283"/>
      <c r="V7" s="284"/>
      <c r="W7" s="284"/>
      <c r="X7" s="285"/>
      <c r="Y7" s="285"/>
      <c r="Z7" s="286"/>
      <c r="AA7" s="285"/>
      <c r="AB7" s="285"/>
      <c r="AC7" s="285"/>
      <c r="AD7" s="285"/>
      <c r="AE7" s="287"/>
      <c r="AG7" s="287"/>
      <c r="AH7" s="287"/>
      <c r="AJ7" s="289"/>
    </row>
    <row r="8" spans="1:36" s="135" customFormat="1" ht="16.899999999999999" customHeight="1">
      <c r="A8" s="245"/>
      <c r="B8" s="406"/>
      <c r="C8" s="407"/>
      <c r="D8" s="408"/>
      <c r="E8" s="409"/>
      <c r="F8" s="246"/>
      <c r="G8" s="138"/>
      <c r="H8" s="247"/>
      <c r="I8" s="222"/>
      <c r="J8" s="221"/>
      <c r="K8" s="222"/>
      <c r="L8" s="198"/>
      <c r="M8" s="248"/>
      <c r="N8" s="222"/>
      <c r="O8" s="136"/>
      <c r="P8" s="222"/>
      <c r="Q8" s="137"/>
      <c r="R8" s="138"/>
      <c r="S8" s="222"/>
      <c r="T8" s="198"/>
      <c r="V8" s="139">
        <f t="shared" ref="V8:V39" si="0">IF(V$2-YEAR(D8)&lt;V$3,0,1)</f>
        <v>0</v>
      </c>
      <c r="W8" s="139">
        <f>IF('1045Ei Conteggio'!D12="",0,1)</f>
        <v>0</v>
      </c>
      <c r="X8" s="133" t="str">
        <f t="shared" ref="X8:X39" si="1">IF(AND(A8="",B8="",C8=""),"",ROUND((K8+J8)/(V$4-(K8+J8))*100,2))</f>
        <v/>
      </c>
      <c r="Y8" s="133">
        <f t="shared" ref="Y8:Y39" si="2">ROUND(H8,0)/12</f>
        <v>0</v>
      </c>
      <c r="Z8" s="257" t="str">
        <f t="shared" ref="Z8:Z39" si="3">IF(AND(A8="",B8="",C8=""),"",ROUND((V$4-(K8+J8))*L8/60,1))</f>
        <v/>
      </c>
      <c r="AA8" s="133" t="str">
        <f>IF(OR(AND(A8="",B8="",C8=""),G8=0,G8=""),"",ROUND((1+X8/100)*Y8*G8,2))</f>
        <v/>
      </c>
      <c r="AB8" s="133" t="str">
        <f>IF(OR(AND(A8="",B8="",C8=""),G8=0,G8="",L8=0,L8=""),"",ROUND((1+X8/100)*(I8/(V$4*L8/5)+Y8*G8),2))</f>
        <v/>
      </c>
      <c r="AC8" s="133" t="str">
        <f t="shared" ref="AC8:AC39" si="4">IF(OR(AND(A8="",B8="",C8=""),F8=0,F8="",Z8=0,Z8=""),"",ROUND((Y8*F8/Z8),2))</f>
        <v/>
      </c>
      <c r="AD8" s="133" t="str">
        <f t="shared" ref="AD8:AD39" si="5">IF(OR(AND(A8="",B8="",C8=""),F8=0,F8="",Z8=0,Z8=""),"",ROUND((I8/(12*Y8*F8)+1)*Y8*F8/Z8,2))</f>
        <v/>
      </c>
      <c r="AE8" s="140" t="str">
        <f t="shared" ref="AE8:AE39" si="6">IF(OR(AND(A8="",B8="",C8=""),Z8=0,Z8=""),"",ROUND((AE$4) / Z8,1))</f>
        <v/>
      </c>
      <c r="AF8" s="135" t="str">
        <f t="shared" ref="AF8:AF39" si="7">IF(OR(AND(A8="",B8="",C8=""),V$4=""),"",IF(AND(G8&gt;0,I8&gt;0),AB8, IF(G8&gt;0,AA8, IF(AND(F8&gt;0,I8&gt;0),AD8,AC8))))</f>
        <v/>
      </c>
      <c r="AG8" s="140" t="str">
        <f>IF(AE8&lt;AF8,AE8,AF8)</f>
        <v/>
      </c>
      <c r="AH8" s="140"/>
      <c r="AJ8" s="290"/>
    </row>
    <row r="9" spans="1:36" s="261" customFormat="1" ht="16.899999999999999" customHeight="1">
      <c r="A9" s="245"/>
      <c r="B9" s="406"/>
      <c r="C9" s="407"/>
      <c r="D9" s="408"/>
      <c r="E9" s="410"/>
      <c r="F9" s="246"/>
      <c r="G9" s="138"/>
      <c r="H9" s="247"/>
      <c r="I9" s="222"/>
      <c r="J9" s="221"/>
      <c r="K9" s="222"/>
      <c r="L9" s="198"/>
      <c r="M9" s="248"/>
      <c r="N9" s="222"/>
      <c r="O9" s="136"/>
      <c r="P9" s="222"/>
      <c r="Q9" s="137"/>
      <c r="R9" s="138"/>
      <c r="S9" s="222"/>
      <c r="T9" s="199"/>
      <c r="U9" s="254"/>
      <c r="V9" s="139">
        <f t="shared" si="0"/>
        <v>0</v>
      </c>
      <c r="W9" s="139">
        <f>IF('1045Ei Conteggio'!D13="",0,1)</f>
        <v>0</v>
      </c>
      <c r="X9" s="133" t="str">
        <f t="shared" si="1"/>
        <v/>
      </c>
      <c r="Y9" s="133">
        <f t="shared" si="2"/>
        <v>0</v>
      </c>
      <c r="Z9" s="257" t="str">
        <f t="shared" si="3"/>
        <v/>
      </c>
      <c r="AA9" s="133" t="str">
        <f t="shared" ref="AA9:AA72" si="8">IF(OR(AND(A9="",B9="",C9=""),G9=0,G9=""),"",ROUND((1+X9/100)*Y9*G9,2))</f>
        <v/>
      </c>
      <c r="AB9" s="133" t="str">
        <f t="shared" ref="AB9:AB72" si="9">IF(OR(AND(A9="",B9="",C9=""),G9=0,G9="",L9=0,L9=""),"",ROUND((1+X9/100)*(I9/(V$4*L9/5)+Y9*G9),2))</f>
        <v/>
      </c>
      <c r="AC9" s="133" t="str">
        <f t="shared" si="4"/>
        <v/>
      </c>
      <c r="AD9" s="133" t="str">
        <f t="shared" si="5"/>
        <v/>
      </c>
      <c r="AE9" s="140" t="str">
        <f t="shared" si="6"/>
        <v/>
      </c>
      <c r="AF9" s="135" t="str">
        <f t="shared" si="7"/>
        <v/>
      </c>
      <c r="AG9" s="140" t="str">
        <f>IF(AE9&lt;AF9,AE9,AF9)</f>
        <v/>
      </c>
      <c r="AH9" s="140"/>
      <c r="AI9" s="135"/>
      <c r="AJ9" s="290"/>
    </row>
    <row r="10" spans="1:36" s="261" customFormat="1" ht="16.899999999999999" customHeight="1">
      <c r="A10" s="245"/>
      <c r="B10" s="406"/>
      <c r="C10" s="407"/>
      <c r="D10" s="408"/>
      <c r="E10" s="411"/>
      <c r="F10" s="246"/>
      <c r="G10" s="138"/>
      <c r="H10" s="247"/>
      <c r="I10" s="222"/>
      <c r="J10" s="221"/>
      <c r="K10" s="222"/>
      <c r="L10" s="198"/>
      <c r="M10" s="248"/>
      <c r="N10" s="222"/>
      <c r="O10" s="136"/>
      <c r="P10" s="222"/>
      <c r="Q10" s="137"/>
      <c r="R10" s="138"/>
      <c r="S10" s="222"/>
      <c r="T10" s="199"/>
      <c r="U10" s="254"/>
      <c r="V10" s="139">
        <f t="shared" si="0"/>
        <v>0</v>
      </c>
      <c r="W10" s="139">
        <f>IF('1045Ei Conteggio'!D14="",0,1)</f>
        <v>0</v>
      </c>
      <c r="X10" s="133" t="str">
        <f t="shared" si="1"/>
        <v/>
      </c>
      <c r="Y10" s="133">
        <f t="shared" si="2"/>
        <v>0</v>
      </c>
      <c r="Z10" s="257" t="str">
        <f t="shared" si="3"/>
        <v/>
      </c>
      <c r="AA10" s="133" t="str">
        <f t="shared" si="8"/>
        <v/>
      </c>
      <c r="AB10" s="133" t="str">
        <f t="shared" si="9"/>
        <v/>
      </c>
      <c r="AC10" s="133" t="str">
        <f t="shared" si="4"/>
        <v/>
      </c>
      <c r="AD10" s="133" t="str">
        <f t="shared" si="5"/>
        <v/>
      </c>
      <c r="AE10" s="140" t="str">
        <f t="shared" si="6"/>
        <v/>
      </c>
      <c r="AF10" s="135" t="str">
        <f t="shared" si="7"/>
        <v/>
      </c>
      <c r="AG10" s="140" t="str">
        <f t="shared" ref="AG10:AG73" si="10">IF(AE10&lt;AF10,AE10,AF10)</f>
        <v/>
      </c>
      <c r="AH10" s="140"/>
      <c r="AI10" s="135"/>
      <c r="AJ10" s="290"/>
    </row>
    <row r="11" spans="1:36" s="261" customFormat="1" ht="16.899999999999999" customHeight="1">
      <c r="A11" s="245"/>
      <c r="B11" s="406"/>
      <c r="C11" s="407"/>
      <c r="D11" s="408"/>
      <c r="E11" s="411"/>
      <c r="F11" s="246"/>
      <c r="G11" s="138"/>
      <c r="H11" s="247"/>
      <c r="I11" s="222"/>
      <c r="J11" s="221"/>
      <c r="K11" s="222"/>
      <c r="L11" s="198"/>
      <c r="M11" s="248"/>
      <c r="N11" s="222"/>
      <c r="O11" s="136"/>
      <c r="P11" s="222"/>
      <c r="Q11" s="137"/>
      <c r="R11" s="138"/>
      <c r="S11" s="222"/>
      <c r="T11" s="199"/>
      <c r="U11" s="254"/>
      <c r="V11" s="139">
        <f t="shared" si="0"/>
        <v>0</v>
      </c>
      <c r="W11" s="139">
        <f>IF('1045Ei Conteggio'!D15="",0,1)</f>
        <v>0</v>
      </c>
      <c r="X11" s="133" t="str">
        <f t="shared" si="1"/>
        <v/>
      </c>
      <c r="Y11" s="133">
        <f t="shared" si="2"/>
        <v>0</v>
      </c>
      <c r="Z11" s="257" t="str">
        <f t="shared" si="3"/>
        <v/>
      </c>
      <c r="AA11" s="133" t="str">
        <f t="shared" si="8"/>
        <v/>
      </c>
      <c r="AB11" s="133" t="str">
        <f t="shared" si="9"/>
        <v/>
      </c>
      <c r="AC11" s="133" t="str">
        <f t="shared" si="4"/>
        <v/>
      </c>
      <c r="AD11" s="133" t="str">
        <f t="shared" si="5"/>
        <v/>
      </c>
      <c r="AE11" s="140" t="str">
        <f t="shared" si="6"/>
        <v/>
      </c>
      <c r="AF11" s="135" t="str">
        <f t="shared" si="7"/>
        <v/>
      </c>
      <c r="AG11" s="140" t="str">
        <f t="shared" si="10"/>
        <v/>
      </c>
      <c r="AH11" s="140"/>
      <c r="AI11" s="135"/>
      <c r="AJ11" s="290"/>
    </row>
    <row r="12" spans="1:36" s="261" customFormat="1" ht="16.899999999999999" customHeight="1">
      <c r="A12" s="245"/>
      <c r="B12" s="406"/>
      <c r="C12" s="407"/>
      <c r="D12" s="408"/>
      <c r="E12" s="411"/>
      <c r="F12" s="246"/>
      <c r="G12" s="138"/>
      <c r="H12" s="247"/>
      <c r="I12" s="222"/>
      <c r="J12" s="221"/>
      <c r="K12" s="222"/>
      <c r="L12" s="198"/>
      <c r="M12" s="248"/>
      <c r="N12" s="222"/>
      <c r="O12" s="136"/>
      <c r="P12" s="222"/>
      <c r="Q12" s="137"/>
      <c r="R12" s="138"/>
      <c r="S12" s="222"/>
      <c r="T12" s="199"/>
      <c r="U12" s="254"/>
      <c r="V12" s="139">
        <f t="shared" si="0"/>
        <v>0</v>
      </c>
      <c r="W12" s="139">
        <f>IF('1045Ei Conteggio'!D16="",0,1)</f>
        <v>0</v>
      </c>
      <c r="X12" s="133" t="str">
        <f t="shared" si="1"/>
        <v/>
      </c>
      <c r="Y12" s="133">
        <f t="shared" si="2"/>
        <v>0</v>
      </c>
      <c r="Z12" s="257" t="str">
        <f t="shared" si="3"/>
        <v/>
      </c>
      <c r="AA12" s="133" t="str">
        <f t="shared" si="8"/>
        <v/>
      </c>
      <c r="AB12" s="133" t="str">
        <f t="shared" si="9"/>
        <v/>
      </c>
      <c r="AC12" s="133" t="str">
        <f t="shared" si="4"/>
        <v/>
      </c>
      <c r="AD12" s="133" t="str">
        <f t="shared" si="5"/>
        <v/>
      </c>
      <c r="AE12" s="140" t="str">
        <f t="shared" si="6"/>
        <v/>
      </c>
      <c r="AF12" s="135" t="str">
        <f t="shared" si="7"/>
        <v/>
      </c>
      <c r="AG12" s="140" t="str">
        <f t="shared" si="10"/>
        <v/>
      </c>
      <c r="AH12" s="140"/>
      <c r="AI12" s="135"/>
      <c r="AJ12" s="290"/>
    </row>
    <row r="13" spans="1:36" s="261" customFormat="1" ht="16.899999999999999" customHeight="1">
      <c r="A13" s="245"/>
      <c r="B13" s="406"/>
      <c r="C13" s="407"/>
      <c r="D13" s="408"/>
      <c r="E13" s="411"/>
      <c r="F13" s="246"/>
      <c r="G13" s="138"/>
      <c r="H13" s="247"/>
      <c r="I13" s="222"/>
      <c r="J13" s="221"/>
      <c r="K13" s="222"/>
      <c r="L13" s="198"/>
      <c r="M13" s="248"/>
      <c r="N13" s="222"/>
      <c r="O13" s="136"/>
      <c r="P13" s="222"/>
      <c r="Q13" s="137"/>
      <c r="R13" s="138"/>
      <c r="S13" s="222"/>
      <c r="T13" s="199"/>
      <c r="U13" s="254"/>
      <c r="V13" s="139">
        <f t="shared" si="0"/>
        <v>0</v>
      </c>
      <c r="W13" s="139">
        <f>IF('1045Ei Conteggio'!D17="",0,1)</f>
        <v>0</v>
      </c>
      <c r="X13" s="133" t="str">
        <f t="shared" si="1"/>
        <v/>
      </c>
      <c r="Y13" s="133">
        <f t="shared" si="2"/>
        <v>0</v>
      </c>
      <c r="Z13" s="257" t="str">
        <f t="shared" si="3"/>
        <v/>
      </c>
      <c r="AA13" s="133" t="str">
        <f t="shared" si="8"/>
        <v/>
      </c>
      <c r="AB13" s="133" t="str">
        <f t="shared" si="9"/>
        <v/>
      </c>
      <c r="AC13" s="133" t="str">
        <f t="shared" si="4"/>
        <v/>
      </c>
      <c r="AD13" s="133" t="str">
        <f t="shared" si="5"/>
        <v/>
      </c>
      <c r="AE13" s="140" t="str">
        <f t="shared" si="6"/>
        <v/>
      </c>
      <c r="AF13" s="135" t="str">
        <f t="shared" si="7"/>
        <v/>
      </c>
      <c r="AG13" s="140" t="str">
        <f t="shared" si="10"/>
        <v/>
      </c>
      <c r="AH13" s="140"/>
      <c r="AI13" s="135"/>
      <c r="AJ13" s="290"/>
    </row>
    <row r="14" spans="1:36" s="261" customFormat="1" ht="16.899999999999999" customHeight="1">
      <c r="A14" s="245"/>
      <c r="B14" s="406"/>
      <c r="C14" s="407"/>
      <c r="D14" s="408"/>
      <c r="E14" s="411"/>
      <c r="F14" s="246"/>
      <c r="G14" s="138"/>
      <c r="H14" s="247"/>
      <c r="I14" s="222"/>
      <c r="J14" s="221"/>
      <c r="K14" s="222"/>
      <c r="L14" s="198"/>
      <c r="M14" s="248"/>
      <c r="N14" s="222"/>
      <c r="O14" s="136"/>
      <c r="P14" s="222"/>
      <c r="Q14" s="137"/>
      <c r="R14" s="138"/>
      <c r="S14" s="222"/>
      <c r="T14" s="199"/>
      <c r="U14" s="254"/>
      <c r="V14" s="139">
        <f t="shared" si="0"/>
        <v>0</v>
      </c>
      <c r="W14" s="139">
        <f>IF('1045Ei Conteggio'!D18="",0,1)</f>
        <v>0</v>
      </c>
      <c r="X14" s="133" t="str">
        <f t="shared" si="1"/>
        <v/>
      </c>
      <c r="Y14" s="133">
        <f t="shared" si="2"/>
        <v>0</v>
      </c>
      <c r="Z14" s="257" t="str">
        <f t="shared" si="3"/>
        <v/>
      </c>
      <c r="AA14" s="133" t="str">
        <f t="shared" si="8"/>
        <v/>
      </c>
      <c r="AB14" s="133" t="str">
        <f t="shared" si="9"/>
        <v/>
      </c>
      <c r="AC14" s="133" t="str">
        <f t="shared" si="4"/>
        <v/>
      </c>
      <c r="AD14" s="133" t="str">
        <f t="shared" si="5"/>
        <v/>
      </c>
      <c r="AE14" s="140" t="str">
        <f t="shared" si="6"/>
        <v/>
      </c>
      <c r="AF14" s="135" t="str">
        <f t="shared" si="7"/>
        <v/>
      </c>
      <c r="AG14" s="140" t="str">
        <f t="shared" si="10"/>
        <v/>
      </c>
      <c r="AH14" s="140"/>
      <c r="AI14" s="135"/>
      <c r="AJ14" s="290"/>
    </row>
    <row r="15" spans="1:36" s="261" customFormat="1" ht="16.899999999999999" customHeight="1">
      <c r="A15" s="245"/>
      <c r="B15" s="406"/>
      <c r="C15" s="407"/>
      <c r="D15" s="408"/>
      <c r="E15" s="411"/>
      <c r="F15" s="246"/>
      <c r="G15" s="138"/>
      <c r="H15" s="247"/>
      <c r="I15" s="222"/>
      <c r="J15" s="221"/>
      <c r="K15" s="222"/>
      <c r="L15" s="198"/>
      <c r="M15" s="248"/>
      <c r="N15" s="222"/>
      <c r="O15" s="136"/>
      <c r="P15" s="222"/>
      <c r="Q15" s="137"/>
      <c r="R15" s="138"/>
      <c r="S15" s="222"/>
      <c r="T15" s="199"/>
      <c r="U15" s="254"/>
      <c r="V15" s="139">
        <f t="shared" si="0"/>
        <v>0</v>
      </c>
      <c r="W15" s="139">
        <f>IF('1045Ei Conteggio'!D19="",0,1)</f>
        <v>0</v>
      </c>
      <c r="X15" s="133" t="str">
        <f t="shared" si="1"/>
        <v/>
      </c>
      <c r="Y15" s="133">
        <f t="shared" si="2"/>
        <v>0</v>
      </c>
      <c r="Z15" s="257" t="str">
        <f t="shared" si="3"/>
        <v/>
      </c>
      <c r="AA15" s="133" t="str">
        <f t="shared" si="8"/>
        <v/>
      </c>
      <c r="AB15" s="133" t="str">
        <f t="shared" si="9"/>
        <v/>
      </c>
      <c r="AC15" s="133" t="str">
        <f t="shared" si="4"/>
        <v/>
      </c>
      <c r="AD15" s="133" t="str">
        <f t="shared" si="5"/>
        <v/>
      </c>
      <c r="AE15" s="140" t="str">
        <f t="shared" si="6"/>
        <v/>
      </c>
      <c r="AF15" s="135" t="str">
        <f t="shared" si="7"/>
        <v/>
      </c>
      <c r="AG15" s="140" t="str">
        <f t="shared" si="10"/>
        <v/>
      </c>
      <c r="AH15" s="140"/>
      <c r="AI15" s="135"/>
      <c r="AJ15" s="290"/>
    </row>
    <row r="16" spans="1:36" s="261" customFormat="1" ht="16.899999999999999" customHeight="1">
      <c r="A16" s="245"/>
      <c r="B16" s="406"/>
      <c r="C16" s="407"/>
      <c r="D16" s="408"/>
      <c r="E16" s="411"/>
      <c r="F16" s="246"/>
      <c r="G16" s="138"/>
      <c r="H16" s="247"/>
      <c r="I16" s="222"/>
      <c r="J16" s="221"/>
      <c r="K16" s="222"/>
      <c r="L16" s="198"/>
      <c r="M16" s="248"/>
      <c r="N16" s="222"/>
      <c r="O16" s="136"/>
      <c r="P16" s="222"/>
      <c r="Q16" s="137"/>
      <c r="R16" s="138"/>
      <c r="S16" s="222"/>
      <c r="T16" s="199"/>
      <c r="U16" s="254"/>
      <c r="V16" s="139">
        <f t="shared" si="0"/>
        <v>0</v>
      </c>
      <c r="W16" s="139">
        <f>IF('1045Ei Conteggio'!D20="",0,1)</f>
        <v>0</v>
      </c>
      <c r="X16" s="133" t="str">
        <f t="shared" si="1"/>
        <v/>
      </c>
      <c r="Y16" s="133">
        <f t="shared" si="2"/>
        <v>0</v>
      </c>
      <c r="Z16" s="257" t="str">
        <f t="shared" si="3"/>
        <v/>
      </c>
      <c r="AA16" s="133" t="str">
        <f t="shared" si="8"/>
        <v/>
      </c>
      <c r="AB16" s="133" t="str">
        <f t="shared" si="9"/>
        <v/>
      </c>
      <c r="AC16" s="133" t="str">
        <f t="shared" si="4"/>
        <v/>
      </c>
      <c r="AD16" s="133" t="str">
        <f t="shared" si="5"/>
        <v/>
      </c>
      <c r="AE16" s="140" t="str">
        <f t="shared" si="6"/>
        <v/>
      </c>
      <c r="AF16" s="135" t="str">
        <f t="shared" si="7"/>
        <v/>
      </c>
      <c r="AG16" s="140" t="str">
        <f t="shared" si="10"/>
        <v/>
      </c>
      <c r="AH16" s="140"/>
      <c r="AI16" s="135"/>
      <c r="AJ16" s="290"/>
    </row>
    <row r="17" spans="1:36" s="261" customFormat="1" ht="16.899999999999999" customHeight="1">
      <c r="A17" s="245"/>
      <c r="B17" s="406"/>
      <c r="C17" s="407"/>
      <c r="D17" s="408"/>
      <c r="E17" s="411"/>
      <c r="F17" s="246"/>
      <c r="G17" s="138"/>
      <c r="H17" s="247"/>
      <c r="I17" s="222"/>
      <c r="J17" s="221"/>
      <c r="K17" s="222"/>
      <c r="L17" s="198"/>
      <c r="M17" s="248"/>
      <c r="N17" s="222"/>
      <c r="O17" s="136"/>
      <c r="P17" s="222"/>
      <c r="Q17" s="137"/>
      <c r="R17" s="138"/>
      <c r="S17" s="222"/>
      <c r="T17" s="199"/>
      <c r="U17" s="254"/>
      <c r="V17" s="139">
        <f t="shared" si="0"/>
        <v>0</v>
      </c>
      <c r="W17" s="139">
        <f>IF('1045Ei Conteggio'!D21="",0,1)</f>
        <v>0</v>
      </c>
      <c r="X17" s="133" t="str">
        <f t="shared" si="1"/>
        <v/>
      </c>
      <c r="Y17" s="133">
        <f t="shared" si="2"/>
        <v>0</v>
      </c>
      <c r="Z17" s="257" t="str">
        <f t="shared" si="3"/>
        <v/>
      </c>
      <c r="AA17" s="133" t="str">
        <f t="shared" si="8"/>
        <v/>
      </c>
      <c r="AB17" s="133" t="str">
        <f t="shared" si="9"/>
        <v/>
      </c>
      <c r="AC17" s="133" t="str">
        <f t="shared" si="4"/>
        <v/>
      </c>
      <c r="AD17" s="133" t="str">
        <f t="shared" si="5"/>
        <v/>
      </c>
      <c r="AE17" s="140" t="str">
        <f t="shared" si="6"/>
        <v/>
      </c>
      <c r="AF17" s="135" t="str">
        <f t="shared" si="7"/>
        <v/>
      </c>
      <c r="AG17" s="140" t="str">
        <f t="shared" si="10"/>
        <v/>
      </c>
      <c r="AH17" s="140"/>
      <c r="AI17" s="135"/>
      <c r="AJ17" s="290"/>
    </row>
    <row r="18" spans="1:36" s="261" customFormat="1" ht="16.899999999999999" customHeight="1">
      <c r="A18" s="245"/>
      <c r="B18" s="406"/>
      <c r="C18" s="407"/>
      <c r="D18" s="408"/>
      <c r="E18" s="411"/>
      <c r="F18" s="246"/>
      <c r="G18" s="138"/>
      <c r="H18" s="247"/>
      <c r="I18" s="222"/>
      <c r="J18" s="221"/>
      <c r="K18" s="222"/>
      <c r="L18" s="198"/>
      <c r="M18" s="248"/>
      <c r="N18" s="222"/>
      <c r="O18" s="136"/>
      <c r="P18" s="222"/>
      <c r="Q18" s="137"/>
      <c r="R18" s="138"/>
      <c r="S18" s="222"/>
      <c r="T18" s="199"/>
      <c r="U18" s="254"/>
      <c r="V18" s="139">
        <f t="shared" si="0"/>
        <v>0</v>
      </c>
      <c r="W18" s="139">
        <f>IF('1045Ei Conteggio'!D22="",0,1)</f>
        <v>0</v>
      </c>
      <c r="X18" s="133" t="str">
        <f t="shared" si="1"/>
        <v/>
      </c>
      <c r="Y18" s="133">
        <f t="shared" si="2"/>
        <v>0</v>
      </c>
      <c r="Z18" s="257" t="str">
        <f t="shared" si="3"/>
        <v/>
      </c>
      <c r="AA18" s="133" t="str">
        <f t="shared" si="8"/>
        <v/>
      </c>
      <c r="AB18" s="133" t="str">
        <f t="shared" si="9"/>
        <v/>
      </c>
      <c r="AC18" s="133" t="str">
        <f t="shared" si="4"/>
        <v/>
      </c>
      <c r="AD18" s="133" t="str">
        <f t="shared" si="5"/>
        <v/>
      </c>
      <c r="AE18" s="140" t="str">
        <f t="shared" si="6"/>
        <v/>
      </c>
      <c r="AF18" s="135" t="str">
        <f t="shared" si="7"/>
        <v/>
      </c>
      <c r="AG18" s="140" t="str">
        <f t="shared" si="10"/>
        <v/>
      </c>
      <c r="AH18" s="140"/>
      <c r="AI18" s="135"/>
      <c r="AJ18" s="290"/>
    </row>
    <row r="19" spans="1:36" s="261" customFormat="1" ht="16.899999999999999" customHeight="1">
      <c r="A19" s="245"/>
      <c r="B19" s="406"/>
      <c r="C19" s="407"/>
      <c r="D19" s="408"/>
      <c r="E19" s="411"/>
      <c r="F19" s="246"/>
      <c r="G19" s="138"/>
      <c r="H19" s="247"/>
      <c r="I19" s="222"/>
      <c r="J19" s="221"/>
      <c r="K19" s="222"/>
      <c r="L19" s="198"/>
      <c r="M19" s="248"/>
      <c r="N19" s="222"/>
      <c r="O19" s="136"/>
      <c r="P19" s="222"/>
      <c r="Q19" s="137"/>
      <c r="R19" s="138"/>
      <c r="S19" s="222"/>
      <c r="T19" s="199"/>
      <c r="U19" s="254"/>
      <c r="V19" s="139">
        <f t="shared" si="0"/>
        <v>0</v>
      </c>
      <c r="W19" s="139">
        <f>IF('1045Ei Conteggio'!D23="",0,1)</f>
        <v>0</v>
      </c>
      <c r="X19" s="133" t="str">
        <f t="shared" si="1"/>
        <v/>
      </c>
      <c r="Y19" s="133">
        <f t="shared" si="2"/>
        <v>0</v>
      </c>
      <c r="Z19" s="257" t="str">
        <f t="shared" si="3"/>
        <v/>
      </c>
      <c r="AA19" s="133" t="str">
        <f t="shared" si="8"/>
        <v/>
      </c>
      <c r="AB19" s="133" t="str">
        <f t="shared" si="9"/>
        <v/>
      </c>
      <c r="AC19" s="133" t="str">
        <f t="shared" si="4"/>
        <v/>
      </c>
      <c r="AD19" s="133" t="str">
        <f t="shared" si="5"/>
        <v/>
      </c>
      <c r="AE19" s="140" t="str">
        <f t="shared" si="6"/>
        <v/>
      </c>
      <c r="AF19" s="135" t="str">
        <f t="shared" si="7"/>
        <v/>
      </c>
      <c r="AG19" s="140" t="str">
        <f t="shared" si="10"/>
        <v/>
      </c>
      <c r="AH19" s="140"/>
      <c r="AI19" s="135"/>
      <c r="AJ19" s="290"/>
    </row>
    <row r="20" spans="1:36" s="261" customFormat="1" ht="16.899999999999999" customHeight="1">
      <c r="A20" s="245"/>
      <c r="B20" s="406"/>
      <c r="C20" s="407"/>
      <c r="D20" s="408"/>
      <c r="E20" s="411"/>
      <c r="F20" s="246"/>
      <c r="G20" s="138"/>
      <c r="H20" s="247"/>
      <c r="I20" s="222"/>
      <c r="J20" s="221"/>
      <c r="K20" s="222"/>
      <c r="L20" s="198"/>
      <c r="M20" s="248"/>
      <c r="N20" s="222"/>
      <c r="O20" s="136"/>
      <c r="P20" s="222"/>
      <c r="Q20" s="137"/>
      <c r="R20" s="138"/>
      <c r="S20" s="222"/>
      <c r="T20" s="199"/>
      <c r="U20" s="254"/>
      <c r="V20" s="139">
        <f t="shared" si="0"/>
        <v>0</v>
      </c>
      <c r="W20" s="139">
        <f>IF('1045Ei Conteggio'!D24="",0,1)</f>
        <v>0</v>
      </c>
      <c r="X20" s="133" t="str">
        <f t="shared" si="1"/>
        <v/>
      </c>
      <c r="Y20" s="133">
        <f t="shared" si="2"/>
        <v>0</v>
      </c>
      <c r="Z20" s="257" t="str">
        <f t="shared" si="3"/>
        <v/>
      </c>
      <c r="AA20" s="133" t="str">
        <f t="shared" si="8"/>
        <v/>
      </c>
      <c r="AB20" s="133" t="str">
        <f t="shared" si="9"/>
        <v/>
      </c>
      <c r="AC20" s="133" t="str">
        <f t="shared" si="4"/>
        <v/>
      </c>
      <c r="AD20" s="133" t="str">
        <f t="shared" si="5"/>
        <v/>
      </c>
      <c r="AE20" s="140" t="str">
        <f t="shared" si="6"/>
        <v/>
      </c>
      <c r="AF20" s="135" t="str">
        <f t="shared" si="7"/>
        <v/>
      </c>
      <c r="AG20" s="140" t="str">
        <f t="shared" si="10"/>
        <v/>
      </c>
      <c r="AH20" s="140"/>
      <c r="AI20" s="135"/>
      <c r="AJ20" s="290"/>
    </row>
    <row r="21" spans="1:36" s="261" customFormat="1" ht="16.899999999999999" customHeight="1">
      <c r="A21" s="245"/>
      <c r="B21" s="406"/>
      <c r="C21" s="407"/>
      <c r="D21" s="408"/>
      <c r="E21" s="411"/>
      <c r="F21" s="246"/>
      <c r="G21" s="138"/>
      <c r="H21" s="247"/>
      <c r="I21" s="222"/>
      <c r="J21" s="221"/>
      <c r="K21" s="222"/>
      <c r="L21" s="198"/>
      <c r="M21" s="248"/>
      <c r="N21" s="222"/>
      <c r="O21" s="136"/>
      <c r="P21" s="222"/>
      <c r="Q21" s="137"/>
      <c r="R21" s="138"/>
      <c r="S21" s="222"/>
      <c r="T21" s="199"/>
      <c r="U21" s="254"/>
      <c r="V21" s="139">
        <f t="shared" si="0"/>
        <v>0</v>
      </c>
      <c r="W21" s="139">
        <f>IF('1045Ei Conteggio'!D25="",0,1)</f>
        <v>0</v>
      </c>
      <c r="X21" s="133" t="str">
        <f t="shared" si="1"/>
        <v/>
      </c>
      <c r="Y21" s="133">
        <f t="shared" si="2"/>
        <v>0</v>
      </c>
      <c r="Z21" s="257" t="str">
        <f t="shared" si="3"/>
        <v/>
      </c>
      <c r="AA21" s="133" t="str">
        <f t="shared" si="8"/>
        <v/>
      </c>
      <c r="AB21" s="133" t="str">
        <f t="shared" si="9"/>
        <v/>
      </c>
      <c r="AC21" s="133" t="str">
        <f t="shared" si="4"/>
        <v/>
      </c>
      <c r="AD21" s="133" t="str">
        <f t="shared" si="5"/>
        <v/>
      </c>
      <c r="AE21" s="140" t="str">
        <f t="shared" si="6"/>
        <v/>
      </c>
      <c r="AF21" s="135" t="str">
        <f t="shared" si="7"/>
        <v/>
      </c>
      <c r="AG21" s="140" t="str">
        <f t="shared" si="10"/>
        <v/>
      </c>
      <c r="AH21" s="140"/>
      <c r="AI21" s="135"/>
      <c r="AJ21" s="290"/>
    </row>
    <row r="22" spans="1:36" s="261" customFormat="1" ht="16.899999999999999" customHeight="1">
      <c r="A22" s="245"/>
      <c r="B22" s="406"/>
      <c r="C22" s="407"/>
      <c r="D22" s="408"/>
      <c r="E22" s="411"/>
      <c r="F22" s="246"/>
      <c r="G22" s="138"/>
      <c r="H22" s="247"/>
      <c r="I22" s="222"/>
      <c r="J22" s="221"/>
      <c r="K22" s="222"/>
      <c r="L22" s="198"/>
      <c r="M22" s="248"/>
      <c r="N22" s="222"/>
      <c r="O22" s="136"/>
      <c r="P22" s="222"/>
      <c r="Q22" s="137"/>
      <c r="R22" s="138"/>
      <c r="S22" s="222"/>
      <c r="T22" s="199"/>
      <c r="U22" s="254"/>
      <c r="V22" s="139">
        <f t="shared" si="0"/>
        <v>0</v>
      </c>
      <c r="W22" s="139">
        <f>IF('1045Ei Conteggio'!D26="",0,1)</f>
        <v>0</v>
      </c>
      <c r="X22" s="133" t="str">
        <f t="shared" si="1"/>
        <v/>
      </c>
      <c r="Y22" s="133">
        <f t="shared" si="2"/>
        <v>0</v>
      </c>
      <c r="Z22" s="257" t="str">
        <f t="shared" si="3"/>
        <v/>
      </c>
      <c r="AA22" s="133" t="str">
        <f t="shared" si="8"/>
        <v/>
      </c>
      <c r="AB22" s="133" t="str">
        <f t="shared" si="9"/>
        <v/>
      </c>
      <c r="AC22" s="133" t="str">
        <f t="shared" si="4"/>
        <v/>
      </c>
      <c r="AD22" s="133" t="str">
        <f t="shared" si="5"/>
        <v/>
      </c>
      <c r="AE22" s="140" t="str">
        <f t="shared" si="6"/>
        <v/>
      </c>
      <c r="AF22" s="135" t="str">
        <f t="shared" si="7"/>
        <v/>
      </c>
      <c r="AG22" s="140" t="str">
        <f t="shared" si="10"/>
        <v/>
      </c>
      <c r="AH22" s="140"/>
      <c r="AI22" s="135"/>
      <c r="AJ22" s="290"/>
    </row>
    <row r="23" spans="1:36" s="261" customFormat="1" ht="16.899999999999999" customHeight="1">
      <c r="A23" s="245"/>
      <c r="B23" s="406"/>
      <c r="C23" s="407"/>
      <c r="D23" s="408"/>
      <c r="E23" s="411"/>
      <c r="F23" s="246"/>
      <c r="G23" s="138"/>
      <c r="H23" s="247"/>
      <c r="I23" s="222"/>
      <c r="J23" s="221"/>
      <c r="K23" s="222"/>
      <c r="L23" s="198"/>
      <c r="M23" s="248"/>
      <c r="N23" s="222"/>
      <c r="O23" s="136"/>
      <c r="P23" s="222"/>
      <c r="Q23" s="137"/>
      <c r="R23" s="138"/>
      <c r="S23" s="222"/>
      <c r="T23" s="199"/>
      <c r="U23" s="254"/>
      <c r="V23" s="139">
        <f t="shared" si="0"/>
        <v>0</v>
      </c>
      <c r="W23" s="139">
        <f>IF('1045Ei Conteggio'!D27="",0,1)</f>
        <v>0</v>
      </c>
      <c r="X23" s="133" t="str">
        <f t="shared" si="1"/>
        <v/>
      </c>
      <c r="Y23" s="133">
        <f t="shared" si="2"/>
        <v>0</v>
      </c>
      <c r="Z23" s="257" t="str">
        <f t="shared" si="3"/>
        <v/>
      </c>
      <c r="AA23" s="133" t="str">
        <f t="shared" si="8"/>
        <v/>
      </c>
      <c r="AB23" s="133" t="str">
        <f t="shared" si="9"/>
        <v/>
      </c>
      <c r="AC23" s="133" t="str">
        <f t="shared" si="4"/>
        <v/>
      </c>
      <c r="AD23" s="133" t="str">
        <f t="shared" si="5"/>
        <v/>
      </c>
      <c r="AE23" s="140" t="str">
        <f t="shared" si="6"/>
        <v/>
      </c>
      <c r="AF23" s="135" t="str">
        <f t="shared" si="7"/>
        <v/>
      </c>
      <c r="AG23" s="140" t="str">
        <f t="shared" si="10"/>
        <v/>
      </c>
      <c r="AH23" s="140"/>
      <c r="AI23" s="135"/>
      <c r="AJ23" s="290"/>
    </row>
    <row r="24" spans="1:36" s="261" customFormat="1" ht="16.899999999999999" customHeight="1">
      <c r="A24" s="245"/>
      <c r="B24" s="406"/>
      <c r="C24" s="407"/>
      <c r="D24" s="408"/>
      <c r="E24" s="411"/>
      <c r="F24" s="246"/>
      <c r="G24" s="138"/>
      <c r="H24" s="247"/>
      <c r="I24" s="222"/>
      <c r="J24" s="221"/>
      <c r="K24" s="222"/>
      <c r="L24" s="198"/>
      <c r="M24" s="248"/>
      <c r="N24" s="222"/>
      <c r="O24" s="136"/>
      <c r="P24" s="222"/>
      <c r="Q24" s="137"/>
      <c r="R24" s="138"/>
      <c r="S24" s="222"/>
      <c r="T24" s="199"/>
      <c r="U24" s="254"/>
      <c r="V24" s="139">
        <f t="shared" si="0"/>
        <v>0</v>
      </c>
      <c r="W24" s="139">
        <f>IF('1045Ei Conteggio'!D28="",0,1)</f>
        <v>0</v>
      </c>
      <c r="X24" s="133" t="str">
        <f t="shared" si="1"/>
        <v/>
      </c>
      <c r="Y24" s="133">
        <f t="shared" si="2"/>
        <v>0</v>
      </c>
      <c r="Z24" s="257" t="str">
        <f t="shared" si="3"/>
        <v/>
      </c>
      <c r="AA24" s="133" t="str">
        <f t="shared" si="8"/>
        <v/>
      </c>
      <c r="AB24" s="133" t="str">
        <f t="shared" si="9"/>
        <v/>
      </c>
      <c r="AC24" s="133" t="str">
        <f t="shared" si="4"/>
        <v/>
      </c>
      <c r="AD24" s="133" t="str">
        <f t="shared" si="5"/>
        <v/>
      </c>
      <c r="AE24" s="140" t="str">
        <f t="shared" si="6"/>
        <v/>
      </c>
      <c r="AF24" s="135" t="str">
        <f t="shared" si="7"/>
        <v/>
      </c>
      <c r="AG24" s="140" t="str">
        <f t="shared" si="10"/>
        <v/>
      </c>
      <c r="AH24" s="140"/>
      <c r="AI24" s="135"/>
      <c r="AJ24" s="290"/>
    </row>
    <row r="25" spans="1:36" s="261" customFormat="1" ht="16.899999999999999" customHeight="1">
      <c r="A25" s="245"/>
      <c r="B25" s="406"/>
      <c r="C25" s="407"/>
      <c r="D25" s="408"/>
      <c r="E25" s="411"/>
      <c r="F25" s="246"/>
      <c r="G25" s="138"/>
      <c r="H25" s="247"/>
      <c r="I25" s="222"/>
      <c r="J25" s="221"/>
      <c r="K25" s="222"/>
      <c r="L25" s="198"/>
      <c r="M25" s="248"/>
      <c r="N25" s="222"/>
      <c r="O25" s="136"/>
      <c r="P25" s="222"/>
      <c r="Q25" s="137"/>
      <c r="R25" s="138"/>
      <c r="S25" s="222"/>
      <c r="T25" s="199"/>
      <c r="U25" s="254"/>
      <c r="V25" s="139">
        <f t="shared" si="0"/>
        <v>0</v>
      </c>
      <c r="W25" s="139">
        <f>IF('1045Ei Conteggio'!D29="",0,1)</f>
        <v>0</v>
      </c>
      <c r="X25" s="133" t="str">
        <f t="shared" si="1"/>
        <v/>
      </c>
      <c r="Y25" s="133">
        <f t="shared" si="2"/>
        <v>0</v>
      </c>
      <c r="Z25" s="257" t="str">
        <f t="shared" si="3"/>
        <v/>
      </c>
      <c r="AA25" s="133" t="str">
        <f t="shared" si="8"/>
        <v/>
      </c>
      <c r="AB25" s="133" t="str">
        <f t="shared" si="9"/>
        <v/>
      </c>
      <c r="AC25" s="133" t="str">
        <f t="shared" si="4"/>
        <v/>
      </c>
      <c r="AD25" s="133" t="str">
        <f t="shared" si="5"/>
        <v/>
      </c>
      <c r="AE25" s="140" t="str">
        <f t="shared" si="6"/>
        <v/>
      </c>
      <c r="AF25" s="135" t="str">
        <f t="shared" si="7"/>
        <v/>
      </c>
      <c r="AG25" s="140" t="str">
        <f t="shared" si="10"/>
        <v/>
      </c>
      <c r="AH25" s="140"/>
      <c r="AI25" s="135"/>
      <c r="AJ25" s="290"/>
    </row>
    <row r="26" spans="1:36" s="261" customFormat="1" ht="16.899999999999999" customHeight="1">
      <c r="A26" s="245"/>
      <c r="B26" s="406"/>
      <c r="C26" s="407"/>
      <c r="D26" s="408"/>
      <c r="E26" s="411"/>
      <c r="F26" s="246"/>
      <c r="G26" s="138"/>
      <c r="H26" s="247"/>
      <c r="I26" s="222"/>
      <c r="J26" s="221"/>
      <c r="K26" s="222"/>
      <c r="L26" s="198"/>
      <c r="M26" s="248"/>
      <c r="N26" s="222"/>
      <c r="O26" s="136"/>
      <c r="P26" s="222"/>
      <c r="Q26" s="137"/>
      <c r="R26" s="138"/>
      <c r="S26" s="222"/>
      <c r="T26" s="199"/>
      <c r="U26" s="254"/>
      <c r="V26" s="139">
        <f t="shared" si="0"/>
        <v>0</v>
      </c>
      <c r="W26" s="139">
        <f>IF('1045Ei Conteggio'!D30="",0,1)</f>
        <v>0</v>
      </c>
      <c r="X26" s="133" t="str">
        <f t="shared" si="1"/>
        <v/>
      </c>
      <c r="Y26" s="133">
        <f t="shared" si="2"/>
        <v>0</v>
      </c>
      <c r="Z26" s="257" t="str">
        <f t="shared" si="3"/>
        <v/>
      </c>
      <c r="AA26" s="133" t="str">
        <f t="shared" si="8"/>
        <v/>
      </c>
      <c r="AB26" s="133" t="str">
        <f t="shared" si="9"/>
        <v/>
      </c>
      <c r="AC26" s="133" t="str">
        <f t="shared" si="4"/>
        <v/>
      </c>
      <c r="AD26" s="133" t="str">
        <f t="shared" si="5"/>
        <v/>
      </c>
      <c r="AE26" s="140" t="str">
        <f t="shared" si="6"/>
        <v/>
      </c>
      <c r="AF26" s="135" t="str">
        <f t="shared" si="7"/>
        <v/>
      </c>
      <c r="AG26" s="140" t="str">
        <f t="shared" si="10"/>
        <v/>
      </c>
      <c r="AH26" s="140"/>
      <c r="AI26" s="135"/>
      <c r="AJ26" s="290"/>
    </row>
    <row r="27" spans="1:36" s="261" customFormat="1" ht="16.899999999999999" customHeight="1">
      <c r="A27" s="245"/>
      <c r="B27" s="406"/>
      <c r="C27" s="407"/>
      <c r="D27" s="408"/>
      <c r="E27" s="411"/>
      <c r="F27" s="246"/>
      <c r="G27" s="138"/>
      <c r="H27" s="247"/>
      <c r="I27" s="222"/>
      <c r="J27" s="221"/>
      <c r="K27" s="222"/>
      <c r="L27" s="198"/>
      <c r="M27" s="248"/>
      <c r="N27" s="222"/>
      <c r="O27" s="136"/>
      <c r="P27" s="222"/>
      <c r="Q27" s="137"/>
      <c r="R27" s="138"/>
      <c r="S27" s="222"/>
      <c r="T27" s="199"/>
      <c r="U27" s="254"/>
      <c r="V27" s="139">
        <f t="shared" si="0"/>
        <v>0</v>
      </c>
      <c r="W27" s="139">
        <f>IF('1045Ei Conteggio'!D31="",0,1)</f>
        <v>0</v>
      </c>
      <c r="X27" s="133" t="str">
        <f t="shared" si="1"/>
        <v/>
      </c>
      <c r="Y27" s="133">
        <f t="shared" si="2"/>
        <v>0</v>
      </c>
      <c r="Z27" s="257" t="str">
        <f t="shared" si="3"/>
        <v/>
      </c>
      <c r="AA27" s="133" t="str">
        <f t="shared" si="8"/>
        <v/>
      </c>
      <c r="AB27" s="133" t="str">
        <f t="shared" si="9"/>
        <v/>
      </c>
      <c r="AC27" s="133" t="str">
        <f t="shared" si="4"/>
        <v/>
      </c>
      <c r="AD27" s="133" t="str">
        <f t="shared" si="5"/>
        <v/>
      </c>
      <c r="AE27" s="140" t="str">
        <f t="shared" si="6"/>
        <v/>
      </c>
      <c r="AF27" s="135" t="str">
        <f t="shared" si="7"/>
        <v/>
      </c>
      <c r="AG27" s="140" t="str">
        <f t="shared" si="10"/>
        <v/>
      </c>
      <c r="AH27" s="140"/>
      <c r="AI27" s="135"/>
      <c r="AJ27" s="290"/>
    </row>
    <row r="28" spans="1:36" s="261" customFormat="1" ht="16.899999999999999" customHeight="1">
      <c r="A28" s="245"/>
      <c r="B28" s="406"/>
      <c r="C28" s="407"/>
      <c r="D28" s="408"/>
      <c r="E28" s="411"/>
      <c r="F28" s="246"/>
      <c r="G28" s="138"/>
      <c r="H28" s="247"/>
      <c r="I28" s="222"/>
      <c r="J28" s="221"/>
      <c r="K28" s="222"/>
      <c r="L28" s="198"/>
      <c r="M28" s="248"/>
      <c r="N28" s="222"/>
      <c r="O28" s="136"/>
      <c r="P28" s="222"/>
      <c r="Q28" s="137"/>
      <c r="R28" s="138"/>
      <c r="S28" s="222"/>
      <c r="T28" s="199"/>
      <c r="U28" s="254"/>
      <c r="V28" s="139">
        <f t="shared" si="0"/>
        <v>0</v>
      </c>
      <c r="W28" s="139">
        <f>IF('1045Ei Conteggio'!D32="",0,1)</f>
        <v>0</v>
      </c>
      <c r="X28" s="133" t="str">
        <f t="shared" si="1"/>
        <v/>
      </c>
      <c r="Y28" s="133">
        <f t="shared" si="2"/>
        <v>0</v>
      </c>
      <c r="Z28" s="257" t="str">
        <f t="shared" si="3"/>
        <v/>
      </c>
      <c r="AA28" s="133" t="str">
        <f t="shared" si="8"/>
        <v/>
      </c>
      <c r="AB28" s="133" t="str">
        <f t="shared" si="9"/>
        <v/>
      </c>
      <c r="AC28" s="133" t="str">
        <f t="shared" si="4"/>
        <v/>
      </c>
      <c r="AD28" s="133" t="str">
        <f t="shared" si="5"/>
        <v/>
      </c>
      <c r="AE28" s="140" t="str">
        <f t="shared" si="6"/>
        <v/>
      </c>
      <c r="AF28" s="135" t="str">
        <f t="shared" si="7"/>
        <v/>
      </c>
      <c r="AG28" s="140" t="str">
        <f t="shared" si="10"/>
        <v/>
      </c>
      <c r="AH28" s="140"/>
      <c r="AI28" s="135"/>
      <c r="AJ28" s="290"/>
    </row>
    <row r="29" spans="1:36" s="261" customFormat="1" ht="16.899999999999999" customHeight="1">
      <c r="A29" s="245"/>
      <c r="B29" s="406"/>
      <c r="C29" s="407"/>
      <c r="D29" s="408"/>
      <c r="E29" s="411"/>
      <c r="F29" s="246"/>
      <c r="G29" s="138"/>
      <c r="H29" s="247"/>
      <c r="I29" s="222"/>
      <c r="J29" s="221"/>
      <c r="K29" s="222"/>
      <c r="L29" s="198"/>
      <c r="M29" s="248"/>
      <c r="N29" s="222"/>
      <c r="O29" s="136"/>
      <c r="P29" s="222"/>
      <c r="Q29" s="137"/>
      <c r="R29" s="138"/>
      <c r="S29" s="222"/>
      <c r="T29" s="199"/>
      <c r="U29" s="254"/>
      <c r="V29" s="139">
        <f t="shared" si="0"/>
        <v>0</v>
      </c>
      <c r="W29" s="139">
        <f>IF('1045Ei Conteggio'!D33="",0,1)</f>
        <v>0</v>
      </c>
      <c r="X29" s="133" t="str">
        <f t="shared" si="1"/>
        <v/>
      </c>
      <c r="Y29" s="133">
        <f t="shared" si="2"/>
        <v>0</v>
      </c>
      <c r="Z29" s="257" t="str">
        <f t="shared" si="3"/>
        <v/>
      </c>
      <c r="AA29" s="133" t="str">
        <f t="shared" si="8"/>
        <v/>
      </c>
      <c r="AB29" s="133" t="str">
        <f t="shared" si="9"/>
        <v/>
      </c>
      <c r="AC29" s="133" t="str">
        <f t="shared" si="4"/>
        <v/>
      </c>
      <c r="AD29" s="133" t="str">
        <f t="shared" si="5"/>
        <v/>
      </c>
      <c r="AE29" s="140" t="str">
        <f t="shared" si="6"/>
        <v/>
      </c>
      <c r="AF29" s="135" t="str">
        <f t="shared" si="7"/>
        <v/>
      </c>
      <c r="AG29" s="140" t="str">
        <f t="shared" si="10"/>
        <v/>
      </c>
      <c r="AH29" s="140"/>
      <c r="AI29" s="135"/>
      <c r="AJ29" s="290"/>
    </row>
    <row r="30" spans="1:36" s="261" customFormat="1" ht="16.899999999999999" customHeight="1">
      <c r="A30" s="245"/>
      <c r="B30" s="406"/>
      <c r="C30" s="407"/>
      <c r="D30" s="408"/>
      <c r="E30" s="411"/>
      <c r="F30" s="246"/>
      <c r="G30" s="138"/>
      <c r="H30" s="247"/>
      <c r="I30" s="222"/>
      <c r="J30" s="221"/>
      <c r="K30" s="222"/>
      <c r="L30" s="198"/>
      <c r="M30" s="248"/>
      <c r="N30" s="222"/>
      <c r="O30" s="136"/>
      <c r="P30" s="222"/>
      <c r="Q30" s="137"/>
      <c r="R30" s="138"/>
      <c r="S30" s="222"/>
      <c r="T30" s="199"/>
      <c r="U30" s="254"/>
      <c r="V30" s="139">
        <f t="shared" si="0"/>
        <v>0</v>
      </c>
      <c r="W30" s="139">
        <f>IF('1045Ei Conteggio'!D34="",0,1)</f>
        <v>0</v>
      </c>
      <c r="X30" s="133" t="str">
        <f t="shared" si="1"/>
        <v/>
      </c>
      <c r="Y30" s="133">
        <f t="shared" si="2"/>
        <v>0</v>
      </c>
      <c r="Z30" s="257" t="str">
        <f t="shared" si="3"/>
        <v/>
      </c>
      <c r="AA30" s="133" t="str">
        <f t="shared" si="8"/>
        <v/>
      </c>
      <c r="AB30" s="133" t="str">
        <f t="shared" si="9"/>
        <v/>
      </c>
      <c r="AC30" s="133" t="str">
        <f t="shared" si="4"/>
        <v/>
      </c>
      <c r="AD30" s="133" t="str">
        <f t="shared" si="5"/>
        <v/>
      </c>
      <c r="AE30" s="140" t="str">
        <f t="shared" si="6"/>
        <v/>
      </c>
      <c r="AF30" s="135" t="str">
        <f t="shared" si="7"/>
        <v/>
      </c>
      <c r="AG30" s="140" t="str">
        <f t="shared" si="10"/>
        <v/>
      </c>
      <c r="AH30" s="140"/>
      <c r="AI30" s="135"/>
      <c r="AJ30" s="290"/>
    </row>
    <row r="31" spans="1:36" s="261" customFormat="1" ht="16.899999999999999" customHeight="1">
      <c r="A31" s="245"/>
      <c r="B31" s="406"/>
      <c r="C31" s="407"/>
      <c r="D31" s="408"/>
      <c r="E31" s="411"/>
      <c r="F31" s="246"/>
      <c r="G31" s="138"/>
      <c r="H31" s="247"/>
      <c r="I31" s="222"/>
      <c r="J31" s="221"/>
      <c r="K31" s="222"/>
      <c r="L31" s="198"/>
      <c r="M31" s="248"/>
      <c r="N31" s="222"/>
      <c r="O31" s="136"/>
      <c r="P31" s="222"/>
      <c r="Q31" s="137"/>
      <c r="R31" s="138"/>
      <c r="S31" s="222"/>
      <c r="T31" s="199"/>
      <c r="U31" s="254"/>
      <c r="V31" s="139">
        <f t="shared" si="0"/>
        <v>0</v>
      </c>
      <c r="W31" s="139">
        <f>IF('1045Ei Conteggio'!D35="",0,1)</f>
        <v>0</v>
      </c>
      <c r="X31" s="133" t="str">
        <f t="shared" si="1"/>
        <v/>
      </c>
      <c r="Y31" s="133">
        <f t="shared" si="2"/>
        <v>0</v>
      </c>
      <c r="Z31" s="257" t="str">
        <f t="shared" si="3"/>
        <v/>
      </c>
      <c r="AA31" s="133" t="str">
        <f t="shared" si="8"/>
        <v/>
      </c>
      <c r="AB31" s="133" t="str">
        <f t="shared" si="9"/>
        <v/>
      </c>
      <c r="AC31" s="133" t="str">
        <f t="shared" si="4"/>
        <v/>
      </c>
      <c r="AD31" s="133" t="str">
        <f t="shared" si="5"/>
        <v/>
      </c>
      <c r="AE31" s="140" t="str">
        <f t="shared" si="6"/>
        <v/>
      </c>
      <c r="AF31" s="135" t="str">
        <f t="shared" si="7"/>
        <v/>
      </c>
      <c r="AG31" s="140" t="str">
        <f t="shared" si="10"/>
        <v/>
      </c>
      <c r="AH31" s="140"/>
      <c r="AI31" s="135"/>
      <c r="AJ31" s="290"/>
    </row>
    <row r="32" spans="1:36" s="261" customFormat="1" ht="16.899999999999999" customHeight="1">
      <c r="A32" s="245"/>
      <c r="B32" s="406"/>
      <c r="C32" s="407"/>
      <c r="D32" s="408"/>
      <c r="E32" s="411"/>
      <c r="F32" s="246"/>
      <c r="G32" s="138"/>
      <c r="H32" s="247"/>
      <c r="I32" s="222"/>
      <c r="J32" s="221"/>
      <c r="K32" s="222"/>
      <c r="L32" s="198"/>
      <c r="M32" s="248"/>
      <c r="N32" s="222"/>
      <c r="O32" s="136"/>
      <c r="P32" s="222"/>
      <c r="Q32" s="137"/>
      <c r="R32" s="138"/>
      <c r="S32" s="222"/>
      <c r="T32" s="199"/>
      <c r="U32" s="254"/>
      <c r="V32" s="139">
        <f t="shared" si="0"/>
        <v>0</v>
      </c>
      <c r="W32" s="139">
        <f>IF('1045Ei Conteggio'!D36="",0,1)</f>
        <v>0</v>
      </c>
      <c r="X32" s="133" t="str">
        <f t="shared" si="1"/>
        <v/>
      </c>
      <c r="Y32" s="133">
        <f t="shared" si="2"/>
        <v>0</v>
      </c>
      <c r="Z32" s="257" t="str">
        <f t="shared" si="3"/>
        <v/>
      </c>
      <c r="AA32" s="133" t="str">
        <f t="shared" si="8"/>
        <v/>
      </c>
      <c r="AB32" s="133" t="str">
        <f t="shared" si="9"/>
        <v/>
      </c>
      <c r="AC32" s="133" t="str">
        <f t="shared" si="4"/>
        <v/>
      </c>
      <c r="AD32" s="133" t="str">
        <f t="shared" si="5"/>
        <v/>
      </c>
      <c r="AE32" s="140" t="str">
        <f t="shared" si="6"/>
        <v/>
      </c>
      <c r="AF32" s="135" t="str">
        <f t="shared" si="7"/>
        <v/>
      </c>
      <c r="AG32" s="140" t="str">
        <f t="shared" si="10"/>
        <v/>
      </c>
      <c r="AH32" s="140"/>
      <c r="AI32" s="135"/>
      <c r="AJ32" s="290"/>
    </row>
    <row r="33" spans="1:36" s="261" customFormat="1" ht="16.899999999999999" customHeight="1">
      <c r="A33" s="245"/>
      <c r="B33" s="406"/>
      <c r="C33" s="407"/>
      <c r="D33" s="408"/>
      <c r="E33" s="411"/>
      <c r="F33" s="246"/>
      <c r="G33" s="138"/>
      <c r="H33" s="247"/>
      <c r="I33" s="222"/>
      <c r="J33" s="221"/>
      <c r="K33" s="222"/>
      <c r="L33" s="198"/>
      <c r="M33" s="248"/>
      <c r="N33" s="222"/>
      <c r="O33" s="136"/>
      <c r="P33" s="222"/>
      <c r="Q33" s="137"/>
      <c r="R33" s="138"/>
      <c r="S33" s="222"/>
      <c r="T33" s="199"/>
      <c r="U33" s="254"/>
      <c r="V33" s="139">
        <f t="shared" si="0"/>
        <v>0</v>
      </c>
      <c r="W33" s="139">
        <f>IF('1045Ei Conteggio'!D37="",0,1)</f>
        <v>0</v>
      </c>
      <c r="X33" s="133" t="str">
        <f t="shared" si="1"/>
        <v/>
      </c>
      <c r="Y33" s="133">
        <f t="shared" si="2"/>
        <v>0</v>
      </c>
      <c r="Z33" s="257" t="str">
        <f t="shared" si="3"/>
        <v/>
      </c>
      <c r="AA33" s="133" t="str">
        <f t="shared" si="8"/>
        <v/>
      </c>
      <c r="AB33" s="133" t="str">
        <f t="shared" si="9"/>
        <v/>
      </c>
      <c r="AC33" s="133" t="str">
        <f t="shared" si="4"/>
        <v/>
      </c>
      <c r="AD33" s="133" t="str">
        <f t="shared" si="5"/>
        <v/>
      </c>
      <c r="AE33" s="140" t="str">
        <f t="shared" si="6"/>
        <v/>
      </c>
      <c r="AF33" s="135" t="str">
        <f t="shared" si="7"/>
        <v/>
      </c>
      <c r="AG33" s="140" t="str">
        <f t="shared" si="10"/>
        <v/>
      </c>
      <c r="AH33" s="140"/>
      <c r="AI33" s="135"/>
      <c r="AJ33" s="290"/>
    </row>
    <row r="34" spans="1:36" s="261" customFormat="1" ht="16.899999999999999" customHeight="1">
      <c r="A34" s="245"/>
      <c r="B34" s="406"/>
      <c r="C34" s="407"/>
      <c r="D34" s="408"/>
      <c r="E34" s="411"/>
      <c r="F34" s="246"/>
      <c r="G34" s="138"/>
      <c r="H34" s="247"/>
      <c r="I34" s="222"/>
      <c r="J34" s="221"/>
      <c r="K34" s="222"/>
      <c r="L34" s="198"/>
      <c r="M34" s="248"/>
      <c r="N34" s="222"/>
      <c r="O34" s="136"/>
      <c r="P34" s="222"/>
      <c r="Q34" s="137"/>
      <c r="R34" s="138"/>
      <c r="S34" s="222"/>
      <c r="T34" s="199"/>
      <c r="U34" s="254"/>
      <c r="V34" s="139">
        <f t="shared" si="0"/>
        <v>0</v>
      </c>
      <c r="W34" s="139">
        <f>IF('1045Ei Conteggio'!D38="",0,1)</f>
        <v>0</v>
      </c>
      <c r="X34" s="133" t="str">
        <f t="shared" si="1"/>
        <v/>
      </c>
      <c r="Y34" s="133">
        <f t="shared" si="2"/>
        <v>0</v>
      </c>
      <c r="Z34" s="257" t="str">
        <f t="shared" si="3"/>
        <v/>
      </c>
      <c r="AA34" s="133" t="str">
        <f t="shared" si="8"/>
        <v/>
      </c>
      <c r="AB34" s="133" t="str">
        <f t="shared" si="9"/>
        <v/>
      </c>
      <c r="AC34" s="133" t="str">
        <f t="shared" si="4"/>
        <v/>
      </c>
      <c r="AD34" s="133" t="str">
        <f t="shared" si="5"/>
        <v/>
      </c>
      <c r="AE34" s="140" t="str">
        <f t="shared" si="6"/>
        <v/>
      </c>
      <c r="AF34" s="135" t="str">
        <f t="shared" si="7"/>
        <v/>
      </c>
      <c r="AG34" s="140" t="str">
        <f t="shared" si="10"/>
        <v/>
      </c>
      <c r="AH34" s="140"/>
      <c r="AI34" s="135"/>
      <c r="AJ34" s="290"/>
    </row>
    <row r="35" spans="1:36" s="261" customFormat="1" ht="16.899999999999999" customHeight="1">
      <c r="A35" s="245"/>
      <c r="B35" s="406"/>
      <c r="C35" s="407"/>
      <c r="D35" s="408"/>
      <c r="E35" s="411"/>
      <c r="F35" s="246"/>
      <c r="G35" s="138"/>
      <c r="H35" s="247"/>
      <c r="I35" s="222"/>
      <c r="J35" s="221"/>
      <c r="K35" s="222"/>
      <c r="L35" s="198"/>
      <c r="M35" s="248"/>
      <c r="N35" s="222"/>
      <c r="O35" s="136"/>
      <c r="P35" s="222"/>
      <c r="Q35" s="137"/>
      <c r="R35" s="138"/>
      <c r="S35" s="222"/>
      <c r="T35" s="199"/>
      <c r="U35" s="254"/>
      <c r="V35" s="139">
        <f t="shared" si="0"/>
        <v>0</v>
      </c>
      <c r="W35" s="139">
        <f>IF('1045Ei Conteggio'!D39="",0,1)</f>
        <v>0</v>
      </c>
      <c r="X35" s="133" t="str">
        <f t="shared" si="1"/>
        <v/>
      </c>
      <c r="Y35" s="133">
        <f t="shared" si="2"/>
        <v>0</v>
      </c>
      <c r="Z35" s="257" t="str">
        <f t="shared" si="3"/>
        <v/>
      </c>
      <c r="AA35" s="133" t="str">
        <f t="shared" si="8"/>
        <v/>
      </c>
      <c r="AB35" s="133" t="str">
        <f t="shared" si="9"/>
        <v/>
      </c>
      <c r="AC35" s="133" t="str">
        <f t="shared" si="4"/>
        <v/>
      </c>
      <c r="AD35" s="133" t="str">
        <f t="shared" si="5"/>
        <v/>
      </c>
      <c r="AE35" s="140" t="str">
        <f t="shared" si="6"/>
        <v/>
      </c>
      <c r="AF35" s="135" t="str">
        <f t="shared" si="7"/>
        <v/>
      </c>
      <c r="AG35" s="140" t="str">
        <f t="shared" si="10"/>
        <v/>
      </c>
      <c r="AH35" s="140"/>
      <c r="AI35" s="135"/>
      <c r="AJ35" s="290"/>
    </row>
    <row r="36" spans="1:36" s="261" customFormat="1" ht="16.899999999999999" customHeight="1">
      <c r="A36" s="245"/>
      <c r="B36" s="406"/>
      <c r="C36" s="407"/>
      <c r="D36" s="408"/>
      <c r="E36" s="411"/>
      <c r="F36" s="246"/>
      <c r="G36" s="138"/>
      <c r="H36" s="247"/>
      <c r="I36" s="222"/>
      <c r="J36" s="221"/>
      <c r="K36" s="222"/>
      <c r="L36" s="198"/>
      <c r="M36" s="248"/>
      <c r="N36" s="222"/>
      <c r="O36" s="136"/>
      <c r="P36" s="222"/>
      <c r="Q36" s="137"/>
      <c r="R36" s="138"/>
      <c r="S36" s="222"/>
      <c r="T36" s="199"/>
      <c r="U36" s="254"/>
      <c r="V36" s="139">
        <f t="shared" si="0"/>
        <v>0</v>
      </c>
      <c r="W36" s="139">
        <f>IF('1045Ei Conteggio'!D40="",0,1)</f>
        <v>0</v>
      </c>
      <c r="X36" s="133" t="str">
        <f t="shared" si="1"/>
        <v/>
      </c>
      <c r="Y36" s="133">
        <f t="shared" si="2"/>
        <v>0</v>
      </c>
      <c r="Z36" s="257" t="str">
        <f t="shared" si="3"/>
        <v/>
      </c>
      <c r="AA36" s="133" t="str">
        <f t="shared" si="8"/>
        <v/>
      </c>
      <c r="AB36" s="133" t="str">
        <f t="shared" si="9"/>
        <v/>
      </c>
      <c r="AC36" s="133" t="str">
        <f t="shared" si="4"/>
        <v/>
      </c>
      <c r="AD36" s="133" t="str">
        <f t="shared" si="5"/>
        <v/>
      </c>
      <c r="AE36" s="140" t="str">
        <f t="shared" si="6"/>
        <v/>
      </c>
      <c r="AF36" s="135" t="str">
        <f t="shared" si="7"/>
        <v/>
      </c>
      <c r="AG36" s="140" t="str">
        <f t="shared" si="10"/>
        <v/>
      </c>
      <c r="AH36" s="140"/>
      <c r="AI36" s="135"/>
      <c r="AJ36" s="290"/>
    </row>
    <row r="37" spans="1:36" s="261" customFormat="1" ht="16.899999999999999" customHeight="1">
      <c r="A37" s="245"/>
      <c r="B37" s="406"/>
      <c r="C37" s="407"/>
      <c r="D37" s="408"/>
      <c r="E37" s="411"/>
      <c r="F37" s="246"/>
      <c r="G37" s="138"/>
      <c r="H37" s="247"/>
      <c r="I37" s="222"/>
      <c r="J37" s="221"/>
      <c r="K37" s="222"/>
      <c r="L37" s="198"/>
      <c r="M37" s="248"/>
      <c r="N37" s="222"/>
      <c r="O37" s="136"/>
      <c r="P37" s="222"/>
      <c r="Q37" s="137"/>
      <c r="R37" s="138"/>
      <c r="S37" s="222"/>
      <c r="T37" s="199"/>
      <c r="U37" s="254"/>
      <c r="V37" s="139">
        <f t="shared" si="0"/>
        <v>0</v>
      </c>
      <c r="W37" s="139">
        <f>IF('1045Ei Conteggio'!D41="",0,1)</f>
        <v>0</v>
      </c>
      <c r="X37" s="133" t="str">
        <f t="shared" si="1"/>
        <v/>
      </c>
      <c r="Y37" s="133">
        <f t="shared" si="2"/>
        <v>0</v>
      </c>
      <c r="Z37" s="257" t="str">
        <f t="shared" si="3"/>
        <v/>
      </c>
      <c r="AA37" s="133" t="str">
        <f t="shared" si="8"/>
        <v/>
      </c>
      <c r="AB37" s="133" t="str">
        <f t="shared" si="9"/>
        <v/>
      </c>
      <c r="AC37" s="133" t="str">
        <f t="shared" si="4"/>
        <v/>
      </c>
      <c r="AD37" s="133" t="str">
        <f t="shared" si="5"/>
        <v/>
      </c>
      <c r="AE37" s="140" t="str">
        <f t="shared" si="6"/>
        <v/>
      </c>
      <c r="AF37" s="135" t="str">
        <f t="shared" si="7"/>
        <v/>
      </c>
      <c r="AG37" s="140" t="str">
        <f t="shared" si="10"/>
        <v/>
      </c>
      <c r="AH37" s="140"/>
      <c r="AI37" s="135"/>
      <c r="AJ37" s="290"/>
    </row>
    <row r="38" spans="1:36" s="261" customFormat="1" ht="16.899999999999999" customHeight="1">
      <c r="A38" s="245"/>
      <c r="B38" s="406"/>
      <c r="C38" s="407"/>
      <c r="D38" s="408"/>
      <c r="E38" s="411"/>
      <c r="F38" s="246"/>
      <c r="G38" s="138"/>
      <c r="H38" s="247"/>
      <c r="I38" s="222"/>
      <c r="J38" s="221"/>
      <c r="K38" s="222"/>
      <c r="L38" s="198"/>
      <c r="M38" s="248"/>
      <c r="N38" s="222"/>
      <c r="O38" s="136"/>
      <c r="P38" s="222"/>
      <c r="Q38" s="137"/>
      <c r="R38" s="138"/>
      <c r="S38" s="222"/>
      <c r="T38" s="199"/>
      <c r="U38" s="254"/>
      <c r="V38" s="139">
        <f t="shared" si="0"/>
        <v>0</v>
      </c>
      <c r="W38" s="139">
        <f>IF('1045Ei Conteggio'!D42="",0,1)</f>
        <v>0</v>
      </c>
      <c r="X38" s="133" t="str">
        <f t="shared" si="1"/>
        <v/>
      </c>
      <c r="Y38" s="133">
        <f t="shared" si="2"/>
        <v>0</v>
      </c>
      <c r="Z38" s="257" t="str">
        <f t="shared" si="3"/>
        <v/>
      </c>
      <c r="AA38" s="133" t="str">
        <f t="shared" si="8"/>
        <v/>
      </c>
      <c r="AB38" s="133" t="str">
        <f t="shared" si="9"/>
        <v/>
      </c>
      <c r="AC38" s="133" t="str">
        <f t="shared" si="4"/>
        <v/>
      </c>
      <c r="AD38" s="133" t="str">
        <f t="shared" si="5"/>
        <v/>
      </c>
      <c r="AE38" s="140" t="str">
        <f t="shared" si="6"/>
        <v/>
      </c>
      <c r="AF38" s="135" t="str">
        <f t="shared" si="7"/>
        <v/>
      </c>
      <c r="AG38" s="140" t="str">
        <f t="shared" si="10"/>
        <v/>
      </c>
      <c r="AH38" s="140"/>
      <c r="AI38" s="135"/>
      <c r="AJ38" s="290"/>
    </row>
    <row r="39" spans="1:36" s="261" customFormat="1" ht="16.899999999999999" customHeight="1">
      <c r="A39" s="245"/>
      <c r="B39" s="406"/>
      <c r="C39" s="407"/>
      <c r="D39" s="408"/>
      <c r="E39" s="411"/>
      <c r="F39" s="246"/>
      <c r="G39" s="138"/>
      <c r="H39" s="247"/>
      <c r="I39" s="222"/>
      <c r="J39" s="221"/>
      <c r="K39" s="222"/>
      <c r="L39" s="198"/>
      <c r="M39" s="248"/>
      <c r="N39" s="222"/>
      <c r="O39" s="136"/>
      <c r="P39" s="222"/>
      <c r="Q39" s="137"/>
      <c r="R39" s="138"/>
      <c r="S39" s="222"/>
      <c r="T39" s="199"/>
      <c r="U39" s="254"/>
      <c r="V39" s="139">
        <f t="shared" si="0"/>
        <v>0</v>
      </c>
      <c r="W39" s="139">
        <f>IF('1045Ei Conteggio'!D43="",0,1)</f>
        <v>0</v>
      </c>
      <c r="X39" s="133" t="str">
        <f t="shared" si="1"/>
        <v/>
      </c>
      <c r="Y39" s="133">
        <f t="shared" si="2"/>
        <v>0</v>
      </c>
      <c r="Z39" s="257" t="str">
        <f t="shared" si="3"/>
        <v/>
      </c>
      <c r="AA39" s="133" t="str">
        <f t="shared" si="8"/>
        <v/>
      </c>
      <c r="AB39" s="133" t="str">
        <f t="shared" si="9"/>
        <v/>
      </c>
      <c r="AC39" s="133" t="str">
        <f t="shared" si="4"/>
        <v/>
      </c>
      <c r="AD39" s="133" t="str">
        <f t="shared" si="5"/>
        <v/>
      </c>
      <c r="AE39" s="140" t="str">
        <f t="shared" si="6"/>
        <v/>
      </c>
      <c r="AF39" s="135" t="str">
        <f t="shared" si="7"/>
        <v/>
      </c>
      <c r="AG39" s="140" t="str">
        <f t="shared" si="10"/>
        <v/>
      </c>
      <c r="AH39" s="140"/>
      <c r="AI39" s="135"/>
      <c r="AJ39" s="290"/>
    </row>
    <row r="40" spans="1:36" s="261" customFormat="1" ht="16.899999999999999" customHeight="1">
      <c r="A40" s="245"/>
      <c r="B40" s="406"/>
      <c r="C40" s="407"/>
      <c r="D40" s="408"/>
      <c r="E40" s="411"/>
      <c r="F40" s="246"/>
      <c r="G40" s="138"/>
      <c r="H40" s="247"/>
      <c r="I40" s="222"/>
      <c r="J40" s="221"/>
      <c r="K40" s="222"/>
      <c r="L40" s="198"/>
      <c r="M40" s="248"/>
      <c r="N40" s="222"/>
      <c r="O40" s="136"/>
      <c r="P40" s="222"/>
      <c r="Q40" s="137"/>
      <c r="R40" s="138"/>
      <c r="S40" s="222"/>
      <c r="T40" s="199"/>
      <c r="U40" s="254"/>
      <c r="V40" s="139">
        <f t="shared" ref="V40:V71" si="11">IF(V$2-YEAR(D40)&lt;V$3,0,1)</f>
        <v>0</v>
      </c>
      <c r="W40" s="139">
        <f>IF('1045Ei Conteggio'!D44="",0,1)</f>
        <v>0</v>
      </c>
      <c r="X40" s="133" t="str">
        <f t="shared" ref="X40:X71" si="12">IF(AND(A40="",B40="",C40=""),"",ROUND((K40+J40)/(V$4-(K40+J40))*100,2))</f>
        <v/>
      </c>
      <c r="Y40" s="133">
        <f t="shared" ref="Y40:Y71" si="13">ROUND(H40,0)/12</f>
        <v>0</v>
      </c>
      <c r="Z40" s="257" t="str">
        <f t="shared" ref="Z40:Z71" si="14">IF(AND(A40="",B40="",C40=""),"",ROUND((V$4-(K40+J40))*L40/60,1))</f>
        <v/>
      </c>
      <c r="AA40" s="133" t="str">
        <f t="shared" si="8"/>
        <v/>
      </c>
      <c r="AB40" s="133" t="str">
        <f t="shared" si="9"/>
        <v/>
      </c>
      <c r="AC40" s="133" t="str">
        <f t="shared" ref="AC40:AC71" si="15">IF(OR(AND(A40="",B40="",C40=""),F40=0,F40="",Z40=0,Z40=""),"",ROUND((Y40*F40/Z40),2))</f>
        <v/>
      </c>
      <c r="AD40" s="133" t="str">
        <f t="shared" ref="AD40:AD71" si="16">IF(OR(AND(A40="",B40="",C40=""),F40=0,F40="",Z40=0,Z40=""),"",ROUND((I40/(12*Y40*F40)+1)*Y40*F40/Z40,2))</f>
        <v/>
      </c>
      <c r="AE40" s="140" t="str">
        <f t="shared" ref="AE40:AE71" si="17">IF(OR(AND(A40="",B40="",C40=""),Z40=0,Z40=""),"",ROUND((AE$4) / Z40,1))</f>
        <v/>
      </c>
      <c r="AF40" s="135" t="str">
        <f t="shared" ref="AF40:AF71" si="18">IF(OR(AND(A40="",B40="",C40=""),V$4=""),"",IF(AND(G40&gt;0,I40&gt;0),AB40, IF(G40&gt;0,AA40, IF(AND(F40&gt;0,I40&gt;0),AD40,AC40))))</f>
        <v/>
      </c>
      <c r="AG40" s="140" t="str">
        <f t="shared" si="10"/>
        <v/>
      </c>
      <c r="AH40" s="140"/>
      <c r="AI40" s="135"/>
      <c r="AJ40" s="290"/>
    </row>
    <row r="41" spans="1:36" s="261" customFormat="1" ht="16.899999999999999" customHeight="1">
      <c r="A41" s="245"/>
      <c r="B41" s="406"/>
      <c r="C41" s="407"/>
      <c r="D41" s="408"/>
      <c r="E41" s="411"/>
      <c r="F41" s="246"/>
      <c r="G41" s="138"/>
      <c r="H41" s="247"/>
      <c r="I41" s="222"/>
      <c r="J41" s="221"/>
      <c r="K41" s="222"/>
      <c r="L41" s="198"/>
      <c r="M41" s="248"/>
      <c r="N41" s="222"/>
      <c r="O41" s="136"/>
      <c r="P41" s="222"/>
      <c r="Q41" s="137"/>
      <c r="R41" s="138"/>
      <c r="S41" s="222"/>
      <c r="T41" s="199"/>
      <c r="U41" s="254"/>
      <c r="V41" s="139">
        <f t="shared" si="11"/>
        <v>0</v>
      </c>
      <c r="W41" s="139">
        <f>IF('1045Ei Conteggio'!D45="",0,1)</f>
        <v>0</v>
      </c>
      <c r="X41" s="133" t="str">
        <f t="shared" si="12"/>
        <v/>
      </c>
      <c r="Y41" s="133">
        <f t="shared" si="13"/>
        <v>0</v>
      </c>
      <c r="Z41" s="257" t="str">
        <f t="shared" si="14"/>
        <v/>
      </c>
      <c r="AA41" s="133" t="str">
        <f t="shared" si="8"/>
        <v/>
      </c>
      <c r="AB41" s="133" t="str">
        <f t="shared" si="9"/>
        <v/>
      </c>
      <c r="AC41" s="133" t="str">
        <f t="shared" si="15"/>
        <v/>
      </c>
      <c r="AD41" s="133" t="str">
        <f t="shared" si="16"/>
        <v/>
      </c>
      <c r="AE41" s="140" t="str">
        <f t="shared" si="17"/>
        <v/>
      </c>
      <c r="AF41" s="135" t="str">
        <f t="shared" si="18"/>
        <v/>
      </c>
      <c r="AG41" s="140" t="str">
        <f t="shared" si="10"/>
        <v/>
      </c>
      <c r="AH41" s="140"/>
      <c r="AI41" s="135"/>
      <c r="AJ41" s="290"/>
    </row>
    <row r="42" spans="1:36" s="261" customFormat="1" ht="16.899999999999999" customHeight="1">
      <c r="A42" s="245"/>
      <c r="B42" s="406"/>
      <c r="C42" s="407"/>
      <c r="D42" s="408"/>
      <c r="E42" s="411"/>
      <c r="F42" s="246"/>
      <c r="G42" s="138"/>
      <c r="H42" s="247"/>
      <c r="I42" s="222"/>
      <c r="J42" s="221"/>
      <c r="K42" s="222"/>
      <c r="L42" s="198"/>
      <c r="M42" s="248"/>
      <c r="N42" s="222"/>
      <c r="O42" s="136"/>
      <c r="P42" s="222"/>
      <c r="Q42" s="137"/>
      <c r="R42" s="138"/>
      <c r="S42" s="222"/>
      <c r="T42" s="199"/>
      <c r="U42" s="254"/>
      <c r="V42" s="139">
        <f t="shared" si="11"/>
        <v>0</v>
      </c>
      <c r="W42" s="139">
        <f>IF('1045Ei Conteggio'!D46="",0,1)</f>
        <v>0</v>
      </c>
      <c r="X42" s="133" t="str">
        <f t="shared" si="12"/>
        <v/>
      </c>
      <c r="Y42" s="133">
        <f t="shared" si="13"/>
        <v>0</v>
      </c>
      <c r="Z42" s="257" t="str">
        <f t="shared" si="14"/>
        <v/>
      </c>
      <c r="AA42" s="133" t="str">
        <f t="shared" si="8"/>
        <v/>
      </c>
      <c r="AB42" s="133" t="str">
        <f t="shared" si="9"/>
        <v/>
      </c>
      <c r="AC42" s="133" t="str">
        <f t="shared" si="15"/>
        <v/>
      </c>
      <c r="AD42" s="133" t="str">
        <f t="shared" si="16"/>
        <v/>
      </c>
      <c r="AE42" s="140" t="str">
        <f t="shared" si="17"/>
        <v/>
      </c>
      <c r="AF42" s="135" t="str">
        <f t="shared" si="18"/>
        <v/>
      </c>
      <c r="AG42" s="140" t="str">
        <f t="shared" si="10"/>
        <v/>
      </c>
      <c r="AH42" s="140"/>
      <c r="AI42" s="135"/>
      <c r="AJ42" s="290"/>
    </row>
    <row r="43" spans="1:36" s="261" customFormat="1" ht="16.899999999999999" customHeight="1">
      <c r="A43" s="245"/>
      <c r="B43" s="406"/>
      <c r="C43" s="407"/>
      <c r="D43" s="408"/>
      <c r="E43" s="411"/>
      <c r="F43" s="246"/>
      <c r="G43" s="138"/>
      <c r="H43" s="247"/>
      <c r="I43" s="222"/>
      <c r="J43" s="221"/>
      <c r="K43" s="222"/>
      <c r="L43" s="198"/>
      <c r="M43" s="248"/>
      <c r="N43" s="222"/>
      <c r="O43" s="136"/>
      <c r="P43" s="222"/>
      <c r="Q43" s="137"/>
      <c r="R43" s="138"/>
      <c r="S43" s="222"/>
      <c r="T43" s="199"/>
      <c r="U43" s="254"/>
      <c r="V43" s="139">
        <f t="shared" si="11"/>
        <v>0</v>
      </c>
      <c r="W43" s="139">
        <f>IF('1045Ei Conteggio'!D47="",0,1)</f>
        <v>0</v>
      </c>
      <c r="X43" s="133" t="str">
        <f t="shared" si="12"/>
        <v/>
      </c>
      <c r="Y43" s="133">
        <f t="shared" si="13"/>
        <v>0</v>
      </c>
      <c r="Z43" s="257" t="str">
        <f t="shared" si="14"/>
        <v/>
      </c>
      <c r="AA43" s="133" t="str">
        <f t="shared" si="8"/>
        <v/>
      </c>
      <c r="AB43" s="133" t="str">
        <f t="shared" si="9"/>
        <v/>
      </c>
      <c r="AC43" s="133" t="str">
        <f t="shared" si="15"/>
        <v/>
      </c>
      <c r="AD43" s="133" t="str">
        <f t="shared" si="16"/>
        <v/>
      </c>
      <c r="AE43" s="140" t="str">
        <f t="shared" si="17"/>
        <v/>
      </c>
      <c r="AF43" s="135" t="str">
        <f t="shared" si="18"/>
        <v/>
      </c>
      <c r="AG43" s="140" t="str">
        <f t="shared" si="10"/>
        <v/>
      </c>
      <c r="AH43" s="140"/>
      <c r="AI43" s="135"/>
      <c r="AJ43" s="290"/>
    </row>
    <row r="44" spans="1:36" s="261" customFormat="1" ht="16.899999999999999" customHeight="1">
      <c r="A44" s="245"/>
      <c r="B44" s="406"/>
      <c r="C44" s="407"/>
      <c r="D44" s="408"/>
      <c r="E44" s="411"/>
      <c r="F44" s="246"/>
      <c r="G44" s="138"/>
      <c r="H44" s="247"/>
      <c r="I44" s="222"/>
      <c r="J44" s="221"/>
      <c r="K44" s="222"/>
      <c r="L44" s="198"/>
      <c r="M44" s="248"/>
      <c r="N44" s="222"/>
      <c r="O44" s="136"/>
      <c r="P44" s="222"/>
      <c r="Q44" s="137"/>
      <c r="R44" s="138"/>
      <c r="S44" s="222"/>
      <c r="T44" s="199"/>
      <c r="U44" s="254"/>
      <c r="V44" s="139">
        <f t="shared" si="11"/>
        <v>0</v>
      </c>
      <c r="W44" s="139">
        <f>IF('1045Ei Conteggio'!D48="",0,1)</f>
        <v>0</v>
      </c>
      <c r="X44" s="133" t="str">
        <f t="shared" si="12"/>
        <v/>
      </c>
      <c r="Y44" s="133">
        <f t="shared" si="13"/>
        <v>0</v>
      </c>
      <c r="Z44" s="257" t="str">
        <f t="shared" si="14"/>
        <v/>
      </c>
      <c r="AA44" s="133" t="str">
        <f t="shared" si="8"/>
        <v/>
      </c>
      <c r="AB44" s="133" t="str">
        <f t="shared" si="9"/>
        <v/>
      </c>
      <c r="AC44" s="133" t="str">
        <f t="shared" si="15"/>
        <v/>
      </c>
      <c r="AD44" s="133" t="str">
        <f t="shared" si="16"/>
        <v/>
      </c>
      <c r="AE44" s="140" t="str">
        <f t="shared" si="17"/>
        <v/>
      </c>
      <c r="AF44" s="135" t="str">
        <f t="shared" si="18"/>
        <v/>
      </c>
      <c r="AG44" s="140" t="str">
        <f t="shared" si="10"/>
        <v/>
      </c>
      <c r="AH44" s="140"/>
      <c r="AI44" s="135"/>
      <c r="AJ44" s="290"/>
    </row>
    <row r="45" spans="1:36" s="261" customFormat="1" ht="16.899999999999999" customHeight="1">
      <c r="A45" s="245"/>
      <c r="B45" s="406"/>
      <c r="C45" s="407"/>
      <c r="D45" s="408"/>
      <c r="E45" s="411"/>
      <c r="F45" s="246"/>
      <c r="G45" s="138"/>
      <c r="H45" s="247"/>
      <c r="I45" s="222"/>
      <c r="J45" s="221"/>
      <c r="K45" s="222"/>
      <c r="L45" s="198"/>
      <c r="M45" s="248"/>
      <c r="N45" s="222"/>
      <c r="O45" s="136"/>
      <c r="P45" s="222"/>
      <c r="Q45" s="137"/>
      <c r="R45" s="138"/>
      <c r="S45" s="222"/>
      <c r="T45" s="199"/>
      <c r="U45" s="254"/>
      <c r="V45" s="139">
        <f t="shared" si="11"/>
        <v>0</v>
      </c>
      <c r="W45" s="139">
        <f>IF('1045Ei Conteggio'!D49="",0,1)</f>
        <v>0</v>
      </c>
      <c r="X45" s="133" t="str">
        <f t="shared" si="12"/>
        <v/>
      </c>
      <c r="Y45" s="133">
        <f t="shared" si="13"/>
        <v>0</v>
      </c>
      <c r="Z45" s="257" t="str">
        <f t="shared" si="14"/>
        <v/>
      </c>
      <c r="AA45" s="133" t="str">
        <f t="shared" si="8"/>
        <v/>
      </c>
      <c r="AB45" s="133" t="str">
        <f t="shared" si="9"/>
        <v/>
      </c>
      <c r="AC45" s="133" t="str">
        <f t="shared" si="15"/>
        <v/>
      </c>
      <c r="AD45" s="133" t="str">
        <f t="shared" si="16"/>
        <v/>
      </c>
      <c r="AE45" s="140" t="str">
        <f t="shared" si="17"/>
        <v/>
      </c>
      <c r="AF45" s="135" t="str">
        <f t="shared" si="18"/>
        <v/>
      </c>
      <c r="AG45" s="140" t="str">
        <f t="shared" si="10"/>
        <v/>
      </c>
      <c r="AH45" s="140"/>
      <c r="AI45" s="135"/>
      <c r="AJ45" s="290"/>
    </row>
    <row r="46" spans="1:36" s="261" customFormat="1" ht="16.899999999999999" customHeight="1">
      <c r="A46" s="245"/>
      <c r="B46" s="406"/>
      <c r="C46" s="407"/>
      <c r="D46" s="408"/>
      <c r="E46" s="411"/>
      <c r="F46" s="246"/>
      <c r="G46" s="138"/>
      <c r="H46" s="247"/>
      <c r="I46" s="222"/>
      <c r="J46" s="221"/>
      <c r="K46" s="222"/>
      <c r="L46" s="198"/>
      <c r="M46" s="248"/>
      <c r="N46" s="222"/>
      <c r="O46" s="136"/>
      <c r="P46" s="222"/>
      <c r="Q46" s="137"/>
      <c r="R46" s="138"/>
      <c r="S46" s="222"/>
      <c r="T46" s="199"/>
      <c r="U46" s="254"/>
      <c r="V46" s="139">
        <f t="shared" si="11"/>
        <v>0</v>
      </c>
      <c r="W46" s="139">
        <f>IF('1045Ei Conteggio'!D50="",0,1)</f>
        <v>0</v>
      </c>
      <c r="X46" s="133" t="str">
        <f t="shared" si="12"/>
        <v/>
      </c>
      <c r="Y46" s="133">
        <f t="shared" si="13"/>
        <v>0</v>
      </c>
      <c r="Z46" s="257" t="str">
        <f t="shared" si="14"/>
        <v/>
      </c>
      <c r="AA46" s="133" t="str">
        <f t="shared" si="8"/>
        <v/>
      </c>
      <c r="AB46" s="133" t="str">
        <f t="shared" si="9"/>
        <v/>
      </c>
      <c r="AC46" s="133" t="str">
        <f t="shared" si="15"/>
        <v/>
      </c>
      <c r="AD46" s="133" t="str">
        <f t="shared" si="16"/>
        <v/>
      </c>
      <c r="AE46" s="140" t="str">
        <f t="shared" si="17"/>
        <v/>
      </c>
      <c r="AF46" s="135" t="str">
        <f t="shared" si="18"/>
        <v/>
      </c>
      <c r="AG46" s="140" t="str">
        <f t="shared" si="10"/>
        <v/>
      </c>
      <c r="AH46" s="140"/>
      <c r="AI46" s="135"/>
      <c r="AJ46" s="290"/>
    </row>
    <row r="47" spans="1:36" s="261" customFormat="1" ht="16.899999999999999" customHeight="1">
      <c r="A47" s="245"/>
      <c r="B47" s="406"/>
      <c r="C47" s="407"/>
      <c r="D47" s="408"/>
      <c r="E47" s="411"/>
      <c r="F47" s="246"/>
      <c r="G47" s="138"/>
      <c r="H47" s="247"/>
      <c r="I47" s="222"/>
      <c r="J47" s="221"/>
      <c r="K47" s="222"/>
      <c r="L47" s="198"/>
      <c r="M47" s="248"/>
      <c r="N47" s="222"/>
      <c r="O47" s="136"/>
      <c r="P47" s="222"/>
      <c r="Q47" s="137"/>
      <c r="R47" s="138"/>
      <c r="S47" s="222"/>
      <c r="T47" s="199"/>
      <c r="U47" s="254"/>
      <c r="V47" s="139">
        <f t="shared" si="11"/>
        <v>0</v>
      </c>
      <c r="W47" s="139">
        <f>IF('1045Ei Conteggio'!D51="",0,1)</f>
        <v>0</v>
      </c>
      <c r="X47" s="133" t="str">
        <f t="shared" si="12"/>
        <v/>
      </c>
      <c r="Y47" s="133">
        <f t="shared" si="13"/>
        <v>0</v>
      </c>
      <c r="Z47" s="257" t="str">
        <f t="shared" si="14"/>
        <v/>
      </c>
      <c r="AA47" s="133" t="str">
        <f t="shared" si="8"/>
        <v/>
      </c>
      <c r="AB47" s="133" t="str">
        <f t="shared" si="9"/>
        <v/>
      </c>
      <c r="AC47" s="133" t="str">
        <f t="shared" si="15"/>
        <v/>
      </c>
      <c r="AD47" s="133" t="str">
        <f t="shared" si="16"/>
        <v/>
      </c>
      <c r="AE47" s="140" t="str">
        <f t="shared" si="17"/>
        <v/>
      </c>
      <c r="AF47" s="135" t="str">
        <f t="shared" si="18"/>
        <v/>
      </c>
      <c r="AG47" s="140" t="str">
        <f t="shared" si="10"/>
        <v/>
      </c>
      <c r="AH47" s="140"/>
      <c r="AI47" s="135"/>
      <c r="AJ47" s="290"/>
    </row>
    <row r="48" spans="1:36" s="261" customFormat="1" ht="16.899999999999999" customHeight="1">
      <c r="A48" s="245"/>
      <c r="B48" s="406"/>
      <c r="C48" s="407"/>
      <c r="D48" s="408"/>
      <c r="E48" s="411"/>
      <c r="F48" s="246"/>
      <c r="G48" s="138"/>
      <c r="H48" s="247"/>
      <c r="I48" s="222"/>
      <c r="J48" s="221"/>
      <c r="K48" s="222"/>
      <c r="L48" s="198"/>
      <c r="M48" s="248"/>
      <c r="N48" s="222"/>
      <c r="O48" s="136"/>
      <c r="P48" s="222"/>
      <c r="Q48" s="137"/>
      <c r="R48" s="138"/>
      <c r="S48" s="222"/>
      <c r="T48" s="199"/>
      <c r="U48" s="254"/>
      <c r="V48" s="139">
        <f t="shared" si="11"/>
        <v>0</v>
      </c>
      <c r="W48" s="139">
        <f>IF('1045Ei Conteggio'!D52="",0,1)</f>
        <v>0</v>
      </c>
      <c r="X48" s="133" t="str">
        <f t="shared" si="12"/>
        <v/>
      </c>
      <c r="Y48" s="133">
        <f t="shared" si="13"/>
        <v>0</v>
      </c>
      <c r="Z48" s="257" t="str">
        <f t="shared" si="14"/>
        <v/>
      </c>
      <c r="AA48" s="133" t="str">
        <f t="shared" si="8"/>
        <v/>
      </c>
      <c r="AB48" s="133" t="str">
        <f t="shared" si="9"/>
        <v/>
      </c>
      <c r="AC48" s="133" t="str">
        <f t="shared" si="15"/>
        <v/>
      </c>
      <c r="AD48" s="133" t="str">
        <f t="shared" si="16"/>
        <v/>
      </c>
      <c r="AE48" s="140" t="str">
        <f t="shared" si="17"/>
        <v/>
      </c>
      <c r="AF48" s="135" t="str">
        <f t="shared" si="18"/>
        <v/>
      </c>
      <c r="AG48" s="140" t="str">
        <f t="shared" si="10"/>
        <v/>
      </c>
      <c r="AH48" s="140"/>
      <c r="AI48" s="135"/>
      <c r="AJ48" s="290"/>
    </row>
    <row r="49" spans="1:36" s="261" customFormat="1" ht="16.899999999999999" customHeight="1">
      <c r="A49" s="245"/>
      <c r="B49" s="406"/>
      <c r="C49" s="407"/>
      <c r="D49" s="408"/>
      <c r="E49" s="411"/>
      <c r="F49" s="246"/>
      <c r="G49" s="138"/>
      <c r="H49" s="247"/>
      <c r="I49" s="222"/>
      <c r="J49" s="221"/>
      <c r="K49" s="222"/>
      <c r="L49" s="198"/>
      <c r="M49" s="248"/>
      <c r="N49" s="222"/>
      <c r="O49" s="136"/>
      <c r="P49" s="222"/>
      <c r="Q49" s="137"/>
      <c r="R49" s="138"/>
      <c r="S49" s="222"/>
      <c r="T49" s="199"/>
      <c r="U49" s="254"/>
      <c r="V49" s="139">
        <f t="shared" si="11"/>
        <v>0</v>
      </c>
      <c r="W49" s="139">
        <f>IF('1045Ei Conteggio'!D53="",0,1)</f>
        <v>0</v>
      </c>
      <c r="X49" s="133" t="str">
        <f t="shared" si="12"/>
        <v/>
      </c>
      <c r="Y49" s="133">
        <f t="shared" si="13"/>
        <v>0</v>
      </c>
      <c r="Z49" s="257" t="str">
        <f t="shared" si="14"/>
        <v/>
      </c>
      <c r="AA49" s="133" t="str">
        <f t="shared" si="8"/>
        <v/>
      </c>
      <c r="AB49" s="133" t="str">
        <f t="shared" si="9"/>
        <v/>
      </c>
      <c r="AC49" s="133" t="str">
        <f t="shared" si="15"/>
        <v/>
      </c>
      <c r="AD49" s="133" t="str">
        <f t="shared" si="16"/>
        <v/>
      </c>
      <c r="AE49" s="140" t="str">
        <f t="shared" si="17"/>
        <v/>
      </c>
      <c r="AF49" s="135" t="str">
        <f t="shared" si="18"/>
        <v/>
      </c>
      <c r="AG49" s="140" t="str">
        <f t="shared" si="10"/>
        <v/>
      </c>
      <c r="AH49" s="140"/>
      <c r="AI49" s="135"/>
      <c r="AJ49" s="290"/>
    </row>
    <row r="50" spans="1:36" s="261" customFormat="1" ht="16.899999999999999" customHeight="1">
      <c r="A50" s="245"/>
      <c r="B50" s="406"/>
      <c r="C50" s="407"/>
      <c r="D50" s="408"/>
      <c r="E50" s="411"/>
      <c r="F50" s="246"/>
      <c r="G50" s="138"/>
      <c r="H50" s="247"/>
      <c r="I50" s="222"/>
      <c r="J50" s="221"/>
      <c r="K50" s="222"/>
      <c r="L50" s="198"/>
      <c r="M50" s="248"/>
      <c r="N50" s="222"/>
      <c r="O50" s="136"/>
      <c r="P50" s="222"/>
      <c r="Q50" s="137"/>
      <c r="R50" s="138"/>
      <c r="S50" s="222"/>
      <c r="T50" s="199"/>
      <c r="U50" s="254"/>
      <c r="V50" s="139">
        <f t="shared" si="11"/>
        <v>0</v>
      </c>
      <c r="W50" s="139">
        <f>IF('1045Ei Conteggio'!D54="",0,1)</f>
        <v>0</v>
      </c>
      <c r="X50" s="133" t="str">
        <f t="shared" si="12"/>
        <v/>
      </c>
      <c r="Y50" s="133">
        <f t="shared" si="13"/>
        <v>0</v>
      </c>
      <c r="Z50" s="257" t="str">
        <f t="shared" si="14"/>
        <v/>
      </c>
      <c r="AA50" s="133" t="str">
        <f t="shared" si="8"/>
        <v/>
      </c>
      <c r="AB50" s="133" t="str">
        <f t="shared" si="9"/>
        <v/>
      </c>
      <c r="AC50" s="133" t="str">
        <f t="shared" si="15"/>
        <v/>
      </c>
      <c r="AD50" s="133" t="str">
        <f t="shared" si="16"/>
        <v/>
      </c>
      <c r="AE50" s="140" t="str">
        <f t="shared" si="17"/>
        <v/>
      </c>
      <c r="AF50" s="135" t="str">
        <f t="shared" si="18"/>
        <v/>
      </c>
      <c r="AG50" s="140" t="str">
        <f t="shared" si="10"/>
        <v/>
      </c>
      <c r="AH50" s="140"/>
      <c r="AI50" s="135"/>
      <c r="AJ50" s="290"/>
    </row>
    <row r="51" spans="1:36" s="261" customFormat="1" ht="16.899999999999999" customHeight="1">
      <c r="A51" s="245"/>
      <c r="B51" s="406"/>
      <c r="C51" s="407"/>
      <c r="D51" s="408"/>
      <c r="E51" s="411"/>
      <c r="F51" s="246"/>
      <c r="G51" s="138"/>
      <c r="H51" s="247"/>
      <c r="I51" s="222"/>
      <c r="J51" s="221"/>
      <c r="K51" s="222"/>
      <c r="L51" s="198"/>
      <c r="M51" s="248"/>
      <c r="N51" s="222"/>
      <c r="O51" s="136"/>
      <c r="P51" s="222"/>
      <c r="Q51" s="137"/>
      <c r="R51" s="138"/>
      <c r="S51" s="222"/>
      <c r="T51" s="199"/>
      <c r="U51" s="254"/>
      <c r="V51" s="139">
        <f t="shared" si="11"/>
        <v>0</v>
      </c>
      <c r="W51" s="139">
        <f>IF('1045Ei Conteggio'!D55="",0,1)</f>
        <v>0</v>
      </c>
      <c r="X51" s="133" t="str">
        <f t="shared" si="12"/>
        <v/>
      </c>
      <c r="Y51" s="133">
        <f t="shared" si="13"/>
        <v>0</v>
      </c>
      <c r="Z51" s="257" t="str">
        <f t="shared" si="14"/>
        <v/>
      </c>
      <c r="AA51" s="133" t="str">
        <f t="shared" si="8"/>
        <v/>
      </c>
      <c r="AB51" s="133" t="str">
        <f t="shared" si="9"/>
        <v/>
      </c>
      <c r="AC51" s="133" t="str">
        <f t="shared" si="15"/>
        <v/>
      </c>
      <c r="AD51" s="133" t="str">
        <f t="shared" si="16"/>
        <v/>
      </c>
      <c r="AE51" s="140" t="str">
        <f t="shared" si="17"/>
        <v/>
      </c>
      <c r="AF51" s="135" t="str">
        <f t="shared" si="18"/>
        <v/>
      </c>
      <c r="AG51" s="140" t="str">
        <f t="shared" si="10"/>
        <v/>
      </c>
      <c r="AH51" s="140"/>
      <c r="AI51" s="135"/>
      <c r="AJ51" s="290"/>
    </row>
    <row r="52" spans="1:36" s="261" customFormat="1" ht="16.899999999999999" customHeight="1">
      <c r="A52" s="245"/>
      <c r="B52" s="406"/>
      <c r="C52" s="407"/>
      <c r="D52" s="408"/>
      <c r="E52" s="411"/>
      <c r="F52" s="246"/>
      <c r="G52" s="138"/>
      <c r="H52" s="247"/>
      <c r="I52" s="222"/>
      <c r="J52" s="221"/>
      <c r="K52" s="222"/>
      <c r="L52" s="198"/>
      <c r="M52" s="248"/>
      <c r="N52" s="222"/>
      <c r="O52" s="136"/>
      <c r="P52" s="222"/>
      <c r="Q52" s="137"/>
      <c r="R52" s="138"/>
      <c r="S52" s="222"/>
      <c r="T52" s="199"/>
      <c r="U52" s="254"/>
      <c r="V52" s="139">
        <f t="shared" si="11"/>
        <v>0</v>
      </c>
      <c r="W52" s="139">
        <f>IF('1045Ei Conteggio'!D56="",0,1)</f>
        <v>0</v>
      </c>
      <c r="X52" s="133" t="str">
        <f t="shared" si="12"/>
        <v/>
      </c>
      <c r="Y52" s="133">
        <f t="shared" si="13"/>
        <v>0</v>
      </c>
      <c r="Z52" s="257" t="str">
        <f t="shared" si="14"/>
        <v/>
      </c>
      <c r="AA52" s="133" t="str">
        <f t="shared" si="8"/>
        <v/>
      </c>
      <c r="AB52" s="133" t="str">
        <f t="shared" si="9"/>
        <v/>
      </c>
      <c r="AC52" s="133" t="str">
        <f t="shared" si="15"/>
        <v/>
      </c>
      <c r="AD52" s="133" t="str">
        <f t="shared" si="16"/>
        <v/>
      </c>
      <c r="AE52" s="140" t="str">
        <f t="shared" si="17"/>
        <v/>
      </c>
      <c r="AF52" s="135" t="str">
        <f t="shared" si="18"/>
        <v/>
      </c>
      <c r="AG52" s="140" t="str">
        <f t="shared" si="10"/>
        <v/>
      </c>
      <c r="AH52" s="140"/>
      <c r="AI52" s="135"/>
      <c r="AJ52" s="290"/>
    </row>
    <row r="53" spans="1:36" s="261" customFormat="1" ht="16.899999999999999" customHeight="1">
      <c r="A53" s="245"/>
      <c r="B53" s="406"/>
      <c r="C53" s="407"/>
      <c r="D53" s="408"/>
      <c r="E53" s="411"/>
      <c r="F53" s="246"/>
      <c r="G53" s="138"/>
      <c r="H53" s="247"/>
      <c r="I53" s="222"/>
      <c r="J53" s="221"/>
      <c r="K53" s="222"/>
      <c r="L53" s="198"/>
      <c r="M53" s="248"/>
      <c r="N53" s="222"/>
      <c r="O53" s="136"/>
      <c r="P53" s="222"/>
      <c r="Q53" s="137"/>
      <c r="R53" s="138"/>
      <c r="S53" s="222"/>
      <c r="T53" s="199"/>
      <c r="U53" s="254"/>
      <c r="V53" s="139">
        <f t="shared" si="11"/>
        <v>0</v>
      </c>
      <c r="W53" s="139">
        <f>IF('1045Ei Conteggio'!D57="",0,1)</f>
        <v>0</v>
      </c>
      <c r="X53" s="133" t="str">
        <f t="shared" si="12"/>
        <v/>
      </c>
      <c r="Y53" s="133">
        <f t="shared" si="13"/>
        <v>0</v>
      </c>
      <c r="Z53" s="257" t="str">
        <f t="shared" si="14"/>
        <v/>
      </c>
      <c r="AA53" s="133" t="str">
        <f t="shared" si="8"/>
        <v/>
      </c>
      <c r="AB53" s="133" t="str">
        <f t="shared" si="9"/>
        <v/>
      </c>
      <c r="AC53" s="133" t="str">
        <f t="shared" si="15"/>
        <v/>
      </c>
      <c r="AD53" s="133" t="str">
        <f t="shared" si="16"/>
        <v/>
      </c>
      <c r="AE53" s="140" t="str">
        <f t="shared" si="17"/>
        <v/>
      </c>
      <c r="AF53" s="135" t="str">
        <f t="shared" si="18"/>
        <v/>
      </c>
      <c r="AG53" s="140" t="str">
        <f t="shared" si="10"/>
        <v/>
      </c>
      <c r="AH53" s="140"/>
      <c r="AI53" s="135"/>
      <c r="AJ53" s="290"/>
    </row>
    <row r="54" spans="1:36" s="261" customFormat="1" ht="16.899999999999999" customHeight="1">
      <c r="A54" s="245"/>
      <c r="B54" s="406"/>
      <c r="C54" s="407"/>
      <c r="D54" s="408"/>
      <c r="E54" s="411"/>
      <c r="F54" s="246"/>
      <c r="G54" s="138"/>
      <c r="H54" s="247"/>
      <c r="I54" s="222"/>
      <c r="J54" s="221"/>
      <c r="K54" s="222"/>
      <c r="L54" s="198"/>
      <c r="M54" s="248"/>
      <c r="N54" s="222"/>
      <c r="O54" s="136"/>
      <c r="P54" s="222"/>
      <c r="Q54" s="137"/>
      <c r="R54" s="138"/>
      <c r="S54" s="222"/>
      <c r="T54" s="199"/>
      <c r="U54" s="254"/>
      <c r="V54" s="139">
        <f t="shared" si="11"/>
        <v>0</v>
      </c>
      <c r="W54" s="139">
        <f>IF('1045Ei Conteggio'!D58="",0,1)</f>
        <v>0</v>
      </c>
      <c r="X54" s="133" t="str">
        <f t="shared" si="12"/>
        <v/>
      </c>
      <c r="Y54" s="133">
        <f t="shared" si="13"/>
        <v>0</v>
      </c>
      <c r="Z54" s="257" t="str">
        <f t="shared" si="14"/>
        <v/>
      </c>
      <c r="AA54" s="133" t="str">
        <f t="shared" si="8"/>
        <v/>
      </c>
      <c r="AB54" s="133" t="str">
        <f t="shared" si="9"/>
        <v/>
      </c>
      <c r="AC54" s="133" t="str">
        <f t="shared" si="15"/>
        <v/>
      </c>
      <c r="AD54" s="133" t="str">
        <f t="shared" si="16"/>
        <v/>
      </c>
      <c r="AE54" s="140" t="str">
        <f t="shared" si="17"/>
        <v/>
      </c>
      <c r="AF54" s="135" t="str">
        <f t="shared" si="18"/>
        <v/>
      </c>
      <c r="AG54" s="140" t="str">
        <f t="shared" si="10"/>
        <v/>
      </c>
      <c r="AH54" s="140"/>
      <c r="AI54" s="135"/>
      <c r="AJ54" s="290"/>
    </row>
    <row r="55" spans="1:36" s="261" customFormat="1" ht="16.899999999999999" customHeight="1">
      <c r="A55" s="245"/>
      <c r="B55" s="406"/>
      <c r="C55" s="407"/>
      <c r="D55" s="408"/>
      <c r="E55" s="411"/>
      <c r="F55" s="246"/>
      <c r="G55" s="138"/>
      <c r="H55" s="247"/>
      <c r="I55" s="222"/>
      <c r="J55" s="221"/>
      <c r="K55" s="222"/>
      <c r="L55" s="198"/>
      <c r="M55" s="248"/>
      <c r="N55" s="222"/>
      <c r="O55" s="136"/>
      <c r="P55" s="222"/>
      <c r="Q55" s="137"/>
      <c r="R55" s="138"/>
      <c r="S55" s="222"/>
      <c r="T55" s="199"/>
      <c r="U55" s="254"/>
      <c r="V55" s="139">
        <f t="shared" si="11"/>
        <v>0</v>
      </c>
      <c r="W55" s="139">
        <f>IF('1045Ei Conteggio'!D59="",0,1)</f>
        <v>0</v>
      </c>
      <c r="X55" s="133" t="str">
        <f t="shared" si="12"/>
        <v/>
      </c>
      <c r="Y55" s="133">
        <f t="shared" si="13"/>
        <v>0</v>
      </c>
      <c r="Z55" s="257" t="str">
        <f t="shared" si="14"/>
        <v/>
      </c>
      <c r="AA55" s="133" t="str">
        <f t="shared" si="8"/>
        <v/>
      </c>
      <c r="AB55" s="133" t="str">
        <f t="shared" si="9"/>
        <v/>
      </c>
      <c r="AC55" s="133" t="str">
        <f t="shared" si="15"/>
        <v/>
      </c>
      <c r="AD55" s="133" t="str">
        <f t="shared" si="16"/>
        <v/>
      </c>
      <c r="AE55" s="140" t="str">
        <f t="shared" si="17"/>
        <v/>
      </c>
      <c r="AF55" s="135" t="str">
        <f t="shared" si="18"/>
        <v/>
      </c>
      <c r="AG55" s="140" t="str">
        <f t="shared" si="10"/>
        <v/>
      </c>
      <c r="AH55" s="140"/>
      <c r="AI55" s="135"/>
      <c r="AJ55" s="290"/>
    </row>
    <row r="56" spans="1:36" s="261" customFormat="1" ht="16.899999999999999" customHeight="1">
      <c r="A56" s="245"/>
      <c r="B56" s="406"/>
      <c r="C56" s="407"/>
      <c r="D56" s="408"/>
      <c r="E56" s="411"/>
      <c r="F56" s="246"/>
      <c r="G56" s="138"/>
      <c r="H56" s="247"/>
      <c r="I56" s="222"/>
      <c r="J56" s="221"/>
      <c r="K56" s="222"/>
      <c r="L56" s="198"/>
      <c r="M56" s="248"/>
      <c r="N56" s="222"/>
      <c r="O56" s="136"/>
      <c r="P56" s="222"/>
      <c r="Q56" s="137"/>
      <c r="R56" s="138"/>
      <c r="S56" s="222"/>
      <c r="T56" s="199"/>
      <c r="U56" s="254"/>
      <c r="V56" s="139">
        <f t="shared" si="11"/>
        <v>0</v>
      </c>
      <c r="W56" s="139">
        <f>IF('1045Ei Conteggio'!D60="",0,1)</f>
        <v>0</v>
      </c>
      <c r="X56" s="133" t="str">
        <f t="shared" si="12"/>
        <v/>
      </c>
      <c r="Y56" s="133">
        <f t="shared" si="13"/>
        <v>0</v>
      </c>
      <c r="Z56" s="257" t="str">
        <f t="shared" si="14"/>
        <v/>
      </c>
      <c r="AA56" s="133" t="str">
        <f t="shared" si="8"/>
        <v/>
      </c>
      <c r="AB56" s="133" t="str">
        <f t="shared" si="9"/>
        <v/>
      </c>
      <c r="AC56" s="133" t="str">
        <f t="shared" si="15"/>
        <v/>
      </c>
      <c r="AD56" s="133" t="str">
        <f t="shared" si="16"/>
        <v/>
      </c>
      <c r="AE56" s="140" t="str">
        <f t="shared" si="17"/>
        <v/>
      </c>
      <c r="AF56" s="135" t="str">
        <f t="shared" si="18"/>
        <v/>
      </c>
      <c r="AG56" s="140" t="str">
        <f t="shared" si="10"/>
        <v/>
      </c>
      <c r="AH56" s="140"/>
      <c r="AI56" s="135"/>
      <c r="AJ56" s="290"/>
    </row>
    <row r="57" spans="1:36" s="261" customFormat="1" ht="16.899999999999999" customHeight="1">
      <c r="A57" s="245"/>
      <c r="B57" s="406"/>
      <c r="C57" s="407"/>
      <c r="D57" s="408"/>
      <c r="E57" s="411"/>
      <c r="F57" s="246"/>
      <c r="G57" s="138"/>
      <c r="H57" s="247"/>
      <c r="I57" s="222"/>
      <c r="J57" s="221"/>
      <c r="K57" s="222"/>
      <c r="L57" s="198"/>
      <c r="M57" s="248"/>
      <c r="N57" s="222"/>
      <c r="O57" s="136"/>
      <c r="P57" s="222"/>
      <c r="Q57" s="137"/>
      <c r="R57" s="138"/>
      <c r="S57" s="222"/>
      <c r="T57" s="199"/>
      <c r="U57" s="254"/>
      <c r="V57" s="139">
        <f t="shared" si="11"/>
        <v>0</v>
      </c>
      <c r="W57" s="139">
        <f>IF('1045Ei Conteggio'!D61="",0,1)</f>
        <v>0</v>
      </c>
      <c r="X57" s="133" t="str">
        <f t="shared" si="12"/>
        <v/>
      </c>
      <c r="Y57" s="133">
        <f t="shared" si="13"/>
        <v>0</v>
      </c>
      <c r="Z57" s="257" t="str">
        <f t="shared" si="14"/>
        <v/>
      </c>
      <c r="AA57" s="133" t="str">
        <f t="shared" si="8"/>
        <v/>
      </c>
      <c r="AB57" s="133" t="str">
        <f t="shared" si="9"/>
        <v/>
      </c>
      <c r="AC57" s="133" t="str">
        <f t="shared" si="15"/>
        <v/>
      </c>
      <c r="AD57" s="133" t="str">
        <f t="shared" si="16"/>
        <v/>
      </c>
      <c r="AE57" s="140" t="str">
        <f t="shared" si="17"/>
        <v/>
      </c>
      <c r="AF57" s="135" t="str">
        <f t="shared" si="18"/>
        <v/>
      </c>
      <c r="AG57" s="140" t="str">
        <f t="shared" si="10"/>
        <v/>
      </c>
      <c r="AH57" s="140"/>
      <c r="AI57" s="135"/>
      <c r="AJ57" s="290"/>
    </row>
    <row r="58" spans="1:36" s="261" customFormat="1" ht="16.899999999999999" customHeight="1">
      <c r="A58" s="245"/>
      <c r="B58" s="406"/>
      <c r="C58" s="407"/>
      <c r="D58" s="408"/>
      <c r="E58" s="411"/>
      <c r="F58" s="246"/>
      <c r="G58" s="138"/>
      <c r="H58" s="247"/>
      <c r="I58" s="222"/>
      <c r="J58" s="221"/>
      <c r="K58" s="222"/>
      <c r="L58" s="198"/>
      <c r="M58" s="248"/>
      <c r="N58" s="222"/>
      <c r="O58" s="136"/>
      <c r="P58" s="222"/>
      <c r="Q58" s="137"/>
      <c r="R58" s="138"/>
      <c r="S58" s="222"/>
      <c r="T58" s="199"/>
      <c r="U58" s="254"/>
      <c r="V58" s="139">
        <f t="shared" si="11"/>
        <v>0</v>
      </c>
      <c r="W58" s="139">
        <f>IF('1045Ei Conteggio'!D62="",0,1)</f>
        <v>0</v>
      </c>
      <c r="X58" s="133" t="str">
        <f t="shared" si="12"/>
        <v/>
      </c>
      <c r="Y58" s="133">
        <f t="shared" si="13"/>
        <v>0</v>
      </c>
      <c r="Z58" s="257" t="str">
        <f t="shared" si="14"/>
        <v/>
      </c>
      <c r="AA58" s="133" t="str">
        <f t="shared" si="8"/>
        <v/>
      </c>
      <c r="AB58" s="133" t="str">
        <f t="shared" si="9"/>
        <v/>
      </c>
      <c r="AC58" s="133" t="str">
        <f t="shared" si="15"/>
        <v/>
      </c>
      <c r="AD58" s="133" t="str">
        <f t="shared" si="16"/>
        <v/>
      </c>
      <c r="AE58" s="140" t="str">
        <f t="shared" si="17"/>
        <v/>
      </c>
      <c r="AF58" s="135" t="str">
        <f t="shared" si="18"/>
        <v/>
      </c>
      <c r="AG58" s="140" t="str">
        <f t="shared" si="10"/>
        <v/>
      </c>
      <c r="AH58" s="140"/>
      <c r="AI58" s="135"/>
      <c r="AJ58" s="290"/>
    </row>
    <row r="59" spans="1:36" s="261" customFormat="1" ht="16.899999999999999" customHeight="1">
      <c r="A59" s="245"/>
      <c r="B59" s="406"/>
      <c r="C59" s="407"/>
      <c r="D59" s="408"/>
      <c r="E59" s="411"/>
      <c r="F59" s="246"/>
      <c r="G59" s="138"/>
      <c r="H59" s="247"/>
      <c r="I59" s="222"/>
      <c r="J59" s="221"/>
      <c r="K59" s="222"/>
      <c r="L59" s="198"/>
      <c r="M59" s="248"/>
      <c r="N59" s="222"/>
      <c r="O59" s="136"/>
      <c r="P59" s="222"/>
      <c r="Q59" s="137"/>
      <c r="R59" s="138"/>
      <c r="S59" s="222"/>
      <c r="T59" s="199"/>
      <c r="U59" s="254"/>
      <c r="V59" s="139">
        <f t="shared" si="11"/>
        <v>0</v>
      </c>
      <c r="W59" s="139">
        <f>IF('1045Ei Conteggio'!D63="",0,1)</f>
        <v>0</v>
      </c>
      <c r="X59" s="133" t="str">
        <f t="shared" si="12"/>
        <v/>
      </c>
      <c r="Y59" s="133">
        <f t="shared" si="13"/>
        <v>0</v>
      </c>
      <c r="Z59" s="257" t="str">
        <f t="shared" si="14"/>
        <v/>
      </c>
      <c r="AA59" s="133" t="str">
        <f t="shared" si="8"/>
        <v/>
      </c>
      <c r="AB59" s="133" t="str">
        <f t="shared" si="9"/>
        <v/>
      </c>
      <c r="AC59" s="133" t="str">
        <f t="shared" si="15"/>
        <v/>
      </c>
      <c r="AD59" s="133" t="str">
        <f t="shared" si="16"/>
        <v/>
      </c>
      <c r="AE59" s="140" t="str">
        <f t="shared" si="17"/>
        <v/>
      </c>
      <c r="AF59" s="135" t="str">
        <f t="shared" si="18"/>
        <v/>
      </c>
      <c r="AG59" s="140" t="str">
        <f t="shared" si="10"/>
        <v/>
      </c>
      <c r="AH59" s="140"/>
      <c r="AI59" s="135"/>
      <c r="AJ59" s="290"/>
    </row>
    <row r="60" spans="1:36" s="261" customFormat="1" ht="16.899999999999999" customHeight="1">
      <c r="A60" s="245"/>
      <c r="B60" s="406"/>
      <c r="C60" s="407"/>
      <c r="D60" s="408"/>
      <c r="E60" s="411"/>
      <c r="F60" s="246"/>
      <c r="G60" s="138"/>
      <c r="H60" s="247"/>
      <c r="I60" s="222"/>
      <c r="J60" s="221"/>
      <c r="K60" s="222"/>
      <c r="L60" s="198"/>
      <c r="M60" s="248"/>
      <c r="N60" s="222"/>
      <c r="O60" s="136"/>
      <c r="P60" s="222"/>
      <c r="Q60" s="137"/>
      <c r="R60" s="138"/>
      <c r="S60" s="222"/>
      <c r="T60" s="199"/>
      <c r="U60" s="254"/>
      <c r="V60" s="139">
        <f t="shared" si="11"/>
        <v>0</v>
      </c>
      <c r="W60" s="139">
        <f>IF('1045Ei Conteggio'!D64="",0,1)</f>
        <v>0</v>
      </c>
      <c r="X60" s="133" t="str">
        <f t="shared" si="12"/>
        <v/>
      </c>
      <c r="Y60" s="133">
        <f t="shared" si="13"/>
        <v>0</v>
      </c>
      <c r="Z60" s="257" t="str">
        <f t="shared" si="14"/>
        <v/>
      </c>
      <c r="AA60" s="133" t="str">
        <f t="shared" si="8"/>
        <v/>
      </c>
      <c r="AB60" s="133" t="str">
        <f t="shared" si="9"/>
        <v/>
      </c>
      <c r="AC60" s="133" t="str">
        <f t="shared" si="15"/>
        <v/>
      </c>
      <c r="AD60" s="133" t="str">
        <f t="shared" si="16"/>
        <v/>
      </c>
      <c r="AE60" s="140" t="str">
        <f t="shared" si="17"/>
        <v/>
      </c>
      <c r="AF60" s="135" t="str">
        <f t="shared" si="18"/>
        <v/>
      </c>
      <c r="AG60" s="140" t="str">
        <f t="shared" si="10"/>
        <v/>
      </c>
      <c r="AH60" s="140"/>
      <c r="AI60" s="135"/>
      <c r="AJ60" s="290"/>
    </row>
    <row r="61" spans="1:36" s="261" customFormat="1" ht="16.899999999999999" customHeight="1">
      <c r="A61" s="245"/>
      <c r="B61" s="406"/>
      <c r="C61" s="407"/>
      <c r="D61" s="408"/>
      <c r="E61" s="411"/>
      <c r="F61" s="246"/>
      <c r="G61" s="138"/>
      <c r="H61" s="247"/>
      <c r="I61" s="222"/>
      <c r="J61" s="221"/>
      <c r="K61" s="222"/>
      <c r="L61" s="198"/>
      <c r="M61" s="248"/>
      <c r="N61" s="222"/>
      <c r="O61" s="136"/>
      <c r="P61" s="222"/>
      <c r="Q61" s="137"/>
      <c r="R61" s="138"/>
      <c r="S61" s="222"/>
      <c r="T61" s="199"/>
      <c r="U61" s="254"/>
      <c r="V61" s="139">
        <f t="shared" si="11"/>
        <v>0</v>
      </c>
      <c r="W61" s="139">
        <f>IF('1045Ei Conteggio'!D65="",0,1)</f>
        <v>0</v>
      </c>
      <c r="X61" s="133" t="str">
        <f t="shared" si="12"/>
        <v/>
      </c>
      <c r="Y61" s="133">
        <f t="shared" si="13"/>
        <v>0</v>
      </c>
      <c r="Z61" s="257" t="str">
        <f t="shared" si="14"/>
        <v/>
      </c>
      <c r="AA61" s="133" t="str">
        <f t="shared" si="8"/>
        <v/>
      </c>
      <c r="AB61" s="133" t="str">
        <f t="shared" si="9"/>
        <v/>
      </c>
      <c r="AC61" s="133" t="str">
        <f t="shared" si="15"/>
        <v/>
      </c>
      <c r="AD61" s="133" t="str">
        <f t="shared" si="16"/>
        <v/>
      </c>
      <c r="AE61" s="140" t="str">
        <f t="shared" si="17"/>
        <v/>
      </c>
      <c r="AF61" s="135" t="str">
        <f t="shared" si="18"/>
        <v/>
      </c>
      <c r="AG61" s="140" t="str">
        <f t="shared" si="10"/>
        <v/>
      </c>
      <c r="AH61" s="140"/>
      <c r="AI61" s="135"/>
      <c r="AJ61" s="290"/>
    </row>
    <row r="62" spans="1:36" s="261" customFormat="1" ht="16.899999999999999" customHeight="1">
      <c r="A62" s="245"/>
      <c r="B62" s="406"/>
      <c r="C62" s="407"/>
      <c r="D62" s="408"/>
      <c r="E62" s="411"/>
      <c r="F62" s="246"/>
      <c r="G62" s="138"/>
      <c r="H62" s="247"/>
      <c r="I62" s="222"/>
      <c r="J62" s="221"/>
      <c r="K62" s="222"/>
      <c r="L62" s="198"/>
      <c r="M62" s="248"/>
      <c r="N62" s="222"/>
      <c r="O62" s="136"/>
      <c r="P62" s="222"/>
      <c r="Q62" s="137"/>
      <c r="R62" s="138"/>
      <c r="S62" s="222"/>
      <c r="T62" s="199"/>
      <c r="U62" s="254"/>
      <c r="V62" s="139">
        <f t="shared" si="11"/>
        <v>0</v>
      </c>
      <c r="W62" s="139">
        <f>IF('1045Ei Conteggio'!D66="",0,1)</f>
        <v>0</v>
      </c>
      <c r="X62" s="133" t="str">
        <f t="shared" si="12"/>
        <v/>
      </c>
      <c r="Y62" s="133">
        <f t="shared" si="13"/>
        <v>0</v>
      </c>
      <c r="Z62" s="257" t="str">
        <f t="shared" si="14"/>
        <v/>
      </c>
      <c r="AA62" s="133" t="str">
        <f t="shared" si="8"/>
        <v/>
      </c>
      <c r="AB62" s="133" t="str">
        <f t="shared" si="9"/>
        <v/>
      </c>
      <c r="AC62" s="133" t="str">
        <f t="shared" si="15"/>
        <v/>
      </c>
      <c r="AD62" s="133" t="str">
        <f t="shared" si="16"/>
        <v/>
      </c>
      <c r="AE62" s="140" t="str">
        <f t="shared" si="17"/>
        <v/>
      </c>
      <c r="AF62" s="135" t="str">
        <f t="shared" si="18"/>
        <v/>
      </c>
      <c r="AG62" s="140" t="str">
        <f t="shared" si="10"/>
        <v/>
      </c>
      <c r="AH62" s="140"/>
      <c r="AI62" s="135"/>
      <c r="AJ62" s="290"/>
    </row>
    <row r="63" spans="1:36" s="261" customFormat="1" ht="16.899999999999999" customHeight="1">
      <c r="A63" s="245"/>
      <c r="B63" s="406"/>
      <c r="C63" s="407"/>
      <c r="D63" s="408"/>
      <c r="E63" s="411"/>
      <c r="F63" s="246"/>
      <c r="G63" s="138"/>
      <c r="H63" s="247"/>
      <c r="I63" s="222"/>
      <c r="J63" s="221"/>
      <c r="K63" s="222"/>
      <c r="L63" s="198"/>
      <c r="M63" s="248"/>
      <c r="N63" s="222"/>
      <c r="O63" s="136"/>
      <c r="P63" s="222"/>
      <c r="Q63" s="137"/>
      <c r="R63" s="138"/>
      <c r="S63" s="222"/>
      <c r="T63" s="199"/>
      <c r="U63" s="254"/>
      <c r="V63" s="139">
        <f t="shared" si="11"/>
        <v>0</v>
      </c>
      <c r="W63" s="139">
        <f>IF('1045Ei Conteggio'!D67="",0,1)</f>
        <v>0</v>
      </c>
      <c r="X63" s="133" t="str">
        <f t="shared" si="12"/>
        <v/>
      </c>
      <c r="Y63" s="133">
        <f t="shared" si="13"/>
        <v>0</v>
      </c>
      <c r="Z63" s="257" t="str">
        <f t="shared" si="14"/>
        <v/>
      </c>
      <c r="AA63" s="133" t="str">
        <f t="shared" si="8"/>
        <v/>
      </c>
      <c r="AB63" s="133" t="str">
        <f t="shared" si="9"/>
        <v/>
      </c>
      <c r="AC63" s="133" t="str">
        <f t="shared" si="15"/>
        <v/>
      </c>
      <c r="AD63" s="133" t="str">
        <f t="shared" si="16"/>
        <v/>
      </c>
      <c r="AE63" s="140" t="str">
        <f t="shared" si="17"/>
        <v/>
      </c>
      <c r="AF63" s="135" t="str">
        <f t="shared" si="18"/>
        <v/>
      </c>
      <c r="AG63" s="140" t="str">
        <f t="shared" si="10"/>
        <v/>
      </c>
      <c r="AH63" s="140"/>
      <c r="AI63" s="135"/>
      <c r="AJ63" s="290"/>
    </row>
    <row r="64" spans="1:36" s="261" customFormat="1" ht="16.899999999999999" customHeight="1">
      <c r="A64" s="245"/>
      <c r="B64" s="406"/>
      <c r="C64" s="407"/>
      <c r="D64" s="408"/>
      <c r="E64" s="411"/>
      <c r="F64" s="246"/>
      <c r="G64" s="138"/>
      <c r="H64" s="247"/>
      <c r="I64" s="222"/>
      <c r="J64" s="221"/>
      <c r="K64" s="222"/>
      <c r="L64" s="198"/>
      <c r="M64" s="248"/>
      <c r="N64" s="222"/>
      <c r="O64" s="136"/>
      <c r="P64" s="222"/>
      <c r="Q64" s="137"/>
      <c r="R64" s="138"/>
      <c r="S64" s="222"/>
      <c r="T64" s="199"/>
      <c r="U64" s="254"/>
      <c r="V64" s="139">
        <f t="shared" si="11"/>
        <v>0</v>
      </c>
      <c r="W64" s="139">
        <f>IF('1045Ei Conteggio'!D68="",0,1)</f>
        <v>0</v>
      </c>
      <c r="X64" s="133" t="str">
        <f t="shared" si="12"/>
        <v/>
      </c>
      <c r="Y64" s="133">
        <f t="shared" si="13"/>
        <v>0</v>
      </c>
      <c r="Z64" s="257" t="str">
        <f t="shared" si="14"/>
        <v/>
      </c>
      <c r="AA64" s="133" t="str">
        <f t="shared" si="8"/>
        <v/>
      </c>
      <c r="AB64" s="133" t="str">
        <f t="shared" si="9"/>
        <v/>
      </c>
      <c r="AC64" s="133" t="str">
        <f t="shared" si="15"/>
        <v/>
      </c>
      <c r="AD64" s="133" t="str">
        <f t="shared" si="16"/>
        <v/>
      </c>
      <c r="AE64" s="140" t="str">
        <f t="shared" si="17"/>
        <v/>
      </c>
      <c r="AF64" s="135" t="str">
        <f t="shared" si="18"/>
        <v/>
      </c>
      <c r="AG64" s="140" t="str">
        <f t="shared" si="10"/>
        <v/>
      </c>
      <c r="AH64" s="140"/>
      <c r="AI64" s="135"/>
      <c r="AJ64" s="290"/>
    </row>
    <row r="65" spans="1:36" s="261" customFormat="1" ht="16.899999999999999" customHeight="1">
      <c r="A65" s="245"/>
      <c r="B65" s="406"/>
      <c r="C65" s="407"/>
      <c r="D65" s="408"/>
      <c r="E65" s="411"/>
      <c r="F65" s="246"/>
      <c r="G65" s="138"/>
      <c r="H65" s="247"/>
      <c r="I65" s="222"/>
      <c r="J65" s="221"/>
      <c r="K65" s="222"/>
      <c r="L65" s="198"/>
      <c r="M65" s="248"/>
      <c r="N65" s="222"/>
      <c r="O65" s="136"/>
      <c r="P65" s="222"/>
      <c r="Q65" s="137"/>
      <c r="R65" s="138"/>
      <c r="S65" s="222"/>
      <c r="T65" s="199"/>
      <c r="U65" s="254"/>
      <c r="V65" s="139">
        <f t="shared" si="11"/>
        <v>0</v>
      </c>
      <c r="W65" s="139">
        <f>IF('1045Ei Conteggio'!D69="",0,1)</f>
        <v>0</v>
      </c>
      <c r="X65" s="133" t="str">
        <f t="shared" si="12"/>
        <v/>
      </c>
      <c r="Y65" s="133">
        <f t="shared" si="13"/>
        <v>0</v>
      </c>
      <c r="Z65" s="257" t="str">
        <f t="shared" si="14"/>
        <v/>
      </c>
      <c r="AA65" s="133" t="str">
        <f t="shared" si="8"/>
        <v/>
      </c>
      <c r="AB65" s="133" t="str">
        <f t="shared" si="9"/>
        <v/>
      </c>
      <c r="AC65" s="133" t="str">
        <f t="shared" si="15"/>
        <v/>
      </c>
      <c r="AD65" s="133" t="str">
        <f t="shared" si="16"/>
        <v/>
      </c>
      <c r="AE65" s="140" t="str">
        <f t="shared" si="17"/>
        <v/>
      </c>
      <c r="AF65" s="135" t="str">
        <f t="shared" si="18"/>
        <v/>
      </c>
      <c r="AG65" s="140" t="str">
        <f t="shared" si="10"/>
        <v/>
      </c>
      <c r="AH65" s="140"/>
      <c r="AI65" s="135"/>
      <c r="AJ65" s="290"/>
    </row>
    <row r="66" spans="1:36" s="261" customFormat="1" ht="16.899999999999999" customHeight="1">
      <c r="A66" s="245"/>
      <c r="B66" s="406"/>
      <c r="C66" s="407"/>
      <c r="D66" s="408"/>
      <c r="E66" s="411"/>
      <c r="F66" s="246"/>
      <c r="G66" s="138"/>
      <c r="H66" s="247"/>
      <c r="I66" s="222"/>
      <c r="J66" s="221"/>
      <c r="K66" s="222"/>
      <c r="L66" s="198"/>
      <c r="M66" s="248"/>
      <c r="N66" s="222"/>
      <c r="O66" s="136"/>
      <c r="P66" s="222"/>
      <c r="Q66" s="137"/>
      <c r="R66" s="138"/>
      <c r="S66" s="222"/>
      <c r="T66" s="199"/>
      <c r="U66" s="254"/>
      <c r="V66" s="139">
        <f t="shared" si="11"/>
        <v>0</v>
      </c>
      <c r="W66" s="139">
        <f>IF('1045Ei Conteggio'!D70="",0,1)</f>
        <v>0</v>
      </c>
      <c r="X66" s="133" t="str">
        <f t="shared" si="12"/>
        <v/>
      </c>
      <c r="Y66" s="133">
        <f t="shared" si="13"/>
        <v>0</v>
      </c>
      <c r="Z66" s="257" t="str">
        <f t="shared" si="14"/>
        <v/>
      </c>
      <c r="AA66" s="133" t="str">
        <f t="shared" si="8"/>
        <v/>
      </c>
      <c r="AB66" s="133" t="str">
        <f t="shared" si="9"/>
        <v/>
      </c>
      <c r="AC66" s="133" t="str">
        <f t="shared" si="15"/>
        <v/>
      </c>
      <c r="AD66" s="133" t="str">
        <f t="shared" si="16"/>
        <v/>
      </c>
      <c r="AE66" s="140" t="str">
        <f t="shared" si="17"/>
        <v/>
      </c>
      <c r="AF66" s="135" t="str">
        <f t="shared" si="18"/>
        <v/>
      </c>
      <c r="AG66" s="140" t="str">
        <f t="shared" si="10"/>
        <v/>
      </c>
      <c r="AH66" s="140"/>
      <c r="AI66" s="135"/>
      <c r="AJ66" s="290"/>
    </row>
    <row r="67" spans="1:36" s="261" customFormat="1" ht="16.899999999999999" customHeight="1">
      <c r="A67" s="245"/>
      <c r="B67" s="406"/>
      <c r="C67" s="407"/>
      <c r="D67" s="408"/>
      <c r="E67" s="411"/>
      <c r="F67" s="246"/>
      <c r="G67" s="138"/>
      <c r="H67" s="247"/>
      <c r="I67" s="222"/>
      <c r="J67" s="221"/>
      <c r="K67" s="222"/>
      <c r="L67" s="198"/>
      <c r="M67" s="248"/>
      <c r="N67" s="222"/>
      <c r="O67" s="136"/>
      <c r="P67" s="222"/>
      <c r="Q67" s="137"/>
      <c r="R67" s="138"/>
      <c r="S67" s="222"/>
      <c r="T67" s="199"/>
      <c r="U67" s="254"/>
      <c r="V67" s="139">
        <f t="shared" si="11"/>
        <v>0</v>
      </c>
      <c r="W67" s="139">
        <f>IF('1045Ei Conteggio'!D71="",0,1)</f>
        <v>0</v>
      </c>
      <c r="X67" s="133" t="str">
        <f t="shared" si="12"/>
        <v/>
      </c>
      <c r="Y67" s="133">
        <f t="shared" si="13"/>
        <v>0</v>
      </c>
      <c r="Z67" s="257" t="str">
        <f t="shared" si="14"/>
        <v/>
      </c>
      <c r="AA67" s="133" t="str">
        <f t="shared" si="8"/>
        <v/>
      </c>
      <c r="AB67" s="133" t="str">
        <f t="shared" si="9"/>
        <v/>
      </c>
      <c r="AC67" s="133" t="str">
        <f t="shared" si="15"/>
        <v/>
      </c>
      <c r="AD67" s="133" t="str">
        <f t="shared" si="16"/>
        <v/>
      </c>
      <c r="AE67" s="140" t="str">
        <f t="shared" si="17"/>
        <v/>
      </c>
      <c r="AF67" s="135" t="str">
        <f t="shared" si="18"/>
        <v/>
      </c>
      <c r="AG67" s="140" t="str">
        <f t="shared" si="10"/>
        <v/>
      </c>
      <c r="AH67" s="140"/>
      <c r="AI67" s="135"/>
      <c r="AJ67" s="290"/>
    </row>
    <row r="68" spans="1:36" s="261" customFormat="1" ht="16.899999999999999" customHeight="1">
      <c r="A68" s="245"/>
      <c r="B68" s="406"/>
      <c r="C68" s="407"/>
      <c r="D68" s="408"/>
      <c r="E68" s="411"/>
      <c r="F68" s="246"/>
      <c r="G68" s="138"/>
      <c r="H68" s="247"/>
      <c r="I68" s="222"/>
      <c r="J68" s="221"/>
      <c r="K68" s="222"/>
      <c r="L68" s="198"/>
      <c r="M68" s="248"/>
      <c r="N68" s="222"/>
      <c r="O68" s="136"/>
      <c r="P68" s="222"/>
      <c r="Q68" s="137"/>
      <c r="R68" s="138"/>
      <c r="S68" s="222"/>
      <c r="T68" s="199"/>
      <c r="U68" s="254"/>
      <c r="V68" s="139">
        <f t="shared" si="11"/>
        <v>0</v>
      </c>
      <c r="W68" s="139">
        <f>IF('1045Ei Conteggio'!D72="",0,1)</f>
        <v>0</v>
      </c>
      <c r="X68" s="133" t="str">
        <f t="shared" si="12"/>
        <v/>
      </c>
      <c r="Y68" s="133">
        <f t="shared" si="13"/>
        <v>0</v>
      </c>
      <c r="Z68" s="257" t="str">
        <f t="shared" si="14"/>
        <v/>
      </c>
      <c r="AA68" s="133" t="str">
        <f t="shared" si="8"/>
        <v/>
      </c>
      <c r="AB68" s="133" t="str">
        <f t="shared" si="9"/>
        <v/>
      </c>
      <c r="AC68" s="133" t="str">
        <f t="shared" si="15"/>
        <v/>
      </c>
      <c r="AD68" s="133" t="str">
        <f t="shared" si="16"/>
        <v/>
      </c>
      <c r="AE68" s="140" t="str">
        <f t="shared" si="17"/>
        <v/>
      </c>
      <c r="AF68" s="135" t="str">
        <f t="shared" si="18"/>
        <v/>
      </c>
      <c r="AG68" s="140" t="str">
        <f t="shared" si="10"/>
        <v/>
      </c>
      <c r="AH68" s="140"/>
      <c r="AI68" s="135"/>
      <c r="AJ68" s="290"/>
    </row>
    <row r="69" spans="1:36" s="261" customFormat="1" ht="16.899999999999999" customHeight="1">
      <c r="A69" s="245"/>
      <c r="B69" s="406"/>
      <c r="C69" s="407"/>
      <c r="D69" s="408"/>
      <c r="E69" s="411"/>
      <c r="F69" s="246"/>
      <c r="G69" s="138"/>
      <c r="H69" s="247"/>
      <c r="I69" s="222"/>
      <c r="J69" s="221"/>
      <c r="K69" s="222"/>
      <c r="L69" s="198"/>
      <c r="M69" s="248"/>
      <c r="N69" s="222"/>
      <c r="O69" s="136"/>
      <c r="P69" s="222"/>
      <c r="Q69" s="137"/>
      <c r="R69" s="138"/>
      <c r="S69" s="222"/>
      <c r="T69" s="199"/>
      <c r="U69" s="254"/>
      <c r="V69" s="139">
        <f t="shared" si="11"/>
        <v>0</v>
      </c>
      <c r="W69" s="139">
        <f>IF('1045Ei Conteggio'!D73="",0,1)</f>
        <v>0</v>
      </c>
      <c r="X69" s="133" t="str">
        <f t="shared" si="12"/>
        <v/>
      </c>
      <c r="Y69" s="133">
        <f t="shared" si="13"/>
        <v>0</v>
      </c>
      <c r="Z69" s="257" t="str">
        <f t="shared" si="14"/>
        <v/>
      </c>
      <c r="AA69" s="133" t="str">
        <f t="shared" si="8"/>
        <v/>
      </c>
      <c r="AB69" s="133" t="str">
        <f t="shared" si="9"/>
        <v/>
      </c>
      <c r="AC69" s="133" t="str">
        <f t="shared" si="15"/>
        <v/>
      </c>
      <c r="AD69" s="133" t="str">
        <f t="shared" si="16"/>
        <v/>
      </c>
      <c r="AE69" s="140" t="str">
        <f t="shared" si="17"/>
        <v/>
      </c>
      <c r="AF69" s="135" t="str">
        <f t="shared" si="18"/>
        <v/>
      </c>
      <c r="AG69" s="140" t="str">
        <f t="shared" si="10"/>
        <v/>
      </c>
      <c r="AH69" s="140"/>
      <c r="AI69" s="135"/>
      <c r="AJ69" s="290"/>
    </row>
    <row r="70" spans="1:36" s="261" customFormat="1" ht="16.899999999999999" customHeight="1">
      <c r="A70" s="245"/>
      <c r="B70" s="406"/>
      <c r="C70" s="407"/>
      <c r="D70" s="408"/>
      <c r="E70" s="411"/>
      <c r="F70" s="246"/>
      <c r="G70" s="138"/>
      <c r="H70" s="247"/>
      <c r="I70" s="222"/>
      <c r="J70" s="221"/>
      <c r="K70" s="222"/>
      <c r="L70" s="198"/>
      <c r="M70" s="248"/>
      <c r="N70" s="222"/>
      <c r="O70" s="136"/>
      <c r="P70" s="222"/>
      <c r="Q70" s="137"/>
      <c r="R70" s="138"/>
      <c r="S70" s="222"/>
      <c r="T70" s="199"/>
      <c r="U70" s="254"/>
      <c r="V70" s="139">
        <f t="shared" si="11"/>
        <v>0</v>
      </c>
      <c r="W70" s="139">
        <f>IF('1045Ei Conteggio'!D74="",0,1)</f>
        <v>0</v>
      </c>
      <c r="X70" s="133" t="str">
        <f t="shared" si="12"/>
        <v/>
      </c>
      <c r="Y70" s="133">
        <f t="shared" si="13"/>
        <v>0</v>
      </c>
      <c r="Z70" s="257" t="str">
        <f t="shared" si="14"/>
        <v/>
      </c>
      <c r="AA70" s="133" t="str">
        <f t="shared" si="8"/>
        <v/>
      </c>
      <c r="AB70" s="133" t="str">
        <f t="shared" si="9"/>
        <v/>
      </c>
      <c r="AC70" s="133" t="str">
        <f t="shared" si="15"/>
        <v/>
      </c>
      <c r="AD70" s="133" t="str">
        <f t="shared" si="16"/>
        <v/>
      </c>
      <c r="AE70" s="140" t="str">
        <f t="shared" si="17"/>
        <v/>
      </c>
      <c r="AF70" s="135" t="str">
        <f t="shared" si="18"/>
        <v/>
      </c>
      <c r="AG70" s="140" t="str">
        <f t="shared" si="10"/>
        <v/>
      </c>
      <c r="AH70" s="140"/>
      <c r="AI70" s="135"/>
      <c r="AJ70" s="290"/>
    </row>
    <row r="71" spans="1:36" s="261" customFormat="1" ht="16.899999999999999" customHeight="1">
      <c r="A71" s="245"/>
      <c r="B71" s="406"/>
      <c r="C71" s="407"/>
      <c r="D71" s="408"/>
      <c r="E71" s="411"/>
      <c r="F71" s="246"/>
      <c r="G71" s="138"/>
      <c r="H71" s="247"/>
      <c r="I71" s="222"/>
      <c r="J71" s="221"/>
      <c r="K71" s="222"/>
      <c r="L71" s="198"/>
      <c r="M71" s="248"/>
      <c r="N71" s="222"/>
      <c r="O71" s="136"/>
      <c r="P71" s="222"/>
      <c r="Q71" s="137"/>
      <c r="R71" s="138"/>
      <c r="S71" s="222"/>
      <c r="T71" s="199"/>
      <c r="U71" s="254"/>
      <c r="V71" s="139">
        <f t="shared" si="11"/>
        <v>0</v>
      </c>
      <c r="W71" s="139">
        <f>IF('1045Ei Conteggio'!D75="",0,1)</f>
        <v>0</v>
      </c>
      <c r="X71" s="133" t="str">
        <f t="shared" si="12"/>
        <v/>
      </c>
      <c r="Y71" s="133">
        <f t="shared" si="13"/>
        <v>0</v>
      </c>
      <c r="Z71" s="257" t="str">
        <f t="shared" si="14"/>
        <v/>
      </c>
      <c r="AA71" s="133" t="str">
        <f t="shared" si="8"/>
        <v/>
      </c>
      <c r="AB71" s="133" t="str">
        <f t="shared" si="9"/>
        <v/>
      </c>
      <c r="AC71" s="133" t="str">
        <f t="shared" si="15"/>
        <v/>
      </c>
      <c r="AD71" s="133" t="str">
        <f t="shared" si="16"/>
        <v/>
      </c>
      <c r="AE71" s="140" t="str">
        <f t="shared" si="17"/>
        <v/>
      </c>
      <c r="AF71" s="135" t="str">
        <f t="shared" si="18"/>
        <v/>
      </c>
      <c r="AG71" s="140" t="str">
        <f t="shared" si="10"/>
        <v/>
      </c>
      <c r="AH71" s="140"/>
      <c r="AI71" s="135"/>
      <c r="AJ71" s="290"/>
    </row>
    <row r="72" spans="1:36" s="261" customFormat="1" ht="16.899999999999999" customHeight="1">
      <c r="A72" s="245"/>
      <c r="B72" s="406"/>
      <c r="C72" s="407"/>
      <c r="D72" s="408"/>
      <c r="E72" s="411"/>
      <c r="F72" s="246"/>
      <c r="G72" s="138"/>
      <c r="H72" s="247"/>
      <c r="I72" s="222"/>
      <c r="J72" s="221"/>
      <c r="K72" s="222"/>
      <c r="L72" s="198"/>
      <c r="M72" s="248"/>
      <c r="N72" s="222"/>
      <c r="O72" s="136"/>
      <c r="P72" s="222"/>
      <c r="Q72" s="137"/>
      <c r="R72" s="138"/>
      <c r="S72" s="222"/>
      <c r="T72" s="199"/>
      <c r="U72" s="254"/>
      <c r="V72" s="139">
        <f t="shared" ref="V72:V135" si="19">IF(V$2-YEAR(D72)&lt;V$3,0,1)</f>
        <v>0</v>
      </c>
      <c r="W72" s="139">
        <f>IF('1045Ei Conteggio'!D76="",0,1)</f>
        <v>0</v>
      </c>
      <c r="X72" s="133" t="str">
        <f t="shared" ref="X72:X135" si="20">IF(AND(A72="",B72="",C72=""),"",ROUND((K72+J72)/(V$4-(K72+J72))*100,2))</f>
        <v/>
      </c>
      <c r="Y72" s="133">
        <f t="shared" ref="Y72:Y135" si="21">ROUND(H72,0)/12</f>
        <v>0</v>
      </c>
      <c r="Z72" s="257" t="str">
        <f t="shared" ref="Z72:Z135" si="22">IF(AND(A72="",B72="",C72=""),"",ROUND((V$4-(K72+J72))*L72/60,1))</f>
        <v/>
      </c>
      <c r="AA72" s="133" t="str">
        <f t="shared" si="8"/>
        <v/>
      </c>
      <c r="AB72" s="133" t="str">
        <f t="shared" si="9"/>
        <v/>
      </c>
      <c r="AC72" s="133" t="str">
        <f t="shared" ref="AC72:AC135" si="23">IF(OR(AND(A72="",B72="",C72=""),F72=0,F72="",Z72=0,Z72=""),"",ROUND((Y72*F72/Z72),2))</f>
        <v/>
      </c>
      <c r="AD72" s="133" t="str">
        <f t="shared" ref="AD72:AD135" si="24">IF(OR(AND(A72="",B72="",C72=""),F72=0,F72="",Z72=0,Z72=""),"",ROUND((I72/(12*Y72*F72)+1)*Y72*F72/Z72,2))</f>
        <v/>
      </c>
      <c r="AE72" s="140" t="str">
        <f t="shared" ref="AE72:AE135" si="25">IF(OR(AND(A72="",B72="",C72=""),Z72=0,Z72=""),"",ROUND((AE$4) / Z72,1))</f>
        <v/>
      </c>
      <c r="AF72" s="135" t="str">
        <f t="shared" ref="AF72:AF135" si="26">IF(OR(AND(A72="",B72="",C72=""),V$4=""),"",IF(AND(G72&gt;0,I72&gt;0),AB72, IF(G72&gt;0,AA72, IF(AND(F72&gt;0,I72&gt;0),AD72,AC72))))</f>
        <v/>
      </c>
      <c r="AG72" s="140" t="str">
        <f t="shared" si="10"/>
        <v/>
      </c>
      <c r="AH72" s="140"/>
      <c r="AI72" s="135"/>
      <c r="AJ72" s="290"/>
    </row>
    <row r="73" spans="1:36" s="261" customFormat="1" ht="16.899999999999999" customHeight="1">
      <c r="A73" s="245"/>
      <c r="B73" s="406"/>
      <c r="C73" s="407"/>
      <c r="D73" s="408"/>
      <c r="E73" s="411"/>
      <c r="F73" s="246"/>
      <c r="G73" s="138"/>
      <c r="H73" s="247"/>
      <c r="I73" s="222"/>
      <c r="J73" s="221"/>
      <c r="K73" s="222"/>
      <c r="L73" s="198"/>
      <c r="M73" s="248"/>
      <c r="N73" s="222"/>
      <c r="O73" s="136"/>
      <c r="P73" s="222"/>
      <c r="Q73" s="137"/>
      <c r="R73" s="138"/>
      <c r="S73" s="222"/>
      <c r="T73" s="199"/>
      <c r="U73" s="254"/>
      <c r="V73" s="139">
        <f t="shared" si="19"/>
        <v>0</v>
      </c>
      <c r="W73" s="139">
        <f>IF('1045Ei Conteggio'!D77="",0,1)</f>
        <v>0</v>
      </c>
      <c r="X73" s="133" t="str">
        <f t="shared" si="20"/>
        <v/>
      </c>
      <c r="Y73" s="133">
        <f t="shared" si="21"/>
        <v>0</v>
      </c>
      <c r="Z73" s="257" t="str">
        <f t="shared" si="22"/>
        <v/>
      </c>
      <c r="AA73" s="133" t="str">
        <f t="shared" ref="AA73:AA136" si="27">IF(OR(AND(A73="",B73="",C73=""),G73=0,G73=""),"",ROUND((1+X73/100)*Y73*G73,2))</f>
        <v/>
      </c>
      <c r="AB73" s="133" t="str">
        <f t="shared" ref="AB73:AB136" si="28">IF(OR(AND(A73="",B73="",C73=""),G73=0,G73="",L73=0,L73=""),"",ROUND((1+X73/100)*(I73/(V$4*L73/5)+Y73*G73),2))</f>
        <v/>
      </c>
      <c r="AC73" s="133" t="str">
        <f t="shared" si="23"/>
        <v/>
      </c>
      <c r="AD73" s="133" t="str">
        <f t="shared" si="24"/>
        <v/>
      </c>
      <c r="AE73" s="140" t="str">
        <f t="shared" si="25"/>
        <v/>
      </c>
      <c r="AF73" s="135" t="str">
        <f t="shared" si="26"/>
        <v/>
      </c>
      <c r="AG73" s="140" t="str">
        <f t="shared" si="10"/>
        <v/>
      </c>
      <c r="AH73" s="140"/>
      <c r="AI73" s="135"/>
      <c r="AJ73" s="290"/>
    </row>
    <row r="74" spans="1:36" s="261" customFormat="1" ht="16.899999999999999" customHeight="1">
      <c r="A74" s="245"/>
      <c r="B74" s="406"/>
      <c r="C74" s="407"/>
      <c r="D74" s="408"/>
      <c r="E74" s="411"/>
      <c r="F74" s="246"/>
      <c r="G74" s="138"/>
      <c r="H74" s="247"/>
      <c r="I74" s="222"/>
      <c r="J74" s="221"/>
      <c r="K74" s="222"/>
      <c r="L74" s="198"/>
      <c r="M74" s="248"/>
      <c r="N74" s="222"/>
      <c r="O74" s="136"/>
      <c r="P74" s="222"/>
      <c r="Q74" s="137"/>
      <c r="R74" s="138"/>
      <c r="S74" s="222"/>
      <c r="T74" s="199"/>
      <c r="U74" s="254"/>
      <c r="V74" s="139">
        <f t="shared" si="19"/>
        <v>0</v>
      </c>
      <c r="W74" s="139">
        <f>IF('1045Ei Conteggio'!D78="",0,1)</f>
        <v>0</v>
      </c>
      <c r="X74" s="133" t="str">
        <f t="shared" si="20"/>
        <v/>
      </c>
      <c r="Y74" s="133">
        <f t="shared" si="21"/>
        <v>0</v>
      </c>
      <c r="Z74" s="257" t="str">
        <f t="shared" si="22"/>
        <v/>
      </c>
      <c r="AA74" s="133" t="str">
        <f t="shared" si="27"/>
        <v/>
      </c>
      <c r="AB74" s="133" t="str">
        <f t="shared" si="28"/>
        <v/>
      </c>
      <c r="AC74" s="133" t="str">
        <f t="shared" si="23"/>
        <v/>
      </c>
      <c r="AD74" s="133" t="str">
        <f t="shared" si="24"/>
        <v/>
      </c>
      <c r="AE74" s="140" t="str">
        <f t="shared" si="25"/>
        <v/>
      </c>
      <c r="AF74" s="135" t="str">
        <f t="shared" si="26"/>
        <v/>
      </c>
      <c r="AG74" s="140" t="str">
        <f t="shared" ref="AG74:AG106" si="29">IF(AE74&lt;AF74,AE74,AF74)</f>
        <v/>
      </c>
      <c r="AH74" s="140"/>
      <c r="AI74" s="135"/>
      <c r="AJ74" s="290"/>
    </row>
    <row r="75" spans="1:36" s="261" customFormat="1" ht="16.899999999999999" customHeight="1">
      <c r="A75" s="245"/>
      <c r="B75" s="406"/>
      <c r="C75" s="407"/>
      <c r="D75" s="408"/>
      <c r="E75" s="411"/>
      <c r="F75" s="246"/>
      <c r="G75" s="138"/>
      <c r="H75" s="247"/>
      <c r="I75" s="222"/>
      <c r="J75" s="221"/>
      <c r="K75" s="222"/>
      <c r="L75" s="198"/>
      <c r="M75" s="248"/>
      <c r="N75" s="222"/>
      <c r="O75" s="136"/>
      <c r="P75" s="222"/>
      <c r="Q75" s="137"/>
      <c r="R75" s="138"/>
      <c r="S75" s="222"/>
      <c r="T75" s="199"/>
      <c r="U75" s="254"/>
      <c r="V75" s="139">
        <f t="shared" si="19"/>
        <v>0</v>
      </c>
      <c r="W75" s="139">
        <f>IF('1045Ei Conteggio'!D79="",0,1)</f>
        <v>0</v>
      </c>
      <c r="X75" s="133" t="str">
        <f t="shared" si="20"/>
        <v/>
      </c>
      <c r="Y75" s="133">
        <f t="shared" si="21"/>
        <v>0</v>
      </c>
      <c r="Z75" s="257" t="str">
        <f t="shared" si="22"/>
        <v/>
      </c>
      <c r="AA75" s="133" t="str">
        <f t="shared" si="27"/>
        <v/>
      </c>
      <c r="AB75" s="133" t="str">
        <f t="shared" si="28"/>
        <v/>
      </c>
      <c r="AC75" s="133" t="str">
        <f t="shared" si="23"/>
        <v/>
      </c>
      <c r="AD75" s="133" t="str">
        <f t="shared" si="24"/>
        <v/>
      </c>
      <c r="AE75" s="140" t="str">
        <f t="shared" si="25"/>
        <v/>
      </c>
      <c r="AF75" s="135" t="str">
        <f t="shared" si="26"/>
        <v/>
      </c>
      <c r="AG75" s="140" t="str">
        <f t="shared" si="29"/>
        <v/>
      </c>
      <c r="AH75" s="140"/>
      <c r="AI75" s="135"/>
      <c r="AJ75" s="290"/>
    </row>
    <row r="76" spans="1:36" s="261" customFormat="1" ht="16.899999999999999" customHeight="1">
      <c r="A76" s="245"/>
      <c r="B76" s="406"/>
      <c r="C76" s="407"/>
      <c r="D76" s="408"/>
      <c r="E76" s="411"/>
      <c r="F76" s="246"/>
      <c r="G76" s="138"/>
      <c r="H76" s="247"/>
      <c r="I76" s="222"/>
      <c r="J76" s="221"/>
      <c r="K76" s="222"/>
      <c r="L76" s="198"/>
      <c r="M76" s="248"/>
      <c r="N76" s="222"/>
      <c r="O76" s="136"/>
      <c r="P76" s="222"/>
      <c r="Q76" s="137"/>
      <c r="R76" s="138"/>
      <c r="S76" s="222"/>
      <c r="T76" s="199"/>
      <c r="U76" s="254"/>
      <c r="V76" s="139">
        <f t="shared" si="19"/>
        <v>0</v>
      </c>
      <c r="W76" s="139">
        <f>IF('1045Ei Conteggio'!D80="",0,1)</f>
        <v>0</v>
      </c>
      <c r="X76" s="133" t="str">
        <f t="shared" si="20"/>
        <v/>
      </c>
      <c r="Y76" s="133">
        <f t="shared" si="21"/>
        <v>0</v>
      </c>
      <c r="Z76" s="257" t="str">
        <f t="shared" si="22"/>
        <v/>
      </c>
      <c r="AA76" s="133" t="str">
        <f t="shared" si="27"/>
        <v/>
      </c>
      <c r="AB76" s="133" t="str">
        <f t="shared" si="28"/>
        <v/>
      </c>
      <c r="AC76" s="133" t="str">
        <f t="shared" si="23"/>
        <v/>
      </c>
      <c r="AD76" s="133" t="str">
        <f t="shared" si="24"/>
        <v/>
      </c>
      <c r="AE76" s="140" t="str">
        <f t="shared" si="25"/>
        <v/>
      </c>
      <c r="AF76" s="135" t="str">
        <f t="shared" si="26"/>
        <v/>
      </c>
      <c r="AG76" s="140" t="str">
        <f t="shared" si="29"/>
        <v/>
      </c>
      <c r="AH76" s="140"/>
      <c r="AI76" s="135"/>
      <c r="AJ76" s="290"/>
    </row>
    <row r="77" spans="1:36" s="261" customFormat="1" ht="16.899999999999999" customHeight="1">
      <c r="A77" s="245"/>
      <c r="B77" s="406"/>
      <c r="C77" s="407"/>
      <c r="D77" s="408"/>
      <c r="E77" s="411"/>
      <c r="F77" s="246"/>
      <c r="G77" s="138"/>
      <c r="H77" s="247"/>
      <c r="I77" s="222"/>
      <c r="J77" s="221"/>
      <c r="K77" s="222"/>
      <c r="L77" s="198"/>
      <c r="M77" s="248"/>
      <c r="N77" s="222"/>
      <c r="O77" s="136"/>
      <c r="P77" s="222"/>
      <c r="Q77" s="137"/>
      <c r="R77" s="138"/>
      <c r="S77" s="222"/>
      <c r="T77" s="199"/>
      <c r="U77" s="254"/>
      <c r="V77" s="139">
        <f t="shared" si="19"/>
        <v>0</v>
      </c>
      <c r="W77" s="139">
        <f>IF('1045Ei Conteggio'!D81="",0,1)</f>
        <v>0</v>
      </c>
      <c r="X77" s="133" t="str">
        <f t="shared" si="20"/>
        <v/>
      </c>
      <c r="Y77" s="133">
        <f t="shared" si="21"/>
        <v>0</v>
      </c>
      <c r="Z77" s="257" t="str">
        <f t="shared" si="22"/>
        <v/>
      </c>
      <c r="AA77" s="133" t="str">
        <f t="shared" si="27"/>
        <v/>
      </c>
      <c r="AB77" s="133" t="str">
        <f t="shared" si="28"/>
        <v/>
      </c>
      <c r="AC77" s="133" t="str">
        <f t="shared" si="23"/>
        <v/>
      </c>
      <c r="AD77" s="133" t="str">
        <f t="shared" si="24"/>
        <v/>
      </c>
      <c r="AE77" s="140" t="str">
        <f t="shared" si="25"/>
        <v/>
      </c>
      <c r="AF77" s="135" t="str">
        <f t="shared" si="26"/>
        <v/>
      </c>
      <c r="AG77" s="140" t="str">
        <f t="shared" si="29"/>
        <v/>
      </c>
      <c r="AH77" s="140"/>
      <c r="AI77" s="135"/>
      <c r="AJ77" s="290"/>
    </row>
    <row r="78" spans="1:36" s="261" customFormat="1" ht="16.899999999999999" customHeight="1">
      <c r="A78" s="245"/>
      <c r="B78" s="406"/>
      <c r="C78" s="407"/>
      <c r="D78" s="408"/>
      <c r="E78" s="411"/>
      <c r="F78" s="246"/>
      <c r="G78" s="138"/>
      <c r="H78" s="247"/>
      <c r="I78" s="222"/>
      <c r="J78" s="221"/>
      <c r="K78" s="222"/>
      <c r="L78" s="198"/>
      <c r="M78" s="248"/>
      <c r="N78" s="222"/>
      <c r="O78" s="136"/>
      <c r="P78" s="222"/>
      <c r="Q78" s="137"/>
      <c r="R78" s="138"/>
      <c r="S78" s="222"/>
      <c r="T78" s="199"/>
      <c r="U78" s="254"/>
      <c r="V78" s="139">
        <f t="shared" si="19"/>
        <v>0</v>
      </c>
      <c r="W78" s="139">
        <f>IF('1045Ei Conteggio'!D82="",0,1)</f>
        <v>0</v>
      </c>
      <c r="X78" s="133" t="str">
        <f t="shared" si="20"/>
        <v/>
      </c>
      <c r="Y78" s="133">
        <f t="shared" si="21"/>
        <v>0</v>
      </c>
      <c r="Z78" s="257" t="str">
        <f t="shared" si="22"/>
        <v/>
      </c>
      <c r="AA78" s="133" t="str">
        <f t="shared" si="27"/>
        <v/>
      </c>
      <c r="AB78" s="133" t="str">
        <f t="shared" si="28"/>
        <v/>
      </c>
      <c r="AC78" s="133" t="str">
        <f t="shared" si="23"/>
        <v/>
      </c>
      <c r="AD78" s="133" t="str">
        <f t="shared" si="24"/>
        <v/>
      </c>
      <c r="AE78" s="140" t="str">
        <f t="shared" si="25"/>
        <v/>
      </c>
      <c r="AF78" s="135" t="str">
        <f t="shared" si="26"/>
        <v/>
      </c>
      <c r="AG78" s="140" t="str">
        <f t="shared" si="29"/>
        <v/>
      </c>
      <c r="AH78" s="140"/>
      <c r="AI78" s="135"/>
      <c r="AJ78" s="290"/>
    </row>
    <row r="79" spans="1:36" s="261" customFormat="1" ht="16.899999999999999" customHeight="1">
      <c r="A79" s="245"/>
      <c r="B79" s="406"/>
      <c r="C79" s="407"/>
      <c r="D79" s="408"/>
      <c r="E79" s="411"/>
      <c r="F79" s="246"/>
      <c r="G79" s="138"/>
      <c r="H79" s="247"/>
      <c r="I79" s="222"/>
      <c r="J79" s="221"/>
      <c r="K79" s="222"/>
      <c r="L79" s="198"/>
      <c r="M79" s="248"/>
      <c r="N79" s="222"/>
      <c r="O79" s="136"/>
      <c r="P79" s="222"/>
      <c r="Q79" s="137"/>
      <c r="R79" s="138"/>
      <c r="S79" s="222"/>
      <c r="T79" s="199"/>
      <c r="U79" s="254"/>
      <c r="V79" s="139">
        <f t="shared" si="19"/>
        <v>0</v>
      </c>
      <c r="W79" s="139">
        <f>IF('1045Ei Conteggio'!D83="",0,1)</f>
        <v>0</v>
      </c>
      <c r="X79" s="133" t="str">
        <f t="shared" si="20"/>
        <v/>
      </c>
      <c r="Y79" s="133">
        <f t="shared" si="21"/>
        <v>0</v>
      </c>
      <c r="Z79" s="257" t="str">
        <f t="shared" si="22"/>
        <v/>
      </c>
      <c r="AA79" s="133" t="str">
        <f t="shared" si="27"/>
        <v/>
      </c>
      <c r="AB79" s="133" t="str">
        <f t="shared" si="28"/>
        <v/>
      </c>
      <c r="AC79" s="133" t="str">
        <f t="shared" si="23"/>
        <v/>
      </c>
      <c r="AD79" s="133" t="str">
        <f t="shared" si="24"/>
        <v/>
      </c>
      <c r="AE79" s="140" t="str">
        <f t="shared" si="25"/>
        <v/>
      </c>
      <c r="AF79" s="135" t="str">
        <f t="shared" si="26"/>
        <v/>
      </c>
      <c r="AG79" s="140" t="str">
        <f t="shared" si="29"/>
        <v/>
      </c>
      <c r="AH79" s="140"/>
      <c r="AI79" s="135"/>
      <c r="AJ79" s="290"/>
    </row>
    <row r="80" spans="1:36" s="261" customFormat="1" ht="16.899999999999999" customHeight="1">
      <c r="A80" s="245"/>
      <c r="B80" s="406"/>
      <c r="C80" s="407"/>
      <c r="D80" s="408"/>
      <c r="E80" s="411"/>
      <c r="F80" s="246"/>
      <c r="G80" s="138"/>
      <c r="H80" s="247"/>
      <c r="I80" s="222"/>
      <c r="J80" s="221"/>
      <c r="K80" s="222"/>
      <c r="L80" s="198"/>
      <c r="M80" s="248"/>
      <c r="N80" s="222"/>
      <c r="O80" s="136"/>
      <c r="P80" s="222"/>
      <c r="Q80" s="137"/>
      <c r="R80" s="138"/>
      <c r="S80" s="222"/>
      <c r="T80" s="199"/>
      <c r="U80" s="254"/>
      <c r="V80" s="139">
        <f t="shared" si="19"/>
        <v>0</v>
      </c>
      <c r="W80" s="139">
        <f>IF('1045Ei Conteggio'!D84="",0,1)</f>
        <v>0</v>
      </c>
      <c r="X80" s="133" t="str">
        <f t="shared" si="20"/>
        <v/>
      </c>
      <c r="Y80" s="133">
        <f t="shared" si="21"/>
        <v>0</v>
      </c>
      <c r="Z80" s="257" t="str">
        <f t="shared" si="22"/>
        <v/>
      </c>
      <c r="AA80" s="133" t="str">
        <f t="shared" si="27"/>
        <v/>
      </c>
      <c r="AB80" s="133" t="str">
        <f t="shared" si="28"/>
        <v/>
      </c>
      <c r="AC80" s="133" t="str">
        <f t="shared" si="23"/>
        <v/>
      </c>
      <c r="AD80" s="133" t="str">
        <f t="shared" si="24"/>
        <v/>
      </c>
      <c r="AE80" s="140" t="str">
        <f t="shared" si="25"/>
        <v/>
      </c>
      <c r="AF80" s="135" t="str">
        <f t="shared" si="26"/>
        <v/>
      </c>
      <c r="AG80" s="140" t="str">
        <f t="shared" si="29"/>
        <v/>
      </c>
      <c r="AH80" s="140"/>
      <c r="AI80" s="135"/>
      <c r="AJ80" s="290"/>
    </row>
    <row r="81" spans="1:36" s="261" customFormat="1" ht="16.899999999999999" customHeight="1">
      <c r="A81" s="245"/>
      <c r="B81" s="406"/>
      <c r="C81" s="407"/>
      <c r="D81" s="408"/>
      <c r="E81" s="411"/>
      <c r="F81" s="246"/>
      <c r="G81" s="138"/>
      <c r="H81" s="247"/>
      <c r="I81" s="222"/>
      <c r="J81" s="221"/>
      <c r="K81" s="222"/>
      <c r="L81" s="198"/>
      <c r="M81" s="248"/>
      <c r="N81" s="222"/>
      <c r="O81" s="136"/>
      <c r="P81" s="222"/>
      <c r="Q81" s="137"/>
      <c r="R81" s="138"/>
      <c r="S81" s="222"/>
      <c r="T81" s="199"/>
      <c r="U81" s="254"/>
      <c r="V81" s="139">
        <f t="shared" si="19"/>
        <v>0</v>
      </c>
      <c r="W81" s="139">
        <f>IF('1045Ei Conteggio'!D85="",0,1)</f>
        <v>0</v>
      </c>
      <c r="X81" s="133" t="str">
        <f t="shared" si="20"/>
        <v/>
      </c>
      <c r="Y81" s="133">
        <f t="shared" si="21"/>
        <v>0</v>
      </c>
      <c r="Z81" s="257" t="str">
        <f t="shared" si="22"/>
        <v/>
      </c>
      <c r="AA81" s="133" t="str">
        <f t="shared" si="27"/>
        <v/>
      </c>
      <c r="AB81" s="133" t="str">
        <f t="shared" si="28"/>
        <v/>
      </c>
      <c r="AC81" s="133" t="str">
        <f t="shared" si="23"/>
        <v/>
      </c>
      <c r="AD81" s="133" t="str">
        <f t="shared" si="24"/>
        <v/>
      </c>
      <c r="AE81" s="140" t="str">
        <f t="shared" si="25"/>
        <v/>
      </c>
      <c r="AF81" s="135" t="str">
        <f t="shared" si="26"/>
        <v/>
      </c>
      <c r="AG81" s="140" t="str">
        <f t="shared" si="29"/>
        <v/>
      </c>
      <c r="AH81" s="140"/>
      <c r="AI81" s="135"/>
      <c r="AJ81" s="290"/>
    </row>
    <row r="82" spans="1:36" s="261" customFormat="1" ht="16.899999999999999" customHeight="1">
      <c r="A82" s="245"/>
      <c r="B82" s="406"/>
      <c r="C82" s="407"/>
      <c r="D82" s="408"/>
      <c r="E82" s="411"/>
      <c r="F82" s="246"/>
      <c r="G82" s="138"/>
      <c r="H82" s="247"/>
      <c r="I82" s="222"/>
      <c r="J82" s="221"/>
      <c r="K82" s="222"/>
      <c r="L82" s="198"/>
      <c r="M82" s="248"/>
      <c r="N82" s="222"/>
      <c r="O82" s="136"/>
      <c r="P82" s="222"/>
      <c r="Q82" s="137"/>
      <c r="R82" s="138"/>
      <c r="S82" s="222"/>
      <c r="T82" s="199"/>
      <c r="U82" s="254"/>
      <c r="V82" s="139">
        <f t="shared" si="19"/>
        <v>0</v>
      </c>
      <c r="W82" s="139">
        <f>IF('1045Ei Conteggio'!D86="",0,1)</f>
        <v>0</v>
      </c>
      <c r="X82" s="133" t="str">
        <f t="shared" si="20"/>
        <v/>
      </c>
      <c r="Y82" s="133">
        <f t="shared" si="21"/>
        <v>0</v>
      </c>
      <c r="Z82" s="257" t="str">
        <f t="shared" si="22"/>
        <v/>
      </c>
      <c r="AA82" s="133" t="str">
        <f t="shared" si="27"/>
        <v/>
      </c>
      <c r="AB82" s="133" t="str">
        <f t="shared" si="28"/>
        <v/>
      </c>
      <c r="AC82" s="133" t="str">
        <f t="shared" si="23"/>
        <v/>
      </c>
      <c r="AD82" s="133" t="str">
        <f t="shared" si="24"/>
        <v/>
      </c>
      <c r="AE82" s="140" t="str">
        <f t="shared" si="25"/>
        <v/>
      </c>
      <c r="AF82" s="135" t="str">
        <f t="shared" si="26"/>
        <v/>
      </c>
      <c r="AG82" s="140" t="str">
        <f t="shared" si="29"/>
        <v/>
      </c>
      <c r="AH82" s="140"/>
      <c r="AI82" s="135"/>
      <c r="AJ82" s="290"/>
    </row>
    <row r="83" spans="1:36" s="261" customFormat="1" ht="16.899999999999999" customHeight="1">
      <c r="A83" s="245"/>
      <c r="B83" s="406"/>
      <c r="C83" s="407"/>
      <c r="D83" s="408"/>
      <c r="E83" s="411"/>
      <c r="F83" s="246"/>
      <c r="G83" s="138"/>
      <c r="H83" s="247"/>
      <c r="I83" s="222"/>
      <c r="J83" s="221"/>
      <c r="K83" s="222"/>
      <c r="L83" s="198"/>
      <c r="M83" s="248"/>
      <c r="N83" s="222"/>
      <c r="O83" s="136"/>
      <c r="P83" s="222"/>
      <c r="Q83" s="137"/>
      <c r="R83" s="138"/>
      <c r="S83" s="222"/>
      <c r="T83" s="199"/>
      <c r="U83" s="254"/>
      <c r="V83" s="139">
        <f t="shared" si="19"/>
        <v>0</v>
      </c>
      <c r="W83" s="139">
        <f>IF('1045Ei Conteggio'!D87="",0,1)</f>
        <v>0</v>
      </c>
      <c r="X83" s="133" t="str">
        <f t="shared" si="20"/>
        <v/>
      </c>
      <c r="Y83" s="133">
        <f t="shared" si="21"/>
        <v>0</v>
      </c>
      <c r="Z83" s="257" t="str">
        <f t="shared" si="22"/>
        <v/>
      </c>
      <c r="AA83" s="133" t="str">
        <f t="shared" si="27"/>
        <v/>
      </c>
      <c r="AB83" s="133" t="str">
        <f t="shared" si="28"/>
        <v/>
      </c>
      <c r="AC83" s="133" t="str">
        <f t="shared" si="23"/>
        <v/>
      </c>
      <c r="AD83" s="133" t="str">
        <f t="shared" si="24"/>
        <v/>
      </c>
      <c r="AE83" s="140" t="str">
        <f t="shared" si="25"/>
        <v/>
      </c>
      <c r="AF83" s="135" t="str">
        <f t="shared" si="26"/>
        <v/>
      </c>
      <c r="AG83" s="140" t="str">
        <f t="shared" si="29"/>
        <v/>
      </c>
      <c r="AH83" s="140"/>
      <c r="AI83" s="135"/>
      <c r="AJ83" s="290"/>
    </row>
    <row r="84" spans="1:36" s="261" customFormat="1" ht="16.899999999999999" customHeight="1">
      <c r="A84" s="245"/>
      <c r="B84" s="406"/>
      <c r="C84" s="407"/>
      <c r="D84" s="408"/>
      <c r="E84" s="411"/>
      <c r="F84" s="246"/>
      <c r="G84" s="138"/>
      <c r="H84" s="247"/>
      <c r="I84" s="222"/>
      <c r="J84" s="221"/>
      <c r="K84" s="222"/>
      <c r="L84" s="198"/>
      <c r="M84" s="248"/>
      <c r="N84" s="222"/>
      <c r="O84" s="136"/>
      <c r="P84" s="222"/>
      <c r="Q84" s="137"/>
      <c r="R84" s="138"/>
      <c r="S84" s="222"/>
      <c r="T84" s="199"/>
      <c r="U84" s="254"/>
      <c r="V84" s="139">
        <f t="shared" si="19"/>
        <v>0</v>
      </c>
      <c r="W84" s="139">
        <f>IF('1045Ei Conteggio'!D88="",0,1)</f>
        <v>0</v>
      </c>
      <c r="X84" s="133" t="str">
        <f t="shared" si="20"/>
        <v/>
      </c>
      <c r="Y84" s="133">
        <f t="shared" si="21"/>
        <v>0</v>
      </c>
      <c r="Z84" s="257" t="str">
        <f t="shared" si="22"/>
        <v/>
      </c>
      <c r="AA84" s="133" t="str">
        <f t="shared" si="27"/>
        <v/>
      </c>
      <c r="AB84" s="133" t="str">
        <f t="shared" si="28"/>
        <v/>
      </c>
      <c r="AC84" s="133" t="str">
        <f t="shared" si="23"/>
        <v/>
      </c>
      <c r="AD84" s="133" t="str">
        <f t="shared" si="24"/>
        <v/>
      </c>
      <c r="AE84" s="140" t="str">
        <f t="shared" si="25"/>
        <v/>
      </c>
      <c r="AF84" s="135" t="str">
        <f t="shared" si="26"/>
        <v/>
      </c>
      <c r="AG84" s="140" t="str">
        <f t="shared" si="29"/>
        <v/>
      </c>
      <c r="AH84" s="140"/>
      <c r="AI84" s="135"/>
      <c r="AJ84" s="290"/>
    </row>
    <row r="85" spans="1:36" s="261" customFormat="1" ht="16.899999999999999" customHeight="1">
      <c r="A85" s="245"/>
      <c r="B85" s="406"/>
      <c r="C85" s="407"/>
      <c r="D85" s="408"/>
      <c r="E85" s="411"/>
      <c r="F85" s="246"/>
      <c r="G85" s="138"/>
      <c r="H85" s="247"/>
      <c r="I85" s="222"/>
      <c r="J85" s="221"/>
      <c r="K85" s="222"/>
      <c r="L85" s="198"/>
      <c r="M85" s="248"/>
      <c r="N85" s="222"/>
      <c r="O85" s="136"/>
      <c r="P85" s="222"/>
      <c r="Q85" s="137"/>
      <c r="R85" s="138"/>
      <c r="S85" s="222"/>
      <c r="T85" s="199"/>
      <c r="U85" s="254"/>
      <c r="V85" s="139">
        <f t="shared" si="19"/>
        <v>0</v>
      </c>
      <c r="W85" s="139">
        <f>IF('1045Ei Conteggio'!D89="",0,1)</f>
        <v>0</v>
      </c>
      <c r="X85" s="133" t="str">
        <f t="shared" si="20"/>
        <v/>
      </c>
      <c r="Y85" s="133">
        <f t="shared" si="21"/>
        <v>0</v>
      </c>
      <c r="Z85" s="257" t="str">
        <f t="shared" si="22"/>
        <v/>
      </c>
      <c r="AA85" s="133" t="str">
        <f t="shared" si="27"/>
        <v/>
      </c>
      <c r="AB85" s="133" t="str">
        <f t="shared" si="28"/>
        <v/>
      </c>
      <c r="AC85" s="133" t="str">
        <f t="shared" si="23"/>
        <v/>
      </c>
      <c r="AD85" s="133" t="str">
        <f t="shared" si="24"/>
        <v/>
      </c>
      <c r="AE85" s="140" t="str">
        <f t="shared" si="25"/>
        <v/>
      </c>
      <c r="AF85" s="135" t="str">
        <f t="shared" si="26"/>
        <v/>
      </c>
      <c r="AG85" s="140" t="str">
        <f t="shared" si="29"/>
        <v/>
      </c>
      <c r="AH85" s="140"/>
      <c r="AI85" s="135"/>
      <c r="AJ85" s="290"/>
    </row>
    <row r="86" spans="1:36" s="261" customFormat="1" ht="16.899999999999999" customHeight="1">
      <c r="A86" s="245"/>
      <c r="B86" s="406"/>
      <c r="C86" s="407"/>
      <c r="D86" s="408"/>
      <c r="E86" s="411"/>
      <c r="F86" s="246"/>
      <c r="G86" s="138"/>
      <c r="H86" s="247"/>
      <c r="I86" s="222"/>
      <c r="J86" s="221"/>
      <c r="K86" s="222"/>
      <c r="L86" s="198"/>
      <c r="M86" s="248"/>
      <c r="N86" s="222"/>
      <c r="O86" s="136"/>
      <c r="P86" s="222"/>
      <c r="Q86" s="137"/>
      <c r="R86" s="138"/>
      <c r="S86" s="222"/>
      <c r="T86" s="199"/>
      <c r="U86" s="254"/>
      <c r="V86" s="139">
        <f t="shared" si="19"/>
        <v>0</v>
      </c>
      <c r="W86" s="139">
        <f>IF('1045Ei Conteggio'!D90="",0,1)</f>
        <v>0</v>
      </c>
      <c r="X86" s="133" t="str">
        <f t="shared" si="20"/>
        <v/>
      </c>
      <c r="Y86" s="133">
        <f t="shared" si="21"/>
        <v>0</v>
      </c>
      <c r="Z86" s="257" t="str">
        <f t="shared" si="22"/>
        <v/>
      </c>
      <c r="AA86" s="133" t="str">
        <f t="shared" si="27"/>
        <v/>
      </c>
      <c r="AB86" s="133" t="str">
        <f t="shared" si="28"/>
        <v/>
      </c>
      <c r="AC86" s="133" t="str">
        <f t="shared" si="23"/>
        <v/>
      </c>
      <c r="AD86" s="133" t="str">
        <f t="shared" si="24"/>
        <v/>
      </c>
      <c r="AE86" s="140" t="str">
        <f t="shared" si="25"/>
        <v/>
      </c>
      <c r="AF86" s="135" t="str">
        <f t="shared" si="26"/>
        <v/>
      </c>
      <c r="AG86" s="140" t="str">
        <f t="shared" si="29"/>
        <v/>
      </c>
      <c r="AH86" s="140"/>
      <c r="AI86" s="135"/>
      <c r="AJ86" s="290"/>
    </row>
    <row r="87" spans="1:36" s="261" customFormat="1" ht="16.899999999999999" customHeight="1">
      <c r="A87" s="245"/>
      <c r="B87" s="406"/>
      <c r="C87" s="407"/>
      <c r="D87" s="408"/>
      <c r="E87" s="411"/>
      <c r="F87" s="246"/>
      <c r="G87" s="138"/>
      <c r="H87" s="247"/>
      <c r="I87" s="222"/>
      <c r="J87" s="221"/>
      <c r="K87" s="222"/>
      <c r="L87" s="198"/>
      <c r="M87" s="248"/>
      <c r="N87" s="222"/>
      <c r="O87" s="136"/>
      <c r="P87" s="222"/>
      <c r="Q87" s="137"/>
      <c r="R87" s="138"/>
      <c r="S87" s="222"/>
      <c r="T87" s="199"/>
      <c r="U87" s="254"/>
      <c r="V87" s="139">
        <f t="shared" si="19"/>
        <v>0</v>
      </c>
      <c r="W87" s="139">
        <f>IF('1045Ei Conteggio'!D91="",0,1)</f>
        <v>0</v>
      </c>
      <c r="X87" s="133" t="str">
        <f t="shared" si="20"/>
        <v/>
      </c>
      <c r="Y87" s="133">
        <f t="shared" si="21"/>
        <v>0</v>
      </c>
      <c r="Z87" s="257" t="str">
        <f t="shared" si="22"/>
        <v/>
      </c>
      <c r="AA87" s="133" t="str">
        <f t="shared" si="27"/>
        <v/>
      </c>
      <c r="AB87" s="133" t="str">
        <f t="shared" si="28"/>
        <v/>
      </c>
      <c r="AC87" s="133" t="str">
        <f t="shared" si="23"/>
        <v/>
      </c>
      <c r="AD87" s="133" t="str">
        <f t="shared" si="24"/>
        <v/>
      </c>
      <c r="AE87" s="140" t="str">
        <f t="shared" si="25"/>
        <v/>
      </c>
      <c r="AF87" s="135" t="str">
        <f t="shared" si="26"/>
        <v/>
      </c>
      <c r="AG87" s="140" t="str">
        <f t="shared" si="29"/>
        <v/>
      </c>
      <c r="AH87" s="140"/>
      <c r="AI87" s="135"/>
      <c r="AJ87" s="290"/>
    </row>
    <row r="88" spans="1:36" s="261" customFormat="1" ht="16.899999999999999" customHeight="1">
      <c r="A88" s="245"/>
      <c r="B88" s="406"/>
      <c r="C88" s="407"/>
      <c r="D88" s="408"/>
      <c r="E88" s="411"/>
      <c r="F88" s="246"/>
      <c r="G88" s="138"/>
      <c r="H88" s="247"/>
      <c r="I88" s="222"/>
      <c r="J88" s="221"/>
      <c r="K88" s="222"/>
      <c r="L88" s="198"/>
      <c r="M88" s="248"/>
      <c r="N88" s="222"/>
      <c r="O88" s="136"/>
      <c r="P88" s="222"/>
      <c r="Q88" s="137"/>
      <c r="R88" s="138"/>
      <c r="S88" s="222"/>
      <c r="T88" s="199"/>
      <c r="U88" s="254"/>
      <c r="V88" s="139">
        <f t="shared" si="19"/>
        <v>0</v>
      </c>
      <c r="W88" s="139">
        <f>IF('1045Ei Conteggio'!D92="",0,1)</f>
        <v>0</v>
      </c>
      <c r="X88" s="133" t="str">
        <f t="shared" si="20"/>
        <v/>
      </c>
      <c r="Y88" s="133">
        <f t="shared" si="21"/>
        <v>0</v>
      </c>
      <c r="Z88" s="257" t="str">
        <f t="shared" si="22"/>
        <v/>
      </c>
      <c r="AA88" s="133" t="str">
        <f t="shared" si="27"/>
        <v/>
      </c>
      <c r="AB88" s="133" t="str">
        <f t="shared" si="28"/>
        <v/>
      </c>
      <c r="AC88" s="133" t="str">
        <f t="shared" si="23"/>
        <v/>
      </c>
      <c r="AD88" s="133" t="str">
        <f t="shared" si="24"/>
        <v/>
      </c>
      <c r="AE88" s="140" t="str">
        <f t="shared" si="25"/>
        <v/>
      </c>
      <c r="AF88" s="135" t="str">
        <f t="shared" si="26"/>
        <v/>
      </c>
      <c r="AG88" s="140" t="str">
        <f t="shared" si="29"/>
        <v/>
      </c>
      <c r="AH88" s="140"/>
      <c r="AI88" s="135"/>
      <c r="AJ88" s="290"/>
    </row>
    <row r="89" spans="1:36" s="261" customFormat="1" ht="16.899999999999999" customHeight="1">
      <c r="A89" s="245"/>
      <c r="B89" s="406"/>
      <c r="C89" s="407"/>
      <c r="D89" s="408"/>
      <c r="E89" s="411"/>
      <c r="F89" s="246"/>
      <c r="G89" s="138"/>
      <c r="H89" s="247"/>
      <c r="I89" s="222"/>
      <c r="J89" s="221"/>
      <c r="K89" s="222"/>
      <c r="L89" s="198"/>
      <c r="M89" s="248"/>
      <c r="N89" s="222"/>
      <c r="O89" s="136"/>
      <c r="P89" s="222"/>
      <c r="Q89" s="137"/>
      <c r="R89" s="138"/>
      <c r="S89" s="222"/>
      <c r="T89" s="199"/>
      <c r="U89" s="254"/>
      <c r="V89" s="139">
        <f t="shared" si="19"/>
        <v>0</v>
      </c>
      <c r="W89" s="139">
        <f>IF('1045Ei Conteggio'!D93="",0,1)</f>
        <v>0</v>
      </c>
      <c r="X89" s="133" t="str">
        <f t="shared" si="20"/>
        <v/>
      </c>
      <c r="Y89" s="133">
        <f t="shared" si="21"/>
        <v>0</v>
      </c>
      <c r="Z89" s="257" t="str">
        <f t="shared" si="22"/>
        <v/>
      </c>
      <c r="AA89" s="133" t="str">
        <f t="shared" si="27"/>
        <v/>
      </c>
      <c r="AB89" s="133" t="str">
        <f t="shared" si="28"/>
        <v/>
      </c>
      <c r="AC89" s="133" t="str">
        <f t="shared" si="23"/>
        <v/>
      </c>
      <c r="AD89" s="133" t="str">
        <f t="shared" si="24"/>
        <v/>
      </c>
      <c r="AE89" s="140" t="str">
        <f t="shared" si="25"/>
        <v/>
      </c>
      <c r="AF89" s="135" t="str">
        <f t="shared" si="26"/>
        <v/>
      </c>
      <c r="AG89" s="140" t="str">
        <f t="shared" si="29"/>
        <v/>
      </c>
      <c r="AH89" s="140"/>
      <c r="AI89" s="135"/>
      <c r="AJ89" s="290"/>
    </row>
    <row r="90" spans="1:36" s="261" customFormat="1" ht="16.899999999999999" customHeight="1">
      <c r="A90" s="245"/>
      <c r="B90" s="406"/>
      <c r="C90" s="407"/>
      <c r="D90" s="408"/>
      <c r="E90" s="411"/>
      <c r="F90" s="246"/>
      <c r="G90" s="138"/>
      <c r="H90" s="247"/>
      <c r="I90" s="222"/>
      <c r="J90" s="221"/>
      <c r="K90" s="222"/>
      <c r="L90" s="198"/>
      <c r="M90" s="248"/>
      <c r="N90" s="222"/>
      <c r="O90" s="136"/>
      <c r="P90" s="222"/>
      <c r="Q90" s="137"/>
      <c r="R90" s="138"/>
      <c r="S90" s="222"/>
      <c r="T90" s="199"/>
      <c r="U90" s="254"/>
      <c r="V90" s="139">
        <f t="shared" si="19"/>
        <v>0</v>
      </c>
      <c r="W90" s="139">
        <f>IF('1045Ei Conteggio'!D94="",0,1)</f>
        <v>0</v>
      </c>
      <c r="X90" s="133" t="str">
        <f t="shared" si="20"/>
        <v/>
      </c>
      <c r="Y90" s="133">
        <f t="shared" si="21"/>
        <v>0</v>
      </c>
      <c r="Z90" s="257" t="str">
        <f t="shared" si="22"/>
        <v/>
      </c>
      <c r="AA90" s="133" t="str">
        <f t="shared" si="27"/>
        <v/>
      </c>
      <c r="AB90" s="133" t="str">
        <f t="shared" si="28"/>
        <v/>
      </c>
      <c r="AC90" s="133" t="str">
        <f t="shared" si="23"/>
        <v/>
      </c>
      <c r="AD90" s="133" t="str">
        <f t="shared" si="24"/>
        <v/>
      </c>
      <c r="AE90" s="140" t="str">
        <f t="shared" si="25"/>
        <v/>
      </c>
      <c r="AF90" s="135" t="str">
        <f t="shared" si="26"/>
        <v/>
      </c>
      <c r="AG90" s="140" t="str">
        <f t="shared" si="29"/>
        <v/>
      </c>
      <c r="AH90" s="140"/>
      <c r="AI90" s="135"/>
      <c r="AJ90" s="290"/>
    </row>
    <row r="91" spans="1:36" s="261" customFormat="1" ht="16.899999999999999" customHeight="1">
      <c r="A91" s="245"/>
      <c r="B91" s="406"/>
      <c r="C91" s="407"/>
      <c r="D91" s="408"/>
      <c r="E91" s="411"/>
      <c r="F91" s="246"/>
      <c r="G91" s="138"/>
      <c r="H91" s="247"/>
      <c r="I91" s="222"/>
      <c r="J91" s="221"/>
      <c r="K91" s="222"/>
      <c r="L91" s="198"/>
      <c r="M91" s="248"/>
      <c r="N91" s="222"/>
      <c r="O91" s="136"/>
      <c r="P91" s="222"/>
      <c r="Q91" s="137"/>
      <c r="R91" s="138"/>
      <c r="S91" s="222"/>
      <c r="T91" s="199"/>
      <c r="U91" s="254"/>
      <c r="V91" s="139">
        <f t="shared" si="19"/>
        <v>0</v>
      </c>
      <c r="W91" s="139">
        <f>IF('1045Ei Conteggio'!D95="",0,1)</f>
        <v>0</v>
      </c>
      <c r="X91" s="133" t="str">
        <f t="shared" si="20"/>
        <v/>
      </c>
      <c r="Y91" s="133">
        <f t="shared" si="21"/>
        <v>0</v>
      </c>
      <c r="Z91" s="257" t="str">
        <f t="shared" si="22"/>
        <v/>
      </c>
      <c r="AA91" s="133" t="str">
        <f t="shared" si="27"/>
        <v/>
      </c>
      <c r="AB91" s="133" t="str">
        <f t="shared" si="28"/>
        <v/>
      </c>
      <c r="AC91" s="133" t="str">
        <f t="shared" si="23"/>
        <v/>
      </c>
      <c r="AD91" s="133" t="str">
        <f t="shared" si="24"/>
        <v/>
      </c>
      <c r="AE91" s="140" t="str">
        <f t="shared" si="25"/>
        <v/>
      </c>
      <c r="AF91" s="135" t="str">
        <f t="shared" si="26"/>
        <v/>
      </c>
      <c r="AG91" s="140" t="str">
        <f t="shared" si="29"/>
        <v/>
      </c>
      <c r="AH91" s="140"/>
      <c r="AI91" s="135"/>
      <c r="AJ91" s="290"/>
    </row>
    <row r="92" spans="1:36" s="261" customFormat="1" ht="16.899999999999999" customHeight="1">
      <c r="A92" s="245"/>
      <c r="B92" s="406"/>
      <c r="C92" s="407"/>
      <c r="D92" s="408"/>
      <c r="E92" s="411"/>
      <c r="F92" s="246"/>
      <c r="G92" s="138"/>
      <c r="H92" s="247"/>
      <c r="I92" s="222"/>
      <c r="J92" s="221"/>
      <c r="K92" s="222"/>
      <c r="L92" s="198"/>
      <c r="M92" s="248"/>
      <c r="N92" s="222"/>
      <c r="O92" s="136"/>
      <c r="P92" s="222"/>
      <c r="Q92" s="137"/>
      <c r="R92" s="138"/>
      <c r="S92" s="222"/>
      <c r="T92" s="199"/>
      <c r="U92" s="254"/>
      <c r="V92" s="139">
        <f t="shared" si="19"/>
        <v>0</v>
      </c>
      <c r="W92" s="139">
        <f>IF('1045Ei Conteggio'!D96="",0,1)</f>
        <v>0</v>
      </c>
      <c r="X92" s="133" t="str">
        <f t="shared" si="20"/>
        <v/>
      </c>
      <c r="Y92" s="133">
        <f t="shared" si="21"/>
        <v>0</v>
      </c>
      <c r="Z92" s="257" t="str">
        <f t="shared" si="22"/>
        <v/>
      </c>
      <c r="AA92" s="133" t="str">
        <f t="shared" si="27"/>
        <v/>
      </c>
      <c r="AB92" s="133" t="str">
        <f t="shared" si="28"/>
        <v/>
      </c>
      <c r="AC92" s="133" t="str">
        <f t="shared" si="23"/>
        <v/>
      </c>
      <c r="AD92" s="133" t="str">
        <f t="shared" si="24"/>
        <v/>
      </c>
      <c r="AE92" s="140" t="str">
        <f t="shared" si="25"/>
        <v/>
      </c>
      <c r="AF92" s="135" t="str">
        <f t="shared" si="26"/>
        <v/>
      </c>
      <c r="AG92" s="140" t="str">
        <f t="shared" si="29"/>
        <v/>
      </c>
      <c r="AH92" s="140"/>
      <c r="AI92" s="135"/>
      <c r="AJ92" s="290"/>
    </row>
    <row r="93" spans="1:36" s="261" customFormat="1" ht="16.899999999999999" customHeight="1">
      <c r="A93" s="245"/>
      <c r="B93" s="406"/>
      <c r="C93" s="407"/>
      <c r="D93" s="408"/>
      <c r="E93" s="411"/>
      <c r="F93" s="246"/>
      <c r="G93" s="138"/>
      <c r="H93" s="247"/>
      <c r="I93" s="222"/>
      <c r="J93" s="221"/>
      <c r="K93" s="222"/>
      <c r="L93" s="198"/>
      <c r="M93" s="248"/>
      <c r="N93" s="222"/>
      <c r="O93" s="136"/>
      <c r="P93" s="222"/>
      <c r="Q93" s="137"/>
      <c r="R93" s="138"/>
      <c r="S93" s="222"/>
      <c r="T93" s="199"/>
      <c r="U93" s="254"/>
      <c r="V93" s="139">
        <f t="shared" si="19"/>
        <v>0</v>
      </c>
      <c r="W93" s="139">
        <f>IF('1045Ei Conteggio'!D97="",0,1)</f>
        <v>0</v>
      </c>
      <c r="X93" s="133" t="str">
        <f t="shared" si="20"/>
        <v/>
      </c>
      <c r="Y93" s="133">
        <f t="shared" si="21"/>
        <v>0</v>
      </c>
      <c r="Z93" s="257" t="str">
        <f t="shared" si="22"/>
        <v/>
      </c>
      <c r="AA93" s="133" t="str">
        <f t="shared" si="27"/>
        <v/>
      </c>
      <c r="AB93" s="133" t="str">
        <f t="shared" si="28"/>
        <v/>
      </c>
      <c r="AC93" s="133" t="str">
        <f t="shared" si="23"/>
        <v/>
      </c>
      <c r="AD93" s="133" t="str">
        <f t="shared" si="24"/>
        <v/>
      </c>
      <c r="AE93" s="140" t="str">
        <f t="shared" si="25"/>
        <v/>
      </c>
      <c r="AF93" s="135" t="str">
        <f t="shared" si="26"/>
        <v/>
      </c>
      <c r="AG93" s="140" t="str">
        <f t="shared" si="29"/>
        <v/>
      </c>
      <c r="AH93" s="140"/>
      <c r="AI93" s="135"/>
      <c r="AJ93" s="290"/>
    </row>
    <row r="94" spans="1:36" s="261" customFormat="1" ht="16.899999999999999" customHeight="1">
      <c r="A94" s="245"/>
      <c r="B94" s="406"/>
      <c r="C94" s="407"/>
      <c r="D94" s="408"/>
      <c r="E94" s="411"/>
      <c r="F94" s="246"/>
      <c r="G94" s="138"/>
      <c r="H94" s="247"/>
      <c r="I94" s="222"/>
      <c r="J94" s="221"/>
      <c r="K94" s="222"/>
      <c r="L94" s="198"/>
      <c r="M94" s="248"/>
      <c r="N94" s="222"/>
      <c r="O94" s="136"/>
      <c r="P94" s="222"/>
      <c r="Q94" s="137"/>
      <c r="R94" s="138"/>
      <c r="S94" s="222"/>
      <c r="T94" s="199"/>
      <c r="U94" s="254"/>
      <c r="V94" s="139">
        <f t="shared" si="19"/>
        <v>0</v>
      </c>
      <c r="W94" s="139">
        <f>IF('1045Ei Conteggio'!D98="",0,1)</f>
        <v>0</v>
      </c>
      <c r="X94" s="133" t="str">
        <f t="shared" si="20"/>
        <v/>
      </c>
      <c r="Y94" s="133">
        <f t="shared" si="21"/>
        <v>0</v>
      </c>
      <c r="Z94" s="257" t="str">
        <f t="shared" si="22"/>
        <v/>
      </c>
      <c r="AA94" s="133" t="str">
        <f t="shared" si="27"/>
        <v/>
      </c>
      <c r="AB94" s="133" t="str">
        <f t="shared" si="28"/>
        <v/>
      </c>
      <c r="AC94" s="133" t="str">
        <f t="shared" si="23"/>
        <v/>
      </c>
      <c r="AD94" s="133" t="str">
        <f t="shared" si="24"/>
        <v/>
      </c>
      <c r="AE94" s="140" t="str">
        <f t="shared" si="25"/>
        <v/>
      </c>
      <c r="AF94" s="135" t="str">
        <f t="shared" si="26"/>
        <v/>
      </c>
      <c r="AG94" s="140" t="str">
        <f t="shared" si="29"/>
        <v/>
      </c>
      <c r="AH94" s="140"/>
      <c r="AI94" s="135"/>
      <c r="AJ94" s="290"/>
    </row>
    <row r="95" spans="1:36" s="261" customFormat="1" ht="16.899999999999999" customHeight="1">
      <c r="A95" s="245"/>
      <c r="B95" s="406"/>
      <c r="C95" s="407"/>
      <c r="D95" s="408"/>
      <c r="E95" s="411"/>
      <c r="F95" s="246"/>
      <c r="G95" s="138"/>
      <c r="H95" s="247"/>
      <c r="I95" s="222"/>
      <c r="J95" s="221"/>
      <c r="K95" s="222"/>
      <c r="L95" s="198"/>
      <c r="M95" s="248"/>
      <c r="N95" s="222"/>
      <c r="O95" s="136"/>
      <c r="P95" s="222"/>
      <c r="Q95" s="137"/>
      <c r="R95" s="138"/>
      <c r="S95" s="222"/>
      <c r="T95" s="199"/>
      <c r="U95" s="254"/>
      <c r="V95" s="139">
        <f t="shared" si="19"/>
        <v>0</v>
      </c>
      <c r="W95" s="139">
        <f>IF('1045Ei Conteggio'!D99="",0,1)</f>
        <v>0</v>
      </c>
      <c r="X95" s="133" t="str">
        <f t="shared" si="20"/>
        <v/>
      </c>
      <c r="Y95" s="133">
        <f t="shared" si="21"/>
        <v>0</v>
      </c>
      <c r="Z95" s="257" t="str">
        <f t="shared" si="22"/>
        <v/>
      </c>
      <c r="AA95" s="133" t="str">
        <f t="shared" si="27"/>
        <v/>
      </c>
      <c r="AB95" s="133" t="str">
        <f t="shared" si="28"/>
        <v/>
      </c>
      <c r="AC95" s="133" t="str">
        <f t="shared" si="23"/>
        <v/>
      </c>
      <c r="AD95" s="133" t="str">
        <f t="shared" si="24"/>
        <v/>
      </c>
      <c r="AE95" s="140" t="str">
        <f t="shared" si="25"/>
        <v/>
      </c>
      <c r="AF95" s="135" t="str">
        <f t="shared" si="26"/>
        <v/>
      </c>
      <c r="AG95" s="140" t="str">
        <f t="shared" si="29"/>
        <v/>
      </c>
      <c r="AH95" s="140"/>
      <c r="AI95" s="135"/>
      <c r="AJ95" s="290"/>
    </row>
    <row r="96" spans="1:36" s="261" customFormat="1" ht="16.899999999999999" customHeight="1">
      <c r="A96" s="245"/>
      <c r="B96" s="406"/>
      <c r="C96" s="407"/>
      <c r="D96" s="408"/>
      <c r="E96" s="411"/>
      <c r="F96" s="246"/>
      <c r="G96" s="138"/>
      <c r="H96" s="247"/>
      <c r="I96" s="222"/>
      <c r="J96" s="221"/>
      <c r="K96" s="222"/>
      <c r="L96" s="198"/>
      <c r="M96" s="248"/>
      <c r="N96" s="222"/>
      <c r="O96" s="136"/>
      <c r="P96" s="222"/>
      <c r="Q96" s="137"/>
      <c r="R96" s="138"/>
      <c r="S96" s="222"/>
      <c r="T96" s="199"/>
      <c r="U96" s="254"/>
      <c r="V96" s="139">
        <f t="shared" si="19"/>
        <v>0</v>
      </c>
      <c r="W96" s="139">
        <f>IF('1045Ei Conteggio'!D100="",0,1)</f>
        <v>0</v>
      </c>
      <c r="X96" s="133" t="str">
        <f t="shared" si="20"/>
        <v/>
      </c>
      <c r="Y96" s="133">
        <f t="shared" si="21"/>
        <v>0</v>
      </c>
      <c r="Z96" s="257" t="str">
        <f t="shared" si="22"/>
        <v/>
      </c>
      <c r="AA96" s="133" t="str">
        <f t="shared" si="27"/>
        <v/>
      </c>
      <c r="AB96" s="133" t="str">
        <f t="shared" si="28"/>
        <v/>
      </c>
      <c r="AC96" s="133" t="str">
        <f t="shared" si="23"/>
        <v/>
      </c>
      <c r="AD96" s="133" t="str">
        <f t="shared" si="24"/>
        <v/>
      </c>
      <c r="AE96" s="140" t="str">
        <f t="shared" si="25"/>
        <v/>
      </c>
      <c r="AF96" s="135" t="str">
        <f t="shared" si="26"/>
        <v/>
      </c>
      <c r="AG96" s="140" t="str">
        <f t="shared" si="29"/>
        <v/>
      </c>
      <c r="AH96" s="140"/>
      <c r="AI96" s="135"/>
      <c r="AJ96" s="290"/>
    </row>
    <row r="97" spans="1:36" s="261" customFormat="1" ht="16.899999999999999" customHeight="1">
      <c r="A97" s="245"/>
      <c r="B97" s="406"/>
      <c r="C97" s="407"/>
      <c r="D97" s="408"/>
      <c r="E97" s="411"/>
      <c r="F97" s="246"/>
      <c r="G97" s="138"/>
      <c r="H97" s="247"/>
      <c r="I97" s="222"/>
      <c r="J97" s="221"/>
      <c r="K97" s="222"/>
      <c r="L97" s="198"/>
      <c r="M97" s="248"/>
      <c r="N97" s="222"/>
      <c r="O97" s="136"/>
      <c r="P97" s="222"/>
      <c r="Q97" s="137"/>
      <c r="R97" s="138"/>
      <c r="S97" s="222"/>
      <c r="T97" s="199"/>
      <c r="U97" s="254"/>
      <c r="V97" s="139">
        <f t="shared" si="19"/>
        <v>0</v>
      </c>
      <c r="W97" s="139">
        <f>IF('1045Ei Conteggio'!D101="",0,1)</f>
        <v>0</v>
      </c>
      <c r="X97" s="133" t="str">
        <f t="shared" si="20"/>
        <v/>
      </c>
      <c r="Y97" s="133">
        <f t="shared" si="21"/>
        <v>0</v>
      </c>
      <c r="Z97" s="257" t="str">
        <f t="shared" si="22"/>
        <v/>
      </c>
      <c r="AA97" s="133" t="str">
        <f t="shared" si="27"/>
        <v/>
      </c>
      <c r="AB97" s="133" t="str">
        <f t="shared" si="28"/>
        <v/>
      </c>
      <c r="AC97" s="133" t="str">
        <f t="shared" si="23"/>
        <v/>
      </c>
      <c r="AD97" s="133" t="str">
        <f t="shared" si="24"/>
        <v/>
      </c>
      <c r="AE97" s="140" t="str">
        <f t="shared" si="25"/>
        <v/>
      </c>
      <c r="AF97" s="135" t="str">
        <f t="shared" si="26"/>
        <v/>
      </c>
      <c r="AG97" s="140" t="str">
        <f t="shared" si="29"/>
        <v/>
      </c>
      <c r="AH97" s="140"/>
      <c r="AI97" s="135"/>
      <c r="AJ97" s="290"/>
    </row>
    <row r="98" spans="1:36" s="261" customFormat="1" ht="16.899999999999999" customHeight="1">
      <c r="A98" s="245"/>
      <c r="B98" s="406"/>
      <c r="C98" s="407"/>
      <c r="D98" s="408"/>
      <c r="E98" s="411"/>
      <c r="F98" s="246"/>
      <c r="G98" s="138"/>
      <c r="H98" s="247"/>
      <c r="I98" s="222"/>
      <c r="J98" s="221"/>
      <c r="K98" s="222"/>
      <c r="L98" s="198"/>
      <c r="M98" s="248"/>
      <c r="N98" s="222"/>
      <c r="O98" s="136"/>
      <c r="P98" s="222"/>
      <c r="Q98" s="137"/>
      <c r="R98" s="138"/>
      <c r="S98" s="222"/>
      <c r="T98" s="199"/>
      <c r="U98" s="254"/>
      <c r="V98" s="139">
        <f t="shared" si="19"/>
        <v>0</v>
      </c>
      <c r="W98" s="139">
        <f>IF('1045Ei Conteggio'!D102="",0,1)</f>
        <v>0</v>
      </c>
      <c r="X98" s="133" t="str">
        <f t="shared" si="20"/>
        <v/>
      </c>
      <c r="Y98" s="133">
        <f t="shared" si="21"/>
        <v>0</v>
      </c>
      <c r="Z98" s="257" t="str">
        <f t="shared" si="22"/>
        <v/>
      </c>
      <c r="AA98" s="133" t="str">
        <f t="shared" si="27"/>
        <v/>
      </c>
      <c r="AB98" s="133" t="str">
        <f t="shared" si="28"/>
        <v/>
      </c>
      <c r="AC98" s="133" t="str">
        <f t="shared" si="23"/>
        <v/>
      </c>
      <c r="AD98" s="133" t="str">
        <f t="shared" si="24"/>
        <v/>
      </c>
      <c r="AE98" s="140" t="str">
        <f t="shared" si="25"/>
        <v/>
      </c>
      <c r="AF98" s="135" t="str">
        <f t="shared" si="26"/>
        <v/>
      </c>
      <c r="AG98" s="140" t="str">
        <f t="shared" si="29"/>
        <v/>
      </c>
      <c r="AH98" s="140"/>
      <c r="AI98" s="135"/>
      <c r="AJ98" s="290"/>
    </row>
    <row r="99" spans="1:36" s="261" customFormat="1" ht="16.899999999999999" customHeight="1">
      <c r="A99" s="245"/>
      <c r="B99" s="406"/>
      <c r="C99" s="407"/>
      <c r="D99" s="408"/>
      <c r="E99" s="411"/>
      <c r="F99" s="246"/>
      <c r="G99" s="138"/>
      <c r="H99" s="247"/>
      <c r="I99" s="222"/>
      <c r="J99" s="221"/>
      <c r="K99" s="222"/>
      <c r="L99" s="198"/>
      <c r="M99" s="248"/>
      <c r="N99" s="222"/>
      <c r="O99" s="136"/>
      <c r="P99" s="222"/>
      <c r="Q99" s="137"/>
      <c r="R99" s="138"/>
      <c r="S99" s="222"/>
      <c r="T99" s="199"/>
      <c r="U99" s="254"/>
      <c r="V99" s="139">
        <f t="shared" si="19"/>
        <v>0</v>
      </c>
      <c r="W99" s="139">
        <f>IF('1045Ei Conteggio'!D103="",0,1)</f>
        <v>0</v>
      </c>
      <c r="X99" s="133" t="str">
        <f t="shared" si="20"/>
        <v/>
      </c>
      <c r="Y99" s="133">
        <f t="shared" si="21"/>
        <v>0</v>
      </c>
      <c r="Z99" s="257" t="str">
        <f t="shared" si="22"/>
        <v/>
      </c>
      <c r="AA99" s="133" t="str">
        <f t="shared" si="27"/>
        <v/>
      </c>
      <c r="AB99" s="133" t="str">
        <f t="shared" si="28"/>
        <v/>
      </c>
      <c r="AC99" s="133" t="str">
        <f t="shared" si="23"/>
        <v/>
      </c>
      <c r="AD99" s="133" t="str">
        <f t="shared" si="24"/>
        <v/>
      </c>
      <c r="AE99" s="140" t="str">
        <f t="shared" si="25"/>
        <v/>
      </c>
      <c r="AF99" s="135" t="str">
        <f t="shared" si="26"/>
        <v/>
      </c>
      <c r="AG99" s="140" t="str">
        <f t="shared" si="29"/>
        <v/>
      </c>
      <c r="AH99" s="140"/>
      <c r="AI99" s="135"/>
      <c r="AJ99" s="290"/>
    </row>
    <row r="100" spans="1:36" s="261" customFormat="1" ht="16.899999999999999" customHeight="1">
      <c r="A100" s="245"/>
      <c r="B100" s="406"/>
      <c r="C100" s="407"/>
      <c r="D100" s="408"/>
      <c r="E100" s="411"/>
      <c r="F100" s="246"/>
      <c r="G100" s="138"/>
      <c r="H100" s="247"/>
      <c r="I100" s="222"/>
      <c r="J100" s="221"/>
      <c r="K100" s="222"/>
      <c r="L100" s="198"/>
      <c r="M100" s="248"/>
      <c r="N100" s="222"/>
      <c r="O100" s="136"/>
      <c r="P100" s="222"/>
      <c r="Q100" s="137"/>
      <c r="R100" s="138"/>
      <c r="S100" s="222"/>
      <c r="T100" s="199"/>
      <c r="U100" s="254"/>
      <c r="V100" s="139">
        <f t="shared" si="19"/>
        <v>0</v>
      </c>
      <c r="W100" s="139">
        <f>IF('1045Ei Conteggio'!D104="",0,1)</f>
        <v>0</v>
      </c>
      <c r="X100" s="133" t="str">
        <f t="shared" si="20"/>
        <v/>
      </c>
      <c r="Y100" s="133">
        <f t="shared" si="21"/>
        <v>0</v>
      </c>
      <c r="Z100" s="257" t="str">
        <f t="shared" si="22"/>
        <v/>
      </c>
      <c r="AA100" s="133" t="str">
        <f t="shared" si="27"/>
        <v/>
      </c>
      <c r="AB100" s="133" t="str">
        <f t="shared" si="28"/>
        <v/>
      </c>
      <c r="AC100" s="133" t="str">
        <f t="shared" si="23"/>
        <v/>
      </c>
      <c r="AD100" s="133" t="str">
        <f t="shared" si="24"/>
        <v/>
      </c>
      <c r="AE100" s="140" t="str">
        <f t="shared" si="25"/>
        <v/>
      </c>
      <c r="AF100" s="135" t="str">
        <f t="shared" si="26"/>
        <v/>
      </c>
      <c r="AG100" s="140" t="str">
        <f t="shared" si="29"/>
        <v/>
      </c>
      <c r="AH100" s="140"/>
      <c r="AI100" s="135"/>
      <c r="AJ100" s="290"/>
    </row>
    <row r="101" spans="1:36" s="261" customFormat="1" ht="16.899999999999999" customHeight="1">
      <c r="A101" s="245"/>
      <c r="B101" s="406"/>
      <c r="C101" s="407"/>
      <c r="D101" s="408"/>
      <c r="E101" s="411"/>
      <c r="F101" s="246"/>
      <c r="G101" s="138"/>
      <c r="H101" s="247"/>
      <c r="I101" s="222"/>
      <c r="J101" s="221"/>
      <c r="K101" s="222"/>
      <c r="L101" s="198"/>
      <c r="M101" s="248"/>
      <c r="N101" s="222"/>
      <c r="O101" s="136"/>
      <c r="P101" s="222"/>
      <c r="Q101" s="137"/>
      <c r="R101" s="138"/>
      <c r="S101" s="222"/>
      <c r="T101" s="199"/>
      <c r="U101" s="254"/>
      <c r="V101" s="139">
        <f t="shared" si="19"/>
        <v>0</v>
      </c>
      <c r="W101" s="139">
        <f>IF('1045Ei Conteggio'!D105="",0,1)</f>
        <v>0</v>
      </c>
      <c r="X101" s="133" t="str">
        <f t="shared" si="20"/>
        <v/>
      </c>
      <c r="Y101" s="133">
        <f t="shared" si="21"/>
        <v>0</v>
      </c>
      <c r="Z101" s="257" t="str">
        <f t="shared" si="22"/>
        <v/>
      </c>
      <c r="AA101" s="133" t="str">
        <f t="shared" si="27"/>
        <v/>
      </c>
      <c r="AB101" s="133" t="str">
        <f t="shared" si="28"/>
        <v/>
      </c>
      <c r="AC101" s="133" t="str">
        <f t="shared" si="23"/>
        <v/>
      </c>
      <c r="AD101" s="133" t="str">
        <f t="shared" si="24"/>
        <v/>
      </c>
      <c r="AE101" s="140" t="str">
        <f t="shared" si="25"/>
        <v/>
      </c>
      <c r="AF101" s="135" t="str">
        <f t="shared" si="26"/>
        <v/>
      </c>
      <c r="AG101" s="140" t="str">
        <f t="shared" si="29"/>
        <v/>
      </c>
      <c r="AH101" s="140"/>
      <c r="AI101" s="135"/>
      <c r="AJ101" s="290"/>
    </row>
    <row r="102" spans="1:36" s="261" customFormat="1" ht="16.899999999999999" customHeight="1">
      <c r="A102" s="245"/>
      <c r="B102" s="406"/>
      <c r="C102" s="407"/>
      <c r="D102" s="408"/>
      <c r="E102" s="411"/>
      <c r="F102" s="246"/>
      <c r="G102" s="138"/>
      <c r="H102" s="247"/>
      <c r="I102" s="222"/>
      <c r="J102" s="221"/>
      <c r="K102" s="222"/>
      <c r="L102" s="198"/>
      <c r="M102" s="248"/>
      <c r="N102" s="222"/>
      <c r="O102" s="136"/>
      <c r="P102" s="222"/>
      <c r="Q102" s="137"/>
      <c r="R102" s="138"/>
      <c r="S102" s="222"/>
      <c r="T102" s="199"/>
      <c r="U102" s="254"/>
      <c r="V102" s="139">
        <f t="shared" si="19"/>
        <v>0</v>
      </c>
      <c r="W102" s="139">
        <f>IF('1045Ei Conteggio'!D106="",0,1)</f>
        <v>0</v>
      </c>
      <c r="X102" s="133" t="str">
        <f t="shared" si="20"/>
        <v/>
      </c>
      <c r="Y102" s="133">
        <f t="shared" si="21"/>
        <v>0</v>
      </c>
      <c r="Z102" s="257" t="str">
        <f t="shared" si="22"/>
        <v/>
      </c>
      <c r="AA102" s="133" t="str">
        <f t="shared" si="27"/>
        <v/>
      </c>
      <c r="AB102" s="133" t="str">
        <f t="shared" si="28"/>
        <v/>
      </c>
      <c r="AC102" s="133" t="str">
        <f t="shared" si="23"/>
        <v/>
      </c>
      <c r="AD102" s="133" t="str">
        <f t="shared" si="24"/>
        <v/>
      </c>
      <c r="AE102" s="140" t="str">
        <f t="shared" si="25"/>
        <v/>
      </c>
      <c r="AF102" s="135" t="str">
        <f t="shared" si="26"/>
        <v/>
      </c>
      <c r="AG102" s="140" t="str">
        <f t="shared" si="29"/>
        <v/>
      </c>
      <c r="AH102" s="140"/>
      <c r="AI102" s="135"/>
      <c r="AJ102" s="290"/>
    </row>
    <row r="103" spans="1:36" s="261" customFormat="1" ht="16.899999999999999" customHeight="1">
      <c r="A103" s="245"/>
      <c r="B103" s="406"/>
      <c r="C103" s="407"/>
      <c r="D103" s="408"/>
      <c r="E103" s="411"/>
      <c r="F103" s="246"/>
      <c r="G103" s="138"/>
      <c r="H103" s="247"/>
      <c r="I103" s="222"/>
      <c r="J103" s="221"/>
      <c r="K103" s="222"/>
      <c r="L103" s="198"/>
      <c r="M103" s="248"/>
      <c r="N103" s="222"/>
      <c r="O103" s="136"/>
      <c r="P103" s="222"/>
      <c r="Q103" s="137"/>
      <c r="R103" s="138"/>
      <c r="S103" s="222"/>
      <c r="T103" s="199"/>
      <c r="U103" s="254"/>
      <c r="V103" s="139">
        <f t="shared" si="19"/>
        <v>0</v>
      </c>
      <c r="W103" s="139">
        <f>IF('1045Ei Conteggio'!D107="",0,1)</f>
        <v>0</v>
      </c>
      <c r="X103" s="133" t="str">
        <f t="shared" si="20"/>
        <v/>
      </c>
      <c r="Y103" s="133">
        <f t="shared" si="21"/>
        <v>0</v>
      </c>
      <c r="Z103" s="257" t="str">
        <f t="shared" si="22"/>
        <v/>
      </c>
      <c r="AA103" s="133" t="str">
        <f t="shared" si="27"/>
        <v/>
      </c>
      <c r="AB103" s="133" t="str">
        <f t="shared" si="28"/>
        <v/>
      </c>
      <c r="AC103" s="133" t="str">
        <f t="shared" si="23"/>
        <v/>
      </c>
      <c r="AD103" s="133" t="str">
        <f t="shared" si="24"/>
        <v/>
      </c>
      <c r="AE103" s="140" t="str">
        <f t="shared" si="25"/>
        <v/>
      </c>
      <c r="AF103" s="135" t="str">
        <f t="shared" si="26"/>
        <v/>
      </c>
      <c r="AG103" s="140" t="str">
        <f t="shared" si="29"/>
        <v/>
      </c>
      <c r="AH103" s="140"/>
      <c r="AI103" s="135"/>
      <c r="AJ103" s="290"/>
    </row>
    <row r="104" spans="1:36" s="261" customFormat="1" ht="16.899999999999999" customHeight="1">
      <c r="A104" s="245"/>
      <c r="B104" s="406"/>
      <c r="C104" s="407"/>
      <c r="D104" s="408"/>
      <c r="E104" s="411"/>
      <c r="F104" s="246"/>
      <c r="G104" s="138"/>
      <c r="H104" s="247"/>
      <c r="I104" s="222"/>
      <c r="J104" s="221"/>
      <c r="K104" s="222"/>
      <c r="L104" s="198"/>
      <c r="M104" s="248"/>
      <c r="N104" s="222"/>
      <c r="O104" s="136"/>
      <c r="P104" s="222"/>
      <c r="Q104" s="137"/>
      <c r="R104" s="138"/>
      <c r="S104" s="222"/>
      <c r="T104" s="199"/>
      <c r="U104" s="254"/>
      <c r="V104" s="139">
        <f t="shared" si="19"/>
        <v>0</v>
      </c>
      <c r="W104" s="139">
        <f>IF('1045Ei Conteggio'!D108="",0,1)</f>
        <v>0</v>
      </c>
      <c r="X104" s="133" t="str">
        <f t="shared" si="20"/>
        <v/>
      </c>
      <c r="Y104" s="133">
        <f t="shared" si="21"/>
        <v>0</v>
      </c>
      <c r="Z104" s="257" t="str">
        <f t="shared" si="22"/>
        <v/>
      </c>
      <c r="AA104" s="133" t="str">
        <f t="shared" si="27"/>
        <v/>
      </c>
      <c r="AB104" s="133" t="str">
        <f t="shared" si="28"/>
        <v/>
      </c>
      <c r="AC104" s="133" t="str">
        <f t="shared" si="23"/>
        <v/>
      </c>
      <c r="AD104" s="133" t="str">
        <f t="shared" si="24"/>
        <v/>
      </c>
      <c r="AE104" s="140" t="str">
        <f t="shared" si="25"/>
        <v/>
      </c>
      <c r="AF104" s="135" t="str">
        <f t="shared" si="26"/>
        <v/>
      </c>
      <c r="AG104" s="140" t="str">
        <f t="shared" si="29"/>
        <v/>
      </c>
      <c r="AH104" s="140"/>
      <c r="AI104" s="135"/>
      <c r="AJ104" s="290"/>
    </row>
    <row r="105" spans="1:36" s="261" customFormat="1" ht="16.899999999999999" customHeight="1">
      <c r="A105" s="245"/>
      <c r="B105" s="406"/>
      <c r="C105" s="407"/>
      <c r="D105" s="408"/>
      <c r="E105" s="411"/>
      <c r="F105" s="246"/>
      <c r="G105" s="138"/>
      <c r="H105" s="247"/>
      <c r="I105" s="222"/>
      <c r="J105" s="221"/>
      <c r="K105" s="222"/>
      <c r="L105" s="198"/>
      <c r="M105" s="248"/>
      <c r="N105" s="222"/>
      <c r="O105" s="136"/>
      <c r="P105" s="222"/>
      <c r="Q105" s="137"/>
      <c r="R105" s="138"/>
      <c r="S105" s="222"/>
      <c r="T105" s="199"/>
      <c r="U105" s="254"/>
      <c r="V105" s="139">
        <f t="shared" si="19"/>
        <v>0</v>
      </c>
      <c r="W105" s="139">
        <f>IF('1045Ei Conteggio'!D109="",0,1)</f>
        <v>0</v>
      </c>
      <c r="X105" s="133" t="str">
        <f t="shared" si="20"/>
        <v/>
      </c>
      <c r="Y105" s="133">
        <f t="shared" si="21"/>
        <v>0</v>
      </c>
      <c r="Z105" s="257" t="str">
        <f t="shared" si="22"/>
        <v/>
      </c>
      <c r="AA105" s="133" t="str">
        <f t="shared" si="27"/>
        <v/>
      </c>
      <c r="AB105" s="133" t="str">
        <f t="shared" si="28"/>
        <v/>
      </c>
      <c r="AC105" s="133" t="str">
        <f t="shared" si="23"/>
        <v/>
      </c>
      <c r="AD105" s="133" t="str">
        <f t="shared" si="24"/>
        <v/>
      </c>
      <c r="AE105" s="140" t="str">
        <f t="shared" si="25"/>
        <v/>
      </c>
      <c r="AF105" s="135" t="str">
        <f t="shared" si="26"/>
        <v/>
      </c>
      <c r="AG105" s="140" t="str">
        <f t="shared" si="29"/>
        <v/>
      </c>
      <c r="AH105" s="140"/>
      <c r="AI105" s="135"/>
      <c r="AJ105" s="290"/>
    </row>
    <row r="106" spans="1:36" s="261" customFormat="1" ht="16.899999999999999" customHeight="1">
      <c r="A106" s="245"/>
      <c r="B106" s="406"/>
      <c r="C106" s="407"/>
      <c r="D106" s="408"/>
      <c r="E106" s="411"/>
      <c r="F106" s="246"/>
      <c r="G106" s="138"/>
      <c r="H106" s="247"/>
      <c r="I106" s="222"/>
      <c r="J106" s="221"/>
      <c r="K106" s="222"/>
      <c r="L106" s="198"/>
      <c r="M106" s="248"/>
      <c r="N106" s="222"/>
      <c r="O106" s="136"/>
      <c r="P106" s="222"/>
      <c r="Q106" s="137"/>
      <c r="R106" s="138"/>
      <c r="S106" s="222"/>
      <c r="T106" s="199"/>
      <c r="U106" s="254"/>
      <c r="V106" s="139">
        <f t="shared" si="19"/>
        <v>0</v>
      </c>
      <c r="W106" s="139">
        <f>IF('1045Ei Conteggio'!D110="",0,1)</f>
        <v>0</v>
      </c>
      <c r="X106" s="133" t="str">
        <f t="shared" si="20"/>
        <v/>
      </c>
      <c r="Y106" s="133">
        <f t="shared" si="21"/>
        <v>0</v>
      </c>
      <c r="Z106" s="257" t="str">
        <f t="shared" si="22"/>
        <v/>
      </c>
      <c r="AA106" s="133" t="str">
        <f t="shared" si="27"/>
        <v/>
      </c>
      <c r="AB106" s="133" t="str">
        <f t="shared" si="28"/>
        <v/>
      </c>
      <c r="AC106" s="133" t="str">
        <f t="shared" si="23"/>
        <v/>
      </c>
      <c r="AD106" s="133" t="str">
        <f t="shared" si="24"/>
        <v/>
      </c>
      <c r="AE106" s="140" t="str">
        <f t="shared" si="25"/>
        <v/>
      </c>
      <c r="AF106" s="135" t="str">
        <f t="shared" si="26"/>
        <v/>
      </c>
      <c r="AG106" s="140" t="str">
        <f t="shared" si="29"/>
        <v/>
      </c>
      <c r="AH106" s="140"/>
      <c r="AI106" s="135"/>
      <c r="AJ106" s="290"/>
    </row>
    <row r="107" spans="1:36" s="261" customFormat="1" ht="16.899999999999999" customHeight="1">
      <c r="A107" s="245"/>
      <c r="B107" s="406"/>
      <c r="C107" s="407"/>
      <c r="D107" s="408"/>
      <c r="E107" s="411"/>
      <c r="F107" s="246"/>
      <c r="G107" s="138"/>
      <c r="H107" s="247"/>
      <c r="I107" s="222"/>
      <c r="J107" s="221"/>
      <c r="K107" s="222"/>
      <c r="L107" s="198"/>
      <c r="M107" s="248"/>
      <c r="N107" s="222"/>
      <c r="O107" s="136"/>
      <c r="P107" s="222"/>
      <c r="Q107" s="137"/>
      <c r="R107" s="138"/>
      <c r="S107" s="222"/>
      <c r="T107" s="199"/>
      <c r="U107" s="254"/>
      <c r="V107" s="139">
        <f t="shared" si="19"/>
        <v>0</v>
      </c>
      <c r="W107" s="139">
        <f>IF('1045Ei Conteggio'!D111="",0,1)</f>
        <v>0</v>
      </c>
      <c r="X107" s="133" t="str">
        <f t="shared" si="20"/>
        <v/>
      </c>
      <c r="Y107" s="133">
        <f t="shared" si="21"/>
        <v>0</v>
      </c>
      <c r="Z107" s="257" t="str">
        <f t="shared" si="22"/>
        <v/>
      </c>
      <c r="AA107" s="133" t="str">
        <f t="shared" si="27"/>
        <v/>
      </c>
      <c r="AB107" s="133" t="str">
        <f t="shared" si="28"/>
        <v/>
      </c>
      <c r="AC107" s="133" t="str">
        <f t="shared" si="23"/>
        <v/>
      </c>
      <c r="AD107" s="133" t="str">
        <f t="shared" si="24"/>
        <v/>
      </c>
      <c r="AE107" s="140" t="str">
        <f t="shared" si="25"/>
        <v/>
      </c>
      <c r="AF107" s="135" t="str">
        <f t="shared" si="26"/>
        <v/>
      </c>
      <c r="AG107" s="140" t="str">
        <f>IF(AE107&lt;AF107,AE107,AF107)</f>
        <v/>
      </c>
      <c r="AH107" s="140"/>
      <c r="AI107" s="135"/>
      <c r="AJ107" s="290"/>
    </row>
    <row r="108" spans="1:36" s="261" customFormat="1" ht="16.899999999999999" customHeight="1">
      <c r="A108" s="245"/>
      <c r="B108" s="406"/>
      <c r="C108" s="407"/>
      <c r="D108" s="408"/>
      <c r="E108" s="411"/>
      <c r="F108" s="246"/>
      <c r="G108" s="138"/>
      <c r="H108" s="247"/>
      <c r="I108" s="222"/>
      <c r="J108" s="221"/>
      <c r="K108" s="222"/>
      <c r="L108" s="198"/>
      <c r="M108" s="248"/>
      <c r="N108" s="222"/>
      <c r="O108" s="136"/>
      <c r="P108" s="222"/>
      <c r="Q108" s="137"/>
      <c r="R108" s="138"/>
      <c r="S108" s="222"/>
      <c r="T108" s="199"/>
      <c r="U108" s="254"/>
      <c r="V108" s="139">
        <f t="shared" si="19"/>
        <v>0</v>
      </c>
      <c r="W108" s="139">
        <f>IF('1045Ei Conteggio'!D112="",0,1)</f>
        <v>0</v>
      </c>
      <c r="X108" s="133" t="str">
        <f t="shared" si="20"/>
        <v/>
      </c>
      <c r="Y108" s="133">
        <f t="shared" si="21"/>
        <v>0</v>
      </c>
      <c r="Z108" s="257" t="str">
        <f t="shared" si="22"/>
        <v/>
      </c>
      <c r="AA108" s="133" t="str">
        <f t="shared" si="27"/>
        <v/>
      </c>
      <c r="AB108" s="133" t="str">
        <f t="shared" si="28"/>
        <v/>
      </c>
      <c r="AC108" s="133" t="str">
        <f t="shared" si="23"/>
        <v/>
      </c>
      <c r="AD108" s="133" t="str">
        <f t="shared" si="24"/>
        <v/>
      </c>
      <c r="AE108" s="140" t="str">
        <f t="shared" si="25"/>
        <v/>
      </c>
      <c r="AF108" s="135" t="str">
        <f t="shared" si="26"/>
        <v/>
      </c>
      <c r="AG108" s="140" t="str">
        <f t="shared" ref="AG108:AG171" si="30">IF(AE108&lt;AF108,AE108,AF108)</f>
        <v/>
      </c>
      <c r="AH108" s="140"/>
      <c r="AI108" s="135"/>
      <c r="AJ108" s="290"/>
    </row>
    <row r="109" spans="1:36" s="261" customFormat="1" ht="16.899999999999999" customHeight="1">
      <c r="A109" s="245"/>
      <c r="B109" s="406"/>
      <c r="C109" s="407"/>
      <c r="D109" s="408"/>
      <c r="E109" s="411"/>
      <c r="F109" s="246"/>
      <c r="G109" s="138"/>
      <c r="H109" s="247"/>
      <c r="I109" s="222"/>
      <c r="J109" s="221"/>
      <c r="K109" s="222"/>
      <c r="L109" s="198"/>
      <c r="M109" s="248"/>
      <c r="N109" s="222"/>
      <c r="O109" s="136"/>
      <c r="P109" s="222"/>
      <c r="Q109" s="137"/>
      <c r="R109" s="138"/>
      <c r="S109" s="222"/>
      <c r="T109" s="199"/>
      <c r="U109" s="254"/>
      <c r="V109" s="139">
        <f t="shared" si="19"/>
        <v>0</v>
      </c>
      <c r="W109" s="139">
        <f>IF('1045Ei Conteggio'!D113="",0,1)</f>
        <v>0</v>
      </c>
      <c r="X109" s="133" t="str">
        <f t="shared" si="20"/>
        <v/>
      </c>
      <c r="Y109" s="133">
        <f t="shared" si="21"/>
        <v>0</v>
      </c>
      <c r="Z109" s="257" t="str">
        <f t="shared" si="22"/>
        <v/>
      </c>
      <c r="AA109" s="133" t="str">
        <f t="shared" si="27"/>
        <v/>
      </c>
      <c r="AB109" s="133" t="str">
        <f t="shared" si="28"/>
        <v/>
      </c>
      <c r="AC109" s="133" t="str">
        <f t="shared" si="23"/>
        <v/>
      </c>
      <c r="AD109" s="133" t="str">
        <f t="shared" si="24"/>
        <v/>
      </c>
      <c r="AE109" s="140" t="str">
        <f t="shared" si="25"/>
        <v/>
      </c>
      <c r="AF109" s="135" t="str">
        <f t="shared" si="26"/>
        <v/>
      </c>
      <c r="AG109" s="140" t="str">
        <f t="shared" si="30"/>
        <v/>
      </c>
      <c r="AH109" s="140"/>
      <c r="AI109" s="135"/>
      <c r="AJ109" s="290"/>
    </row>
    <row r="110" spans="1:36" s="261" customFormat="1" ht="16.899999999999999" customHeight="1">
      <c r="A110" s="245"/>
      <c r="B110" s="406"/>
      <c r="C110" s="407"/>
      <c r="D110" s="408"/>
      <c r="E110" s="411"/>
      <c r="F110" s="246"/>
      <c r="G110" s="138"/>
      <c r="H110" s="247"/>
      <c r="I110" s="222"/>
      <c r="J110" s="221"/>
      <c r="K110" s="222"/>
      <c r="L110" s="198"/>
      <c r="M110" s="248"/>
      <c r="N110" s="222"/>
      <c r="O110" s="136"/>
      <c r="P110" s="222"/>
      <c r="Q110" s="137"/>
      <c r="R110" s="138"/>
      <c r="S110" s="222"/>
      <c r="T110" s="199"/>
      <c r="U110" s="254"/>
      <c r="V110" s="139">
        <f t="shared" si="19"/>
        <v>0</v>
      </c>
      <c r="W110" s="139">
        <f>IF('1045Ei Conteggio'!D114="",0,1)</f>
        <v>0</v>
      </c>
      <c r="X110" s="133" t="str">
        <f t="shared" si="20"/>
        <v/>
      </c>
      <c r="Y110" s="133">
        <f t="shared" si="21"/>
        <v>0</v>
      </c>
      <c r="Z110" s="257" t="str">
        <f t="shared" si="22"/>
        <v/>
      </c>
      <c r="AA110" s="133" t="str">
        <f t="shared" si="27"/>
        <v/>
      </c>
      <c r="AB110" s="133" t="str">
        <f t="shared" si="28"/>
        <v/>
      </c>
      <c r="AC110" s="133" t="str">
        <f t="shared" si="23"/>
        <v/>
      </c>
      <c r="AD110" s="133" t="str">
        <f t="shared" si="24"/>
        <v/>
      </c>
      <c r="AE110" s="140" t="str">
        <f t="shared" si="25"/>
        <v/>
      </c>
      <c r="AF110" s="135" t="str">
        <f t="shared" si="26"/>
        <v/>
      </c>
      <c r="AG110" s="140" t="str">
        <f t="shared" si="30"/>
        <v/>
      </c>
      <c r="AH110" s="140"/>
      <c r="AI110" s="135"/>
      <c r="AJ110" s="290"/>
    </row>
    <row r="111" spans="1:36" s="261" customFormat="1" ht="16.899999999999999" customHeight="1">
      <c r="A111" s="245"/>
      <c r="B111" s="406"/>
      <c r="C111" s="407"/>
      <c r="D111" s="408"/>
      <c r="E111" s="411"/>
      <c r="F111" s="246"/>
      <c r="G111" s="138"/>
      <c r="H111" s="247"/>
      <c r="I111" s="222"/>
      <c r="J111" s="221"/>
      <c r="K111" s="222"/>
      <c r="L111" s="198"/>
      <c r="M111" s="248"/>
      <c r="N111" s="222"/>
      <c r="O111" s="136"/>
      <c r="P111" s="222"/>
      <c r="Q111" s="137"/>
      <c r="R111" s="138"/>
      <c r="S111" s="222"/>
      <c r="T111" s="199"/>
      <c r="U111" s="254"/>
      <c r="V111" s="139">
        <f t="shared" si="19"/>
        <v>0</v>
      </c>
      <c r="W111" s="139">
        <f>IF('1045Ei Conteggio'!D115="",0,1)</f>
        <v>0</v>
      </c>
      <c r="X111" s="133" t="str">
        <f t="shared" si="20"/>
        <v/>
      </c>
      <c r="Y111" s="133">
        <f t="shared" si="21"/>
        <v>0</v>
      </c>
      <c r="Z111" s="257" t="str">
        <f t="shared" si="22"/>
        <v/>
      </c>
      <c r="AA111" s="133" t="str">
        <f t="shared" si="27"/>
        <v/>
      </c>
      <c r="AB111" s="133" t="str">
        <f t="shared" si="28"/>
        <v/>
      </c>
      <c r="AC111" s="133" t="str">
        <f t="shared" si="23"/>
        <v/>
      </c>
      <c r="AD111" s="133" t="str">
        <f t="shared" si="24"/>
        <v/>
      </c>
      <c r="AE111" s="140" t="str">
        <f t="shared" si="25"/>
        <v/>
      </c>
      <c r="AF111" s="135" t="str">
        <f t="shared" si="26"/>
        <v/>
      </c>
      <c r="AG111" s="140" t="str">
        <f t="shared" si="30"/>
        <v/>
      </c>
      <c r="AH111" s="140"/>
      <c r="AI111" s="135"/>
      <c r="AJ111" s="290"/>
    </row>
    <row r="112" spans="1:36" s="261" customFormat="1" ht="16.899999999999999" customHeight="1">
      <c r="A112" s="245"/>
      <c r="B112" s="406"/>
      <c r="C112" s="407"/>
      <c r="D112" s="408"/>
      <c r="E112" s="411"/>
      <c r="F112" s="246"/>
      <c r="G112" s="138"/>
      <c r="H112" s="247"/>
      <c r="I112" s="222"/>
      <c r="J112" s="221"/>
      <c r="K112" s="222"/>
      <c r="L112" s="198"/>
      <c r="M112" s="248"/>
      <c r="N112" s="222"/>
      <c r="O112" s="136"/>
      <c r="P112" s="222"/>
      <c r="Q112" s="137"/>
      <c r="R112" s="138"/>
      <c r="S112" s="222"/>
      <c r="T112" s="199"/>
      <c r="U112" s="254"/>
      <c r="V112" s="139">
        <f t="shared" si="19"/>
        <v>0</v>
      </c>
      <c r="W112" s="139">
        <f>IF('1045Ei Conteggio'!D116="",0,1)</f>
        <v>0</v>
      </c>
      <c r="X112" s="133" t="str">
        <f t="shared" si="20"/>
        <v/>
      </c>
      <c r="Y112" s="133">
        <f t="shared" si="21"/>
        <v>0</v>
      </c>
      <c r="Z112" s="257" t="str">
        <f t="shared" si="22"/>
        <v/>
      </c>
      <c r="AA112" s="133" t="str">
        <f t="shared" si="27"/>
        <v/>
      </c>
      <c r="AB112" s="133" t="str">
        <f t="shared" si="28"/>
        <v/>
      </c>
      <c r="AC112" s="133" t="str">
        <f t="shared" si="23"/>
        <v/>
      </c>
      <c r="AD112" s="133" t="str">
        <f t="shared" si="24"/>
        <v/>
      </c>
      <c r="AE112" s="140" t="str">
        <f t="shared" si="25"/>
        <v/>
      </c>
      <c r="AF112" s="135" t="str">
        <f t="shared" si="26"/>
        <v/>
      </c>
      <c r="AG112" s="140" t="str">
        <f t="shared" si="30"/>
        <v/>
      </c>
      <c r="AH112" s="140"/>
      <c r="AI112" s="135"/>
      <c r="AJ112" s="290"/>
    </row>
    <row r="113" spans="1:36" s="261" customFormat="1" ht="16.899999999999999" customHeight="1">
      <c r="A113" s="245"/>
      <c r="B113" s="406"/>
      <c r="C113" s="407"/>
      <c r="D113" s="408"/>
      <c r="E113" s="411"/>
      <c r="F113" s="246"/>
      <c r="G113" s="138"/>
      <c r="H113" s="247"/>
      <c r="I113" s="222"/>
      <c r="J113" s="221"/>
      <c r="K113" s="222"/>
      <c r="L113" s="198"/>
      <c r="M113" s="248"/>
      <c r="N113" s="222"/>
      <c r="O113" s="136"/>
      <c r="P113" s="222"/>
      <c r="Q113" s="137"/>
      <c r="R113" s="138"/>
      <c r="S113" s="222"/>
      <c r="T113" s="199"/>
      <c r="U113" s="254"/>
      <c r="V113" s="139">
        <f t="shared" si="19"/>
        <v>0</v>
      </c>
      <c r="W113" s="139">
        <f>IF('1045Ei Conteggio'!D117="",0,1)</f>
        <v>0</v>
      </c>
      <c r="X113" s="133" t="str">
        <f t="shared" si="20"/>
        <v/>
      </c>
      <c r="Y113" s="133">
        <f t="shared" si="21"/>
        <v>0</v>
      </c>
      <c r="Z113" s="257" t="str">
        <f t="shared" si="22"/>
        <v/>
      </c>
      <c r="AA113" s="133" t="str">
        <f t="shared" si="27"/>
        <v/>
      </c>
      <c r="AB113" s="133" t="str">
        <f t="shared" si="28"/>
        <v/>
      </c>
      <c r="AC113" s="133" t="str">
        <f t="shared" si="23"/>
        <v/>
      </c>
      <c r="AD113" s="133" t="str">
        <f t="shared" si="24"/>
        <v/>
      </c>
      <c r="AE113" s="140" t="str">
        <f t="shared" si="25"/>
        <v/>
      </c>
      <c r="AF113" s="135" t="str">
        <f t="shared" si="26"/>
        <v/>
      </c>
      <c r="AG113" s="140" t="str">
        <f t="shared" si="30"/>
        <v/>
      </c>
      <c r="AH113" s="140"/>
      <c r="AI113" s="135"/>
      <c r="AJ113" s="290"/>
    </row>
    <row r="114" spans="1:36" s="261" customFormat="1" ht="16.899999999999999" customHeight="1">
      <c r="A114" s="245"/>
      <c r="B114" s="406"/>
      <c r="C114" s="407"/>
      <c r="D114" s="408"/>
      <c r="E114" s="411"/>
      <c r="F114" s="246"/>
      <c r="G114" s="138"/>
      <c r="H114" s="247"/>
      <c r="I114" s="222"/>
      <c r="J114" s="221"/>
      <c r="K114" s="222"/>
      <c r="L114" s="198"/>
      <c r="M114" s="248"/>
      <c r="N114" s="222"/>
      <c r="O114" s="136"/>
      <c r="P114" s="222"/>
      <c r="Q114" s="137"/>
      <c r="R114" s="138"/>
      <c r="S114" s="222"/>
      <c r="T114" s="199"/>
      <c r="U114" s="254"/>
      <c r="V114" s="139">
        <f t="shared" si="19"/>
        <v>0</v>
      </c>
      <c r="W114" s="139">
        <f>IF('1045Ei Conteggio'!D118="",0,1)</f>
        <v>0</v>
      </c>
      <c r="X114" s="133" t="str">
        <f t="shared" si="20"/>
        <v/>
      </c>
      <c r="Y114" s="133">
        <f t="shared" si="21"/>
        <v>0</v>
      </c>
      <c r="Z114" s="257" t="str">
        <f t="shared" si="22"/>
        <v/>
      </c>
      <c r="AA114" s="133" t="str">
        <f t="shared" si="27"/>
        <v/>
      </c>
      <c r="AB114" s="133" t="str">
        <f t="shared" si="28"/>
        <v/>
      </c>
      <c r="AC114" s="133" t="str">
        <f t="shared" si="23"/>
        <v/>
      </c>
      <c r="AD114" s="133" t="str">
        <f t="shared" si="24"/>
        <v/>
      </c>
      <c r="AE114" s="140" t="str">
        <f t="shared" si="25"/>
        <v/>
      </c>
      <c r="AF114" s="135" t="str">
        <f t="shared" si="26"/>
        <v/>
      </c>
      <c r="AG114" s="140" t="str">
        <f t="shared" si="30"/>
        <v/>
      </c>
      <c r="AH114" s="140"/>
      <c r="AI114" s="135"/>
      <c r="AJ114" s="290"/>
    </row>
    <row r="115" spans="1:36" s="261" customFormat="1" ht="16.899999999999999" customHeight="1">
      <c r="A115" s="245"/>
      <c r="B115" s="406"/>
      <c r="C115" s="407"/>
      <c r="D115" s="408"/>
      <c r="E115" s="411"/>
      <c r="F115" s="246"/>
      <c r="G115" s="138"/>
      <c r="H115" s="247"/>
      <c r="I115" s="222"/>
      <c r="J115" s="221"/>
      <c r="K115" s="222"/>
      <c r="L115" s="198"/>
      <c r="M115" s="248"/>
      <c r="N115" s="222"/>
      <c r="O115" s="136"/>
      <c r="P115" s="222"/>
      <c r="Q115" s="137"/>
      <c r="R115" s="138"/>
      <c r="S115" s="222"/>
      <c r="T115" s="199"/>
      <c r="U115" s="254"/>
      <c r="V115" s="139">
        <f t="shared" si="19"/>
        <v>0</v>
      </c>
      <c r="W115" s="139">
        <f>IF('1045Ei Conteggio'!D119="",0,1)</f>
        <v>0</v>
      </c>
      <c r="X115" s="133" t="str">
        <f t="shared" si="20"/>
        <v/>
      </c>
      <c r="Y115" s="133">
        <f t="shared" si="21"/>
        <v>0</v>
      </c>
      <c r="Z115" s="257" t="str">
        <f t="shared" si="22"/>
        <v/>
      </c>
      <c r="AA115" s="133" t="str">
        <f t="shared" si="27"/>
        <v/>
      </c>
      <c r="AB115" s="133" t="str">
        <f t="shared" si="28"/>
        <v/>
      </c>
      <c r="AC115" s="133" t="str">
        <f t="shared" si="23"/>
        <v/>
      </c>
      <c r="AD115" s="133" t="str">
        <f t="shared" si="24"/>
        <v/>
      </c>
      <c r="AE115" s="140" t="str">
        <f t="shared" si="25"/>
        <v/>
      </c>
      <c r="AF115" s="135" t="str">
        <f t="shared" si="26"/>
        <v/>
      </c>
      <c r="AG115" s="140" t="str">
        <f t="shared" si="30"/>
        <v/>
      </c>
      <c r="AH115" s="140"/>
      <c r="AI115" s="135"/>
      <c r="AJ115" s="290"/>
    </row>
    <row r="116" spans="1:36" s="261" customFormat="1" ht="16.899999999999999" customHeight="1">
      <c r="A116" s="245"/>
      <c r="B116" s="406"/>
      <c r="C116" s="407"/>
      <c r="D116" s="408"/>
      <c r="E116" s="411"/>
      <c r="F116" s="246"/>
      <c r="G116" s="138"/>
      <c r="H116" s="247"/>
      <c r="I116" s="222"/>
      <c r="J116" s="221"/>
      <c r="K116" s="222"/>
      <c r="L116" s="198"/>
      <c r="M116" s="248"/>
      <c r="N116" s="222"/>
      <c r="O116" s="136"/>
      <c r="P116" s="222"/>
      <c r="Q116" s="137"/>
      <c r="R116" s="138"/>
      <c r="S116" s="222"/>
      <c r="T116" s="199"/>
      <c r="U116" s="254"/>
      <c r="V116" s="139">
        <f t="shared" si="19"/>
        <v>0</v>
      </c>
      <c r="W116" s="139">
        <f>IF('1045Ei Conteggio'!D120="",0,1)</f>
        <v>0</v>
      </c>
      <c r="X116" s="133" t="str">
        <f t="shared" si="20"/>
        <v/>
      </c>
      <c r="Y116" s="133">
        <f t="shared" si="21"/>
        <v>0</v>
      </c>
      <c r="Z116" s="257" t="str">
        <f t="shared" si="22"/>
        <v/>
      </c>
      <c r="AA116" s="133" t="str">
        <f t="shared" si="27"/>
        <v/>
      </c>
      <c r="AB116" s="133" t="str">
        <f t="shared" si="28"/>
        <v/>
      </c>
      <c r="AC116" s="133" t="str">
        <f t="shared" si="23"/>
        <v/>
      </c>
      <c r="AD116" s="133" t="str">
        <f t="shared" si="24"/>
        <v/>
      </c>
      <c r="AE116" s="140" t="str">
        <f t="shared" si="25"/>
        <v/>
      </c>
      <c r="AF116" s="135" t="str">
        <f t="shared" si="26"/>
        <v/>
      </c>
      <c r="AG116" s="140" t="str">
        <f t="shared" si="30"/>
        <v/>
      </c>
      <c r="AH116" s="140"/>
      <c r="AI116" s="135"/>
      <c r="AJ116" s="290"/>
    </row>
    <row r="117" spans="1:36" s="261" customFormat="1" ht="16.899999999999999" customHeight="1">
      <c r="A117" s="245"/>
      <c r="B117" s="406"/>
      <c r="C117" s="407"/>
      <c r="D117" s="408"/>
      <c r="E117" s="411"/>
      <c r="F117" s="246"/>
      <c r="G117" s="138"/>
      <c r="H117" s="247"/>
      <c r="I117" s="222"/>
      <c r="J117" s="221"/>
      <c r="K117" s="222"/>
      <c r="L117" s="198"/>
      <c r="M117" s="248"/>
      <c r="N117" s="222"/>
      <c r="O117" s="136"/>
      <c r="P117" s="222"/>
      <c r="Q117" s="137"/>
      <c r="R117" s="138"/>
      <c r="S117" s="222"/>
      <c r="T117" s="199"/>
      <c r="U117" s="254"/>
      <c r="V117" s="139">
        <f t="shared" si="19"/>
        <v>0</v>
      </c>
      <c r="W117" s="139">
        <f>IF('1045Ei Conteggio'!D121="",0,1)</f>
        <v>0</v>
      </c>
      <c r="X117" s="133" t="str">
        <f t="shared" si="20"/>
        <v/>
      </c>
      <c r="Y117" s="133">
        <f t="shared" si="21"/>
        <v>0</v>
      </c>
      <c r="Z117" s="257" t="str">
        <f t="shared" si="22"/>
        <v/>
      </c>
      <c r="AA117" s="133" t="str">
        <f t="shared" si="27"/>
        <v/>
      </c>
      <c r="AB117" s="133" t="str">
        <f t="shared" si="28"/>
        <v/>
      </c>
      <c r="AC117" s="133" t="str">
        <f t="shared" si="23"/>
        <v/>
      </c>
      <c r="AD117" s="133" t="str">
        <f t="shared" si="24"/>
        <v/>
      </c>
      <c r="AE117" s="140" t="str">
        <f t="shared" si="25"/>
        <v/>
      </c>
      <c r="AF117" s="135" t="str">
        <f t="shared" si="26"/>
        <v/>
      </c>
      <c r="AG117" s="140" t="str">
        <f t="shared" si="30"/>
        <v/>
      </c>
      <c r="AH117" s="140"/>
      <c r="AI117" s="135"/>
      <c r="AJ117" s="290"/>
    </row>
    <row r="118" spans="1:36" s="261" customFormat="1" ht="16.899999999999999" customHeight="1">
      <c r="A118" s="245"/>
      <c r="B118" s="406"/>
      <c r="C118" s="407"/>
      <c r="D118" s="408"/>
      <c r="E118" s="411"/>
      <c r="F118" s="246"/>
      <c r="G118" s="138"/>
      <c r="H118" s="247"/>
      <c r="I118" s="222"/>
      <c r="J118" s="221"/>
      <c r="K118" s="222"/>
      <c r="L118" s="198"/>
      <c r="M118" s="248"/>
      <c r="N118" s="222"/>
      <c r="O118" s="136"/>
      <c r="P118" s="222"/>
      <c r="Q118" s="137"/>
      <c r="R118" s="138"/>
      <c r="S118" s="222"/>
      <c r="T118" s="199"/>
      <c r="U118" s="254"/>
      <c r="V118" s="139">
        <f t="shared" si="19"/>
        <v>0</v>
      </c>
      <c r="W118" s="139">
        <f>IF('1045Ei Conteggio'!D122="",0,1)</f>
        <v>0</v>
      </c>
      <c r="X118" s="133" t="str">
        <f t="shared" si="20"/>
        <v/>
      </c>
      <c r="Y118" s="133">
        <f t="shared" si="21"/>
        <v>0</v>
      </c>
      <c r="Z118" s="257" t="str">
        <f t="shared" si="22"/>
        <v/>
      </c>
      <c r="AA118" s="133" t="str">
        <f t="shared" si="27"/>
        <v/>
      </c>
      <c r="AB118" s="133" t="str">
        <f t="shared" si="28"/>
        <v/>
      </c>
      <c r="AC118" s="133" t="str">
        <f t="shared" si="23"/>
        <v/>
      </c>
      <c r="AD118" s="133" t="str">
        <f t="shared" si="24"/>
        <v/>
      </c>
      <c r="AE118" s="140" t="str">
        <f t="shared" si="25"/>
        <v/>
      </c>
      <c r="AF118" s="135" t="str">
        <f t="shared" si="26"/>
        <v/>
      </c>
      <c r="AG118" s="140" t="str">
        <f t="shared" si="30"/>
        <v/>
      </c>
      <c r="AH118" s="140"/>
      <c r="AI118" s="135"/>
      <c r="AJ118" s="290"/>
    </row>
    <row r="119" spans="1:36" s="261" customFormat="1" ht="16.899999999999999" customHeight="1">
      <c r="A119" s="245"/>
      <c r="B119" s="406"/>
      <c r="C119" s="407"/>
      <c r="D119" s="408"/>
      <c r="E119" s="411"/>
      <c r="F119" s="246"/>
      <c r="G119" s="138"/>
      <c r="H119" s="247"/>
      <c r="I119" s="222"/>
      <c r="J119" s="221"/>
      <c r="K119" s="222"/>
      <c r="L119" s="198"/>
      <c r="M119" s="248"/>
      <c r="N119" s="222"/>
      <c r="O119" s="136"/>
      <c r="P119" s="222"/>
      <c r="Q119" s="137"/>
      <c r="R119" s="138"/>
      <c r="S119" s="222"/>
      <c r="T119" s="199"/>
      <c r="U119" s="254"/>
      <c r="V119" s="139">
        <f t="shared" si="19"/>
        <v>0</v>
      </c>
      <c r="W119" s="139">
        <f>IF('1045Ei Conteggio'!D123="",0,1)</f>
        <v>0</v>
      </c>
      <c r="X119" s="133" t="str">
        <f t="shared" si="20"/>
        <v/>
      </c>
      <c r="Y119" s="133">
        <f t="shared" si="21"/>
        <v>0</v>
      </c>
      <c r="Z119" s="257" t="str">
        <f t="shared" si="22"/>
        <v/>
      </c>
      <c r="AA119" s="133" t="str">
        <f t="shared" si="27"/>
        <v/>
      </c>
      <c r="AB119" s="133" t="str">
        <f t="shared" si="28"/>
        <v/>
      </c>
      <c r="AC119" s="133" t="str">
        <f t="shared" si="23"/>
        <v/>
      </c>
      <c r="AD119" s="133" t="str">
        <f t="shared" si="24"/>
        <v/>
      </c>
      <c r="AE119" s="140" t="str">
        <f t="shared" si="25"/>
        <v/>
      </c>
      <c r="AF119" s="135" t="str">
        <f t="shared" si="26"/>
        <v/>
      </c>
      <c r="AG119" s="140" t="str">
        <f t="shared" si="30"/>
        <v/>
      </c>
      <c r="AH119" s="140"/>
      <c r="AI119" s="135"/>
      <c r="AJ119" s="290"/>
    </row>
    <row r="120" spans="1:36" s="261" customFormat="1" ht="16.899999999999999" customHeight="1">
      <c r="A120" s="245"/>
      <c r="B120" s="406"/>
      <c r="C120" s="407"/>
      <c r="D120" s="408"/>
      <c r="E120" s="411"/>
      <c r="F120" s="246"/>
      <c r="G120" s="138"/>
      <c r="H120" s="247"/>
      <c r="I120" s="222"/>
      <c r="J120" s="221"/>
      <c r="K120" s="222"/>
      <c r="L120" s="198"/>
      <c r="M120" s="248"/>
      <c r="N120" s="222"/>
      <c r="O120" s="136"/>
      <c r="P120" s="222"/>
      <c r="Q120" s="137"/>
      <c r="R120" s="138"/>
      <c r="S120" s="222"/>
      <c r="T120" s="199"/>
      <c r="U120" s="254"/>
      <c r="V120" s="139">
        <f t="shared" si="19"/>
        <v>0</v>
      </c>
      <c r="W120" s="139">
        <f>IF('1045Ei Conteggio'!D124="",0,1)</f>
        <v>0</v>
      </c>
      <c r="X120" s="133" t="str">
        <f t="shared" si="20"/>
        <v/>
      </c>
      <c r="Y120" s="133">
        <f t="shared" si="21"/>
        <v>0</v>
      </c>
      <c r="Z120" s="257" t="str">
        <f t="shared" si="22"/>
        <v/>
      </c>
      <c r="AA120" s="133" t="str">
        <f t="shared" si="27"/>
        <v/>
      </c>
      <c r="AB120" s="133" t="str">
        <f t="shared" si="28"/>
        <v/>
      </c>
      <c r="AC120" s="133" t="str">
        <f t="shared" si="23"/>
        <v/>
      </c>
      <c r="AD120" s="133" t="str">
        <f t="shared" si="24"/>
        <v/>
      </c>
      <c r="AE120" s="140" t="str">
        <f t="shared" si="25"/>
        <v/>
      </c>
      <c r="AF120" s="135" t="str">
        <f t="shared" si="26"/>
        <v/>
      </c>
      <c r="AG120" s="140" t="str">
        <f t="shared" si="30"/>
        <v/>
      </c>
      <c r="AH120" s="140"/>
      <c r="AI120" s="135"/>
      <c r="AJ120" s="290"/>
    </row>
    <row r="121" spans="1:36" s="261" customFormat="1" ht="16.899999999999999" customHeight="1">
      <c r="A121" s="245"/>
      <c r="B121" s="406"/>
      <c r="C121" s="407"/>
      <c r="D121" s="408"/>
      <c r="E121" s="411"/>
      <c r="F121" s="246"/>
      <c r="G121" s="138"/>
      <c r="H121" s="247"/>
      <c r="I121" s="222"/>
      <c r="J121" s="221"/>
      <c r="K121" s="222"/>
      <c r="L121" s="198"/>
      <c r="M121" s="248"/>
      <c r="N121" s="222"/>
      <c r="O121" s="136"/>
      <c r="P121" s="222"/>
      <c r="Q121" s="137"/>
      <c r="R121" s="138"/>
      <c r="S121" s="222"/>
      <c r="T121" s="199"/>
      <c r="U121" s="254"/>
      <c r="V121" s="139">
        <f t="shared" si="19"/>
        <v>0</v>
      </c>
      <c r="W121" s="139">
        <f>IF('1045Ei Conteggio'!D125="",0,1)</f>
        <v>0</v>
      </c>
      <c r="X121" s="133" t="str">
        <f t="shared" si="20"/>
        <v/>
      </c>
      <c r="Y121" s="133">
        <f t="shared" si="21"/>
        <v>0</v>
      </c>
      <c r="Z121" s="257" t="str">
        <f t="shared" si="22"/>
        <v/>
      </c>
      <c r="AA121" s="133" t="str">
        <f t="shared" si="27"/>
        <v/>
      </c>
      <c r="AB121" s="133" t="str">
        <f t="shared" si="28"/>
        <v/>
      </c>
      <c r="AC121" s="133" t="str">
        <f t="shared" si="23"/>
        <v/>
      </c>
      <c r="AD121" s="133" t="str">
        <f t="shared" si="24"/>
        <v/>
      </c>
      <c r="AE121" s="140" t="str">
        <f t="shared" si="25"/>
        <v/>
      </c>
      <c r="AF121" s="135" t="str">
        <f t="shared" si="26"/>
        <v/>
      </c>
      <c r="AG121" s="140" t="str">
        <f t="shared" si="30"/>
        <v/>
      </c>
      <c r="AH121" s="140"/>
      <c r="AI121" s="135"/>
      <c r="AJ121" s="290"/>
    </row>
    <row r="122" spans="1:36" s="261" customFormat="1" ht="16.899999999999999" customHeight="1">
      <c r="A122" s="245"/>
      <c r="B122" s="406"/>
      <c r="C122" s="407"/>
      <c r="D122" s="408"/>
      <c r="E122" s="411"/>
      <c r="F122" s="246"/>
      <c r="G122" s="138"/>
      <c r="H122" s="247"/>
      <c r="I122" s="222"/>
      <c r="J122" s="221"/>
      <c r="K122" s="222"/>
      <c r="L122" s="198"/>
      <c r="M122" s="248"/>
      <c r="N122" s="222"/>
      <c r="O122" s="136"/>
      <c r="P122" s="222"/>
      <c r="Q122" s="137"/>
      <c r="R122" s="138"/>
      <c r="S122" s="222"/>
      <c r="T122" s="199"/>
      <c r="U122" s="254"/>
      <c r="V122" s="139">
        <f t="shared" si="19"/>
        <v>0</v>
      </c>
      <c r="W122" s="139">
        <f>IF('1045Ei Conteggio'!D126="",0,1)</f>
        <v>0</v>
      </c>
      <c r="X122" s="133" t="str">
        <f t="shared" si="20"/>
        <v/>
      </c>
      <c r="Y122" s="133">
        <f t="shared" si="21"/>
        <v>0</v>
      </c>
      <c r="Z122" s="257" t="str">
        <f t="shared" si="22"/>
        <v/>
      </c>
      <c r="AA122" s="133" t="str">
        <f t="shared" si="27"/>
        <v/>
      </c>
      <c r="AB122" s="133" t="str">
        <f t="shared" si="28"/>
        <v/>
      </c>
      <c r="AC122" s="133" t="str">
        <f t="shared" si="23"/>
        <v/>
      </c>
      <c r="AD122" s="133" t="str">
        <f t="shared" si="24"/>
        <v/>
      </c>
      <c r="AE122" s="140" t="str">
        <f t="shared" si="25"/>
        <v/>
      </c>
      <c r="AF122" s="135" t="str">
        <f t="shared" si="26"/>
        <v/>
      </c>
      <c r="AG122" s="140" t="str">
        <f t="shared" si="30"/>
        <v/>
      </c>
      <c r="AH122" s="140"/>
      <c r="AI122" s="135"/>
      <c r="AJ122" s="290"/>
    </row>
    <row r="123" spans="1:36" s="261" customFormat="1" ht="16.899999999999999" customHeight="1">
      <c r="A123" s="245"/>
      <c r="B123" s="406"/>
      <c r="C123" s="407"/>
      <c r="D123" s="408"/>
      <c r="E123" s="411"/>
      <c r="F123" s="246"/>
      <c r="G123" s="138"/>
      <c r="H123" s="247"/>
      <c r="I123" s="222"/>
      <c r="J123" s="221"/>
      <c r="K123" s="222"/>
      <c r="L123" s="198"/>
      <c r="M123" s="248"/>
      <c r="N123" s="222"/>
      <c r="O123" s="136"/>
      <c r="P123" s="222"/>
      <c r="Q123" s="137"/>
      <c r="R123" s="138"/>
      <c r="S123" s="222"/>
      <c r="T123" s="199"/>
      <c r="U123" s="254"/>
      <c r="V123" s="139">
        <f t="shared" si="19"/>
        <v>0</v>
      </c>
      <c r="W123" s="139">
        <f>IF('1045Ei Conteggio'!D127="",0,1)</f>
        <v>0</v>
      </c>
      <c r="X123" s="133" t="str">
        <f t="shared" si="20"/>
        <v/>
      </c>
      <c r="Y123" s="133">
        <f t="shared" si="21"/>
        <v>0</v>
      </c>
      <c r="Z123" s="257" t="str">
        <f t="shared" si="22"/>
        <v/>
      </c>
      <c r="AA123" s="133" t="str">
        <f t="shared" si="27"/>
        <v/>
      </c>
      <c r="AB123" s="133" t="str">
        <f t="shared" si="28"/>
        <v/>
      </c>
      <c r="AC123" s="133" t="str">
        <f t="shared" si="23"/>
        <v/>
      </c>
      <c r="AD123" s="133" t="str">
        <f t="shared" si="24"/>
        <v/>
      </c>
      <c r="AE123" s="140" t="str">
        <f t="shared" si="25"/>
        <v/>
      </c>
      <c r="AF123" s="135" t="str">
        <f t="shared" si="26"/>
        <v/>
      </c>
      <c r="AG123" s="140" t="str">
        <f t="shared" si="30"/>
        <v/>
      </c>
      <c r="AH123" s="140"/>
      <c r="AI123" s="135"/>
      <c r="AJ123" s="290"/>
    </row>
    <row r="124" spans="1:36" s="261" customFormat="1" ht="16.899999999999999" customHeight="1">
      <c r="A124" s="245"/>
      <c r="B124" s="406"/>
      <c r="C124" s="407"/>
      <c r="D124" s="408"/>
      <c r="E124" s="411"/>
      <c r="F124" s="246"/>
      <c r="G124" s="138"/>
      <c r="H124" s="247"/>
      <c r="I124" s="222"/>
      <c r="J124" s="221"/>
      <c r="K124" s="222"/>
      <c r="L124" s="198"/>
      <c r="M124" s="248"/>
      <c r="N124" s="222"/>
      <c r="O124" s="136"/>
      <c r="P124" s="222"/>
      <c r="Q124" s="137"/>
      <c r="R124" s="138"/>
      <c r="S124" s="222"/>
      <c r="T124" s="199"/>
      <c r="U124" s="254"/>
      <c r="V124" s="139">
        <f t="shared" si="19"/>
        <v>0</v>
      </c>
      <c r="W124" s="139">
        <f>IF('1045Ei Conteggio'!D128="",0,1)</f>
        <v>0</v>
      </c>
      <c r="X124" s="133" t="str">
        <f t="shared" si="20"/>
        <v/>
      </c>
      <c r="Y124" s="133">
        <f t="shared" si="21"/>
        <v>0</v>
      </c>
      <c r="Z124" s="257" t="str">
        <f t="shared" si="22"/>
        <v/>
      </c>
      <c r="AA124" s="133" t="str">
        <f t="shared" si="27"/>
        <v/>
      </c>
      <c r="AB124" s="133" t="str">
        <f t="shared" si="28"/>
        <v/>
      </c>
      <c r="AC124" s="133" t="str">
        <f t="shared" si="23"/>
        <v/>
      </c>
      <c r="AD124" s="133" t="str">
        <f t="shared" si="24"/>
        <v/>
      </c>
      <c r="AE124" s="140" t="str">
        <f t="shared" si="25"/>
        <v/>
      </c>
      <c r="AF124" s="135" t="str">
        <f t="shared" si="26"/>
        <v/>
      </c>
      <c r="AG124" s="140" t="str">
        <f t="shared" si="30"/>
        <v/>
      </c>
      <c r="AH124" s="140"/>
      <c r="AI124" s="135"/>
      <c r="AJ124" s="290"/>
    </row>
    <row r="125" spans="1:36" s="261" customFormat="1" ht="16.899999999999999" customHeight="1">
      <c r="A125" s="245"/>
      <c r="B125" s="406"/>
      <c r="C125" s="407"/>
      <c r="D125" s="408"/>
      <c r="E125" s="411"/>
      <c r="F125" s="246"/>
      <c r="G125" s="138"/>
      <c r="H125" s="247"/>
      <c r="I125" s="222"/>
      <c r="J125" s="221"/>
      <c r="K125" s="222"/>
      <c r="L125" s="198"/>
      <c r="M125" s="248"/>
      <c r="N125" s="222"/>
      <c r="O125" s="136"/>
      <c r="P125" s="222"/>
      <c r="Q125" s="137"/>
      <c r="R125" s="138"/>
      <c r="S125" s="222"/>
      <c r="T125" s="199"/>
      <c r="U125" s="254"/>
      <c r="V125" s="139">
        <f t="shared" si="19"/>
        <v>0</v>
      </c>
      <c r="W125" s="139">
        <f>IF('1045Ei Conteggio'!D129="",0,1)</f>
        <v>0</v>
      </c>
      <c r="X125" s="133" t="str">
        <f t="shared" si="20"/>
        <v/>
      </c>
      <c r="Y125" s="133">
        <f t="shared" si="21"/>
        <v>0</v>
      </c>
      <c r="Z125" s="257" t="str">
        <f t="shared" si="22"/>
        <v/>
      </c>
      <c r="AA125" s="133" t="str">
        <f t="shared" si="27"/>
        <v/>
      </c>
      <c r="AB125" s="133" t="str">
        <f t="shared" si="28"/>
        <v/>
      </c>
      <c r="AC125" s="133" t="str">
        <f t="shared" si="23"/>
        <v/>
      </c>
      <c r="AD125" s="133" t="str">
        <f t="shared" si="24"/>
        <v/>
      </c>
      <c r="AE125" s="140" t="str">
        <f t="shared" si="25"/>
        <v/>
      </c>
      <c r="AF125" s="135" t="str">
        <f t="shared" si="26"/>
        <v/>
      </c>
      <c r="AG125" s="140" t="str">
        <f t="shared" si="30"/>
        <v/>
      </c>
      <c r="AH125" s="140"/>
      <c r="AI125" s="135"/>
      <c r="AJ125" s="290"/>
    </row>
    <row r="126" spans="1:36" s="261" customFormat="1" ht="16.899999999999999" customHeight="1">
      <c r="A126" s="245"/>
      <c r="B126" s="406"/>
      <c r="C126" s="407"/>
      <c r="D126" s="408"/>
      <c r="E126" s="411"/>
      <c r="F126" s="246"/>
      <c r="G126" s="138"/>
      <c r="H126" s="247"/>
      <c r="I126" s="222"/>
      <c r="J126" s="221"/>
      <c r="K126" s="222"/>
      <c r="L126" s="198"/>
      <c r="M126" s="248"/>
      <c r="N126" s="222"/>
      <c r="O126" s="136"/>
      <c r="P126" s="222"/>
      <c r="Q126" s="137"/>
      <c r="R126" s="138"/>
      <c r="S126" s="222"/>
      <c r="T126" s="199"/>
      <c r="U126" s="254"/>
      <c r="V126" s="139">
        <f t="shared" si="19"/>
        <v>0</v>
      </c>
      <c r="W126" s="139">
        <f>IF('1045Ei Conteggio'!D130="",0,1)</f>
        <v>0</v>
      </c>
      <c r="X126" s="133" t="str">
        <f t="shared" si="20"/>
        <v/>
      </c>
      <c r="Y126" s="133">
        <f t="shared" si="21"/>
        <v>0</v>
      </c>
      <c r="Z126" s="257" t="str">
        <f t="shared" si="22"/>
        <v/>
      </c>
      <c r="AA126" s="133" t="str">
        <f t="shared" si="27"/>
        <v/>
      </c>
      <c r="AB126" s="133" t="str">
        <f t="shared" si="28"/>
        <v/>
      </c>
      <c r="AC126" s="133" t="str">
        <f t="shared" si="23"/>
        <v/>
      </c>
      <c r="AD126" s="133" t="str">
        <f t="shared" si="24"/>
        <v/>
      </c>
      <c r="AE126" s="140" t="str">
        <f t="shared" si="25"/>
        <v/>
      </c>
      <c r="AF126" s="135" t="str">
        <f t="shared" si="26"/>
        <v/>
      </c>
      <c r="AG126" s="140" t="str">
        <f t="shared" si="30"/>
        <v/>
      </c>
      <c r="AH126" s="140"/>
      <c r="AI126" s="135"/>
      <c r="AJ126" s="290"/>
    </row>
    <row r="127" spans="1:36" s="261" customFormat="1" ht="16.899999999999999" customHeight="1">
      <c r="A127" s="245"/>
      <c r="B127" s="406"/>
      <c r="C127" s="407"/>
      <c r="D127" s="408"/>
      <c r="E127" s="411"/>
      <c r="F127" s="246"/>
      <c r="G127" s="138"/>
      <c r="H127" s="247"/>
      <c r="I127" s="222"/>
      <c r="J127" s="221"/>
      <c r="K127" s="222"/>
      <c r="L127" s="198"/>
      <c r="M127" s="248"/>
      <c r="N127" s="222"/>
      <c r="O127" s="136"/>
      <c r="P127" s="222"/>
      <c r="Q127" s="137"/>
      <c r="R127" s="138"/>
      <c r="S127" s="222"/>
      <c r="T127" s="199"/>
      <c r="U127" s="254"/>
      <c r="V127" s="139">
        <f t="shared" si="19"/>
        <v>0</v>
      </c>
      <c r="W127" s="139">
        <f>IF('1045Ei Conteggio'!D131="",0,1)</f>
        <v>0</v>
      </c>
      <c r="X127" s="133" t="str">
        <f t="shared" si="20"/>
        <v/>
      </c>
      <c r="Y127" s="133">
        <f t="shared" si="21"/>
        <v>0</v>
      </c>
      <c r="Z127" s="257" t="str">
        <f t="shared" si="22"/>
        <v/>
      </c>
      <c r="AA127" s="133" t="str">
        <f t="shared" si="27"/>
        <v/>
      </c>
      <c r="AB127" s="133" t="str">
        <f t="shared" si="28"/>
        <v/>
      </c>
      <c r="AC127" s="133" t="str">
        <f t="shared" si="23"/>
        <v/>
      </c>
      <c r="AD127" s="133" t="str">
        <f t="shared" si="24"/>
        <v/>
      </c>
      <c r="AE127" s="140" t="str">
        <f t="shared" si="25"/>
        <v/>
      </c>
      <c r="AF127" s="135" t="str">
        <f t="shared" si="26"/>
        <v/>
      </c>
      <c r="AG127" s="140" t="str">
        <f t="shared" si="30"/>
        <v/>
      </c>
      <c r="AH127" s="140"/>
      <c r="AI127" s="135"/>
      <c r="AJ127" s="290"/>
    </row>
    <row r="128" spans="1:36" s="261" customFormat="1" ht="16.899999999999999" customHeight="1">
      <c r="A128" s="245"/>
      <c r="B128" s="406"/>
      <c r="C128" s="407"/>
      <c r="D128" s="408"/>
      <c r="E128" s="411"/>
      <c r="F128" s="246"/>
      <c r="G128" s="138"/>
      <c r="H128" s="247"/>
      <c r="I128" s="222"/>
      <c r="J128" s="221"/>
      <c r="K128" s="222"/>
      <c r="L128" s="198"/>
      <c r="M128" s="248"/>
      <c r="N128" s="222"/>
      <c r="O128" s="136"/>
      <c r="P128" s="222"/>
      <c r="Q128" s="137"/>
      <c r="R128" s="138"/>
      <c r="S128" s="222"/>
      <c r="T128" s="199"/>
      <c r="U128" s="254"/>
      <c r="V128" s="139">
        <f t="shared" si="19"/>
        <v>0</v>
      </c>
      <c r="W128" s="139">
        <f>IF('1045Ei Conteggio'!D132="",0,1)</f>
        <v>0</v>
      </c>
      <c r="X128" s="133" t="str">
        <f t="shared" si="20"/>
        <v/>
      </c>
      <c r="Y128" s="133">
        <f t="shared" si="21"/>
        <v>0</v>
      </c>
      <c r="Z128" s="257" t="str">
        <f t="shared" si="22"/>
        <v/>
      </c>
      <c r="AA128" s="133" t="str">
        <f t="shared" si="27"/>
        <v/>
      </c>
      <c r="AB128" s="133" t="str">
        <f t="shared" si="28"/>
        <v/>
      </c>
      <c r="AC128" s="133" t="str">
        <f t="shared" si="23"/>
        <v/>
      </c>
      <c r="AD128" s="133" t="str">
        <f t="shared" si="24"/>
        <v/>
      </c>
      <c r="AE128" s="140" t="str">
        <f t="shared" si="25"/>
        <v/>
      </c>
      <c r="AF128" s="135" t="str">
        <f t="shared" si="26"/>
        <v/>
      </c>
      <c r="AG128" s="140" t="str">
        <f t="shared" si="30"/>
        <v/>
      </c>
      <c r="AH128" s="140"/>
      <c r="AI128" s="135"/>
      <c r="AJ128" s="290"/>
    </row>
    <row r="129" spans="1:36" s="261" customFormat="1" ht="16.899999999999999" customHeight="1">
      <c r="A129" s="245"/>
      <c r="B129" s="406"/>
      <c r="C129" s="407"/>
      <c r="D129" s="408"/>
      <c r="E129" s="411"/>
      <c r="F129" s="246"/>
      <c r="G129" s="138"/>
      <c r="H129" s="247"/>
      <c r="I129" s="222"/>
      <c r="J129" s="221"/>
      <c r="K129" s="222"/>
      <c r="L129" s="198"/>
      <c r="M129" s="248"/>
      <c r="N129" s="222"/>
      <c r="O129" s="136"/>
      <c r="P129" s="222"/>
      <c r="Q129" s="137"/>
      <c r="R129" s="138"/>
      <c r="S129" s="222"/>
      <c r="T129" s="199"/>
      <c r="U129" s="254"/>
      <c r="V129" s="139">
        <f t="shared" si="19"/>
        <v>0</v>
      </c>
      <c r="W129" s="139">
        <f>IF('1045Ei Conteggio'!D133="",0,1)</f>
        <v>0</v>
      </c>
      <c r="X129" s="133" t="str">
        <f t="shared" si="20"/>
        <v/>
      </c>
      <c r="Y129" s="133">
        <f t="shared" si="21"/>
        <v>0</v>
      </c>
      <c r="Z129" s="257" t="str">
        <f t="shared" si="22"/>
        <v/>
      </c>
      <c r="AA129" s="133" t="str">
        <f t="shared" si="27"/>
        <v/>
      </c>
      <c r="AB129" s="133" t="str">
        <f t="shared" si="28"/>
        <v/>
      </c>
      <c r="AC129" s="133" t="str">
        <f t="shared" si="23"/>
        <v/>
      </c>
      <c r="AD129" s="133" t="str">
        <f t="shared" si="24"/>
        <v/>
      </c>
      <c r="AE129" s="140" t="str">
        <f t="shared" si="25"/>
        <v/>
      </c>
      <c r="AF129" s="135" t="str">
        <f t="shared" si="26"/>
        <v/>
      </c>
      <c r="AG129" s="140" t="str">
        <f t="shared" si="30"/>
        <v/>
      </c>
      <c r="AH129" s="140"/>
      <c r="AI129" s="135"/>
      <c r="AJ129" s="290"/>
    </row>
    <row r="130" spans="1:36" s="261" customFormat="1" ht="16.899999999999999" customHeight="1">
      <c r="A130" s="245"/>
      <c r="B130" s="406"/>
      <c r="C130" s="407"/>
      <c r="D130" s="408"/>
      <c r="E130" s="411"/>
      <c r="F130" s="246"/>
      <c r="G130" s="138"/>
      <c r="H130" s="247"/>
      <c r="I130" s="222"/>
      <c r="J130" s="221"/>
      <c r="K130" s="222"/>
      <c r="L130" s="198"/>
      <c r="M130" s="248"/>
      <c r="N130" s="222"/>
      <c r="O130" s="136"/>
      <c r="P130" s="222"/>
      <c r="Q130" s="137"/>
      <c r="R130" s="138"/>
      <c r="S130" s="222"/>
      <c r="T130" s="199"/>
      <c r="U130" s="254"/>
      <c r="V130" s="139">
        <f t="shared" si="19"/>
        <v>0</v>
      </c>
      <c r="W130" s="139">
        <f>IF('1045Ei Conteggio'!D134="",0,1)</f>
        <v>0</v>
      </c>
      <c r="X130" s="133" t="str">
        <f t="shared" si="20"/>
        <v/>
      </c>
      <c r="Y130" s="133">
        <f t="shared" si="21"/>
        <v>0</v>
      </c>
      <c r="Z130" s="257" t="str">
        <f t="shared" si="22"/>
        <v/>
      </c>
      <c r="AA130" s="133" t="str">
        <f t="shared" si="27"/>
        <v/>
      </c>
      <c r="AB130" s="133" t="str">
        <f t="shared" si="28"/>
        <v/>
      </c>
      <c r="AC130" s="133" t="str">
        <f t="shared" si="23"/>
        <v/>
      </c>
      <c r="AD130" s="133" t="str">
        <f t="shared" si="24"/>
        <v/>
      </c>
      <c r="AE130" s="140" t="str">
        <f t="shared" si="25"/>
        <v/>
      </c>
      <c r="AF130" s="135" t="str">
        <f t="shared" si="26"/>
        <v/>
      </c>
      <c r="AG130" s="140" t="str">
        <f t="shared" si="30"/>
        <v/>
      </c>
      <c r="AH130" s="140"/>
      <c r="AI130" s="135"/>
      <c r="AJ130" s="290"/>
    </row>
    <row r="131" spans="1:36" s="261" customFormat="1" ht="16.899999999999999" customHeight="1">
      <c r="A131" s="245"/>
      <c r="B131" s="406"/>
      <c r="C131" s="407"/>
      <c r="D131" s="408"/>
      <c r="E131" s="411"/>
      <c r="F131" s="246"/>
      <c r="G131" s="138"/>
      <c r="H131" s="247"/>
      <c r="I131" s="222"/>
      <c r="J131" s="221"/>
      <c r="K131" s="222"/>
      <c r="L131" s="198"/>
      <c r="M131" s="248"/>
      <c r="N131" s="222"/>
      <c r="O131" s="136"/>
      <c r="P131" s="222"/>
      <c r="Q131" s="137"/>
      <c r="R131" s="138"/>
      <c r="S131" s="222"/>
      <c r="T131" s="199"/>
      <c r="U131" s="254"/>
      <c r="V131" s="139">
        <f t="shared" si="19"/>
        <v>0</v>
      </c>
      <c r="W131" s="139">
        <f>IF('1045Ei Conteggio'!D135="",0,1)</f>
        <v>0</v>
      </c>
      <c r="X131" s="133" t="str">
        <f t="shared" si="20"/>
        <v/>
      </c>
      <c r="Y131" s="133">
        <f t="shared" si="21"/>
        <v>0</v>
      </c>
      <c r="Z131" s="257" t="str">
        <f t="shared" si="22"/>
        <v/>
      </c>
      <c r="AA131" s="133" t="str">
        <f t="shared" si="27"/>
        <v/>
      </c>
      <c r="AB131" s="133" t="str">
        <f t="shared" si="28"/>
        <v/>
      </c>
      <c r="AC131" s="133" t="str">
        <f t="shared" si="23"/>
        <v/>
      </c>
      <c r="AD131" s="133" t="str">
        <f t="shared" si="24"/>
        <v/>
      </c>
      <c r="AE131" s="140" t="str">
        <f t="shared" si="25"/>
        <v/>
      </c>
      <c r="AF131" s="135" t="str">
        <f t="shared" si="26"/>
        <v/>
      </c>
      <c r="AG131" s="140" t="str">
        <f t="shared" si="30"/>
        <v/>
      </c>
      <c r="AH131" s="140"/>
      <c r="AI131" s="135"/>
      <c r="AJ131" s="290"/>
    </row>
    <row r="132" spans="1:36" s="261" customFormat="1" ht="16.899999999999999" customHeight="1">
      <c r="A132" s="245"/>
      <c r="B132" s="406"/>
      <c r="C132" s="407"/>
      <c r="D132" s="408"/>
      <c r="E132" s="411"/>
      <c r="F132" s="246"/>
      <c r="G132" s="138"/>
      <c r="H132" s="247"/>
      <c r="I132" s="222"/>
      <c r="J132" s="221"/>
      <c r="K132" s="222"/>
      <c r="L132" s="198"/>
      <c r="M132" s="248"/>
      <c r="N132" s="222"/>
      <c r="O132" s="136"/>
      <c r="P132" s="222"/>
      <c r="Q132" s="137"/>
      <c r="R132" s="138"/>
      <c r="S132" s="222"/>
      <c r="T132" s="199"/>
      <c r="U132" s="254"/>
      <c r="V132" s="139">
        <f t="shared" si="19"/>
        <v>0</v>
      </c>
      <c r="W132" s="139">
        <f>IF('1045Ei Conteggio'!D136="",0,1)</f>
        <v>0</v>
      </c>
      <c r="X132" s="133" t="str">
        <f t="shared" si="20"/>
        <v/>
      </c>
      <c r="Y132" s="133">
        <f t="shared" si="21"/>
        <v>0</v>
      </c>
      <c r="Z132" s="257" t="str">
        <f t="shared" si="22"/>
        <v/>
      </c>
      <c r="AA132" s="133" t="str">
        <f t="shared" si="27"/>
        <v/>
      </c>
      <c r="AB132" s="133" t="str">
        <f t="shared" si="28"/>
        <v/>
      </c>
      <c r="AC132" s="133" t="str">
        <f t="shared" si="23"/>
        <v/>
      </c>
      <c r="AD132" s="133" t="str">
        <f t="shared" si="24"/>
        <v/>
      </c>
      <c r="AE132" s="140" t="str">
        <f t="shared" si="25"/>
        <v/>
      </c>
      <c r="AF132" s="135" t="str">
        <f t="shared" si="26"/>
        <v/>
      </c>
      <c r="AG132" s="140" t="str">
        <f t="shared" si="30"/>
        <v/>
      </c>
      <c r="AH132" s="140"/>
      <c r="AI132" s="135"/>
      <c r="AJ132" s="290"/>
    </row>
    <row r="133" spans="1:36" s="261" customFormat="1" ht="16.899999999999999" customHeight="1">
      <c r="A133" s="245"/>
      <c r="B133" s="406"/>
      <c r="C133" s="407"/>
      <c r="D133" s="408"/>
      <c r="E133" s="411"/>
      <c r="F133" s="246"/>
      <c r="G133" s="138"/>
      <c r="H133" s="247"/>
      <c r="I133" s="222"/>
      <c r="J133" s="221"/>
      <c r="K133" s="222"/>
      <c r="L133" s="198"/>
      <c r="M133" s="248"/>
      <c r="N133" s="222"/>
      <c r="O133" s="136"/>
      <c r="P133" s="222"/>
      <c r="Q133" s="137"/>
      <c r="R133" s="138"/>
      <c r="S133" s="222"/>
      <c r="T133" s="199"/>
      <c r="U133" s="254"/>
      <c r="V133" s="139">
        <f t="shared" si="19"/>
        <v>0</v>
      </c>
      <c r="W133" s="139">
        <f>IF('1045Ei Conteggio'!D137="",0,1)</f>
        <v>0</v>
      </c>
      <c r="X133" s="133" t="str">
        <f t="shared" si="20"/>
        <v/>
      </c>
      <c r="Y133" s="133">
        <f t="shared" si="21"/>
        <v>0</v>
      </c>
      <c r="Z133" s="257" t="str">
        <f t="shared" si="22"/>
        <v/>
      </c>
      <c r="AA133" s="133" t="str">
        <f t="shared" si="27"/>
        <v/>
      </c>
      <c r="AB133" s="133" t="str">
        <f t="shared" si="28"/>
        <v/>
      </c>
      <c r="AC133" s="133" t="str">
        <f t="shared" si="23"/>
        <v/>
      </c>
      <c r="AD133" s="133" t="str">
        <f t="shared" si="24"/>
        <v/>
      </c>
      <c r="AE133" s="140" t="str">
        <f t="shared" si="25"/>
        <v/>
      </c>
      <c r="AF133" s="135" t="str">
        <f t="shared" si="26"/>
        <v/>
      </c>
      <c r="AG133" s="140" t="str">
        <f t="shared" si="30"/>
        <v/>
      </c>
      <c r="AH133" s="140"/>
      <c r="AI133" s="135"/>
      <c r="AJ133" s="290"/>
    </row>
    <row r="134" spans="1:36" s="261" customFormat="1" ht="16.899999999999999" customHeight="1">
      <c r="A134" s="245"/>
      <c r="B134" s="406"/>
      <c r="C134" s="407"/>
      <c r="D134" s="408"/>
      <c r="E134" s="411"/>
      <c r="F134" s="246"/>
      <c r="G134" s="138"/>
      <c r="H134" s="247"/>
      <c r="I134" s="222"/>
      <c r="J134" s="221"/>
      <c r="K134" s="222"/>
      <c r="L134" s="198"/>
      <c r="M134" s="248"/>
      <c r="N134" s="222"/>
      <c r="O134" s="136"/>
      <c r="P134" s="222"/>
      <c r="Q134" s="137"/>
      <c r="R134" s="138"/>
      <c r="S134" s="222"/>
      <c r="T134" s="199"/>
      <c r="U134" s="254"/>
      <c r="V134" s="139">
        <f t="shared" si="19"/>
        <v>0</v>
      </c>
      <c r="W134" s="139">
        <f>IF('1045Ei Conteggio'!D138="",0,1)</f>
        <v>0</v>
      </c>
      <c r="X134" s="133" t="str">
        <f t="shared" si="20"/>
        <v/>
      </c>
      <c r="Y134" s="133">
        <f t="shared" si="21"/>
        <v>0</v>
      </c>
      <c r="Z134" s="257" t="str">
        <f t="shared" si="22"/>
        <v/>
      </c>
      <c r="AA134" s="133" t="str">
        <f t="shared" si="27"/>
        <v/>
      </c>
      <c r="AB134" s="133" t="str">
        <f t="shared" si="28"/>
        <v/>
      </c>
      <c r="AC134" s="133" t="str">
        <f t="shared" si="23"/>
        <v/>
      </c>
      <c r="AD134" s="133" t="str">
        <f t="shared" si="24"/>
        <v/>
      </c>
      <c r="AE134" s="140" t="str">
        <f t="shared" si="25"/>
        <v/>
      </c>
      <c r="AF134" s="135" t="str">
        <f t="shared" si="26"/>
        <v/>
      </c>
      <c r="AG134" s="140" t="str">
        <f t="shared" si="30"/>
        <v/>
      </c>
      <c r="AH134" s="140"/>
      <c r="AI134" s="135"/>
      <c r="AJ134" s="290"/>
    </row>
    <row r="135" spans="1:36" s="261" customFormat="1" ht="16.899999999999999" customHeight="1">
      <c r="A135" s="245"/>
      <c r="B135" s="406"/>
      <c r="C135" s="407"/>
      <c r="D135" s="408"/>
      <c r="E135" s="411"/>
      <c r="F135" s="246"/>
      <c r="G135" s="138"/>
      <c r="H135" s="247"/>
      <c r="I135" s="222"/>
      <c r="J135" s="221"/>
      <c r="K135" s="222"/>
      <c r="L135" s="198"/>
      <c r="M135" s="248"/>
      <c r="N135" s="222"/>
      <c r="O135" s="136"/>
      <c r="P135" s="222"/>
      <c r="Q135" s="137"/>
      <c r="R135" s="138"/>
      <c r="S135" s="222"/>
      <c r="T135" s="199"/>
      <c r="U135" s="254"/>
      <c r="V135" s="139">
        <f t="shared" si="19"/>
        <v>0</v>
      </c>
      <c r="W135" s="139">
        <f>IF('1045Ei Conteggio'!D139="",0,1)</f>
        <v>0</v>
      </c>
      <c r="X135" s="133" t="str">
        <f t="shared" si="20"/>
        <v/>
      </c>
      <c r="Y135" s="133">
        <f t="shared" si="21"/>
        <v>0</v>
      </c>
      <c r="Z135" s="257" t="str">
        <f t="shared" si="22"/>
        <v/>
      </c>
      <c r="AA135" s="133" t="str">
        <f t="shared" si="27"/>
        <v/>
      </c>
      <c r="AB135" s="133" t="str">
        <f t="shared" si="28"/>
        <v/>
      </c>
      <c r="AC135" s="133" t="str">
        <f t="shared" si="23"/>
        <v/>
      </c>
      <c r="AD135" s="133" t="str">
        <f t="shared" si="24"/>
        <v/>
      </c>
      <c r="AE135" s="140" t="str">
        <f t="shared" si="25"/>
        <v/>
      </c>
      <c r="AF135" s="135" t="str">
        <f t="shared" si="26"/>
        <v/>
      </c>
      <c r="AG135" s="140" t="str">
        <f t="shared" si="30"/>
        <v/>
      </c>
      <c r="AH135" s="140"/>
      <c r="AI135" s="135"/>
      <c r="AJ135" s="290"/>
    </row>
    <row r="136" spans="1:36" s="261" customFormat="1" ht="16.899999999999999" customHeight="1">
      <c r="A136" s="245"/>
      <c r="B136" s="406"/>
      <c r="C136" s="407"/>
      <c r="D136" s="408"/>
      <c r="E136" s="411"/>
      <c r="F136" s="246"/>
      <c r="G136" s="138"/>
      <c r="H136" s="247"/>
      <c r="I136" s="222"/>
      <c r="J136" s="221"/>
      <c r="K136" s="222"/>
      <c r="L136" s="198"/>
      <c r="M136" s="248"/>
      <c r="N136" s="222"/>
      <c r="O136" s="136"/>
      <c r="P136" s="222"/>
      <c r="Q136" s="137"/>
      <c r="R136" s="138"/>
      <c r="S136" s="222"/>
      <c r="T136" s="199"/>
      <c r="U136" s="254"/>
      <c r="V136" s="139">
        <f t="shared" ref="V136:V199" si="31">IF(V$2-YEAR(D136)&lt;V$3,0,1)</f>
        <v>0</v>
      </c>
      <c r="W136" s="139">
        <f>IF('1045Ei Conteggio'!D140="",0,1)</f>
        <v>0</v>
      </c>
      <c r="X136" s="133" t="str">
        <f t="shared" ref="X136:X199" si="32">IF(AND(A136="",B136="",C136=""),"",ROUND((K136+J136)/(V$4-(K136+J136))*100,2))</f>
        <v/>
      </c>
      <c r="Y136" s="133">
        <f t="shared" ref="Y136:Y199" si="33">ROUND(H136,0)/12</f>
        <v>0</v>
      </c>
      <c r="Z136" s="257" t="str">
        <f t="shared" ref="Z136:Z199" si="34">IF(AND(A136="",B136="",C136=""),"",ROUND((V$4-(K136+J136))*L136/60,1))</f>
        <v/>
      </c>
      <c r="AA136" s="133" t="str">
        <f t="shared" si="27"/>
        <v/>
      </c>
      <c r="AB136" s="133" t="str">
        <f t="shared" si="28"/>
        <v/>
      </c>
      <c r="AC136" s="133" t="str">
        <f t="shared" ref="AC136:AC199" si="35">IF(OR(AND(A136="",B136="",C136=""),F136=0,F136="",Z136=0,Z136=""),"",ROUND((Y136*F136/Z136),2))</f>
        <v/>
      </c>
      <c r="AD136" s="133" t="str">
        <f t="shared" ref="AD136:AD199" si="36">IF(OR(AND(A136="",B136="",C136=""),F136=0,F136="",Z136=0,Z136=""),"",ROUND((I136/(12*Y136*F136)+1)*Y136*F136/Z136,2))</f>
        <v/>
      </c>
      <c r="AE136" s="140" t="str">
        <f t="shared" ref="AE136:AE199" si="37">IF(OR(AND(A136="",B136="",C136=""),Z136=0,Z136=""),"",ROUND((AE$4) / Z136,1))</f>
        <v/>
      </c>
      <c r="AF136" s="135" t="str">
        <f t="shared" ref="AF136:AF199" si="38">IF(OR(AND(A136="",B136="",C136=""),V$4=""),"",IF(AND(G136&gt;0,I136&gt;0),AB136, IF(G136&gt;0,AA136, IF(AND(F136&gt;0,I136&gt;0),AD136,AC136))))</f>
        <v/>
      </c>
      <c r="AG136" s="140" t="str">
        <f t="shared" si="30"/>
        <v/>
      </c>
      <c r="AH136" s="140"/>
      <c r="AI136" s="135"/>
      <c r="AJ136" s="290"/>
    </row>
    <row r="137" spans="1:36" s="261" customFormat="1" ht="16.899999999999999" customHeight="1">
      <c r="A137" s="245"/>
      <c r="B137" s="406"/>
      <c r="C137" s="407"/>
      <c r="D137" s="408"/>
      <c r="E137" s="411"/>
      <c r="F137" s="246"/>
      <c r="G137" s="138"/>
      <c r="H137" s="247"/>
      <c r="I137" s="222"/>
      <c r="J137" s="221"/>
      <c r="K137" s="222"/>
      <c r="L137" s="198"/>
      <c r="M137" s="248"/>
      <c r="N137" s="222"/>
      <c r="O137" s="136"/>
      <c r="P137" s="222"/>
      <c r="Q137" s="137"/>
      <c r="R137" s="138"/>
      <c r="S137" s="222"/>
      <c r="T137" s="199"/>
      <c r="U137" s="254"/>
      <c r="V137" s="139">
        <f t="shared" si="31"/>
        <v>0</v>
      </c>
      <c r="W137" s="139">
        <f>IF('1045Ei Conteggio'!D141="",0,1)</f>
        <v>0</v>
      </c>
      <c r="X137" s="133" t="str">
        <f t="shared" si="32"/>
        <v/>
      </c>
      <c r="Y137" s="133">
        <f t="shared" si="33"/>
        <v>0</v>
      </c>
      <c r="Z137" s="257" t="str">
        <f t="shared" si="34"/>
        <v/>
      </c>
      <c r="AA137" s="133" t="str">
        <f t="shared" ref="AA137:AA200" si="39">IF(OR(AND(A137="",B137="",C137=""),G137=0,G137=""),"",ROUND((1+X137/100)*Y137*G137,2))</f>
        <v/>
      </c>
      <c r="AB137" s="133" t="str">
        <f t="shared" ref="AB137:AB200" si="40">IF(OR(AND(A137="",B137="",C137=""),G137=0,G137="",L137=0,L137=""),"",ROUND((1+X137/100)*(I137/(V$4*L137/5)+Y137*G137),2))</f>
        <v/>
      </c>
      <c r="AC137" s="133" t="str">
        <f t="shared" si="35"/>
        <v/>
      </c>
      <c r="AD137" s="133" t="str">
        <f t="shared" si="36"/>
        <v/>
      </c>
      <c r="AE137" s="140" t="str">
        <f t="shared" si="37"/>
        <v/>
      </c>
      <c r="AF137" s="135" t="str">
        <f t="shared" si="38"/>
        <v/>
      </c>
      <c r="AG137" s="140" t="str">
        <f t="shared" si="30"/>
        <v/>
      </c>
      <c r="AH137" s="140"/>
      <c r="AI137" s="135"/>
      <c r="AJ137" s="290"/>
    </row>
    <row r="138" spans="1:36" s="261" customFormat="1" ht="16.899999999999999" customHeight="1">
      <c r="A138" s="245"/>
      <c r="B138" s="406"/>
      <c r="C138" s="407"/>
      <c r="D138" s="408"/>
      <c r="E138" s="411"/>
      <c r="F138" s="246"/>
      <c r="G138" s="138"/>
      <c r="H138" s="247"/>
      <c r="I138" s="222"/>
      <c r="J138" s="221"/>
      <c r="K138" s="222"/>
      <c r="L138" s="198"/>
      <c r="M138" s="248"/>
      <c r="N138" s="222"/>
      <c r="O138" s="136"/>
      <c r="P138" s="222"/>
      <c r="Q138" s="137"/>
      <c r="R138" s="138"/>
      <c r="S138" s="222"/>
      <c r="T138" s="199"/>
      <c r="U138" s="254"/>
      <c r="V138" s="139">
        <f t="shared" si="31"/>
        <v>0</v>
      </c>
      <c r="W138" s="139">
        <f>IF('1045Ei Conteggio'!D142="",0,1)</f>
        <v>0</v>
      </c>
      <c r="X138" s="133" t="str">
        <f t="shared" si="32"/>
        <v/>
      </c>
      <c r="Y138" s="133">
        <f t="shared" si="33"/>
        <v>0</v>
      </c>
      <c r="Z138" s="257" t="str">
        <f t="shared" si="34"/>
        <v/>
      </c>
      <c r="AA138" s="133" t="str">
        <f t="shared" si="39"/>
        <v/>
      </c>
      <c r="AB138" s="133" t="str">
        <f t="shared" si="40"/>
        <v/>
      </c>
      <c r="AC138" s="133" t="str">
        <f t="shared" si="35"/>
        <v/>
      </c>
      <c r="AD138" s="133" t="str">
        <f t="shared" si="36"/>
        <v/>
      </c>
      <c r="AE138" s="140" t="str">
        <f t="shared" si="37"/>
        <v/>
      </c>
      <c r="AF138" s="135" t="str">
        <f t="shared" si="38"/>
        <v/>
      </c>
      <c r="AG138" s="140" t="str">
        <f t="shared" si="30"/>
        <v/>
      </c>
      <c r="AH138" s="140"/>
      <c r="AI138" s="135"/>
      <c r="AJ138" s="290"/>
    </row>
    <row r="139" spans="1:36" s="261" customFormat="1" ht="16.899999999999999" customHeight="1">
      <c r="A139" s="245"/>
      <c r="B139" s="406"/>
      <c r="C139" s="407"/>
      <c r="D139" s="408"/>
      <c r="E139" s="411"/>
      <c r="F139" s="246"/>
      <c r="G139" s="138"/>
      <c r="H139" s="247"/>
      <c r="I139" s="222"/>
      <c r="J139" s="221"/>
      <c r="K139" s="222"/>
      <c r="L139" s="198"/>
      <c r="M139" s="248"/>
      <c r="N139" s="222"/>
      <c r="O139" s="136"/>
      <c r="P139" s="222"/>
      <c r="Q139" s="137"/>
      <c r="R139" s="138"/>
      <c r="S139" s="222"/>
      <c r="T139" s="199"/>
      <c r="U139" s="254"/>
      <c r="V139" s="139">
        <f t="shared" si="31"/>
        <v>0</v>
      </c>
      <c r="W139" s="139">
        <f>IF('1045Ei Conteggio'!D143="",0,1)</f>
        <v>0</v>
      </c>
      <c r="X139" s="133" t="str">
        <f t="shared" si="32"/>
        <v/>
      </c>
      <c r="Y139" s="133">
        <f t="shared" si="33"/>
        <v>0</v>
      </c>
      <c r="Z139" s="257" t="str">
        <f t="shared" si="34"/>
        <v/>
      </c>
      <c r="AA139" s="133" t="str">
        <f t="shared" si="39"/>
        <v/>
      </c>
      <c r="AB139" s="133" t="str">
        <f t="shared" si="40"/>
        <v/>
      </c>
      <c r="AC139" s="133" t="str">
        <f t="shared" si="35"/>
        <v/>
      </c>
      <c r="AD139" s="133" t="str">
        <f t="shared" si="36"/>
        <v/>
      </c>
      <c r="AE139" s="140" t="str">
        <f t="shared" si="37"/>
        <v/>
      </c>
      <c r="AF139" s="135" t="str">
        <f t="shared" si="38"/>
        <v/>
      </c>
      <c r="AG139" s="140" t="str">
        <f t="shared" si="30"/>
        <v/>
      </c>
      <c r="AH139" s="140"/>
      <c r="AI139" s="135"/>
      <c r="AJ139" s="290"/>
    </row>
    <row r="140" spans="1:36" s="261" customFormat="1" ht="16.899999999999999" customHeight="1">
      <c r="A140" s="245"/>
      <c r="B140" s="406"/>
      <c r="C140" s="407"/>
      <c r="D140" s="408"/>
      <c r="E140" s="411"/>
      <c r="F140" s="246"/>
      <c r="G140" s="138"/>
      <c r="H140" s="247"/>
      <c r="I140" s="222"/>
      <c r="J140" s="221"/>
      <c r="K140" s="222"/>
      <c r="L140" s="198"/>
      <c r="M140" s="248"/>
      <c r="N140" s="222"/>
      <c r="O140" s="136"/>
      <c r="P140" s="222"/>
      <c r="Q140" s="137"/>
      <c r="R140" s="138"/>
      <c r="S140" s="222"/>
      <c r="T140" s="199"/>
      <c r="U140" s="254"/>
      <c r="V140" s="139">
        <f t="shared" si="31"/>
        <v>0</v>
      </c>
      <c r="W140" s="139">
        <f>IF('1045Ei Conteggio'!D144="",0,1)</f>
        <v>0</v>
      </c>
      <c r="X140" s="133" t="str">
        <f t="shared" si="32"/>
        <v/>
      </c>
      <c r="Y140" s="133">
        <f t="shared" si="33"/>
        <v>0</v>
      </c>
      <c r="Z140" s="257" t="str">
        <f t="shared" si="34"/>
        <v/>
      </c>
      <c r="AA140" s="133" t="str">
        <f t="shared" si="39"/>
        <v/>
      </c>
      <c r="AB140" s="133" t="str">
        <f t="shared" si="40"/>
        <v/>
      </c>
      <c r="AC140" s="133" t="str">
        <f t="shared" si="35"/>
        <v/>
      </c>
      <c r="AD140" s="133" t="str">
        <f t="shared" si="36"/>
        <v/>
      </c>
      <c r="AE140" s="140" t="str">
        <f t="shared" si="37"/>
        <v/>
      </c>
      <c r="AF140" s="135" t="str">
        <f t="shared" si="38"/>
        <v/>
      </c>
      <c r="AG140" s="140" t="str">
        <f t="shared" si="30"/>
        <v/>
      </c>
      <c r="AH140" s="140"/>
      <c r="AI140" s="135"/>
      <c r="AJ140" s="290"/>
    </row>
    <row r="141" spans="1:36" s="261" customFormat="1" ht="16.899999999999999" customHeight="1">
      <c r="A141" s="245"/>
      <c r="B141" s="406"/>
      <c r="C141" s="407"/>
      <c r="D141" s="408"/>
      <c r="E141" s="411"/>
      <c r="F141" s="246"/>
      <c r="G141" s="138"/>
      <c r="H141" s="247"/>
      <c r="I141" s="222"/>
      <c r="J141" s="221"/>
      <c r="K141" s="222"/>
      <c r="L141" s="198"/>
      <c r="M141" s="248"/>
      <c r="N141" s="222"/>
      <c r="O141" s="136"/>
      <c r="P141" s="222"/>
      <c r="Q141" s="137"/>
      <c r="R141" s="138"/>
      <c r="S141" s="222"/>
      <c r="T141" s="199"/>
      <c r="U141" s="254"/>
      <c r="V141" s="139">
        <f t="shared" si="31"/>
        <v>0</v>
      </c>
      <c r="W141" s="139">
        <f>IF('1045Ei Conteggio'!D145="",0,1)</f>
        <v>0</v>
      </c>
      <c r="X141" s="133" t="str">
        <f t="shared" si="32"/>
        <v/>
      </c>
      <c r="Y141" s="133">
        <f t="shared" si="33"/>
        <v>0</v>
      </c>
      <c r="Z141" s="257" t="str">
        <f t="shared" si="34"/>
        <v/>
      </c>
      <c r="AA141" s="133" t="str">
        <f t="shared" si="39"/>
        <v/>
      </c>
      <c r="AB141" s="133" t="str">
        <f t="shared" si="40"/>
        <v/>
      </c>
      <c r="AC141" s="133" t="str">
        <f t="shared" si="35"/>
        <v/>
      </c>
      <c r="AD141" s="133" t="str">
        <f t="shared" si="36"/>
        <v/>
      </c>
      <c r="AE141" s="140" t="str">
        <f t="shared" si="37"/>
        <v/>
      </c>
      <c r="AF141" s="135" t="str">
        <f t="shared" si="38"/>
        <v/>
      </c>
      <c r="AG141" s="140" t="str">
        <f t="shared" si="30"/>
        <v/>
      </c>
      <c r="AH141" s="140"/>
      <c r="AI141" s="135"/>
      <c r="AJ141" s="290"/>
    </row>
    <row r="142" spans="1:36" s="261" customFormat="1" ht="16.899999999999999" customHeight="1">
      <c r="A142" s="245"/>
      <c r="B142" s="406"/>
      <c r="C142" s="407"/>
      <c r="D142" s="408"/>
      <c r="E142" s="411"/>
      <c r="F142" s="246"/>
      <c r="G142" s="138"/>
      <c r="H142" s="247"/>
      <c r="I142" s="222"/>
      <c r="J142" s="221"/>
      <c r="K142" s="222"/>
      <c r="L142" s="198"/>
      <c r="M142" s="248"/>
      <c r="N142" s="222"/>
      <c r="O142" s="136"/>
      <c r="P142" s="222"/>
      <c r="Q142" s="137"/>
      <c r="R142" s="138"/>
      <c r="S142" s="222"/>
      <c r="T142" s="199"/>
      <c r="U142" s="254"/>
      <c r="V142" s="139">
        <f t="shared" si="31"/>
        <v>0</v>
      </c>
      <c r="W142" s="139">
        <f>IF('1045Ei Conteggio'!D146="",0,1)</f>
        <v>0</v>
      </c>
      <c r="X142" s="133" t="str">
        <f t="shared" si="32"/>
        <v/>
      </c>
      <c r="Y142" s="133">
        <f t="shared" si="33"/>
        <v>0</v>
      </c>
      <c r="Z142" s="257" t="str">
        <f t="shared" si="34"/>
        <v/>
      </c>
      <c r="AA142" s="133" t="str">
        <f t="shared" si="39"/>
        <v/>
      </c>
      <c r="AB142" s="133" t="str">
        <f t="shared" si="40"/>
        <v/>
      </c>
      <c r="AC142" s="133" t="str">
        <f t="shared" si="35"/>
        <v/>
      </c>
      <c r="AD142" s="133" t="str">
        <f t="shared" si="36"/>
        <v/>
      </c>
      <c r="AE142" s="140" t="str">
        <f t="shared" si="37"/>
        <v/>
      </c>
      <c r="AF142" s="135" t="str">
        <f t="shared" si="38"/>
        <v/>
      </c>
      <c r="AG142" s="140" t="str">
        <f t="shared" si="30"/>
        <v/>
      </c>
      <c r="AH142" s="140"/>
      <c r="AI142" s="135"/>
      <c r="AJ142" s="290"/>
    </row>
    <row r="143" spans="1:36" s="261" customFormat="1" ht="16.899999999999999" customHeight="1">
      <c r="A143" s="245"/>
      <c r="B143" s="406"/>
      <c r="C143" s="407"/>
      <c r="D143" s="408"/>
      <c r="E143" s="411"/>
      <c r="F143" s="246"/>
      <c r="G143" s="138"/>
      <c r="H143" s="247"/>
      <c r="I143" s="222"/>
      <c r="J143" s="221"/>
      <c r="K143" s="222"/>
      <c r="L143" s="198"/>
      <c r="M143" s="248"/>
      <c r="N143" s="222"/>
      <c r="O143" s="136"/>
      <c r="P143" s="222"/>
      <c r="Q143" s="137"/>
      <c r="R143" s="138"/>
      <c r="S143" s="222"/>
      <c r="T143" s="199"/>
      <c r="U143" s="254"/>
      <c r="V143" s="139">
        <f t="shared" si="31"/>
        <v>0</v>
      </c>
      <c r="W143" s="139">
        <f>IF('1045Ei Conteggio'!D147="",0,1)</f>
        <v>0</v>
      </c>
      <c r="X143" s="133" t="str">
        <f t="shared" si="32"/>
        <v/>
      </c>
      <c r="Y143" s="133">
        <f t="shared" si="33"/>
        <v>0</v>
      </c>
      <c r="Z143" s="257" t="str">
        <f t="shared" si="34"/>
        <v/>
      </c>
      <c r="AA143" s="133" t="str">
        <f t="shared" si="39"/>
        <v/>
      </c>
      <c r="AB143" s="133" t="str">
        <f t="shared" si="40"/>
        <v/>
      </c>
      <c r="AC143" s="133" t="str">
        <f t="shared" si="35"/>
        <v/>
      </c>
      <c r="AD143" s="133" t="str">
        <f t="shared" si="36"/>
        <v/>
      </c>
      <c r="AE143" s="140" t="str">
        <f t="shared" si="37"/>
        <v/>
      </c>
      <c r="AF143" s="135" t="str">
        <f t="shared" si="38"/>
        <v/>
      </c>
      <c r="AG143" s="140" t="str">
        <f t="shared" si="30"/>
        <v/>
      </c>
      <c r="AH143" s="140"/>
      <c r="AI143" s="135"/>
      <c r="AJ143" s="290"/>
    </row>
    <row r="144" spans="1:36" s="261" customFormat="1" ht="16.899999999999999" customHeight="1">
      <c r="A144" s="245"/>
      <c r="B144" s="406"/>
      <c r="C144" s="407"/>
      <c r="D144" s="408"/>
      <c r="E144" s="411"/>
      <c r="F144" s="246"/>
      <c r="G144" s="138"/>
      <c r="H144" s="247"/>
      <c r="I144" s="222"/>
      <c r="J144" s="221"/>
      <c r="K144" s="222"/>
      <c r="L144" s="198"/>
      <c r="M144" s="248"/>
      <c r="N144" s="222"/>
      <c r="O144" s="136"/>
      <c r="P144" s="222"/>
      <c r="Q144" s="137"/>
      <c r="R144" s="138"/>
      <c r="S144" s="222"/>
      <c r="T144" s="199"/>
      <c r="U144" s="254"/>
      <c r="V144" s="139">
        <f t="shared" si="31"/>
        <v>0</v>
      </c>
      <c r="W144" s="139">
        <f>IF('1045Ei Conteggio'!D148="",0,1)</f>
        <v>0</v>
      </c>
      <c r="X144" s="133" t="str">
        <f t="shared" si="32"/>
        <v/>
      </c>
      <c r="Y144" s="133">
        <f t="shared" si="33"/>
        <v>0</v>
      </c>
      <c r="Z144" s="257" t="str">
        <f t="shared" si="34"/>
        <v/>
      </c>
      <c r="AA144" s="133" t="str">
        <f t="shared" si="39"/>
        <v/>
      </c>
      <c r="AB144" s="133" t="str">
        <f t="shared" si="40"/>
        <v/>
      </c>
      <c r="AC144" s="133" t="str">
        <f t="shared" si="35"/>
        <v/>
      </c>
      <c r="AD144" s="133" t="str">
        <f t="shared" si="36"/>
        <v/>
      </c>
      <c r="AE144" s="140" t="str">
        <f t="shared" si="37"/>
        <v/>
      </c>
      <c r="AF144" s="135" t="str">
        <f t="shared" si="38"/>
        <v/>
      </c>
      <c r="AG144" s="140" t="str">
        <f t="shared" si="30"/>
        <v/>
      </c>
      <c r="AH144" s="140"/>
      <c r="AI144" s="135"/>
      <c r="AJ144" s="290"/>
    </row>
    <row r="145" spans="1:36" s="261" customFormat="1" ht="16.899999999999999" customHeight="1">
      <c r="A145" s="245"/>
      <c r="B145" s="406"/>
      <c r="C145" s="407"/>
      <c r="D145" s="408"/>
      <c r="E145" s="411"/>
      <c r="F145" s="246"/>
      <c r="G145" s="138"/>
      <c r="H145" s="247"/>
      <c r="I145" s="222"/>
      <c r="J145" s="221"/>
      <c r="K145" s="222"/>
      <c r="L145" s="198"/>
      <c r="M145" s="248"/>
      <c r="N145" s="222"/>
      <c r="O145" s="136"/>
      <c r="P145" s="222"/>
      <c r="Q145" s="137"/>
      <c r="R145" s="138"/>
      <c r="S145" s="222"/>
      <c r="T145" s="199"/>
      <c r="U145" s="254"/>
      <c r="V145" s="139">
        <f t="shared" si="31"/>
        <v>0</v>
      </c>
      <c r="W145" s="139">
        <f>IF('1045Ei Conteggio'!D149="",0,1)</f>
        <v>0</v>
      </c>
      <c r="X145" s="133" t="str">
        <f t="shared" si="32"/>
        <v/>
      </c>
      <c r="Y145" s="133">
        <f t="shared" si="33"/>
        <v>0</v>
      </c>
      <c r="Z145" s="257" t="str">
        <f t="shared" si="34"/>
        <v/>
      </c>
      <c r="AA145" s="133" t="str">
        <f t="shared" si="39"/>
        <v/>
      </c>
      <c r="AB145" s="133" t="str">
        <f t="shared" si="40"/>
        <v/>
      </c>
      <c r="AC145" s="133" t="str">
        <f t="shared" si="35"/>
        <v/>
      </c>
      <c r="AD145" s="133" t="str">
        <f t="shared" si="36"/>
        <v/>
      </c>
      <c r="AE145" s="140" t="str">
        <f t="shared" si="37"/>
        <v/>
      </c>
      <c r="AF145" s="135" t="str">
        <f t="shared" si="38"/>
        <v/>
      </c>
      <c r="AG145" s="140" t="str">
        <f t="shared" si="30"/>
        <v/>
      </c>
      <c r="AH145" s="140"/>
      <c r="AI145" s="135"/>
      <c r="AJ145" s="290"/>
    </row>
    <row r="146" spans="1:36" s="261" customFormat="1" ht="16.899999999999999" customHeight="1">
      <c r="A146" s="245"/>
      <c r="B146" s="406"/>
      <c r="C146" s="407"/>
      <c r="D146" s="408"/>
      <c r="E146" s="411"/>
      <c r="F146" s="246"/>
      <c r="G146" s="138"/>
      <c r="H146" s="247"/>
      <c r="I146" s="222"/>
      <c r="J146" s="221"/>
      <c r="K146" s="222"/>
      <c r="L146" s="198"/>
      <c r="M146" s="248"/>
      <c r="N146" s="222"/>
      <c r="O146" s="136"/>
      <c r="P146" s="222"/>
      <c r="Q146" s="137"/>
      <c r="R146" s="138"/>
      <c r="S146" s="222"/>
      <c r="T146" s="199"/>
      <c r="U146" s="254"/>
      <c r="V146" s="139">
        <f t="shared" si="31"/>
        <v>0</v>
      </c>
      <c r="W146" s="139">
        <f>IF('1045Ei Conteggio'!D150="",0,1)</f>
        <v>0</v>
      </c>
      <c r="X146" s="133" t="str">
        <f t="shared" si="32"/>
        <v/>
      </c>
      <c r="Y146" s="133">
        <f t="shared" si="33"/>
        <v>0</v>
      </c>
      <c r="Z146" s="257" t="str">
        <f t="shared" si="34"/>
        <v/>
      </c>
      <c r="AA146" s="133" t="str">
        <f t="shared" si="39"/>
        <v/>
      </c>
      <c r="AB146" s="133" t="str">
        <f t="shared" si="40"/>
        <v/>
      </c>
      <c r="AC146" s="133" t="str">
        <f t="shared" si="35"/>
        <v/>
      </c>
      <c r="AD146" s="133" t="str">
        <f t="shared" si="36"/>
        <v/>
      </c>
      <c r="AE146" s="140" t="str">
        <f t="shared" si="37"/>
        <v/>
      </c>
      <c r="AF146" s="135" t="str">
        <f t="shared" si="38"/>
        <v/>
      </c>
      <c r="AG146" s="140" t="str">
        <f t="shared" si="30"/>
        <v/>
      </c>
      <c r="AH146" s="140"/>
      <c r="AI146" s="135"/>
      <c r="AJ146" s="290"/>
    </row>
    <row r="147" spans="1:36" s="261" customFormat="1" ht="16.899999999999999" customHeight="1">
      <c r="A147" s="245"/>
      <c r="B147" s="406"/>
      <c r="C147" s="407"/>
      <c r="D147" s="408"/>
      <c r="E147" s="411"/>
      <c r="F147" s="246"/>
      <c r="G147" s="138"/>
      <c r="H147" s="247"/>
      <c r="I147" s="222"/>
      <c r="J147" s="221"/>
      <c r="K147" s="222"/>
      <c r="L147" s="198"/>
      <c r="M147" s="248"/>
      <c r="N147" s="222"/>
      <c r="O147" s="136"/>
      <c r="P147" s="222"/>
      <c r="Q147" s="137"/>
      <c r="R147" s="138"/>
      <c r="S147" s="222"/>
      <c r="T147" s="199"/>
      <c r="U147" s="254"/>
      <c r="V147" s="139">
        <f t="shared" si="31"/>
        <v>0</v>
      </c>
      <c r="W147" s="139">
        <f>IF('1045Ei Conteggio'!D151="",0,1)</f>
        <v>0</v>
      </c>
      <c r="X147" s="133" t="str">
        <f t="shared" si="32"/>
        <v/>
      </c>
      <c r="Y147" s="133">
        <f t="shared" si="33"/>
        <v>0</v>
      </c>
      <c r="Z147" s="257" t="str">
        <f t="shared" si="34"/>
        <v/>
      </c>
      <c r="AA147" s="133" t="str">
        <f t="shared" si="39"/>
        <v/>
      </c>
      <c r="AB147" s="133" t="str">
        <f t="shared" si="40"/>
        <v/>
      </c>
      <c r="AC147" s="133" t="str">
        <f t="shared" si="35"/>
        <v/>
      </c>
      <c r="AD147" s="133" t="str">
        <f t="shared" si="36"/>
        <v/>
      </c>
      <c r="AE147" s="140" t="str">
        <f t="shared" si="37"/>
        <v/>
      </c>
      <c r="AF147" s="135" t="str">
        <f t="shared" si="38"/>
        <v/>
      </c>
      <c r="AG147" s="140" t="str">
        <f t="shared" si="30"/>
        <v/>
      </c>
      <c r="AH147" s="140"/>
      <c r="AI147" s="135"/>
      <c r="AJ147" s="290"/>
    </row>
    <row r="148" spans="1:36" s="261" customFormat="1" ht="16.899999999999999" customHeight="1">
      <c r="A148" s="245"/>
      <c r="B148" s="406"/>
      <c r="C148" s="407"/>
      <c r="D148" s="408"/>
      <c r="E148" s="411"/>
      <c r="F148" s="246"/>
      <c r="G148" s="138"/>
      <c r="H148" s="247"/>
      <c r="I148" s="222"/>
      <c r="J148" s="221"/>
      <c r="K148" s="222"/>
      <c r="L148" s="198"/>
      <c r="M148" s="248"/>
      <c r="N148" s="222"/>
      <c r="O148" s="136"/>
      <c r="P148" s="222"/>
      <c r="Q148" s="137"/>
      <c r="R148" s="138"/>
      <c r="S148" s="222"/>
      <c r="T148" s="199"/>
      <c r="U148" s="254"/>
      <c r="V148" s="139">
        <f t="shared" si="31"/>
        <v>0</v>
      </c>
      <c r="W148" s="139">
        <f>IF('1045Ei Conteggio'!D152="",0,1)</f>
        <v>0</v>
      </c>
      <c r="X148" s="133" t="str">
        <f t="shared" si="32"/>
        <v/>
      </c>
      <c r="Y148" s="133">
        <f t="shared" si="33"/>
        <v>0</v>
      </c>
      <c r="Z148" s="257" t="str">
        <f t="shared" si="34"/>
        <v/>
      </c>
      <c r="AA148" s="133" t="str">
        <f t="shared" si="39"/>
        <v/>
      </c>
      <c r="AB148" s="133" t="str">
        <f t="shared" si="40"/>
        <v/>
      </c>
      <c r="AC148" s="133" t="str">
        <f t="shared" si="35"/>
        <v/>
      </c>
      <c r="AD148" s="133" t="str">
        <f t="shared" si="36"/>
        <v/>
      </c>
      <c r="AE148" s="140" t="str">
        <f t="shared" si="37"/>
        <v/>
      </c>
      <c r="AF148" s="135" t="str">
        <f t="shared" si="38"/>
        <v/>
      </c>
      <c r="AG148" s="140" t="str">
        <f t="shared" si="30"/>
        <v/>
      </c>
      <c r="AH148" s="140"/>
      <c r="AI148" s="135"/>
      <c r="AJ148" s="290"/>
    </row>
    <row r="149" spans="1:36" s="261" customFormat="1" ht="16.899999999999999" customHeight="1">
      <c r="A149" s="245"/>
      <c r="B149" s="406"/>
      <c r="C149" s="407"/>
      <c r="D149" s="408"/>
      <c r="E149" s="411"/>
      <c r="F149" s="246"/>
      <c r="G149" s="138"/>
      <c r="H149" s="247"/>
      <c r="I149" s="222"/>
      <c r="J149" s="221"/>
      <c r="K149" s="222"/>
      <c r="L149" s="198"/>
      <c r="M149" s="248"/>
      <c r="N149" s="222"/>
      <c r="O149" s="136"/>
      <c r="P149" s="222"/>
      <c r="Q149" s="137"/>
      <c r="R149" s="138"/>
      <c r="S149" s="222"/>
      <c r="T149" s="199"/>
      <c r="U149" s="254"/>
      <c r="V149" s="139">
        <f t="shared" si="31"/>
        <v>0</v>
      </c>
      <c r="W149" s="139">
        <f>IF('1045Ei Conteggio'!D153="",0,1)</f>
        <v>0</v>
      </c>
      <c r="X149" s="133" t="str">
        <f t="shared" si="32"/>
        <v/>
      </c>
      <c r="Y149" s="133">
        <f t="shared" si="33"/>
        <v>0</v>
      </c>
      <c r="Z149" s="257" t="str">
        <f t="shared" si="34"/>
        <v/>
      </c>
      <c r="AA149" s="133" t="str">
        <f t="shared" si="39"/>
        <v/>
      </c>
      <c r="AB149" s="133" t="str">
        <f t="shared" si="40"/>
        <v/>
      </c>
      <c r="AC149" s="133" t="str">
        <f t="shared" si="35"/>
        <v/>
      </c>
      <c r="AD149" s="133" t="str">
        <f t="shared" si="36"/>
        <v/>
      </c>
      <c r="AE149" s="140" t="str">
        <f t="shared" si="37"/>
        <v/>
      </c>
      <c r="AF149" s="135" t="str">
        <f t="shared" si="38"/>
        <v/>
      </c>
      <c r="AG149" s="140" t="str">
        <f t="shared" si="30"/>
        <v/>
      </c>
      <c r="AH149" s="140"/>
      <c r="AI149" s="135"/>
      <c r="AJ149" s="290"/>
    </row>
    <row r="150" spans="1:36" s="261" customFormat="1" ht="16.899999999999999" customHeight="1">
      <c r="A150" s="245"/>
      <c r="B150" s="406"/>
      <c r="C150" s="407"/>
      <c r="D150" s="408"/>
      <c r="E150" s="411"/>
      <c r="F150" s="246"/>
      <c r="G150" s="138"/>
      <c r="H150" s="247"/>
      <c r="I150" s="222"/>
      <c r="J150" s="221"/>
      <c r="K150" s="222"/>
      <c r="L150" s="198"/>
      <c r="M150" s="248"/>
      <c r="N150" s="222"/>
      <c r="O150" s="136"/>
      <c r="P150" s="222"/>
      <c r="Q150" s="137"/>
      <c r="R150" s="138"/>
      <c r="S150" s="222"/>
      <c r="T150" s="199"/>
      <c r="U150" s="254"/>
      <c r="V150" s="139">
        <f t="shared" si="31"/>
        <v>0</v>
      </c>
      <c r="W150" s="139">
        <f>IF('1045Ei Conteggio'!D154="",0,1)</f>
        <v>0</v>
      </c>
      <c r="X150" s="133" t="str">
        <f t="shared" si="32"/>
        <v/>
      </c>
      <c r="Y150" s="133">
        <f t="shared" si="33"/>
        <v>0</v>
      </c>
      <c r="Z150" s="257" t="str">
        <f t="shared" si="34"/>
        <v/>
      </c>
      <c r="AA150" s="133" t="str">
        <f t="shared" si="39"/>
        <v/>
      </c>
      <c r="AB150" s="133" t="str">
        <f t="shared" si="40"/>
        <v/>
      </c>
      <c r="AC150" s="133" t="str">
        <f t="shared" si="35"/>
        <v/>
      </c>
      <c r="AD150" s="133" t="str">
        <f t="shared" si="36"/>
        <v/>
      </c>
      <c r="AE150" s="140" t="str">
        <f t="shared" si="37"/>
        <v/>
      </c>
      <c r="AF150" s="135" t="str">
        <f t="shared" si="38"/>
        <v/>
      </c>
      <c r="AG150" s="140" t="str">
        <f t="shared" si="30"/>
        <v/>
      </c>
      <c r="AH150" s="140"/>
      <c r="AI150" s="135"/>
      <c r="AJ150" s="290"/>
    </row>
    <row r="151" spans="1:36" s="261" customFormat="1" ht="16.899999999999999" customHeight="1">
      <c r="A151" s="245"/>
      <c r="B151" s="406"/>
      <c r="C151" s="407"/>
      <c r="D151" s="408"/>
      <c r="E151" s="411"/>
      <c r="F151" s="246"/>
      <c r="G151" s="138"/>
      <c r="H151" s="247"/>
      <c r="I151" s="222"/>
      <c r="J151" s="221"/>
      <c r="K151" s="222"/>
      <c r="L151" s="198"/>
      <c r="M151" s="248"/>
      <c r="N151" s="222"/>
      <c r="O151" s="136"/>
      <c r="P151" s="222"/>
      <c r="Q151" s="137"/>
      <c r="R151" s="138"/>
      <c r="S151" s="222"/>
      <c r="T151" s="199"/>
      <c r="U151" s="254"/>
      <c r="V151" s="139">
        <f t="shared" si="31"/>
        <v>0</v>
      </c>
      <c r="W151" s="139">
        <f>IF('1045Ei Conteggio'!D155="",0,1)</f>
        <v>0</v>
      </c>
      <c r="X151" s="133" t="str">
        <f t="shared" si="32"/>
        <v/>
      </c>
      <c r="Y151" s="133">
        <f t="shared" si="33"/>
        <v>0</v>
      </c>
      <c r="Z151" s="257" t="str">
        <f t="shared" si="34"/>
        <v/>
      </c>
      <c r="AA151" s="133" t="str">
        <f t="shared" si="39"/>
        <v/>
      </c>
      <c r="AB151" s="133" t="str">
        <f t="shared" si="40"/>
        <v/>
      </c>
      <c r="AC151" s="133" t="str">
        <f t="shared" si="35"/>
        <v/>
      </c>
      <c r="AD151" s="133" t="str">
        <f t="shared" si="36"/>
        <v/>
      </c>
      <c r="AE151" s="140" t="str">
        <f t="shared" si="37"/>
        <v/>
      </c>
      <c r="AF151" s="135" t="str">
        <f t="shared" si="38"/>
        <v/>
      </c>
      <c r="AG151" s="140" t="str">
        <f t="shared" si="30"/>
        <v/>
      </c>
      <c r="AH151" s="140"/>
      <c r="AI151" s="135"/>
      <c r="AJ151" s="290"/>
    </row>
    <row r="152" spans="1:36" s="261" customFormat="1" ht="16.899999999999999" customHeight="1">
      <c r="A152" s="245"/>
      <c r="B152" s="406"/>
      <c r="C152" s="407"/>
      <c r="D152" s="408"/>
      <c r="E152" s="411"/>
      <c r="F152" s="246"/>
      <c r="G152" s="138"/>
      <c r="H152" s="247"/>
      <c r="I152" s="222"/>
      <c r="J152" s="221"/>
      <c r="K152" s="222"/>
      <c r="L152" s="198"/>
      <c r="M152" s="248"/>
      <c r="N152" s="222"/>
      <c r="O152" s="136"/>
      <c r="P152" s="222"/>
      <c r="Q152" s="137"/>
      <c r="R152" s="138"/>
      <c r="S152" s="222"/>
      <c r="T152" s="199"/>
      <c r="U152" s="254"/>
      <c r="V152" s="139">
        <f t="shared" si="31"/>
        <v>0</v>
      </c>
      <c r="W152" s="139">
        <f>IF('1045Ei Conteggio'!D156="",0,1)</f>
        <v>0</v>
      </c>
      <c r="X152" s="133" t="str">
        <f t="shared" si="32"/>
        <v/>
      </c>
      <c r="Y152" s="133">
        <f t="shared" si="33"/>
        <v>0</v>
      </c>
      <c r="Z152" s="257" t="str">
        <f t="shared" si="34"/>
        <v/>
      </c>
      <c r="AA152" s="133" t="str">
        <f t="shared" si="39"/>
        <v/>
      </c>
      <c r="AB152" s="133" t="str">
        <f t="shared" si="40"/>
        <v/>
      </c>
      <c r="AC152" s="133" t="str">
        <f t="shared" si="35"/>
        <v/>
      </c>
      <c r="AD152" s="133" t="str">
        <f t="shared" si="36"/>
        <v/>
      </c>
      <c r="AE152" s="140" t="str">
        <f t="shared" si="37"/>
        <v/>
      </c>
      <c r="AF152" s="135" t="str">
        <f t="shared" si="38"/>
        <v/>
      </c>
      <c r="AG152" s="140" t="str">
        <f t="shared" si="30"/>
        <v/>
      </c>
      <c r="AH152" s="140"/>
      <c r="AI152" s="135"/>
      <c r="AJ152" s="290"/>
    </row>
    <row r="153" spans="1:36" s="261" customFormat="1" ht="16.899999999999999" customHeight="1">
      <c r="A153" s="245"/>
      <c r="B153" s="406"/>
      <c r="C153" s="407"/>
      <c r="D153" s="408"/>
      <c r="E153" s="411"/>
      <c r="F153" s="246"/>
      <c r="G153" s="138"/>
      <c r="H153" s="247"/>
      <c r="I153" s="222"/>
      <c r="J153" s="221"/>
      <c r="K153" s="222"/>
      <c r="L153" s="198"/>
      <c r="M153" s="248"/>
      <c r="N153" s="222"/>
      <c r="O153" s="136"/>
      <c r="P153" s="222"/>
      <c r="Q153" s="137"/>
      <c r="R153" s="138"/>
      <c r="S153" s="222"/>
      <c r="T153" s="199"/>
      <c r="U153" s="254"/>
      <c r="V153" s="139">
        <f t="shared" si="31"/>
        <v>0</v>
      </c>
      <c r="W153" s="139">
        <f>IF('1045Ei Conteggio'!D157="",0,1)</f>
        <v>0</v>
      </c>
      <c r="X153" s="133" t="str">
        <f t="shared" si="32"/>
        <v/>
      </c>
      <c r="Y153" s="133">
        <f t="shared" si="33"/>
        <v>0</v>
      </c>
      <c r="Z153" s="257" t="str">
        <f t="shared" si="34"/>
        <v/>
      </c>
      <c r="AA153" s="133" t="str">
        <f t="shared" si="39"/>
        <v/>
      </c>
      <c r="AB153" s="133" t="str">
        <f t="shared" si="40"/>
        <v/>
      </c>
      <c r="AC153" s="133" t="str">
        <f t="shared" si="35"/>
        <v/>
      </c>
      <c r="AD153" s="133" t="str">
        <f t="shared" si="36"/>
        <v/>
      </c>
      <c r="AE153" s="140" t="str">
        <f t="shared" si="37"/>
        <v/>
      </c>
      <c r="AF153" s="135" t="str">
        <f t="shared" si="38"/>
        <v/>
      </c>
      <c r="AG153" s="140" t="str">
        <f t="shared" si="30"/>
        <v/>
      </c>
      <c r="AH153" s="140"/>
      <c r="AI153" s="135"/>
      <c r="AJ153" s="290"/>
    </row>
    <row r="154" spans="1:36" s="261" customFormat="1" ht="16.899999999999999" customHeight="1">
      <c r="A154" s="245"/>
      <c r="B154" s="406"/>
      <c r="C154" s="407"/>
      <c r="D154" s="408"/>
      <c r="E154" s="411"/>
      <c r="F154" s="246"/>
      <c r="G154" s="138"/>
      <c r="H154" s="247"/>
      <c r="I154" s="222"/>
      <c r="J154" s="221"/>
      <c r="K154" s="222"/>
      <c r="L154" s="198"/>
      <c r="M154" s="248"/>
      <c r="N154" s="222"/>
      <c r="O154" s="136"/>
      <c r="P154" s="222"/>
      <c r="Q154" s="137"/>
      <c r="R154" s="138"/>
      <c r="S154" s="222"/>
      <c r="T154" s="199"/>
      <c r="U154" s="254"/>
      <c r="V154" s="139">
        <f t="shared" si="31"/>
        <v>0</v>
      </c>
      <c r="W154" s="139">
        <f>IF('1045Ei Conteggio'!D158="",0,1)</f>
        <v>0</v>
      </c>
      <c r="X154" s="133" t="str">
        <f t="shared" si="32"/>
        <v/>
      </c>
      <c r="Y154" s="133">
        <f t="shared" si="33"/>
        <v>0</v>
      </c>
      <c r="Z154" s="257" t="str">
        <f t="shared" si="34"/>
        <v/>
      </c>
      <c r="AA154" s="133" t="str">
        <f t="shared" si="39"/>
        <v/>
      </c>
      <c r="AB154" s="133" t="str">
        <f t="shared" si="40"/>
        <v/>
      </c>
      <c r="AC154" s="133" t="str">
        <f t="shared" si="35"/>
        <v/>
      </c>
      <c r="AD154" s="133" t="str">
        <f t="shared" si="36"/>
        <v/>
      </c>
      <c r="AE154" s="140" t="str">
        <f t="shared" si="37"/>
        <v/>
      </c>
      <c r="AF154" s="135" t="str">
        <f t="shared" si="38"/>
        <v/>
      </c>
      <c r="AG154" s="140" t="str">
        <f t="shared" si="30"/>
        <v/>
      </c>
      <c r="AH154" s="140"/>
      <c r="AI154" s="135"/>
      <c r="AJ154" s="290"/>
    </row>
    <row r="155" spans="1:36" s="261" customFormat="1" ht="16.899999999999999" customHeight="1">
      <c r="A155" s="245"/>
      <c r="B155" s="406"/>
      <c r="C155" s="407"/>
      <c r="D155" s="408"/>
      <c r="E155" s="411"/>
      <c r="F155" s="246"/>
      <c r="G155" s="138"/>
      <c r="H155" s="247"/>
      <c r="I155" s="222"/>
      <c r="J155" s="221"/>
      <c r="K155" s="222"/>
      <c r="L155" s="198"/>
      <c r="M155" s="248"/>
      <c r="N155" s="222"/>
      <c r="O155" s="136"/>
      <c r="P155" s="222"/>
      <c r="Q155" s="137"/>
      <c r="R155" s="138"/>
      <c r="S155" s="222"/>
      <c r="T155" s="199"/>
      <c r="U155" s="254"/>
      <c r="V155" s="139">
        <f t="shared" si="31"/>
        <v>0</v>
      </c>
      <c r="W155" s="139">
        <f>IF('1045Ei Conteggio'!D159="",0,1)</f>
        <v>0</v>
      </c>
      <c r="X155" s="133" t="str">
        <f t="shared" si="32"/>
        <v/>
      </c>
      <c r="Y155" s="133">
        <f t="shared" si="33"/>
        <v>0</v>
      </c>
      <c r="Z155" s="257" t="str">
        <f t="shared" si="34"/>
        <v/>
      </c>
      <c r="AA155" s="133" t="str">
        <f t="shared" si="39"/>
        <v/>
      </c>
      <c r="AB155" s="133" t="str">
        <f t="shared" si="40"/>
        <v/>
      </c>
      <c r="AC155" s="133" t="str">
        <f t="shared" si="35"/>
        <v/>
      </c>
      <c r="AD155" s="133" t="str">
        <f t="shared" si="36"/>
        <v/>
      </c>
      <c r="AE155" s="140" t="str">
        <f t="shared" si="37"/>
        <v/>
      </c>
      <c r="AF155" s="135" t="str">
        <f t="shared" si="38"/>
        <v/>
      </c>
      <c r="AG155" s="140" t="str">
        <f t="shared" si="30"/>
        <v/>
      </c>
      <c r="AH155" s="140"/>
      <c r="AI155" s="135"/>
      <c r="AJ155" s="290"/>
    </row>
    <row r="156" spans="1:36" s="261" customFormat="1" ht="16.899999999999999" customHeight="1">
      <c r="A156" s="245"/>
      <c r="B156" s="406"/>
      <c r="C156" s="407"/>
      <c r="D156" s="408"/>
      <c r="E156" s="411"/>
      <c r="F156" s="246"/>
      <c r="G156" s="138"/>
      <c r="H156" s="247"/>
      <c r="I156" s="222"/>
      <c r="J156" s="221"/>
      <c r="K156" s="222"/>
      <c r="L156" s="198"/>
      <c r="M156" s="248"/>
      <c r="N156" s="222"/>
      <c r="O156" s="136"/>
      <c r="P156" s="222"/>
      <c r="Q156" s="137"/>
      <c r="R156" s="138"/>
      <c r="S156" s="222"/>
      <c r="T156" s="199"/>
      <c r="U156" s="254"/>
      <c r="V156" s="139">
        <f t="shared" si="31"/>
        <v>0</v>
      </c>
      <c r="W156" s="139">
        <f>IF('1045Ei Conteggio'!D160="",0,1)</f>
        <v>0</v>
      </c>
      <c r="X156" s="133" t="str">
        <f t="shared" si="32"/>
        <v/>
      </c>
      <c r="Y156" s="133">
        <f t="shared" si="33"/>
        <v>0</v>
      </c>
      <c r="Z156" s="257" t="str">
        <f t="shared" si="34"/>
        <v/>
      </c>
      <c r="AA156" s="133" t="str">
        <f t="shared" si="39"/>
        <v/>
      </c>
      <c r="AB156" s="133" t="str">
        <f t="shared" si="40"/>
        <v/>
      </c>
      <c r="AC156" s="133" t="str">
        <f t="shared" si="35"/>
        <v/>
      </c>
      <c r="AD156" s="133" t="str">
        <f t="shared" si="36"/>
        <v/>
      </c>
      <c r="AE156" s="140" t="str">
        <f t="shared" si="37"/>
        <v/>
      </c>
      <c r="AF156" s="135" t="str">
        <f t="shared" si="38"/>
        <v/>
      </c>
      <c r="AG156" s="140" t="str">
        <f t="shared" si="30"/>
        <v/>
      </c>
      <c r="AH156" s="140"/>
      <c r="AI156" s="135"/>
      <c r="AJ156" s="290"/>
    </row>
    <row r="157" spans="1:36" s="261" customFormat="1" ht="16.899999999999999" customHeight="1">
      <c r="A157" s="245"/>
      <c r="B157" s="406"/>
      <c r="C157" s="407"/>
      <c r="D157" s="408"/>
      <c r="E157" s="411"/>
      <c r="F157" s="246"/>
      <c r="G157" s="138"/>
      <c r="H157" s="247"/>
      <c r="I157" s="222"/>
      <c r="J157" s="221"/>
      <c r="K157" s="222"/>
      <c r="L157" s="198"/>
      <c r="M157" s="248"/>
      <c r="N157" s="222"/>
      <c r="O157" s="136"/>
      <c r="P157" s="222"/>
      <c r="Q157" s="137"/>
      <c r="R157" s="138"/>
      <c r="S157" s="222"/>
      <c r="T157" s="199"/>
      <c r="U157" s="254"/>
      <c r="V157" s="139">
        <f t="shared" si="31"/>
        <v>0</v>
      </c>
      <c r="W157" s="139">
        <f>IF('1045Ei Conteggio'!D161="",0,1)</f>
        <v>0</v>
      </c>
      <c r="X157" s="133" t="str">
        <f t="shared" si="32"/>
        <v/>
      </c>
      <c r="Y157" s="133">
        <f t="shared" si="33"/>
        <v>0</v>
      </c>
      <c r="Z157" s="257" t="str">
        <f t="shared" si="34"/>
        <v/>
      </c>
      <c r="AA157" s="133" t="str">
        <f t="shared" si="39"/>
        <v/>
      </c>
      <c r="AB157" s="133" t="str">
        <f t="shared" si="40"/>
        <v/>
      </c>
      <c r="AC157" s="133" t="str">
        <f t="shared" si="35"/>
        <v/>
      </c>
      <c r="AD157" s="133" t="str">
        <f t="shared" si="36"/>
        <v/>
      </c>
      <c r="AE157" s="140" t="str">
        <f t="shared" si="37"/>
        <v/>
      </c>
      <c r="AF157" s="135" t="str">
        <f t="shared" si="38"/>
        <v/>
      </c>
      <c r="AG157" s="140" t="str">
        <f t="shared" si="30"/>
        <v/>
      </c>
      <c r="AH157" s="140"/>
      <c r="AI157" s="135"/>
      <c r="AJ157" s="290"/>
    </row>
    <row r="158" spans="1:36" s="261" customFormat="1" ht="16.899999999999999" customHeight="1">
      <c r="A158" s="245"/>
      <c r="B158" s="406"/>
      <c r="C158" s="407"/>
      <c r="D158" s="408"/>
      <c r="E158" s="411"/>
      <c r="F158" s="246"/>
      <c r="G158" s="138"/>
      <c r="H158" s="247"/>
      <c r="I158" s="222"/>
      <c r="J158" s="221"/>
      <c r="K158" s="222"/>
      <c r="L158" s="198"/>
      <c r="M158" s="248"/>
      <c r="N158" s="222"/>
      <c r="O158" s="136"/>
      <c r="P158" s="222"/>
      <c r="Q158" s="137"/>
      <c r="R158" s="138"/>
      <c r="S158" s="222"/>
      <c r="T158" s="199"/>
      <c r="U158" s="254"/>
      <c r="V158" s="139">
        <f t="shared" si="31"/>
        <v>0</v>
      </c>
      <c r="W158" s="139">
        <f>IF('1045Ei Conteggio'!D162="",0,1)</f>
        <v>0</v>
      </c>
      <c r="X158" s="133" t="str">
        <f t="shared" si="32"/>
        <v/>
      </c>
      <c r="Y158" s="133">
        <f t="shared" si="33"/>
        <v>0</v>
      </c>
      <c r="Z158" s="257" t="str">
        <f t="shared" si="34"/>
        <v/>
      </c>
      <c r="AA158" s="133" t="str">
        <f t="shared" si="39"/>
        <v/>
      </c>
      <c r="AB158" s="133" t="str">
        <f t="shared" si="40"/>
        <v/>
      </c>
      <c r="AC158" s="133" t="str">
        <f t="shared" si="35"/>
        <v/>
      </c>
      <c r="AD158" s="133" t="str">
        <f t="shared" si="36"/>
        <v/>
      </c>
      <c r="AE158" s="140" t="str">
        <f t="shared" si="37"/>
        <v/>
      </c>
      <c r="AF158" s="135" t="str">
        <f t="shared" si="38"/>
        <v/>
      </c>
      <c r="AG158" s="140" t="str">
        <f t="shared" si="30"/>
        <v/>
      </c>
      <c r="AH158" s="140"/>
      <c r="AI158" s="135"/>
      <c r="AJ158" s="290"/>
    </row>
    <row r="159" spans="1:36" s="261" customFormat="1" ht="16.899999999999999" customHeight="1">
      <c r="A159" s="245"/>
      <c r="B159" s="406"/>
      <c r="C159" s="407"/>
      <c r="D159" s="408"/>
      <c r="E159" s="411"/>
      <c r="F159" s="246"/>
      <c r="G159" s="138"/>
      <c r="H159" s="247"/>
      <c r="I159" s="222"/>
      <c r="J159" s="221"/>
      <c r="K159" s="222"/>
      <c r="L159" s="198"/>
      <c r="M159" s="248"/>
      <c r="N159" s="222"/>
      <c r="O159" s="136"/>
      <c r="P159" s="222"/>
      <c r="Q159" s="137"/>
      <c r="R159" s="138"/>
      <c r="S159" s="222"/>
      <c r="T159" s="199"/>
      <c r="U159" s="254"/>
      <c r="V159" s="139">
        <f t="shared" si="31"/>
        <v>0</v>
      </c>
      <c r="W159" s="139">
        <f>IF('1045Ei Conteggio'!D163="",0,1)</f>
        <v>0</v>
      </c>
      <c r="X159" s="133" t="str">
        <f t="shared" si="32"/>
        <v/>
      </c>
      <c r="Y159" s="133">
        <f t="shared" si="33"/>
        <v>0</v>
      </c>
      <c r="Z159" s="257" t="str">
        <f t="shared" si="34"/>
        <v/>
      </c>
      <c r="AA159" s="133" t="str">
        <f t="shared" si="39"/>
        <v/>
      </c>
      <c r="AB159" s="133" t="str">
        <f t="shared" si="40"/>
        <v/>
      </c>
      <c r="AC159" s="133" t="str">
        <f t="shared" si="35"/>
        <v/>
      </c>
      <c r="AD159" s="133" t="str">
        <f t="shared" si="36"/>
        <v/>
      </c>
      <c r="AE159" s="140" t="str">
        <f t="shared" si="37"/>
        <v/>
      </c>
      <c r="AF159" s="135" t="str">
        <f t="shared" si="38"/>
        <v/>
      </c>
      <c r="AG159" s="140" t="str">
        <f t="shared" si="30"/>
        <v/>
      </c>
      <c r="AH159" s="140"/>
      <c r="AI159" s="135"/>
      <c r="AJ159" s="290"/>
    </row>
    <row r="160" spans="1:36" s="261" customFormat="1" ht="16.899999999999999" customHeight="1">
      <c r="A160" s="245"/>
      <c r="B160" s="406"/>
      <c r="C160" s="407"/>
      <c r="D160" s="408"/>
      <c r="E160" s="411"/>
      <c r="F160" s="246"/>
      <c r="G160" s="138"/>
      <c r="H160" s="247"/>
      <c r="I160" s="222"/>
      <c r="J160" s="221"/>
      <c r="K160" s="222"/>
      <c r="L160" s="198"/>
      <c r="M160" s="248"/>
      <c r="N160" s="222"/>
      <c r="O160" s="136"/>
      <c r="P160" s="222"/>
      <c r="Q160" s="137"/>
      <c r="R160" s="138"/>
      <c r="S160" s="222"/>
      <c r="T160" s="199"/>
      <c r="U160" s="254"/>
      <c r="V160" s="139">
        <f t="shared" si="31"/>
        <v>0</v>
      </c>
      <c r="W160" s="139">
        <f>IF('1045Ei Conteggio'!D164="",0,1)</f>
        <v>0</v>
      </c>
      <c r="X160" s="133" t="str">
        <f t="shared" si="32"/>
        <v/>
      </c>
      <c r="Y160" s="133">
        <f t="shared" si="33"/>
        <v>0</v>
      </c>
      <c r="Z160" s="257" t="str">
        <f t="shared" si="34"/>
        <v/>
      </c>
      <c r="AA160" s="133" t="str">
        <f t="shared" si="39"/>
        <v/>
      </c>
      <c r="AB160" s="133" t="str">
        <f t="shared" si="40"/>
        <v/>
      </c>
      <c r="AC160" s="133" t="str">
        <f t="shared" si="35"/>
        <v/>
      </c>
      <c r="AD160" s="133" t="str">
        <f t="shared" si="36"/>
        <v/>
      </c>
      <c r="AE160" s="140" t="str">
        <f t="shared" si="37"/>
        <v/>
      </c>
      <c r="AF160" s="135" t="str">
        <f t="shared" si="38"/>
        <v/>
      </c>
      <c r="AG160" s="140" t="str">
        <f t="shared" si="30"/>
        <v/>
      </c>
      <c r="AH160" s="140"/>
      <c r="AI160" s="135"/>
      <c r="AJ160" s="290"/>
    </row>
    <row r="161" spans="1:36" s="261" customFormat="1" ht="16.899999999999999" customHeight="1">
      <c r="A161" s="245"/>
      <c r="B161" s="406"/>
      <c r="C161" s="407"/>
      <c r="D161" s="408"/>
      <c r="E161" s="411"/>
      <c r="F161" s="246"/>
      <c r="G161" s="138"/>
      <c r="H161" s="247"/>
      <c r="I161" s="222"/>
      <c r="J161" s="221"/>
      <c r="K161" s="222"/>
      <c r="L161" s="198"/>
      <c r="M161" s="248"/>
      <c r="N161" s="222"/>
      <c r="O161" s="136"/>
      <c r="P161" s="222"/>
      <c r="Q161" s="137"/>
      <c r="R161" s="138"/>
      <c r="S161" s="222"/>
      <c r="T161" s="199"/>
      <c r="U161" s="254"/>
      <c r="V161" s="139">
        <f t="shared" si="31"/>
        <v>0</v>
      </c>
      <c r="W161" s="139">
        <f>IF('1045Ei Conteggio'!D165="",0,1)</f>
        <v>0</v>
      </c>
      <c r="X161" s="133" t="str">
        <f t="shared" si="32"/>
        <v/>
      </c>
      <c r="Y161" s="133">
        <f t="shared" si="33"/>
        <v>0</v>
      </c>
      <c r="Z161" s="257" t="str">
        <f t="shared" si="34"/>
        <v/>
      </c>
      <c r="AA161" s="133" t="str">
        <f t="shared" si="39"/>
        <v/>
      </c>
      <c r="AB161" s="133" t="str">
        <f t="shared" si="40"/>
        <v/>
      </c>
      <c r="AC161" s="133" t="str">
        <f t="shared" si="35"/>
        <v/>
      </c>
      <c r="AD161" s="133" t="str">
        <f t="shared" si="36"/>
        <v/>
      </c>
      <c r="AE161" s="140" t="str">
        <f t="shared" si="37"/>
        <v/>
      </c>
      <c r="AF161" s="135" t="str">
        <f t="shared" si="38"/>
        <v/>
      </c>
      <c r="AG161" s="140" t="str">
        <f t="shared" si="30"/>
        <v/>
      </c>
      <c r="AH161" s="140"/>
      <c r="AI161" s="135"/>
      <c r="AJ161" s="290"/>
    </row>
    <row r="162" spans="1:36" s="261" customFormat="1" ht="16.899999999999999" customHeight="1">
      <c r="A162" s="245"/>
      <c r="B162" s="406"/>
      <c r="C162" s="407"/>
      <c r="D162" s="408"/>
      <c r="E162" s="411"/>
      <c r="F162" s="246"/>
      <c r="G162" s="138"/>
      <c r="H162" s="247"/>
      <c r="I162" s="222"/>
      <c r="J162" s="221"/>
      <c r="K162" s="222"/>
      <c r="L162" s="198"/>
      <c r="M162" s="248"/>
      <c r="N162" s="222"/>
      <c r="O162" s="136"/>
      <c r="P162" s="222"/>
      <c r="Q162" s="137"/>
      <c r="R162" s="138"/>
      <c r="S162" s="222"/>
      <c r="T162" s="199"/>
      <c r="U162" s="254"/>
      <c r="V162" s="139">
        <f t="shared" si="31"/>
        <v>0</v>
      </c>
      <c r="W162" s="139">
        <f>IF('1045Ei Conteggio'!D166="",0,1)</f>
        <v>0</v>
      </c>
      <c r="X162" s="133" t="str">
        <f t="shared" si="32"/>
        <v/>
      </c>
      <c r="Y162" s="133">
        <f t="shared" si="33"/>
        <v>0</v>
      </c>
      <c r="Z162" s="257" t="str">
        <f t="shared" si="34"/>
        <v/>
      </c>
      <c r="AA162" s="133" t="str">
        <f t="shared" si="39"/>
        <v/>
      </c>
      <c r="AB162" s="133" t="str">
        <f t="shared" si="40"/>
        <v/>
      </c>
      <c r="AC162" s="133" t="str">
        <f t="shared" si="35"/>
        <v/>
      </c>
      <c r="AD162" s="133" t="str">
        <f t="shared" si="36"/>
        <v/>
      </c>
      <c r="AE162" s="140" t="str">
        <f t="shared" si="37"/>
        <v/>
      </c>
      <c r="AF162" s="135" t="str">
        <f t="shared" si="38"/>
        <v/>
      </c>
      <c r="AG162" s="140" t="str">
        <f t="shared" si="30"/>
        <v/>
      </c>
      <c r="AH162" s="140"/>
      <c r="AI162" s="135"/>
      <c r="AJ162" s="290"/>
    </row>
    <row r="163" spans="1:36" s="261" customFormat="1" ht="16.899999999999999" customHeight="1">
      <c r="A163" s="245"/>
      <c r="B163" s="406"/>
      <c r="C163" s="407"/>
      <c r="D163" s="408"/>
      <c r="E163" s="411"/>
      <c r="F163" s="246"/>
      <c r="G163" s="138"/>
      <c r="H163" s="247"/>
      <c r="I163" s="222"/>
      <c r="J163" s="221"/>
      <c r="K163" s="222"/>
      <c r="L163" s="198"/>
      <c r="M163" s="248"/>
      <c r="N163" s="222"/>
      <c r="O163" s="136"/>
      <c r="P163" s="222"/>
      <c r="Q163" s="137"/>
      <c r="R163" s="138"/>
      <c r="S163" s="222"/>
      <c r="T163" s="199"/>
      <c r="U163" s="254"/>
      <c r="V163" s="139">
        <f t="shared" si="31"/>
        <v>0</v>
      </c>
      <c r="W163" s="139">
        <f>IF('1045Ei Conteggio'!D167="",0,1)</f>
        <v>0</v>
      </c>
      <c r="X163" s="133" t="str">
        <f t="shared" si="32"/>
        <v/>
      </c>
      <c r="Y163" s="133">
        <f t="shared" si="33"/>
        <v>0</v>
      </c>
      <c r="Z163" s="257" t="str">
        <f t="shared" si="34"/>
        <v/>
      </c>
      <c r="AA163" s="133" t="str">
        <f t="shared" si="39"/>
        <v/>
      </c>
      <c r="AB163" s="133" t="str">
        <f t="shared" si="40"/>
        <v/>
      </c>
      <c r="AC163" s="133" t="str">
        <f t="shared" si="35"/>
        <v/>
      </c>
      <c r="AD163" s="133" t="str">
        <f t="shared" si="36"/>
        <v/>
      </c>
      <c r="AE163" s="140" t="str">
        <f t="shared" si="37"/>
        <v/>
      </c>
      <c r="AF163" s="135" t="str">
        <f t="shared" si="38"/>
        <v/>
      </c>
      <c r="AG163" s="140" t="str">
        <f t="shared" si="30"/>
        <v/>
      </c>
      <c r="AH163" s="140"/>
      <c r="AI163" s="135"/>
      <c r="AJ163" s="290"/>
    </row>
    <row r="164" spans="1:36" s="261" customFormat="1" ht="16.899999999999999" customHeight="1">
      <c r="A164" s="245"/>
      <c r="B164" s="406"/>
      <c r="C164" s="407"/>
      <c r="D164" s="408"/>
      <c r="E164" s="411"/>
      <c r="F164" s="246"/>
      <c r="G164" s="138"/>
      <c r="H164" s="247"/>
      <c r="I164" s="222"/>
      <c r="J164" s="221"/>
      <c r="K164" s="222"/>
      <c r="L164" s="198"/>
      <c r="M164" s="248"/>
      <c r="N164" s="222"/>
      <c r="O164" s="136"/>
      <c r="P164" s="222"/>
      <c r="Q164" s="137"/>
      <c r="R164" s="138"/>
      <c r="S164" s="222"/>
      <c r="T164" s="199"/>
      <c r="U164" s="254"/>
      <c r="V164" s="139">
        <f t="shared" si="31"/>
        <v>0</v>
      </c>
      <c r="W164" s="139">
        <f>IF('1045Ei Conteggio'!D168="",0,1)</f>
        <v>0</v>
      </c>
      <c r="X164" s="133" t="str">
        <f t="shared" si="32"/>
        <v/>
      </c>
      <c r="Y164" s="133">
        <f t="shared" si="33"/>
        <v>0</v>
      </c>
      <c r="Z164" s="257" t="str">
        <f t="shared" si="34"/>
        <v/>
      </c>
      <c r="AA164" s="133" t="str">
        <f t="shared" si="39"/>
        <v/>
      </c>
      <c r="AB164" s="133" t="str">
        <f t="shared" si="40"/>
        <v/>
      </c>
      <c r="AC164" s="133" t="str">
        <f t="shared" si="35"/>
        <v/>
      </c>
      <c r="AD164" s="133" t="str">
        <f t="shared" si="36"/>
        <v/>
      </c>
      <c r="AE164" s="140" t="str">
        <f t="shared" si="37"/>
        <v/>
      </c>
      <c r="AF164" s="135" t="str">
        <f t="shared" si="38"/>
        <v/>
      </c>
      <c r="AG164" s="140" t="str">
        <f t="shared" si="30"/>
        <v/>
      </c>
      <c r="AH164" s="140"/>
      <c r="AI164" s="135"/>
      <c r="AJ164" s="290"/>
    </row>
    <row r="165" spans="1:36" s="261" customFormat="1" ht="16.899999999999999" customHeight="1">
      <c r="A165" s="245"/>
      <c r="B165" s="406"/>
      <c r="C165" s="407"/>
      <c r="D165" s="408"/>
      <c r="E165" s="411"/>
      <c r="F165" s="246"/>
      <c r="G165" s="138"/>
      <c r="H165" s="247"/>
      <c r="I165" s="222"/>
      <c r="J165" s="221"/>
      <c r="K165" s="222"/>
      <c r="L165" s="198"/>
      <c r="M165" s="248"/>
      <c r="N165" s="222"/>
      <c r="O165" s="136"/>
      <c r="P165" s="222"/>
      <c r="Q165" s="137"/>
      <c r="R165" s="138"/>
      <c r="S165" s="222"/>
      <c r="T165" s="199"/>
      <c r="U165" s="254"/>
      <c r="V165" s="139">
        <f t="shared" si="31"/>
        <v>0</v>
      </c>
      <c r="W165" s="139">
        <f>IF('1045Ei Conteggio'!D169="",0,1)</f>
        <v>0</v>
      </c>
      <c r="X165" s="133" t="str">
        <f t="shared" si="32"/>
        <v/>
      </c>
      <c r="Y165" s="133">
        <f t="shared" si="33"/>
        <v>0</v>
      </c>
      <c r="Z165" s="257" t="str">
        <f t="shared" si="34"/>
        <v/>
      </c>
      <c r="AA165" s="133" t="str">
        <f t="shared" si="39"/>
        <v/>
      </c>
      <c r="AB165" s="133" t="str">
        <f t="shared" si="40"/>
        <v/>
      </c>
      <c r="AC165" s="133" t="str">
        <f t="shared" si="35"/>
        <v/>
      </c>
      <c r="AD165" s="133" t="str">
        <f t="shared" si="36"/>
        <v/>
      </c>
      <c r="AE165" s="140" t="str">
        <f t="shared" si="37"/>
        <v/>
      </c>
      <c r="AF165" s="135" t="str">
        <f t="shared" si="38"/>
        <v/>
      </c>
      <c r="AG165" s="140" t="str">
        <f t="shared" si="30"/>
        <v/>
      </c>
      <c r="AH165" s="140"/>
      <c r="AI165" s="135"/>
      <c r="AJ165" s="290"/>
    </row>
    <row r="166" spans="1:36" s="261" customFormat="1" ht="16.899999999999999" customHeight="1">
      <c r="A166" s="245"/>
      <c r="B166" s="406"/>
      <c r="C166" s="407"/>
      <c r="D166" s="408"/>
      <c r="E166" s="411"/>
      <c r="F166" s="246"/>
      <c r="G166" s="138"/>
      <c r="H166" s="247"/>
      <c r="I166" s="222"/>
      <c r="J166" s="221"/>
      <c r="K166" s="222"/>
      <c r="L166" s="198"/>
      <c r="M166" s="248"/>
      <c r="N166" s="222"/>
      <c r="O166" s="136"/>
      <c r="P166" s="222"/>
      <c r="Q166" s="137"/>
      <c r="R166" s="138"/>
      <c r="S166" s="222"/>
      <c r="T166" s="199"/>
      <c r="U166" s="254"/>
      <c r="V166" s="139">
        <f t="shared" si="31"/>
        <v>0</v>
      </c>
      <c r="W166" s="139">
        <f>IF('1045Ei Conteggio'!D170="",0,1)</f>
        <v>0</v>
      </c>
      <c r="X166" s="133" t="str">
        <f t="shared" si="32"/>
        <v/>
      </c>
      <c r="Y166" s="133">
        <f t="shared" si="33"/>
        <v>0</v>
      </c>
      <c r="Z166" s="257" t="str">
        <f t="shared" si="34"/>
        <v/>
      </c>
      <c r="AA166" s="133" t="str">
        <f t="shared" si="39"/>
        <v/>
      </c>
      <c r="AB166" s="133" t="str">
        <f t="shared" si="40"/>
        <v/>
      </c>
      <c r="AC166" s="133" t="str">
        <f t="shared" si="35"/>
        <v/>
      </c>
      <c r="AD166" s="133" t="str">
        <f t="shared" si="36"/>
        <v/>
      </c>
      <c r="AE166" s="140" t="str">
        <f t="shared" si="37"/>
        <v/>
      </c>
      <c r="AF166" s="135" t="str">
        <f t="shared" si="38"/>
        <v/>
      </c>
      <c r="AG166" s="140" t="str">
        <f t="shared" si="30"/>
        <v/>
      </c>
      <c r="AH166" s="140"/>
      <c r="AI166" s="135"/>
      <c r="AJ166" s="290"/>
    </row>
    <row r="167" spans="1:36" s="261" customFormat="1" ht="16.899999999999999" customHeight="1">
      <c r="A167" s="245"/>
      <c r="B167" s="406"/>
      <c r="C167" s="407"/>
      <c r="D167" s="408"/>
      <c r="E167" s="411"/>
      <c r="F167" s="246"/>
      <c r="G167" s="138"/>
      <c r="H167" s="247"/>
      <c r="I167" s="222"/>
      <c r="J167" s="221"/>
      <c r="K167" s="222"/>
      <c r="L167" s="198"/>
      <c r="M167" s="248"/>
      <c r="N167" s="222"/>
      <c r="O167" s="136"/>
      <c r="P167" s="222"/>
      <c r="Q167" s="137"/>
      <c r="R167" s="138"/>
      <c r="S167" s="222"/>
      <c r="T167" s="199"/>
      <c r="U167" s="254"/>
      <c r="V167" s="139">
        <f t="shared" si="31"/>
        <v>0</v>
      </c>
      <c r="W167" s="139">
        <f>IF('1045Ei Conteggio'!D171="",0,1)</f>
        <v>0</v>
      </c>
      <c r="X167" s="133" t="str">
        <f t="shared" si="32"/>
        <v/>
      </c>
      <c r="Y167" s="133">
        <f t="shared" si="33"/>
        <v>0</v>
      </c>
      <c r="Z167" s="257" t="str">
        <f t="shared" si="34"/>
        <v/>
      </c>
      <c r="AA167" s="133" t="str">
        <f t="shared" si="39"/>
        <v/>
      </c>
      <c r="AB167" s="133" t="str">
        <f t="shared" si="40"/>
        <v/>
      </c>
      <c r="AC167" s="133" t="str">
        <f t="shared" si="35"/>
        <v/>
      </c>
      <c r="AD167" s="133" t="str">
        <f t="shared" si="36"/>
        <v/>
      </c>
      <c r="AE167" s="140" t="str">
        <f t="shared" si="37"/>
        <v/>
      </c>
      <c r="AF167" s="135" t="str">
        <f t="shared" si="38"/>
        <v/>
      </c>
      <c r="AG167" s="140" t="str">
        <f t="shared" si="30"/>
        <v/>
      </c>
      <c r="AH167" s="140"/>
      <c r="AI167" s="135"/>
      <c r="AJ167" s="290"/>
    </row>
    <row r="168" spans="1:36" s="261" customFormat="1" ht="16.899999999999999" customHeight="1">
      <c r="A168" s="245"/>
      <c r="B168" s="406"/>
      <c r="C168" s="407"/>
      <c r="D168" s="408"/>
      <c r="E168" s="411"/>
      <c r="F168" s="246"/>
      <c r="G168" s="138"/>
      <c r="H168" s="247"/>
      <c r="I168" s="222"/>
      <c r="J168" s="221"/>
      <c r="K168" s="222"/>
      <c r="L168" s="198"/>
      <c r="M168" s="248"/>
      <c r="N168" s="222"/>
      <c r="O168" s="136"/>
      <c r="P168" s="222"/>
      <c r="Q168" s="137"/>
      <c r="R168" s="138"/>
      <c r="S168" s="222"/>
      <c r="T168" s="199"/>
      <c r="U168" s="254"/>
      <c r="V168" s="139">
        <f t="shared" si="31"/>
        <v>0</v>
      </c>
      <c r="W168" s="139">
        <f>IF('1045Ei Conteggio'!D172="",0,1)</f>
        <v>0</v>
      </c>
      <c r="X168" s="133" t="str">
        <f t="shared" si="32"/>
        <v/>
      </c>
      <c r="Y168" s="133">
        <f t="shared" si="33"/>
        <v>0</v>
      </c>
      <c r="Z168" s="257" t="str">
        <f t="shared" si="34"/>
        <v/>
      </c>
      <c r="AA168" s="133" t="str">
        <f t="shared" si="39"/>
        <v/>
      </c>
      <c r="AB168" s="133" t="str">
        <f t="shared" si="40"/>
        <v/>
      </c>
      <c r="AC168" s="133" t="str">
        <f t="shared" si="35"/>
        <v/>
      </c>
      <c r="AD168" s="133" t="str">
        <f t="shared" si="36"/>
        <v/>
      </c>
      <c r="AE168" s="140" t="str">
        <f t="shared" si="37"/>
        <v/>
      </c>
      <c r="AF168" s="135" t="str">
        <f t="shared" si="38"/>
        <v/>
      </c>
      <c r="AG168" s="140" t="str">
        <f t="shared" si="30"/>
        <v/>
      </c>
      <c r="AH168" s="140"/>
      <c r="AI168" s="135"/>
      <c r="AJ168" s="290"/>
    </row>
    <row r="169" spans="1:36" s="261" customFormat="1" ht="16.899999999999999" customHeight="1">
      <c r="A169" s="245"/>
      <c r="B169" s="406"/>
      <c r="C169" s="407"/>
      <c r="D169" s="408"/>
      <c r="E169" s="411"/>
      <c r="F169" s="246"/>
      <c r="G169" s="138"/>
      <c r="H169" s="247"/>
      <c r="I169" s="222"/>
      <c r="J169" s="221"/>
      <c r="K169" s="222"/>
      <c r="L169" s="198"/>
      <c r="M169" s="248"/>
      <c r="N169" s="222"/>
      <c r="O169" s="136"/>
      <c r="P169" s="222"/>
      <c r="Q169" s="137"/>
      <c r="R169" s="138"/>
      <c r="S169" s="222"/>
      <c r="T169" s="199"/>
      <c r="U169" s="254"/>
      <c r="V169" s="139">
        <f t="shared" si="31"/>
        <v>0</v>
      </c>
      <c r="W169" s="139">
        <f>IF('1045Ei Conteggio'!D173="",0,1)</f>
        <v>0</v>
      </c>
      <c r="X169" s="133" t="str">
        <f t="shared" si="32"/>
        <v/>
      </c>
      <c r="Y169" s="133">
        <f t="shared" si="33"/>
        <v>0</v>
      </c>
      <c r="Z169" s="257" t="str">
        <f t="shared" si="34"/>
        <v/>
      </c>
      <c r="AA169" s="133" t="str">
        <f t="shared" si="39"/>
        <v/>
      </c>
      <c r="AB169" s="133" t="str">
        <f t="shared" si="40"/>
        <v/>
      </c>
      <c r="AC169" s="133" t="str">
        <f t="shared" si="35"/>
        <v/>
      </c>
      <c r="AD169" s="133" t="str">
        <f t="shared" si="36"/>
        <v/>
      </c>
      <c r="AE169" s="140" t="str">
        <f t="shared" si="37"/>
        <v/>
      </c>
      <c r="AF169" s="135" t="str">
        <f t="shared" si="38"/>
        <v/>
      </c>
      <c r="AG169" s="140" t="str">
        <f t="shared" si="30"/>
        <v/>
      </c>
      <c r="AH169" s="140"/>
      <c r="AI169" s="135"/>
      <c r="AJ169" s="290"/>
    </row>
    <row r="170" spans="1:36" s="261" customFormat="1" ht="16.899999999999999" customHeight="1">
      <c r="A170" s="245"/>
      <c r="B170" s="406"/>
      <c r="C170" s="407"/>
      <c r="D170" s="408"/>
      <c r="E170" s="411"/>
      <c r="F170" s="246"/>
      <c r="G170" s="138"/>
      <c r="H170" s="247"/>
      <c r="I170" s="222"/>
      <c r="J170" s="221"/>
      <c r="K170" s="222"/>
      <c r="L170" s="198"/>
      <c r="M170" s="248"/>
      <c r="N170" s="222"/>
      <c r="O170" s="136"/>
      <c r="P170" s="222"/>
      <c r="Q170" s="137"/>
      <c r="R170" s="138"/>
      <c r="S170" s="222"/>
      <c r="T170" s="199"/>
      <c r="U170" s="254"/>
      <c r="V170" s="139">
        <f t="shared" si="31"/>
        <v>0</v>
      </c>
      <c r="W170" s="139">
        <f>IF('1045Ei Conteggio'!D174="",0,1)</f>
        <v>0</v>
      </c>
      <c r="X170" s="133" t="str">
        <f t="shared" si="32"/>
        <v/>
      </c>
      <c r="Y170" s="133">
        <f t="shared" si="33"/>
        <v>0</v>
      </c>
      <c r="Z170" s="257" t="str">
        <f t="shared" si="34"/>
        <v/>
      </c>
      <c r="AA170" s="133" t="str">
        <f t="shared" si="39"/>
        <v/>
      </c>
      <c r="AB170" s="133" t="str">
        <f t="shared" si="40"/>
        <v/>
      </c>
      <c r="AC170" s="133" t="str">
        <f t="shared" si="35"/>
        <v/>
      </c>
      <c r="AD170" s="133" t="str">
        <f t="shared" si="36"/>
        <v/>
      </c>
      <c r="AE170" s="140" t="str">
        <f t="shared" si="37"/>
        <v/>
      </c>
      <c r="AF170" s="135" t="str">
        <f t="shared" si="38"/>
        <v/>
      </c>
      <c r="AG170" s="140" t="str">
        <f t="shared" si="30"/>
        <v/>
      </c>
      <c r="AH170" s="140"/>
      <c r="AI170" s="135"/>
      <c r="AJ170" s="290"/>
    </row>
    <row r="171" spans="1:36" s="261" customFormat="1" ht="16.899999999999999" customHeight="1">
      <c r="A171" s="245"/>
      <c r="B171" s="406"/>
      <c r="C171" s="407"/>
      <c r="D171" s="408"/>
      <c r="E171" s="411"/>
      <c r="F171" s="246"/>
      <c r="G171" s="138"/>
      <c r="H171" s="247"/>
      <c r="I171" s="222"/>
      <c r="J171" s="221"/>
      <c r="K171" s="222"/>
      <c r="L171" s="198"/>
      <c r="M171" s="248"/>
      <c r="N171" s="222"/>
      <c r="O171" s="136"/>
      <c r="P171" s="222"/>
      <c r="Q171" s="137"/>
      <c r="R171" s="138"/>
      <c r="S171" s="222"/>
      <c r="T171" s="199"/>
      <c r="U171" s="254"/>
      <c r="V171" s="139">
        <f t="shared" si="31"/>
        <v>0</v>
      </c>
      <c r="W171" s="139">
        <f>IF('1045Ei Conteggio'!D175="",0,1)</f>
        <v>0</v>
      </c>
      <c r="X171" s="133" t="str">
        <f t="shared" si="32"/>
        <v/>
      </c>
      <c r="Y171" s="133">
        <f t="shared" si="33"/>
        <v>0</v>
      </c>
      <c r="Z171" s="257" t="str">
        <f t="shared" si="34"/>
        <v/>
      </c>
      <c r="AA171" s="133" t="str">
        <f t="shared" si="39"/>
        <v/>
      </c>
      <c r="AB171" s="133" t="str">
        <f t="shared" si="40"/>
        <v/>
      </c>
      <c r="AC171" s="133" t="str">
        <f t="shared" si="35"/>
        <v/>
      </c>
      <c r="AD171" s="133" t="str">
        <f t="shared" si="36"/>
        <v/>
      </c>
      <c r="AE171" s="140" t="str">
        <f t="shared" si="37"/>
        <v/>
      </c>
      <c r="AF171" s="135" t="str">
        <f t="shared" si="38"/>
        <v/>
      </c>
      <c r="AG171" s="140" t="str">
        <f t="shared" si="30"/>
        <v/>
      </c>
      <c r="AH171" s="140"/>
      <c r="AI171" s="135"/>
      <c r="AJ171" s="290"/>
    </row>
    <row r="172" spans="1:36" s="261" customFormat="1" ht="16.899999999999999" customHeight="1">
      <c r="A172" s="245"/>
      <c r="B172" s="406"/>
      <c r="C172" s="407"/>
      <c r="D172" s="408"/>
      <c r="E172" s="411"/>
      <c r="F172" s="246"/>
      <c r="G172" s="138"/>
      <c r="H172" s="247"/>
      <c r="I172" s="222"/>
      <c r="J172" s="221"/>
      <c r="K172" s="222"/>
      <c r="L172" s="198"/>
      <c r="M172" s="248"/>
      <c r="N172" s="222"/>
      <c r="O172" s="136"/>
      <c r="P172" s="222"/>
      <c r="Q172" s="137"/>
      <c r="R172" s="138"/>
      <c r="S172" s="222"/>
      <c r="T172" s="199"/>
      <c r="U172" s="254"/>
      <c r="V172" s="139">
        <f t="shared" si="31"/>
        <v>0</v>
      </c>
      <c r="W172" s="139">
        <f>IF('1045Ei Conteggio'!D176="",0,1)</f>
        <v>0</v>
      </c>
      <c r="X172" s="133" t="str">
        <f t="shared" si="32"/>
        <v/>
      </c>
      <c r="Y172" s="133">
        <f t="shared" si="33"/>
        <v>0</v>
      </c>
      <c r="Z172" s="257" t="str">
        <f t="shared" si="34"/>
        <v/>
      </c>
      <c r="AA172" s="133" t="str">
        <f t="shared" si="39"/>
        <v/>
      </c>
      <c r="AB172" s="133" t="str">
        <f t="shared" si="40"/>
        <v/>
      </c>
      <c r="AC172" s="133" t="str">
        <f t="shared" si="35"/>
        <v/>
      </c>
      <c r="AD172" s="133" t="str">
        <f t="shared" si="36"/>
        <v/>
      </c>
      <c r="AE172" s="140" t="str">
        <f t="shared" si="37"/>
        <v/>
      </c>
      <c r="AF172" s="135" t="str">
        <f t="shared" si="38"/>
        <v/>
      </c>
      <c r="AG172" s="140" t="str">
        <f t="shared" ref="AG172:AG203" si="41">IF(AE172&lt;AF172,AE172,AF172)</f>
        <v/>
      </c>
      <c r="AH172" s="140"/>
      <c r="AI172" s="135"/>
      <c r="AJ172" s="290"/>
    </row>
    <row r="173" spans="1:36" s="261" customFormat="1" ht="16.899999999999999" customHeight="1">
      <c r="A173" s="245"/>
      <c r="B173" s="406"/>
      <c r="C173" s="407"/>
      <c r="D173" s="408"/>
      <c r="E173" s="411"/>
      <c r="F173" s="246"/>
      <c r="G173" s="138"/>
      <c r="H173" s="247"/>
      <c r="I173" s="222"/>
      <c r="J173" s="221"/>
      <c r="K173" s="222"/>
      <c r="L173" s="198"/>
      <c r="M173" s="248"/>
      <c r="N173" s="222"/>
      <c r="O173" s="136"/>
      <c r="P173" s="222"/>
      <c r="Q173" s="137"/>
      <c r="R173" s="138"/>
      <c r="S173" s="222"/>
      <c r="T173" s="199"/>
      <c r="U173" s="254"/>
      <c r="V173" s="139">
        <f t="shared" si="31"/>
        <v>0</v>
      </c>
      <c r="W173" s="139">
        <f>IF('1045Ei Conteggio'!D177="",0,1)</f>
        <v>0</v>
      </c>
      <c r="X173" s="133" t="str">
        <f t="shared" si="32"/>
        <v/>
      </c>
      <c r="Y173" s="133">
        <f t="shared" si="33"/>
        <v>0</v>
      </c>
      <c r="Z173" s="257" t="str">
        <f t="shared" si="34"/>
        <v/>
      </c>
      <c r="AA173" s="133" t="str">
        <f t="shared" si="39"/>
        <v/>
      </c>
      <c r="AB173" s="133" t="str">
        <f t="shared" si="40"/>
        <v/>
      </c>
      <c r="AC173" s="133" t="str">
        <f t="shared" si="35"/>
        <v/>
      </c>
      <c r="AD173" s="133" t="str">
        <f t="shared" si="36"/>
        <v/>
      </c>
      <c r="AE173" s="140" t="str">
        <f t="shared" si="37"/>
        <v/>
      </c>
      <c r="AF173" s="135" t="str">
        <f t="shared" si="38"/>
        <v/>
      </c>
      <c r="AG173" s="140" t="str">
        <f t="shared" si="41"/>
        <v/>
      </c>
      <c r="AH173" s="140"/>
      <c r="AI173" s="135"/>
      <c r="AJ173" s="290"/>
    </row>
    <row r="174" spans="1:36" s="261" customFormat="1" ht="16.899999999999999" customHeight="1">
      <c r="A174" s="245"/>
      <c r="B174" s="406"/>
      <c r="C174" s="407"/>
      <c r="D174" s="408"/>
      <c r="E174" s="411"/>
      <c r="F174" s="246"/>
      <c r="G174" s="138"/>
      <c r="H174" s="247"/>
      <c r="I174" s="222"/>
      <c r="J174" s="221"/>
      <c r="K174" s="222"/>
      <c r="L174" s="198"/>
      <c r="M174" s="248"/>
      <c r="N174" s="222"/>
      <c r="O174" s="136"/>
      <c r="P174" s="222"/>
      <c r="Q174" s="137"/>
      <c r="R174" s="138"/>
      <c r="S174" s="222"/>
      <c r="T174" s="199"/>
      <c r="U174" s="254"/>
      <c r="V174" s="139">
        <f t="shared" si="31"/>
        <v>0</v>
      </c>
      <c r="W174" s="139">
        <f>IF('1045Ei Conteggio'!D178="",0,1)</f>
        <v>0</v>
      </c>
      <c r="X174" s="133" t="str">
        <f t="shared" si="32"/>
        <v/>
      </c>
      <c r="Y174" s="133">
        <f t="shared" si="33"/>
        <v>0</v>
      </c>
      <c r="Z174" s="257" t="str">
        <f t="shared" si="34"/>
        <v/>
      </c>
      <c r="AA174" s="133" t="str">
        <f t="shared" si="39"/>
        <v/>
      </c>
      <c r="AB174" s="133" t="str">
        <f t="shared" si="40"/>
        <v/>
      </c>
      <c r="AC174" s="133" t="str">
        <f t="shared" si="35"/>
        <v/>
      </c>
      <c r="AD174" s="133" t="str">
        <f t="shared" si="36"/>
        <v/>
      </c>
      <c r="AE174" s="140" t="str">
        <f t="shared" si="37"/>
        <v/>
      </c>
      <c r="AF174" s="135" t="str">
        <f t="shared" si="38"/>
        <v/>
      </c>
      <c r="AG174" s="140" t="str">
        <f t="shared" si="41"/>
        <v/>
      </c>
      <c r="AH174" s="140"/>
      <c r="AI174" s="135"/>
      <c r="AJ174" s="290"/>
    </row>
    <row r="175" spans="1:36" s="261" customFormat="1" ht="16.899999999999999" customHeight="1">
      <c r="A175" s="245"/>
      <c r="B175" s="406"/>
      <c r="C175" s="407"/>
      <c r="D175" s="408"/>
      <c r="E175" s="411"/>
      <c r="F175" s="246"/>
      <c r="G175" s="138"/>
      <c r="H175" s="247"/>
      <c r="I175" s="222"/>
      <c r="J175" s="221"/>
      <c r="K175" s="222"/>
      <c r="L175" s="198"/>
      <c r="M175" s="248"/>
      <c r="N175" s="222"/>
      <c r="O175" s="136"/>
      <c r="P175" s="222"/>
      <c r="Q175" s="137"/>
      <c r="R175" s="138"/>
      <c r="S175" s="222"/>
      <c r="T175" s="199"/>
      <c r="U175" s="254"/>
      <c r="V175" s="139">
        <f t="shared" si="31"/>
        <v>0</v>
      </c>
      <c r="W175" s="139">
        <f>IF('1045Ei Conteggio'!D179="",0,1)</f>
        <v>0</v>
      </c>
      <c r="X175" s="133" t="str">
        <f t="shared" si="32"/>
        <v/>
      </c>
      <c r="Y175" s="133">
        <f t="shared" si="33"/>
        <v>0</v>
      </c>
      <c r="Z175" s="257" t="str">
        <f t="shared" si="34"/>
        <v/>
      </c>
      <c r="AA175" s="133" t="str">
        <f t="shared" si="39"/>
        <v/>
      </c>
      <c r="AB175" s="133" t="str">
        <f t="shared" si="40"/>
        <v/>
      </c>
      <c r="AC175" s="133" t="str">
        <f t="shared" si="35"/>
        <v/>
      </c>
      <c r="AD175" s="133" t="str">
        <f t="shared" si="36"/>
        <v/>
      </c>
      <c r="AE175" s="140" t="str">
        <f t="shared" si="37"/>
        <v/>
      </c>
      <c r="AF175" s="135" t="str">
        <f t="shared" si="38"/>
        <v/>
      </c>
      <c r="AG175" s="140" t="str">
        <f t="shared" si="41"/>
        <v/>
      </c>
      <c r="AH175" s="140"/>
      <c r="AI175" s="135"/>
      <c r="AJ175" s="290"/>
    </row>
    <row r="176" spans="1:36" s="261" customFormat="1" ht="16.899999999999999" customHeight="1">
      <c r="A176" s="245"/>
      <c r="B176" s="406"/>
      <c r="C176" s="407"/>
      <c r="D176" s="408"/>
      <c r="E176" s="411"/>
      <c r="F176" s="246"/>
      <c r="G176" s="138"/>
      <c r="H176" s="247"/>
      <c r="I176" s="222"/>
      <c r="J176" s="221"/>
      <c r="K176" s="222"/>
      <c r="L176" s="198"/>
      <c r="M176" s="248"/>
      <c r="N176" s="222"/>
      <c r="O176" s="136"/>
      <c r="P176" s="222"/>
      <c r="Q176" s="137"/>
      <c r="R176" s="138"/>
      <c r="S176" s="222"/>
      <c r="T176" s="199"/>
      <c r="U176" s="254"/>
      <c r="V176" s="139">
        <f t="shared" si="31"/>
        <v>0</v>
      </c>
      <c r="W176" s="139">
        <f>IF('1045Ei Conteggio'!D180="",0,1)</f>
        <v>0</v>
      </c>
      <c r="X176" s="133" t="str">
        <f t="shared" si="32"/>
        <v/>
      </c>
      <c r="Y176" s="133">
        <f t="shared" si="33"/>
        <v>0</v>
      </c>
      <c r="Z176" s="257" t="str">
        <f t="shared" si="34"/>
        <v/>
      </c>
      <c r="AA176" s="133" t="str">
        <f t="shared" si="39"/>
        <v/>
      </c>
      <c r="AB176" s="133" t="str">
        <f t="shared" si="40"/>
        <v/>
      </c>
      <c r="AC176" s="133" t="str">
        <f t="shared" si="35"/>
        <v/>
      </c>
      <c r="AD176" s="133" t="str">
        <f t="shared" si="36"/>
        <v/>
      </c>
      <c r="AE176" s="140" t="str">
        <f t="shared" si="37"/>
        <v/>
      </c>
      <c r="AF176" s="135" t="str">
        <f t="shared" si="38"/>
        <v/>
      </c>
      <c r="AG176" s="140" t="str">
        <f t="shared" si="41"/>
        <v/>
      </c>
      <c r="AH176" s="140"/>
      <c r="AI176" s="135"/>
      <c r="AJ176" s="290"/>
    </row>
    <row r="177" spans="1:36" s="261" customFormat="1" ht="16.899999999999999" customHeight="1">
      <c r="A177" s="245"/>
      <c r="B177" s="406"/>
      <c r="C177" s="407"/>
      <c r="D177" s="408"/>
      <c r="E177" s="411"/>
      <c r="F177" s="246"/>
      <c r="G177" s="138"/>
      <c r="H177" s="247"/>
      <c r="I177" s="222"/>
      <c r="J177" s="221"/>
      <c r="K177" s="222"/>
      <c r="L177" s="198"/>
      <c r="M177" s="248"/>
      <c r="N177" s="222"/>
      <c r="O177" s="136"/>
      <c r="P177" s="222"/>
      <c r="Q177" s="137"/>
      <c r="R177" s="138"/>
      <c r="S177" s="222"/>
      <c r="T177" s="199"/>
      <c r="U177" s="254"/>
      <c r="V177" s="139">
        <f t="shared" si="31"/>
        <v>0</v>
      </c>
      <c r="W177" s="139">
        <f>IF('1045Ei Conteggio'!D181="",0,1)</f>
        <v>0</v>
      </c>
      <c r="X177" s="133" t="str">
        <f t="shared" si="32"/>
        <v/>
      </c>
      <c r="Y177" s="133">
        <f t="shared" si="33"/>
        <v>0</v>
      </c>
      <c r="Z177" s="257" t="str">
        <f t="shared" si="34"/>
        <v/>
      </c>
      <c r="AA177" s="133" t="str">
        <f t="shared" si="39"/>
        <v/>
      </c>
      <c r="AB177" s="133" t="str">
        <f t="shared" si="40"/>
        <v/>
      </c>
      <c r="AC177" s="133" t="str">
        <f t="shared" si="35"/>
        <v/>
      </c>
      <c r="AD177" s="133" t="str">
        <f t="shared" si="36"/>
        <v/>
      </c>
      <c r="AE177" s="140" t="str">
        <f t="shared" si="37"/>
        <v/>
      </c>
      <c r="AF177" s="135" t="str">
        <f t="shared" si="38"/>
        <v/>
      </c>
      <c r="AG177" s="140" t="str">
        <f t="shared" si="41"/>
        <v/>
      </c>
      <c r="AH177" s="140"/>
      <c r="AI177" s="135"/>
      <c r="AJ177" s="290"/>
    </row>
    <row r="178" spans="1:36" s="261" customFormat="1" ht="16.899999999999999" customHeight="1">
      <c r="A178" s="245"/>
      <c r="B178" s="406"/>
      <c r="C178" s="407"/>
      <c r="D178" s="408"/>
      <c r="E178" s="411"/>
      <c r="F178" s="246"/>
      <c r="G178" s="138"/>
      <c r="H178" s="247"/>
      <c r="I178" s="222"/>
      <c r="J178" s="221"/>
      <c r="K178" s="222"/>
      <c r="L178" s="198"/>
      <c r="M178" s="248"/>
      <c r="N178" s="222"/>
      <c r="O178" s="136"/>
      <c r="P178" s="222"/>
      <c r="Q178" s="137"/>
      <c r="R178" s="138"/>
      <c r="S178" s="222"/>
      <c r="T178" s="199"/>
      <c r="U178" s="254"/>
      <c r="V178" s="139">
        <f t="shared" si="31"/>
        <v>0</v>
      </c>
      <c r="W178" s="139">
        <f>IF('1045Ei Conteggio'!D182="",0,1)</f>
        <v>0</v>
      </c>
      <c r="X178" s="133" t="str">
        <f t="shared" si="32"/>
        <v/>
      </c>
      <c r="Y178" s="133">
        <f t="shared" si="33"/>
        <v>0</v>
      </c>
      <c r="Z178" s="257" t="str">
        <f t="shared" si="34"/>
        <v/>
      </c>
      <c r="AA178" s="133" t="str">
        <f t="shared" si="39"/>
        <v/>
      </c>
      <c r="AB178" s="133" t="str">
        <f t="shared" si="40"/>
        <v/>
      </c>
      <c r="AC178" s="133" t="str">
        <f t="shared" si="35"/>
        <v/>
      </c>
      <c r="AD178" s="133" t="str">
        <f t="shared" si="36"/>
        <v/>
      </c>
      <c r="AE178" s="140" t="str">
        <f t="shared" si="37"/>
        <v/>
      </c>
      <c r="AF178" s="135" t="str">
        <f t="shared" si="38"/>
        <v/>
      </c>
      <c r="AG178" s="140" t="str">
        <f t="shared" si="41"/>
        <v/>
      </c>
      <c r="AH178" s="140"/>
      <c r="AI178" s="135"/>
      <c r="AJ178" s="290"/>
    </row>
    <row r="179" spans="1:36" s="261" customFormat="1" ht="16.899999999999999" customHeight="1">
      <c r="A179" s="245"/>
      <c r="B179" s="406"/>
      <c r="C179" s="407"/>
      <c r="D179" s="408"/>
      <c r="E179" s="411"/>
      <c r="F179" s="246"/>
      <c r="G179" s="138"/>
      <c r="H179" s="247"/>
      <c r="I179" s="222"/>
      <c r="J179" s="221"/>
      <c r="K179" s="222"/>
      <c r="L179" s="198"/>
      <c r="M179" s="248"/>
      <c r="N179" s="222"/>
      <c r="O179" s="136"/>
      <c r="P179" s="222"/>
      <c r="Q179" s="137"/>
      <c r="R179" s="138"/>
      <c r="S179" s="222"/>
      <c r="T179" s="199"/>
      <c r="U179" s="254"/>
      <c r="V179" s="139">
        <f t="shared" si="31"/>
        <v>0</v>
      </c>
      <c r="W179" s="139">
        <f>IF('1045Ei Conteggio'!D183="",0,1)</f>
        <v>0</v>
      </c>
      <c r="X179" s="133" t="str">
        <f t="shared" si="32"/>
        <v/>
      </c>
      <c r="Y179" s="133">
        <f t="shared" si="33"/>
        <v>0</v>
      </c>
      <c r="Z179" s="257" t="str">
        <f t="shared" si="34"/>
        <v/>
      </c>
      <c r="AA179" s="133" t="str">
        <f t="shared" si="39"/>
        <v/>
      </c>
      <c r="AB179" s="133" t="str">
        <f t="shared" si="40"/>
        <v/>
      </c>
      <c r="AC179" s="133" t="str">
        <f t="shared" si="35"/>
        <v/>
      </c>
      <c r="AD179" s="133" t="str">
        <f t="shared" si="36"/>
        <v/>
      </c>
      <c r="AE179" s="140" t="str">
        <f t="shared" si="37"/>
        <v/>
      </c>
      <c r="AF179" s="135" t="str">
        <f t="shared" si="38"/>
        <v/>
      </c>
      <c r="AG179" s="140" t="str">
        <f t="shared" si="41"/>
        <v/>
      </c>
      <c r="AH179" s="140"/>
      <c r="AI179" s="135"/>
      <c r="AJ179" s="290"/>
    </row>
    <row r="180" spans="1:36" s="261" customFormat="1" ht="16.899999999999999" customHeight="1">
      <c r="A180" s="245"/>
      <c r="B180" s="406"/>
      <c r="C180" s="407"/>
      <c r="D180" s="408"/>
      <c r="E180" s="411"/>
      <c r="F180" s="246"/>
      <c r="G180" s="138"/>
      <c r="H180" s="247"/>
      <c r="I180" s="222"/>
      <c r="J180" s="221"/>
      <c r="K180" s="222"/>
      <c r="L180" s="198"/>
      <c r="M180" s="248"/>
      <c r="N180" s="222"/>
      <c r="O180" s="136"/>
      <c r="P180" s="222"/>
      <c r="Q180" s="137"/>
      <c r="R180" s="138"/>
      <c r="S180" s="222"/>
      <c r="T180" s="199"/>
      <c r="U180" s="254"/>
      <c r="V180" s="139">
        <f t="shared" si="31"/>
        <v>0</v>
      </c>
      <c r="W180" s="139">
        <f>IF('1045Ei Conteggio'!D184="",0,1)</f>
        <v>0</v>
      </c>
      <c r="X180" s="133" t="str">
        <f t="shared" si="32"/>
        <v/>
      </c>
      <c r="Y180" s="133">
        <f t="shared" si="33"/>
        <v>0</v>
      </c>
      <c r="Z180" s="257" t="str">
        <f t="shared" si="34"/>
        <v/>
      </c>
      <c r="AA180" s="133" t="str">
        <f t="shared" si="39"/>
        <v/>
      </c>
      <c r="AB180" s="133" t="str">
        <f t="shared" si="40"/>
        <v/>
      </c>
      <c r="AC180" s="133" t="str">
        <f t="shared" si="35"/>
        <v/>
      </c>
      <c r="AD180" s="133" t="str">
        <f t="shared" si="36"/>
        <v/>
      </c>
      <c r="AE180" s="140" t="str">
        <f t="shared" si="37"/>
        <v/>
      </c>
      <c r="AF180" s="135" t="str">
        <f t="shared" si="38"/>
        <v/>
      </c>
      <c r="AG180" s="140" t="str">
        <f t="shared" si="41"/>
        <v/>
      </c>
      <c r="AH180" s="140"/>
      <c r="AI180" s="135"/>
      <c r="AJ180" s="290"/>
    </row>
    <row r="181" spans="1:36" s="261" customFormat="1" ht="16.899999999999999" customHeight="1">
      <c r="A181" s="245"/>
      <c r="B181" s="406"/>
      <c r="C181" s="407"/>
      <c r="D181" s="408"/>
      <c r="E181" s="411"/>
      <c r="F181" s="246"/>
      <c r="G181" s="138"/>
      <c r="H181" s="247"/>
      <c r="I181" s="222"/>
      <c r="J181" s="221"/>
      <c r="K181" s="222"/>
      <c r="L181" s="198"/>
      <c r="M181" s="248"/>
      <c r="N181" s="222"/>
      <c r="O181" s="136"/>
      <c r="P181" s="222"/>
      <c r="Q181" s="137"/>
      <c r="R181" s="138"/>
      <c r="S181" s="222"/>
      <c r="T181" s="199"/>
      <c r="U181" s="254"/>
      <c r="V181" s="139">
        <f t="shared" si="31"/>
        <v>0</v>
      </c>
      <c r="W181" s="139">
        <f>IF('1045Ei Conteggio'!D185="",0,1)</f>
        <v>0</v>
      </c>
      <c r="X181" s="133" t="str">
        <f t="shared" si="32"/>
        <v/>
      </c>
      <c r="Y181" s="133">
        <f t="shared" si="33"/>
        <v>0</v>
      </c>
      <c r="Z181" s="257" t="str">
        <f t="shared" si="34"/>
        <v/>
      </c>
      <c r="AA181" s="133" t="str">
        <f t="shared" si="39"/>
        <v/>
      </c>
      <c r="AB181" s="133" t="str">
        <f t="shared" si="40"/>
        <v/>
      </c>
      <c r="AC181" s="133" t="str">
        <f t="shared" si="35"/>
        <v/>
      </c>
      <c r="AD181" s="133" t="str">
        <f t="shared" si="36"/>
        <v/>
      </c>
      <c r="AE181" s="140" t="str">
        <f t="shared" si="37"/>
        <v/>
      </c>
      <c r="AF181" s="135" t="str">
        <f t="shared" si="38"/>
        <v/>
      </c>
      <c r="AG181" s="140" t="str">
        <f t="shared" si="41"/>
        <v/>
      </c>
      <c r="AH181" s="140"/>
      <c r="AI181" s="135"/>
      <c r="AJ181" s="290"/>
    </row>
    <row r="182" spans="1:36" s="261" customFormat="1" ht="16.899999999999999" customHeight="1">
      <c r="A182" s="245"/>
      <c r="B182" s="406"/>
      <c r="C182" s="407"/>
      <c r="D182" s="408"/>
      <c r="E182" s="411"/>
      <c r="F182" s="246"/>
      <c r="G182" s="138"/>
      <c r="H182" s="247"/>
      <c r="I182" s="222"/>
      <c r="J182" s="221"/>
      <c r="K182" s="222"/>
      <c r="L182" s="198"/>
      <c r="M182" s="248"/>
      <c r="N182" s="222"/>
      <c r="O182" s="136"/>
      <c r="P182" s="222"/>
      <c r="Q182" s="137"/>
      <c r="R182" s="138"/>
      <c r="S182" s="222"/>
      <c r="T182" s="199"/>
      <c r="U182" s="254"/>
      <c r="V182" s="139">
        <f t="shared" si="31"/>
        <v>0</v>
      </c>
      <c r="W182" s="139">
        <f>IF('1045Ei Conteggio'!D186="",0,1)</f>
        <v>0</v>
      </c>
      <c r="X182" s="133" t="str">
        <f t="shared" si="32"/>
        <v/>
      </c>
      <c r="Y182" s="133">
        <f t="shared" si="33"/>
        <v>0</v>
      </c>
      <c r="Z182" s="257" t="str">
        <f t="shared" si="34"/>
        <v/>
      </c>
      <c r="AA182" s="133" t="str">
        <f t="shared" si="39"/>
        <v/>
      </c>
      <c r="AB182" s="133" t="str">
        <f t="shared" si="40"/>
        <v/>
      </c>
      <c r="AC182" s="133" t="str">
        <f t="shared" si="35"/>
        <v/>
      </c>
      <c r="AD182" s="133" t="str">
        <f t="shared" si="36"/>
        <v/>
      </c>
      <c r="AE182" s="140" t="str">
        <f t="shared" si="37"/>
        <v/>
      </c>
      <c r="AF182" s="135" t="str">
        <f t="shared" si="38"/>
        <v/>
      </c>
      <c r="AG182" s="140" t="str">
        <f t="shared" si="41"/>
        <v/>
      </c>
      <c r="AH182" s="140"/>
      <c r="AI182" s="135"/>
      <c r="AJ182" s="290"/>
    </row>
    <row r="183" spans="1:36" s="261" customFormat="1" ht="16.899999999999999" customHeight="1">
      <c r="A183" s="245"/>
      <c r="B183" s="406"/>
      <c r="C183" s="407"/>
      <c r="D183" s="408"/>
      <c r="E183" s="411"/>
      <c r="F183" s="246"/>
      <c r="G183" s="138"/>
      <c r="H183" s="247"/>
      <c r="I183" s="222"/>
      <c r="J183" s="221"/>
      <c r="K183" s="222"/>
      <c r="L183" s="198"/>
      <c r="M183" s="248"/>
      <c r="N183" s="222"/>
      <c r="O183" s="136"/>
      <c r="P183" s="222"/>
      <c r="Q183" s="137"/>
      <c r="R183" s="138"/>
      <c r="S183" s="222"/>
      <c r="T183" s="199"/>
      <c r="U183" s="254"/>
      <c r="V183" s="139">
        <f t="shared" si="31"/>
        <v>0</v>
      </c>
      <c r="W183" s="139">
        <f>IF('1045Ei Conteggio'!D187="",0,1)</f>
        <v>0</v>
      </c>
      <c r="X183" s="133" t="str">
        <f t="shared" si="32"/>
        <v/>
      </c>
      <c r="Y183" s="133">
        <f t="shared" si="33"/>
        <v>0</v>
      </c>
      <c r="Z183" s="257" t="str">
        <f t="shared" si="34"/>
        <v/>
      </c>
      <c r="AA183" s="133" t="str">
        <f t="shared" si="39"/>
        <v/>
      </c>
      <c r="AB183" s="133" t="str">
        <f t="shared" si="40"/>
        <v/>
      </c>
      <c r="AC183" s="133" t="str">
        <f t="shared" si="35"/>
        <v/>
      </c>
      <c r="AD183" s="133" t="str">
        <f t="shared" si="36"/>
        <v/>
      </c>
      <c r="AE183" s="140" t="str">
        <f t="shared" si="37"/>
        <v/>
      </c>
      <c r="AF183" s="135" t="str">
        <f t="shared" si="38"/>
        <v/>
      </c>
      <c r="AG183" s="140" t="str">
        <f t="shared" si="41"/>
        <v/>
      </c>
      <c r="AH183" s="140"/>
      <c r="AI183" s="135"/>
      <c r="AJ183" s="290"/>
    </row>
    <row r="184" spans="1:36" s="261" customFormat="1" ht="16.899999999999999" customHeight="1">
      <c r="A184" s="245"/>
      <c r="B184" s="406"/>
      <c r="C184" s="407"/>
      <c r="D184" s="408"/>
      <c r="E184" s="411"/>
      <c r="F184" s="246"/>
      <c r="G184" s="138"/>
      <c r="H184" s="247"/>
      <c r="I184" s="222"/>
      <c r="J184" s="221"/>
      <c r="K184" s="222"/>
      <c r="L184" s="198"/>
      <c r="M184" s="248"/>
      <c r="N184" s="222"/>
      <c r="O184" s="136"/>
      <c r="P184" s="222"/>
      <c r="Q184" s="137"/>
      <c r="R184" s="138"/>
      <c r="S184" s="222"/>
      <c r="T184" s="199"/>
      <c r="U184" s="254"/>
      <c r="V184" s="139">
        <f t="shared" si="31"/>
        <v>0</v>
      </c>
      <c r="W184" s="139">
        <f>IF('1045Ei Conteggio'!D188="",0,1)</f>
        <v>0</v>
      </c>
      <c r="X184" s="133" t="str">
        <f t="shared" si="32"/>
        <v/>
      </c>
      <c r="Y184" s="133">
        <f t="shared" si="33"/>
        <v>0</v>
      </c>
      <c r="Z184" s="257" t="str">
        <f t="shared" si="34"/>
        <v/>
      </c>
      <c r="AA184" s="133" t="str">
        <f t="shared" si="39"/>
        <v/>
      </c>
      <c r="AB184" s="133" t="str">
        <f t="shared" si="40"/>
        <v/>
      </c>
      <c r="AC184" s="133" t="str">
        <f t="shared" si="35"/>
        <v/>
      </c>
      <c r="AD184" s="133" t="str">
        <f t="shared" si="36"/>
        <v/>
      </c>
      <c r="AE184" s="140" t="str">
        <f t="shared" si="37"/>
        <v/>
      </c>
      <c r="AF184" s="135" t="str">
        <f t="shared" si="38"/>
        <v/>
      </c>
      <c r="AG184" s="140" t="str">
        <f t="shared" si="41"/>
        <v/>
      </c>
      <c r="AH184" s="140"/>
      <c r="AI184" s="135"/>
      <c r="AJ184" s="290"/>
    </row>
    <row r="185" spans="1:36" s="261" customFormat="1" ht="16.899999999999999" customHeight="1">
      <c r="A185" s="245"/>
      <c r="B185" s="406"/>
      <c r="C185" s="407"/>
      <c r="D185" s="408"/>
      <c r="E185" s="411"/>
      <c r="F185" s="246"/>
      <c r="G185" s="138"/>
      <c r="H185" s="247"/>
      <c r="I185" s="222"/>
      <c r="J185" s="221"/>
      <c r="K185" s="222"/>
      <c r="L185" s="198"/>
      <c r="M185" s="248"/>
      <c r="N185" s="222"/>
      <c r="O185" s="136"/>
      <c r="P185" s="222"/>
      <c r="Q185" s="137"/>
      <c r="R185" s="138"/>
      <c r="S185" s="222"/>
      <c r="T185" s="199"/>
      <c r="U185" s="254"/>
      <c r="V185" s="139">
        <f t="shared" si="31"/>
        <v>0</v>
      </c>
      <c r="W185" s="139">
        <f>IF('1045Ei Conteggio'!D189="",0,1)</f>
        <v>0</v>
      </c>
      <c r="X185" s="133" t="str">
        <f t="shared" si="32"/>
        <v/>
      </c>
      <c r="Y185" s="133">
        <f t="shared" si="33"/>
        <v>0</v>
      </c>
      <c r="Z185" s="257" t="str">
        <f t="shared" si="34"/>
        <v/>
      </c>
      <c r="AA185" s="133" t="str">
        <f t="shared" si="39"/>
        <v/>
      </c>
      <c r="AB185" s="133" t="str">
        <f t="shared" si="40"/>
        <v/>
      </c>
      <c r="AC185" s="133" t="str">
        <f t="shared" si="35"/>
        <v/>
      </c>
      <c r="AD185" s="133" t="str">
        <f t="shared" si="36"/>
        <v/>
      </c>
      <c r="AE185" s="140" t="str">
        <f t="shared" si="37"/>
        <v/>
      </c>
      <c r="AF185" s="135" t="str">
        <f t="shared" si="38"/>
        <v/>
      </c>
      <c r="AG185" s="140" t="str">
        <f t="shared" si="41"/>
        <v/>
      </c>
      <c r="AH185" s="140"/>
      <c r="AI185" s="135"/>
      <c r="AJ185" s="290"/>
    </row>
    <row r="186" spans="1:36" s="261" customFormat="1" ht="16.899999999999999" customHeight="1">
      <c r="A186" s="245"/>
      <c r="B186" s="406"/>
      <c r="C186" s="407"/>
      <c r="D186" s="408"/>
      <c r="E186" s="411"/>
      <c r="F186" s="246"/>
      <c r="G186" s="138"/>
      <c r="H186" s="247"/>
      <c r="I186" s="222"/>
      <c r="J186" s="221"/>
      <c r="K186" s="222"/>
      <c r="L186" s="198"/>
      <c r="M186" s="248"/>
      <c r="N186" s="222"/>
      <c r="O186" s="136"/>
      <c r="P186" s="222"/>
      <c r="Q186" s="137"/>
      <c r="R186" s="138"/>
      <c r="S186" s="222"/>
      <c r="T186" s="199"/>
      <c r="U186" s="254"/>
      <c r="V186" s="139">
        <f t="shared" si="31"/>
        <v>0</v>
      </c>
      <c r="W186" s="139">
        <f>IF('1045Ei Conteggio'!D190="",0,1)</f>
        <v>0</v>
      </c>
      <c r="X186" s="133" t="str">
        <f t="shared" si="32"/>
        <v/>
      </c>
      <c r="Y186" s="133">
        <f t="shared" si="33"/>
        <v>0</v>
      </c>
      <c r="Z186" s="257" t="str">
        <f t="shared" si="34"/>
        <v/>
      </c>
      <c r="AA186" s="133" t="str">
        <f t="shared" si="39"/>
        <v/>
      </c>
      <c r="AB186" s="133" t="str">
        <f t="shared" si="40"/>
        <v/>
      </c>
      <c r="AC186" s="133" t="str">
        <f t="shared" si="35"/>
        <v/>
      </c>
      <c r="AD186" s="133" t="str">
        <f t="shared" si="36"/>
        <v/>
      </c>
      <c r="AE186" s="140" t="str">
        <f t="shared" si="37"/>
        <v/>
      </c>
      <c r="AF186" s="135" t="str">
        <f t="shared" si="38"/>
        <v/>
      </c>
      <c r="AG186" s="140" t="str">
        <f t="shared" si="41"/>
        <v/>
      </c>
      <c r="AH186" s="140"/>
      <c r="AI186" s="135"/>
      <c r="AJ186" s="290"/>
    </row>
    <row r="187" spans="1:36" s="261" customFormat="1" ht="16.899999999999999" customHeight="1">
      <c r="A187" s="245"/>
      <c r="B187" s="406"/>
      <c r="C187" s="407"/>
      <c r="D187" s="408"/>
      <c r="E187" s="411"/>
      <c r="F187" s="246"/>
      <c r="G187" s="138"/>
      <c r="H187" s="247"/>
      <c r="I187" s="222"/>
      <c r="J187" s="221"/>
      <c r="K187" s="222"/>
      <c r="L187" s="198"/>
      <c r="M187" s="248"/>
      <c r="N187" s="222"/>
      <c r="O187" s="136"/>
      <c r="P187" s="222"/>
      <c r="Q187" s="137"/>
      <c r="R187" s="138"/>
      <c r="S187" s="222"/>
      <c r="T187" s="199"/>
      <c r="U187" s="254"/>
      <c r="V187" s="139">
        <f t="shared" si="31"/>
        <v>0</v>
      </c>
      <c r="W187" s="139">
        <f>IF('1045Ei Conteggio'!D191="",0,1)</f>
        <v>0</v>
      </c>
      <c r="X187" s="133" t="str">
        <f t="shared" si="32"/>
        <v/>
      </c>
      <c r="Y187" s="133">
        <f t="shared" si="33"/>
        <v>0</v>
      </c>
      <c r="Z187" s="257" t="str">
        <f t="shared" si="34"/>
        <v/>
      </c>
      <c r="AA187" s="133" t="str">
        <f t="shared" si="39"/>
        <v/>
      </c>
      <c r="AB187" s="133" t="str">
        <f t="shared" si="40"/>
        <v/>
      </c>
      <c r="AC187" s="133" t="str">
        <f t="shared" si="35"/>
        <v/>
      </c>
      <c r="AD187" s="133" t="str">
        <f t="shared" si="36"/>
        <v/>
      </c>
      <c r="AE187" s="140" t="str">
        <f t="shared" si="37"/>
        <v/>
      </c>
      <c r="AF187" s="135" t="str">
        <f t="shared" si="38"/>
        <v/>
      </c>
      <c r="AG187" s="140" t="str">
        <f t="shared" si="41"/>
        <v/>
      </c>
      <c r="AH187" s="140"/>
      <c r="AI187" s="135"/>
      <c r="AJ187" s="290"/>
    </row>
    <row r="188" spans="1:36" s="261" customFormat="1" ht="16.899999999999999" customHeight="1">
      <c r="A188" s="245"/>
      <c r="B188" s="406"/>
      <c r="C188" s="407"/>
      <c r="D188" s="408"/>
      <c r="E188" s="411"/>
      <c r="F188" s="246"/>
      <c r="G188" s="138"/>
      <c r="H188" s="247"/>
      <c r="I188" s="222"/>
      <c r="J188" s="221"/>
      <c r="K188" s="222"/>
      <c r="L188" s="198"/>
      <c r="M188" s="248"/>
      <c r="N188" s="222"/>
      <c r="O188" s="136"/>
      <c r="P188" s="222"/>
      <c r="Q188" s="137"/>
      <c r="R188" s="138"/>
      <c r="S188" s="222"/>
      <c r="T188" s="199"/>
      <c r="U188" s="254"/>
      <c r="V188" s="139">
        <f t="shared" si="31"/>
        <v>0</v>
      </c>
      <c r="W188" s="139">
        <f>IF('1045Ei Conteggio'!D192="",0,1)</f>
        <v>0</v>
      </c>
      <c r="X188" s="133" t="str">
        <f t="shared" si="32"/>
        <v/>
      </c>
      <c r="Y188" s="133">
        <f t="shared" si="33"/>
        <v>0</v>
      </c>
      <c r="Z188" s="257" t="str">
        <f t="shared" si="34"/>
        <v/>
      </c>
      <c r="AA188" s="133" t="str">
        <f t="shared" si="39"/>
        <v/>
      </c>
      <c r="AB188" s="133" t="str">
        <f t="shared" si="40"/>
        <v/>
      </c>
      <c r="AC188" s="133" t="str">
        <f t="shared" si="35"/>
        <v/>
      </c>
      <c r="AD188" s="133" t="str">
        <f t="shared" si="36"/>
        <v/>
      </c>
      <c r="AE188" s="140" t="str">
        <f t="shared" si="37"/>
        <v/>
      </c>
      <c r="AF188" s="135" t="str">
        <f t="shared" si="38"/>
        <v/>
      </c>
      <c r="AG188" s="140" t="str">
        <f t="shared" si="41"/>
        <v/>
      </c>
      <c r="AH188" s="140"/>
      <c r="AI188" s="135"/>
      <c r="AJ188" s="290"/>
    </row>
    <row r="189" spans="1:36" s="261" customFormat="1" ht="16.899999999999999" customHeight="1">
      <c r="A189" s="245"/>
      <c r="B189" s="406"/>
      <c r="C189" s="407"/>
      <c r="D189" s="408"/>
      <c r="E189" s="411"/>
      <c r="F189" s="246"/>
      <c r="G189" s="138"/>
      <c r="H189" s="247"/>
      <c r="I189" s="222"/>
      <c r="J189" s="221"/>
      <c r="K189" s="222"/>
      <c r="L189" s="198"/>
      <c r="M189" s="248"/>
      <c r="N189" s="222"/>
      <c r="O189" s="136"/>
      <c r="P189" s="222"/>
      <c r="Q189" s="137"/>
      <c r="R189" s="138"/>
      <c r="S189" s="222"/>
      <c r="T189" s="199"/>
      <c r="U189" s="254"/>
      <c r="V189" s="139">
        <f t="shared" si="31"/>
        <v>0</v>
      </c>
      <c r="W189" s="139">
        <f>IF('1045Ei Conteggio'!D193="",0,1)</f>
        <v>0</v>
      </c>
      <c r="X189" s="133" t="str">
        <f t="shared" si="32"/>
        <v/>
      </c>
      <c r="Y189" s="133">
        <f t="shared" si="33"/>
        <v>0</v>
      </c>
      <c r="Z189" s="257" t="str">
        <f t="shared" si="34"/>
        <v/>
      </c>
      <c r="AA189" s="133" t="str">
        <f t="shared" si="39"/>
        <v/>
      </c>
      <c r="AB189" s="133" t="str">
        <f t="shared" si="40"/>
        <v/>
      </c>
      <c r="AC189" s="133" t="str">
        <f t="shared" si="35"/>
        <v/>
      </c>
      <c r="AD189" s="133" t="str">
        <f t="shared" si="36"/>
        <v/>
      </c>
      <c r="AE189" s="140" t="str">
        <f t="shared" si="37"/>
        <v/>
      </c>
      <c r="AF189" s="135" t="str">
        <f t="shared" si="38"/>
        <v/>
      </c>
      <c r="AG189" s="140" t="str">
        <f t="shared" si="41"/>
        <v/>
      </c>
      <c r="AH189" s="140"/>
      <c r="AI189" s="135"/>
      <c r="AJ189" s="290"/>
    </row>
    <row r="190" spans="1:36" s="261" customFormat="1" ht="16.899999999999999" customHeight="1">
      <c r="A190" s="245"/>
      <c r="B190" s="406"/>
      <c r="C190" s="407"/>
      <c r="D190" s="408"/>
      <c r="E190" s="411"/>
      <c r="F190" s="246"/>
      <c r="G190" s="138"/>
      <c r="H190" s="247"/>
      <c r="I190" s="222"/>
      <c r="J190" s="221"/>
      <c r="K190" s="222"/>
      <c r="L190" s="198"/>
      <c r="M190" s="248"/>
      <c r="N190" s="222"/>
      <c r="O190" s="136"/>
      <c r="P190" s="222"/>
      <c r="Q190" s="137"/>
      <c r="R190" s="138"/>
      <c r="S190" s="222"/>
      <c r="T190" s="199"/>
      <c r="U190" s="254"/>
      <c r="V190" s="139">
        <f t="shared" si="31"/>
        <v>0</v>
      </c>
      <c r="W190" s="139">
        <f>IF('1045Ei Conteggio'!D194="",0,1)</f>
        <v>0</v>
      </c>
      <c r="X190" s="133" t="str">
        <f t="shared" si="32"/>
        <v/>
      </c>
      <c r="Y190" s="133">
        <f t="shared" si="33"/>
        <v>0</v>
      </c>
      <c r="Z190" s="257" t="str">
        <f t="shared" si="34"/>
        <v/>
      </c>
      <c r="AA190" s="133" t="str">
        <f t="shared" si="39"/>
        <v/>
      </c>
      <c r="AB190" s="133" t="str">
        <f t="shared" si="40"/>
        <v/>
      </c>
      <c r="AC190" s="133" t="str">
        <f t="shared" si="35"/>
        <v/>
      </c>
      <c r="AD190" s="133" t="str">
        <f t="shared" si="36"/>
        <v/>
      </c>
      <c r="AE190" s="140" t="str">
        <f t="shared" si="37"/>
        <v/>
      </c>
      <c r="AF190" s="135" t="str">
        <f t="shared" si="38"/>
        <v/>
      </c>
      <c r="AG190" s="140" t="str">
        <f t="shared" si="41"/>
        <v/>
      </c>
      <c r="AH190" s="140"/>
      <c r="AI190" s="135"/>
      <c r="AJ190" s="290"/>
    </row>
    <row r="191" spans="1:36" s="261" customFormat="1" ht="16.899999999999999" customHeight="1">
      <c r="A191" s="245"/>
      <c r="B191" s="406"/>
      <c r="C191" s="407"/>
      <c r="D191" s="408"/>
      <c r="E191" s="411"/>
      <c r="F191" s="246"/>
      <c r="G191" s="138"/>
      <c r="H191" s="247"/>
      <c r="I191" s="222"/>
      <c r="J191" s="221"/>
      <c r="K191" s="222"/>
      <c r="L191" s="198"/>
      <c r="M191" s="248"/>
      <c r="N191" s="222"/>
      <c r="O191" s="136"/>
      <c r="P191" s="222"/>
      <c r="Q191" s="137"/>
      <c r="R191" s="138"/>
      <c r="S191" s="222"/>
      <c r="T191" s="199"/>
      <c r="U191" s="254"/>
      <c r="V191" s="139">
        <f t="shared" si="31"/>
        <v>0</v>
      </c>
      <c r="W191" s="139">
        <f>IF('1045Ei Conteggio'!D195="",0,1)</f>
        <v>0</v>
      </c>
      <c r="X191" s="133" t="str">
        <f t="shared" si="32"/>
        <v/>
      </c>
      <c r="Y191" s="133">
        <f t="shared" si="33"/>
        <v>0</v>
      </c>
      <c r="Z191" s="257" t="str">
        <f t="shared" si="34"/>
        <v/>
      </c>
      <c r="AA191" s="133" t="str">
        <f t="shared" si="39"/>
        <v/>
      </c>
      <c r="AB191" s="133" t="str">
        <f t="shared" si="40"/>
        <v/>
      </c>
      <c r="AC191" s="133" t="str">
        <f t="shared" si="35"/>
        <v/>
      </c>
      <c r="AD191" s="133" t="str">
        <f t="shared" si="36"/>
        <v/>
      </c>
      <c r="AE191" s="140" t="str">
        <f t="shared" si="37"/>
        <v/>
      </c>
      <c r="AF191" s="135" t="str">
        <f t="shared" si="38"/>
        <v/>
      </c>
      <c r="AG191" s="140" t="str">
        <f t="shared" si="41"/>
        <v/>
      </c>
      <c r="AH191" s="140"/>
      <c r="AI191" s="135"/>
      <c r="AJ191" s="290"/>
    </row>
    <row r="192" spans="1:36" s="261" customFormat="1" ht="16.899999999999999" customHeight="1">
      <c r="A192" s="245"/>
      <c r="B192" s="406"/>
      <c r="C192" s="407"/>
      <c r="D192" s="408"/>
      <c r="E192" s="411"/>
      <c r="F192" s="246"/>
      <c r="G192" s="138"/>
      <c r="H192" s="247"/>
      <c r="I192" s="222"/>
      <c r="J192" s="221"/>
      <c r="K192" s="222"/>
      <c r="L192" s="198"/>
      <c r="M192" s="248"/>
      <c r="N192" s="222"/>
      <c r="O192" s="136"/>
      <c r="P192" s="222"/>
      <c r="Q192" s="137"/>
      <c r="R192" s="138"/>
      <c r="S192" s="222"/>
      <c r="T192" s="199"/>
      <c r="U192" s="254"/>
      <c r="V192" s="139">
        <f t="shared" si="31"/>
        <v>0</v>
      </c>
      <c r="W192" s="139">
        <f>IF('1045Ei Conteggio'!D196="",0,1)</f>
        <v>0</v>
      </c>
      <c r="X192" s="133" t="str">
        <f t="shared" si="32"/>
        <v/>
      </c>
      <c r="Y192" s="133">
        <f t="shared" si="33"/>
        <v>0</v>
      </c>
      <c r="Z192" s="257" t="str">
        <f t="shared" si="34"/>
        <v/>
      </c>
      <c r="AA192" s="133" t="str">
        <f t="shared" si="39"/>
        <v/>
      </c>
      <c r="AB192" s="133" t="str">
        <f t="shared" si="40"/>
        <v/>
      </c>
      <c r="AC192" s="133" t="str">
        <f t="shared" si="35"/>
        <v/>
      </c>
      <c r="AD192" s="133" t="str">
        <f t="shared" si="36"/>
        <v/>
      </c>
      <c r="AE192" s="140" t="str">
        <f t="shared" si="37"/>
        <v/>
      </c>
      <c r="AF192" s="135" t="str">
        <f t="shared" si="38"/>
        <v/>
      </c>
      <c r="AG192" s="140" t="str">
        <f t="shared" si="41"/>
        <v/>
      </c>
      <c r="AH192" s="140"/>
      <c r="AI192" s="135"/>
      <c r="AJ192" s="290"/>
    </row>
    <row r="193" spans="1:36" s="261" customFormat="1" ht="16.899999999999999" customHeight="1">
      <c r="A193" s="245"/>
      <c r="B193" s="406"/>
      <c r="C193" s="407"/>
      <c r="D193" s="408"/>
      <c r="E193" s="411"/>
      <c r="F193" s="246"/>
      <c r="G193" s="138"/>
      <c r="H193" s="247"/>
      <c r="I193" s="222"/>
      <c r="J193" s="221"/>
      <c r="K193" s="222"/>
      <c r="L193" s="198"/>
      <c r="M193" s="248"/>
      <c r="N193" s="222"/>
      <c r="O193" s="136"/>
      <c r="P193" s="222"/>
      <c r="Q193" s="137"/>
      <c r="R193" s="138"/>
      <c r="S193" s="222"/>
      <c r="T193" s="199"/>
      <c r="U193" s="254"/>
      <c r="V193" s="139">
        <f t="shared" si="31"/>
        <v>0</v>
      </c>
      <c r="W193" s="139">
        <f>IF('1045Ei Conteggio'!D197="",0,1)</f>
        <v>0</v>
      </c>
      <c r="X193" s="133" t="str">
        <f t="shared" si="32"/>
        <v/>
      </c>
      <c r="Y193" s="133">
        <f t="shared" si="33"/>
        <v>0</v>
      </c>
      <c r="Z193" s="257" t="str">
        <f t="shared" si="34"/>
        <v/>
      </c>
      <c r="AA193" s="133" t="str">
        <f t="shared" si="39"/>
        <v/>
      </c>
      <c r="AB193" s="133" t="str">
        <f t="shared" si="40"/>
        <v/>
      </c>
      <c r="AC193" s="133" t="str">
        <f t="shared" si="35"/>
        <v/>
      </c>
      <c r="AD193" s="133" t="str">
        <f t="shared" si="36"/>
        <v/>
      </c>
      <c r="AE193" s="140" t="str">
        <f t="shared" si="37"/>
        <v/>
      </c>
      <c r="AF193" s="135" t="str">
        <f t="shared" si="38"/>
        <v/>
      </c>
      <c r="AG193" s="140" t="str">
        <f t="shared" si="41"/>
        <v/>
      </c>
      <c r="AH193" s="140"/>
      <c r="AI193" s="135"/>
      <c r="AJ193" s="290"/>
    </row>
    <row r="194" spans="1:36" s="261" customFormat="1" ht="16.899999999999999" customHeight="1">
      <c r="A194" s="245"/>
      <c r="B194" s="406"/>
      <c r="C194" s="407"/>
      <c r="D194" s="408"/>
      <c r="E194" s="411"/>
      <c r="F194" s="246"/>
      <c r="G194" s="138"/>
      <c r="H194" s="247"/>
      <c r="I194" s="222"/>
      <c r="J194" s="221"/>
      <c r="K194" s="222"/>
      <c r="L194" s="198"/>
      <c r="M194" s="248"/>
      <c r="N194" s="222"/>
      <c r="O194" s="136"/>
      <c r="P194" s="222"/>
      <c r="Q194" s="137"/>
      <c r="R194" s="138"/>
      <c r="S194" s="222"/>
      <c r="T194" s="199"/>
      <c r="U194" s="254"/>
      <c r="V194" s="139">
        <f t="shared" si="31"/>
        <v>0</v>
      </c>
      <c r="W194" s="139">
        <f>IF('1045Ei Conteggio'!D198="",0,1)</f>
        <v>0</v>
      </c>
      <c r="X194" s="133" t="str">
        <f t="shared" si="32"/>
        <v/>
      </c>
      <c r="Y194" s="133">
        <f t="shared" si="33"/>
        <v>0</v>
      </c>
      <c r="Z194" s="257" t="str">
        <f t="shared" si="34"/>
        <v/>
      </c>
      <c r="AA194" s="133" t="str">
        <f t="shared" si="39"/>
        <v/>
      </c>
      <c r="AB194" s="133" t="str">
        <f t="shared" si="40"/>
        <v/>
      </c>
      <c r="AC194" s="133" t="str">
        <f t="shared" si="35"/>
        <v/>
      </c>
      <c r="AD194" s="133" t="str">
        <f t="shared" si="36"/>
        <v/>
      </c>
      <c r="AE194" s="140" t="str">
        <f t="shared" si="37"/>
        <v/>
      </c>
      <c r="AF194" s="135" t="str">
        <f t="shared" si="38"/>
        <v/>
      </c>
      <c r="AG194" s="140" t="str">
        <f t="shared" si="41"/>
        <v/>
      </c>
      <c r="AH194" s="140"/>
      <c r="AI194" s="135"/>
      <c r="AJ194" s="290"/>
    </row>
    <row r="195" spans="1:36" s="261" customFormat="1" ht="16.899999999999999" customHeight="1">
      <c r="A195" s="245"/>
      <c r="B195" s="406"/>
      <c r="C195" s="407"/>
      <c r="D195" s="408"/>
      <c r="E195" s="411"/>
      <c r="F195" s="246"/>
      <c r="G195" s="138"/>
      <c r="H195" s="247"/>
      <c r="I195" s="222"/>
      <c r="J195" s="221"/>
      <c r="K195" s="222"/>
      <c r="L195" s="198"/>
      <c r="M195" s="248"/>
      <c r="N195" s="222"/>
      <c r="O195" s="136"/>
      <c r="P195" s="222"/>
      <c r="Q195" s="137"/>
      <c r="R195" s="138"/>
      <c r="S195" s="222"/>
      <c r="T195" s="199"/>
      <c r="U195" s="254"/>
      <c r="V195" s="139">
        <f t="shared" si="31"/>
        <v>0</v>
      </c>
      <c r="W195" s="139">
        <f>IF('1045Ei Conteggio'!D199="",0,1)</f>
        <v>0</v>
      </c>
      <c r="X195" s="133" t="str">
        <f t="shared" si="32"/>
        <v/>
      </c>
      <c r="Y195" s="133">
        <f t="shared" si="33"/>
        <v>0</v>
      </c>
      <c r="Z195" s="257" t="str">
        <f t="shared" si="34"/>
        <v/>
      </c>
      <c r="AA195" s="133" t="str">
        <f t="shared" si="39"/>
        <v/>
      </c>
      <c r="AB195" s="133" t="str">
        <f t="shared" si="40"/>
        <v/>
      </c>
      <c r="AC195" s="133" t="str">
        <f t="shared" si="35"/>
        <v/>
      </c>
      <c r="AD195" s="133" t="str">
        <f t="shared" si="36"/>
        <v/>
      </c>
      <c r="AE195" s="140" t="str">
        <f t="shared" si="37"/>
        <v/>
      </c>
      <c r="AF195" s="135" t="str">
        <f t="shared" si="38"/>
        <v/>
      </c>
      <c r="AG195" s="140" t="str">
        <f t="shared" si="41"/>
        <v/>
      </c>
      <c r="AH195" s="140"/>
      <c r="AI195" s="135"/>
      <c r="AJ195" s="290"/>
    </row>
    <row r="196" spans="1:36" s="261" customFormat="1" ht="16.899999999999999" customHeight="1">
      <c r="A196" s="245"/>
      <c r="B196" s="406"/>
      <c r="C196" s="407"/>
      <c r="D196" s="408"/>
      <c r="E196" s="411"/>
      <c r="F196" s="246"/>
      <c r="G196" s="138"/>
      <c r="H196" s="247"/>
      <c r="I196" s="222"/>
      <c r="J196" s="221"/>
      <c r="K196" s="222"/>
      <c r="L196" s="198"/>
      <c r="M196" s="248"/>
      <c r="N196" s="222"/>
      <c r="O196" s="136"/>
      <c r="P196" s="222"/>
      <c r="Q196" s="137"/>
      <c r="R196" s="138"/>
      <c r="S196" s="222"/>
      <c r="T196" s="199"/>
      <c r="U196" s="254"/>
      <c r="V196" s="139">
        <f t="shared" si="31"/>
        <v>0</v>
      </c>
      <c r="W196" s="139">
        <f>IF('1045Ei Conteggio'!D200="",0,1)</f>
        <v>0</v>
      </c>
      <c r="X196" s="133" t="str">
        <f t="shared" si="32"/>
        <v/>
      </c>
      <c r="Y196" s="133">
        <f t="shared" si="33"/>
        <v>0</v>
      </c>
      <c r="Z196" s="257" t="str">
        <f t="shared" si="34"/>
        <v/>
      </c>
      <c r="AA196" s="133" t="str">
        <f t="shared" si="39"/>
        <v/>
      </c>
      <c r="AB196" s="133" t="str">
        <f t="shared" si="40"/>
        <v/>
      </c>
      <c r="AC196" s="133" t="str">
        <f t="shared" si="35"/>
        <v/>
      </c>
      <c r="AD196" s="133" t="str">
        <f t="shared" si="36"/>
        <v/>
      </c>
      <c r="AE196" s="140" t="str">
        <f t="shared" si="37"/>
        <v/>
      </c>
      <c r="AF196" s="135" t="str">
        <f t="shared" si="38"/>
        <v/>
      </c>
      <c r="AG196" s="140" t="str">
        <f t="shared" si="41"/>
        <v/>
      </c>
      <c r="AH196" s="140"/>
      <c r="AI196" s="135"/>
      <c r="AJ196" s="290"/>
    </row>
    <row r="197" spans="1:36" s="261" customFormat="1" ht="16.899999999999999" customHeight="1">
      <c r="A197" s="245"/>
      <c r="B197" s="406"/>
      <c r="C197" s="407"/>
      <c r="D197" s="408"/>
      <c r="E197" s="411"/>
      <c r="F197" s="246"/>
      <c r="G197" s="138"/>
      <c r="H197" s="247"/>
      <c r="I197" s="222"/>
      <c r="J197" s="221"/>
      <c r="K197" s="222"/>
      <c r="L197" s="198"/>
      <c r="M197" s="248"/>
      <c r="N197" s="222"/>
      <c r="O197" s="136"/>
      <c r="P197" s="222"/>
      <c r="Q197" s="137"/>
      <c r="R197" s="138"/>
      <c r="S197" s="222"/>
      <c r="T197" s="199"/>
      <c r="U197" s="254"/>
      <c r="V197" s="139">
        <f t="shared" si="31"/>
        <v>0</v>
      </c>
      <c r="W197" s="139">
        <f>IF('1045Ei Conteggio'!D201="",0,1)</f>
        <v>0</v>
      </c>
      <c r="X197" s="133" t="str">
        <f t="shared" si="32"/>
        <v/>
      </c>
      <c r="Y197" s="133">
        <f t="shared" si="33"/>
        <v>0</v>
      </c>
      <c r="Z197" s="257" t="str">
        <f t="shared" si="34"/>
        <v/>
      </c>
      <c r="AA197" s="133" t="str">
        <f t="shared" si="39"/>
        <v/>
      </c>
      <c r="AB197" s="133" t="str">
        <f t="shared" si="40"/>
        <v/>
      </c>
      <c r="AC197" s="133" t="str">
        <f t="shared" si="35"/>
        <v/>
      </c>
      <c r="AD197" s="133" t="str">
        <f t="shared" si="36"/>
        <v/>
      </c>
      <c r="AE197" s="140" t="str">
        <f t="shared" si="37"/>
        <v/>
      </c>
      <c r="AF197" s="135" t="str">
        <f t="shared" si="38"/>
        <v/>
      </c>
      <c r="AG197" s="140" t="str">
        <f t="shared" si="41"/>
        <v/>
      </c>
      <c r="AH197" s="140"/>
      <c r="AI197" s="135"/>
      <c r="AJ197" s="290"/>
    </row>
    <row r="198" spans="1:36" s="261" customFormat="1" ht="16.899999999999999" customHeight="1">
      <c r="A198" s="245"/>
      <c r="B198" s="406"/>
      <c r="C198" s="407"/>
      <c r="D198" s="408"/>
      <c r="E198" s="411"/>
      <c r="F198" s="246"/>
      <c r="G198" s="138"/>
      <c r="H198" s="247"/>
      <c r="I198" s="222"/>
      <c r="J198" s="221"/>
      <c r="K198" s="222"/>
      <c r="L198" s="198"/>
      <c r="M198" s="248"/>
      <c r="N198" s="222"/>
      <c r="O198" s="136"/>
      <c r="P198" s="222"/>
      <c r="Q198" s="137"/>
      <c r="R198" s="138"/>
      <c r="S198" s="222"/>
      <c r="T198" s="199"/>
      <c r="U198" s="254"/>
      <c r="V198" s="139">
        <f t="shared" si="31"/>
        <v>0</v>
      </c>
      <c r="W198" s="139">
        <f>IF('1045Ei Conteggio'!D202="",0,1)</f>
        <v>0</v>
      </c>
      <c r="X198" s="133" t="str">
        <f t="shared" si="32"/>
        <v/>
      </c>
      <c r="Y198" s="133">
        <f t="shared" si="33"/>
        <v>0</v>
      </c>
      <c r="Z198" s="257" t="str">
        <f t="shared" si="34"/>
        <v/>
      </c>
      <c r="AA198" s="133" t="str">
        <f t="shared" si="39"/>
        <v/>
      </c>
      <c r="AB198" s="133" t="str">
        <f t="shared" si="40"/>
        <v/>
      </c>
      <c r="AC198" s="133" t="str">
        <f t="shared" si="35"/>
        <v/>
      </c>
      <c r="AD198" s="133" t="str">
        <f t="shared" si="36"/>
        <v/>
      </c>
      <c r="AE198" s="140" t="str">
        <f t="shared" si="37"/>
        <v/>
      </c>
      <c r="AF198" s="135" t="str">
        <f t="shared" si="38"/>
        <v/>
      </c>
      <c r="AG198" s="140" t="str">
        <f t="shared" si="41"/>
        <v/>
      </c>
      <c r="AH198" s="140"/>
      <c r="AI198" s="135"/>
      <c r="AJ198" s="290"/>
    </row>
    <row r="199" spans="1:36" s="261" customFormat="1" ht="16.899999999999999" customHeight="1">
      <c r="A199" s="245"/>
      <c r="B199" s="406"/>
      <c r="C199" s="407"/>
      <c r="D199" s="408"/>
      <c r="E199" s="411"/>
      <c r="F199" s="246"/>
      <c r="G199" s="138"/>
      <c r="H199" s="247"/>
      <c r="I199" s="222"/>
      <c r="J199" s="221"/>
      <c r="K199" s="222"/>
      <c r="L199" s="198"/>
      <c r="M199" s="248"/>
      <c r="N199" s="222"/>
      <c r="O199" s="136"/>
      <c r="P199" s="222"/>
      <c r="Q199" s="137"/>
      <c r="R199" s="138"/>
      <c r="S199" s="222"/>
      <c r="T199" s="199"/>
      <c r="U199" s="254"/>
      <c r="V199" s="139">
        <f t="shared" si="31"/>
        <v>0</v>
      </c>
      <c r="W199" s="139">
        <f>IF('1045Ei Conteggio'!D203="",0,1)</f>
        <v>0</v>
      </c>
      <c r="X199" s="133" t="str">
        <f t="shared" si="32"/>
        <v/>
      </c>
      <c r="Y199" s="133">
        <f t="shared" si="33"/>
        <v>0</v>
      </c>
      <c r="Z199" s="257" t="str">
        <f t="shared" si="34"/>
        <v/>
      </c>
      <c r="AA199" s="133" t="str">
        <f t="shared" si="39"/>
        <v/>
      </c>
      <c r="AB199" s="133" t="str">
        <f t="shared" si="40"/>
        <v/>
      </c>
      <c r="AC199" s="133" t="str">
        <f t="shared" si="35"/>
        <v/>
      </c>
      <c r="AD199" s="133" t="str">
        <f t="shared" si="36"/>
        <v/>
      </c>
      <c r="AE199" s="140" t="str">
        <f t="shared" si="37"/>
        <v/>
      </c>
      <c r="AF199" s="135" t="str">
        <f t="shared" si="38"/>
        <v/>
      </c>
      <c r="AG199" s="140" t="str">
        <f t="shared" si="41"/>
        <v/>
      </c>
      <c r="AH199" s="140"/>
      <c r="AI199" s="135"/>
      <c r="AJ199" s="290"/>
    </row>
    <row r="200" spans="1:36" s="261" customFormat="1" ht="16.899999999999999" customHeight="1">
      <c r="A200" s="245"/>
      <c r="B200" s="406"/>
      <c r="C200" s="407"/>
      <c r="D200" s="408"/>
      <c r="E200" s="411"/>
      <c r="F200" s="246"/>
      <c r="G200" s="138"/>
      <c r="H200" s="247"/>
      <c r="I200" s="222"/>
      <c r="J200" s="221"/>
      <c r="K200" s="222"/>
      <c r="L200" s="198"/>
      <c r="M200" s="248"/>
      <c r="N200" s="222"/>
      <c r="O200" s="136"/>
      <c r="P200" s="222"/>
      <c r="Q200" s="137"/>
      <c r="R200" s="138"/>
      <c r="S200" s="222"/>
      <c r="T200" s="199"/>
      <c r="U200" s="254"/>
      <c r="V200" s="139">
        <f t="shared" ref="V200:V206" si="42">IF(V$2-YEAR(D200)&lt;V$3,0,1)</f>
        <v>0</v>
      </c>
      <c r="W200" s="139">
        <f>IF('1045Ei Conteggio'!D204="",0,1)</f>
        <v>0</v>
      </c>
      <c r="X200" s="133" t="str">
        <f t="shared" ref="X200:X206" si="43">IF(AND(A200="",B200="",C200=""),"",ROUND((K200+J200)/(V$4-(K200+J200))*100,2))</f>
        <v/>
      </c>
      <c r="Y200" s="133">
        <f t="shared" ref="Y200:Y206" si="44">ROUND(H200,0)/12</f>
        <v>0</v>
      </c>
      <c r="Z200" s="257" t="str">
        <f t="shared" ref="Z200:Z206" si="45">IF(AND(A200="",B200="",C200=""),"",ROUND((V$4-(K200+J200))*L200/60,1))</f>
        <v/>
      </c>
      <c r="AA200" s="133" t="str">
        <f t="shared" si="39"/>
        <v/>
      </c>
      <c r="AB200" s="133" t="str">
        <f t="shared" si="40"/>
        <v/>
      </c>
      <c r="AC200" s="133" t="str">
        <f t="shared" ref="AC200:AC206" si="46">IF(OR(AND(A200="",B200="",C200=""),F200=0,F200="",Z200=0,Z200=""),"",ROUND((Y200*F200/Z200),2))</f>
        <v/>
      </c>
      <c r="AD200" s="133" t="str">
        <f t="shared" ref="AD200:AD206" si="47">IF(OR(AND(A200="",B200="",C200=""),F200=0,F200="",Z200=0,Z200=""),"",ROUND((I200/(12*Y200*F200)+1)*Y200*F200/Z200,2))</f>
        <v/>
      </c>
      <c r="AE200" s="140" t="str">
        <f t="shared" ref="AE200:AE206" si="48">IF(OR(AND(A200="",B200="",C200=""),Z200=0,Z200=""),"",ROUND((AE$4) / Z200,1))</f>
        <v/>
      </c>
      <c r="AF200" s="135" t="str">
        <f t="shared" ref="AF200:AF206" si="49">IF(OR(AND(A200="",B200="",C200=""),V$4=""),"",IF(AND(G200&gt;0,I200&gt;0),AB200, IF(G200&gt;0,AA200, IF(AND(F200&gt;0,I200&gt;0),AD200,AC200))))</f>
        <v/>
      </c>
      <c r="AG200" s="140" t="str">
        <f t="shared" si="41"/>
        <v/>
      </c>
      <c r="AH200" s="140"/>
      <c r="AI200" s="135"/>
      <c r="AJ200" s="290"/>
    </row>
    <row r="201" spans="1:36" s="261" customFormat="1" ht="16.899999999999999" customHeight="1">
      <c r="A201" s="245"/>
      <c r="B201" s="406"/>
      <c r="C201" s="407"/>
      <c r="D201" s="408"/>
      <c r="E201" s="411"/>
      <c r="F201" s="246"/>
      <c r="G201" s="138"/>
      <c r="H201" s="247"/>
      <c r="I201" s="222"/>
      <c r="J201" s="221"/>
      <c r="K201" s="222"/>
      <c r="L201" s="198"/>
      <c r="M201" s="248"/>
      <c r="N201" s="222"/>
      <c r="O201" s="136"/>
      <c r="P201" s="222"/>
      <c r="Q201" s="137"/>
      <c r="R201" s="138"/>
      <c r="S201" s="222"/>
      <c r="T201" s="199"/>
      <c r="U201" s="254"/>
      <c r="V201" s="139">
        <f t="shared" si="42"/>
        <v>0</v>
      </c>
      <c r="W201" s="139">
        <f>IF('1045Ei Conteggio'!D205="",0,1)</f>
        <v>0</v>
      </c>
      <c r="X201" s="133" t="str">
        <f t="shared" si="43"/>
        <v/>
      </c>
      <c r="Y201" s="133">
        <f t="shared" si="44"/>
        <v>0</v>
      </c>
      <c r="Z201" s="257" t="str">
        <f t="shared" si="45"/>
        <v/>
      </c>
      <c r="AA201" s="133" t="str">
        <f t="shared" ref="AA201:AA207" si="50">IF(OR(AND(A201="",B201="",C201=""),G201=0,G201=""),"",ROUND((1+X201/100)*Y201*G201,2))</f>
        <v/>
      </c>
      <c r="AB201" s="133" t="str">
        <f t="shared" ref="AB201:AB207" si="51">IF(OR(AND(A201="",B201="",C201=""),G201=0,G201="",L201=0,L201=""),"",ROUND((1+X201/100)*(I201/(V$4*L201/5)+Y201*G201),2))</f>
        <v/>
      </c>
      <c r="AC201" s="133" t="str">
        <f t="shared" si="46"/>
        <v/>
      </c>
      <c r="AD201" s="133" t="str">
        <f t="shared" si="47"/>
        <v/>
      </c>
      <c r="AE201" s="140" t="str">
        <f t="shared" si="48"/>
        <v/>
      </c>
      <c r="AF201" s="135" t="str">
        <f t="shared" si="49"/>
        <v/>
      </c>
      <c r="AG201" s="140" t="str">
        <f t="shared" si="41"/>
        <v/>
      </c>
      <c r="AH201" s="140"/>
      <c r="AI201" s="135"/>
      <c r="AJ201" s="290"/>
    </row>
    <row r="202" spans="1:36" s="261" customFormat="1" ht="16.899999999999999" customHeight="1">
      <c r="A202" s="245"/>
      <c r="B202" s="406"/>
      <c r="C202" s="407"/>
      <c r="D202" s="408"/>
      <c r="E202" s="411"/>
      <c r="F202" s="246"/>
      <c r="G202" s="138"/>
      <c r="H202" s="247"/>
      <c r="I202" s="222"/>
      <c r="J202" s="221"/>
      <c r="K202" s="222"/>
      <c r="L202" s="198"/>
      <c r="M202" s="248"/>
      <c r="N202" s="222"/>
      <c r="O202" s="136"/>
      <c r="P202" s="222"/>
      <c r="Q202" s="137"/>
      <c r="R202" s="138"/>
      <c r="S202" s="222"/>
      <c r="T202" s="199"/>
      <c r="U202" s="254"/>
      <c r="V202" s="139">
        <f t="shared" si="42"/>
        <v>0</v>
      </c>
      <c r="W202" s="139">
        <f>IF('1045Ei Conteggio'!D206="",0,1)</f>
        <v>0</v>
      </c>
      <c r="X202" s="133" t="str">
        <f t="shared" si="43"/>
        <v/>
      </c>
      <c r="Y202" s="133">
        <f t="shared" si="44"/>
        <v>0</v>
      </c>
      <c r="Z202" s="257" t="str">
        <f t="shared" si="45"/>
        <v/>
      </c>
      <c r="AA202" s="133" t="str">
        <f t="shared" si="50"/>
        <v/>
      </c>
      <c r="AB202" s="133" t="str">
        <f t="shared" si="51"/>
        <v/>
      </c>
      <c r="AC202" s="133" t="str">
        <f t="shared" si="46"/>
        <v/>
      </c>
      <c r="AD202" s="133" t="str">
        <f t="shared" si="47"/>
        <v/>
      </c>
      <c r="AE202" s="140" t="str">
        <f t="shared" si="48"/>
        <v/>
      </c>
      <c r="AF202" s="135" t="str">
        <f t="shared" si="49"/>
        <v/>
      </c>
      <c r="AG202" s="140" t="str">
        <f t="shared" si="41"/>
        <v/>
      </c>
      <c r="AH202" s="140"/>
      <c r="AI202" s="135"/>
      <c r="AJ202" s="290"/>
    </row>
    <row r="203" spans="1:36" s="261" customFormat="1" ht="16.899999999999999" customHeight="1">
      <c r="A203" s="245"/>
      <c r="B203" s="406"/>
      <c r="C203" s="407"/>
      <c r="D203" s="408"/>
      <c r="E203" s="411"/>
      <c r="F203" s="246"/>
      <c r="G203" s="138"/>
      <c r="H203" s="247"/>
      <c r="I203" s="222"/>
      <c r="J203" s="221"/>
      <c r="K203" s="222"/>
      <c r="L203" s="198"/>
      <c r="M203" s="248"/>
      <c r="N203" s="222"/>
      <c r="O203" s="136"/>
      <c r="P203" s="222"/>
      <c r="Q203" s="137"/>
      <c r="R203" s="138"/>
      <c r="S203" s="222"/>
      <c r="T203" s="199"/>
      <c r="U203" s="254"/>
      <c r="V203" s="139">
        <f t="shared" si="42"/>
        <v>0</v>
      </c>
      <c r="W203" s="139">
        <f>IF('1045Ei Conteggio'!D207="",0,1)</f>
        <v>0</v>
      </c>
      <c r="X203" s="133" t="str">
        <f t="shared" si="43"/>
        <v/>
      </c>
      <c r="Y203" s="133">
        <f t="shared" si="44"/>
        <v>0</v>
      </c>
      <c r="Z203" s="257" t="str">
        <f t="shared" si="45"/>
        <v/>
      </c>
      <c r="AA203" s="133" t="str">
        <f t="shared" si="50"/>
        <v/>
      </c>
      <c r="AB203" s="133" t="str">
        <f t="shared" si="51"/>
        <v/>
      </c>
      <c r="AC203" s="133" t="str">
        <f t="shared" si="46"/>
        <v/>
      </c>
      <c r="AD203" s="133" t="str">
        <f t="shared" si="47"/>
        <v/>
      </c>
      <c r="AE203" s="140" t="str">
        <f t="shared" si="48"/>
        <v/>
      </c>
      <c r="AF203" s="135" t="str">
        <f t="shared" si="49"/>
        <v/>
      </c>
      <c r="AG203" s="140" t="str">
        <f t="shared" si="41"/>
        <v/>
      </c>
      <c r="AH203" s="140"/>
      <c r="AI203" s="135"/>
      <c r="AJ203" s="290"/>
    </row>
    <row r="204" spans="1:36" s="261" customFormat="1" ht="16.899999999999999" customHeight="1">
      <c r="A204" s="245"/>
      <c r="B204" s="406"/>
      <c r="C204" s="407"/>
      <c r="D204" s="408"/>
      <c r="E204" s="411"/>
      <c r="F204" s="246"/>
      <c r="G204" s="138"/>
      <c r="H204" s="247"/>
      <c r="I204" s="222"/>
      <c r="J204" s="221"/>
      <c r="K204" s="222"/>
      <c r="L204" s="198"/>
      <c r="M204" s="248"/>
      <c r="N204" s="222"/>
      <c r="O204" s="136"/>
      <c r="P204" s="222"/>
      <c r="Q204" s="137"/>
      <c r="R204" s="138"/>
      <c r="S204" s="222"/>
      <c r="T204" s="199"/>
      <c r="U204" s="254"/>
      <c r="V204" s="139">
        <f t="shared" si="42"/>
        <v>0</v>
      </c>
      <c r="W204" s="139">
        <f>IF('1045Ei Conteggio'!D208="",0,1)</f>
        <v>0</v>
      </c>
      <c r="X204" s="133" t="str">
        <f t="shared" si="43"/>
        <v/>
      </c>
      <c r="Y204" s="133">
        <f t="shared" si="44"/>
        <v>0</v>
      </c>
      <c r="Z204" s="257" t="str">
        <f t="shared" si="45"/>
        <v/>
      </c>
      <c r="AA204" s="133" t="str">
        <f t="shared" si="50"/>
        <v/>
      </c>
      <c r="AB204" s="133" t="str">
        <f t="shared" si="51"/>
        <v/>
      </c>
      <c r="AC204" s="133" t="str">
        <f t="shared" si="46"/>
        <v/>
      </c>
      <c r="AD204" s="133" t="str">
        <f t="shared" si="47"/>
        <v/>
      </c>
      <c r="AE204" s="140" t="str">
        <f t="shared" si="48"/>
        <v/>
      </c>
      <c r="AF204" s="135" t="str">
        <f t="shared" si="49"/>
        <v/>
      </c>
      <c r="AG204" s="140" t="str">
        <f>IF(AE204&lt;AF204,AE204,AF204)</f>
        <v/>
      </c>
      <c r="AH204" s="140"/>
      <c r="AI204" s="135"/>
      <c r="AJ204" s="290"/>
    </row>
    <row r="205" spans="1:36" s="261" customFormat="1" ht="16.899999999999999" customHeight="1">
      <c r="A205" s="245"/>
      <c r="B205" s="406"/>
      <c r="C205" s="407"/>
      <c r="D205" s="408"/>
      <c r="E205" s="411"/>
      <c r="F205" s="246"/>
      <c r="G205" s="138"/>
      <c r="H205" s="247"/>
      <c r="I205" s="222"/>
      <c r="J205" s="221"/>
      <c r="K205" s="222"/>
      <c r="L205" s="198"/>
      <c r="M205" s="248"/>
      <c r="N205" s="222"/>
      <c r="O205" s="136"/>
      <c r="P205" s="222"/>
      <c r="Q205" s="137"/>
      <c r="R205" s="138"/>
      <c r="S205" s="222"/>
      <c r="T205" s="199"/>
      <c r="U205" s="254"/>
      <c r="V205" s="139">
        <f t="shared" si="42"/>
        <v>0</v>
      </c>
      <c r="W205" s="139">
        <f>IF('1045Ei Conteggio'!D209="",0,1)</f>
        <v>0</v>
      </c>
      <c r="X205" s="133" t="str">
        <f t="shared" si="43"/>
        <v/>
      </c>
      <c r="Y205" s="133">
        <f t="shared" si="44"/>
        <v>0</v>
      </c>
      <c r="Z205" s="257" t="str">
        <f t="shared" si="45"/>
        <v/>
      </c>
      <c r="AA205" s="133" t="str">
        <f t="shared" si="50"/>
        <v/>
      </c>
      <c r="AB205" s="133" t="str">
        <f t="shared" si="51"/>
        <v/>
      </c>
      <c r="AC205" s="133" t="str">
        <f t="shared" si="46"/>
        <v/>
      </c>
      <c r="AD205" s="133" t="str">
        <f t="shared" si="47"/>
        <v/>
      </c>
      <c r="AE205" s="140" t="str">
        <f t="shared" si="48"/>
        <v/>
      </c>
      <c r="AF205" s="135" t="str">
        <f t="shared" si="49"/>
        <v/>
      </c>
      <c r="AG205" s="140" t="str">
        <f>IF(AE205&lt;AF205,AE205,AF205)</f>
        <v/>
      </c>
      <c r="AH205" s="140"/>
      <c r="AI205" s="135"/>
      <c r="AJ205" s="290"/>
    </row>
    <row r="206" spans="1:36" s="261" customFormat="1" ht="16.899999999999999" customHeight="1">
      <c r="A206" s="245"/>
      <c r="B206" s="406"/>
      <c r="C206" s="407"/>
      <c r="D206" s="408"/>
      <c r="E206" s="411"/>
      <c r="F206" s="246"/>
      <c r="G206" s="138"/>
      <c r="H206" s="247"/>
      <c r="I206" s="222"/>
      <c r="J206" s="221"/>
      <c r="K206" s="222"/>
      <c r="L206" s="198"/>
      <c r="M206" s="248"/>
      <c r="N206" s="222"/>
      <c r="O206" s="136"/>
      <c r="P206" s="222"/>
      <c r="Q206" s="137"/>
      <c r="R206" s="138"/>
      <c r="S206" s="222"/>
      <c r="T206" s="199"/>
      <c r="U206" s="254"/>
      <c r="V206" s="139">
        <f t="shared" si="42"/>
        <v>0</v>
      </c>
      <c r="W206" s="139">
        <f>IF('1045Ei Conteggio'!D210="",0,1)</f>
        <v>0</v>
      </c>
      <c r="X206" s="133" t="str">
        <f t="shared" si="43"/>
        <v/>
      </c>
      <c r="Y206" s="133">
        <f t="shared" si="44"/>
        <v>0</v>
      </c>
      <c r="Z206" s="257" t="str">
        <f t="shared" si="45"/>
        <v/>
      </c>
      <c r="AA206" s="133" t="str">
        <f t="shared" si="50"/>
        <v/>
      </c>
      <c r="AB206" s="133" t="str">
        <f t="shared" si="51"/>
        <v/>
      </c>
      <c r="AC206" s="133" t="str">
        <f t="shared" si="46"/>
        <v/>
      </c>
      <c r="AD206" s="133" t="str">
        <f t="shared" si="47"/>
        <v/>
      </c>
      <c r="AE206" s="140" t="str">
        <f t="shared" si="48"/>
        <v/>
      </c>
      <c r="AF206" s="135" t="str">
        <f t="shared" si="49"/>
        <v/>
      </c>
      <c r="AG206" s="140" t="str">
        <f>IF(AE206&lt;AF206,AE206,AF206)</f>
        <v/>
      </c>
      <c r="AH206" s="140"/>
      <c r="AI206" s="135"/>
      <c r="AJ206" s="290"/>
    </row>
    <row r="207" spans="1:36" s="261" customFormat="1" ht="16.899999999999999" customHeight="1" thickBot="1">
      <c r="A207" s="352"/>
      <c r="B207" s="412"/>
      <c r="C207" s="413"/>
      <c r="D207" s="414"/>
      <c r="E207" s="415"/>
      <c r="F207" s="353"/>
      <c r="G207" s="354"/>
      <c r="H207" s="355"/>
      <c r="I207" s="356"/>
      <c r="J207" s="357"/>
      <c r="K207" s="356"/>
      <c r="L207" s="200"/>
      <c r="M207" s="358"/>
      <c r="N207" s="356"/>
      <c r="O207" s="359"/>
      <c r="P207" s="356"/>
      <c r="Q207" s="360"/>
      <c r="R207" s="354"/>
      <c r="S207" s="356"/>
      <c r="T207" s="200"/>
      <c r="U207" s="254"/>
      <c r="V207" s="139">
        <f>IF(V$2-YEAR(D207)&lt;V$3,0,1)</f>
        <v>0</v>
      </c>
      <c r="W207" s="139">
        <f>IF('1045Ei Conteggio'!D211="",0,1)</f>
        <v>0</v>
      </c>
      <c r="X207" s="133" t="str">
        <f>IF(AND(A207="",B207="",C207=""),"",ROUND((K207+J207)/(V$4-(K207+J207))*100,2))</f>
        <v/>
      </c>
      <c r="Y207" s="133">
        <f>ROUND(H207,0)/12</f>
        <v>0</v>
      </c>
      <c r="Z207" s="257" t="str">
        <f>IF(AND(A207="",B207="",C207=""),"",ROUND((V$4-(K207+J207))*L207/60,1))</f>
        <v/>
      </c>
      <c r="AA207" s="133" t="str">
        <f t="shared" si="50"/>
        <v/>
      </c>
      <c r="AB207" s="133" t="str">
        <f t="shared" si="51"/>
        <v/>
      </c>
      <c r="AC207" s="133" t="str">
        <f>IF(OR(AND(A207="",B207="",C207=""),F207=0,F207="",Z207=0,Z207=""),"",ROUND((Y207*F207/Z207),2))</f>
        <v/>
      </c>
      <c r="AD207" s="133" t="str">
        <f>IF(OR(AND(A207="",B207="",C207=""),F207=0,F207="",Z207=0,Z207=""),"",ROUND((I207/(12*Y207*F207)+1)*Y207*F207/Z207,2))</f>
        <v/>
      </c>
      <c r="AE207" s="140" t="str">
        <f>IF(OR(AND(A207="",B207="",C207=""),Z207=0,Z207=""),"",ROUND((AE$4) / Z207,1))</f>
        <v/>
      </c>
      <c r="AF207" s="135" t="str">
        <f>IF(OR(AND(A207="",B207="",C207=""),V$4=""),"",IF(AND(G207&gt;0,I207&gt;0),AB207, IF(G207&gt;0,AA207, IF(AND(F207&gt;0,I207&gt;0),AD207,AC207))))</f>
        <v/>
      </c>
      <c r="AG207" s="140" t="str">
        <f>IF(AE207&lt;AF207,AE207,AF207)</f>
        <v/>
      </c>
      <c r="AH207" s="140"/>
      <c r="AI207" s="135"/>
      <c r="AJ207" s="290"/>
    </row>
    <row r="208" spans="1:36"/>
  </sheetData>
  <sheetProtection algorithmName="SHA-512" hashValue="3Hjo8Pqz1bT41QexPmanvgl+33QcE0P14/V09E80jq6nViUVe86WMfIzoF+c5SYLwnaYCkgd3Xl2HvvxUjK5gw==" saltValue="Xf48UIkQdsmXNV7S/qZ6BA==" spinCount="100000" sheet="1" selectLockedCells="1"/>
  <mergeCells count="20">
    <mergeCell ref="T5:T6"/>
    <mergeCell ref="M5:N5"/>
    <mergeCell ref="Q5:R5"/>
    <mergeCell ref="O5:O6"/>
    <mergeCell ref="P5:P6"/>
    <mergeCell ref="S5:S6"/>
    <mergeCell ref="H5:H6"/>
    <mergeCell ref="I5:I6"/>
    <mergeCell ref="J5:J6"/>
    <mergeCell ref="K5:K6"/>
    <mergeCell ref="L5:L6"/>
    <mergeCell ref="G5:G6"/>
    <mergeCell ref="C1:D1"/>
    <mergeCell ref="C2:D2"/>
    <mergeCell ref="A5:A6"/>
    <mergeCell ref="B5:B6"/>
    <mergeCell ref="C5:C6"/>
    <mergeCell ref="D5:D6"/>
    <mergeCell ref="F5:F6"/>
    <mergeCell ref="E5:E6"/>
  </mergeCells>
  <conditionalFormatting sqref="A8:A106">
    <cfRule type="cellIs" dxfId="67" priority="23" operator="between">
      <formula>7560000000000</formula>
      <formula>7569999999999</formula>
    </cfRule>
    <cfRule type="cellIs" dxfId="66" priority="24" operator="between">
      <formula>0</formula>
      <formula>9999999999</formula>
    </cfRule>
  </conditionalFormatting>
  <conditionalFormatting sqref="A8:D106 F8:T106">
    <cfRule type="expression" dxfId="65" priority="22">
      <formula>A8=""</formula>
    </cfRule>
  </conditionalFormatting>
  <conditionalFormatting sqref="F8:F106">
    <cfRule type="expression" dxfId="64" priority="21">
      <formula>G8&lt;&gt;""</formula>
    </cfRule>
  </conditionalFormatting>
  <conditionalFormatting sqref="G8:G106">
    <cfRule type="expression" dxfId="63" priority="20">
      <formula>F8&lt;&gt;""</formula>
    </cfRule>
  </conditionalFormatting>
  <conditionalFormatting sqref="A107:A203">
    <cfRule type="cellIs" dxfId="62" priority="18" operator="between">
      <formula>7560000000000</formula>
      <formula>7569999999999</formula>
    </cfRule>
    <cfRule type="cellIs" dxfId="61" priority="19" operator="between">
      <formula>0</formula>
      <formula>9999999999</formula>
    </cfRule>
  </conditionalFormatting>
  <conditionalFormatting sqref="A107:D203 F107:T203">
    <cfRule type="expression" dxfId="60" priority="17">
      <formula>A107=""</formula>
    </cfRule>
  </conditionalFormatting>
  <conditionalFormatting sqref="F107:F203">
    <cfRule type="expression" dxfId="59" priority="16">
      <formula>G107&lt;&gt;""</formula>
    </cfRule>
  </conditionalFormatting>
  <conditionalFormatting sqref="G107:G203">
    <cfRule type="expression" dxfId="58" priority="15">
      <formula>F107&lt;&gt;""</formula>
    </cfRule>
  </conditionalFormatting>
  <conditionalFormatting sqref="A204:A207">
    <cfRule type="cellIs" dxfId="57" priority="13" operator="between">
      <formula>7560000000000</formula>
      <formula>7569999999999</formula>
    </cfRule>
    <cfRule type="cellIs" dxfId="56" priority="14" operator="between">
      <formula>0</formula>
      <formula>9999999999</formula>
    </cfRule>
  </conditionalFormatting>
  <conditionalFormatting sqref="A204:D207 F204:T207">
    <cfRule type="expression" dxfId="55" priority="12">
      <formula>A204=""</formula>
    </cfRule>
  </conditionalFormatting>
  <conditionalFormatting sqref="F204:F207">
    <cfRule type="expression" dxfId="54" priority="11">
      <formula>G204&lt;&gt;""</formula>
    </cfRule>
  </conditionalFormatting>
  <conditionalFormatting sqref="G204:G207">
    <cfRule type="expression" dxfId="53" priority="10">
      <formula>F204&lt;&gt;""</formula>
    </cfRule>
  </conditionalFormatting>
  <conditionalFormatting sqref="A7">
    <cfRule type="cellIs" dxfId="52" priority="8" operator="between">
      <formula>7560000000000</formula>
      <formula>7569999999999</formula>
    </cfRule>
    <cfRule type="cellIs" dxfId="51" priority="9" operator="between">
      <formula>0</formula>
      <formula>9999999999</formula>
    </cfRule>
  </conditionalFormatting>
  <conditionalFormatting sqref="A7:D7 F7:T7">
    <cfRule type="expression" dxfId="50" priority="7">
      <formula>A7=""</formula>
    </cfRule>
  </conditionalFormatting>
  <conditionalFormatting sqref="F7">
    <cfRule type="expression" dxfId="49" priority="6">
      <formula>G7&lt;&gt;""</formula>
    </cfRule>
  </conditionalFormatting>
  <conditionalFormatting sqref="G7">
    <cfRule type="expression" dxfId="48" priority="5">
      <formula>F7&lt;&gt;""</formula>
    </cfRule>
  </conditionalFormatting>
  <conditionalFormatting sqref="E7:E207">
    <cfRule type="expression" dxfId="47" priority="4">
      <formula>E7=""</formula>
    </cfRule>
  </conditionalFormatting>
  <conditionalFormatting sqref="E10:E12">
    <cfRule type="expression" dxfId="46" priority="3">
      <formula>E10=""</formula>
    </cfRule>
  </conditionalFormatting>
  <conditionalFormatting sqref="E8">
    <cfRule type="expression" dxfId="45" priority="2">
      <formula>E8=""</formula>
    </cfRule>
  </conditionalFormatting>
  <conditionalFormatting sqref="E9">
    <cfRule type="expression" dxfId="44" priority="1">
      <formula>E9=""</formula>
    </cfRule>
  </conditionalFormatting>
  <dataValidations count="5">
    <dataValidation allowBlank="1" showInputMessage="1" showErrorMessage="1" prompt="Inserire il numero AVS senza punti. Il codice Paese (prime tre cifre = 756) non è obbligatorio. Il numero AVS viene formattato automaticamente." sqref="A8:A207" xr:uid="{00000000-0002-0000-0200-000000000000}"/>
    <dataValidation allowBlank="1" showInputMessage="1" showErrorMessage="1" prompt="Inserire il salario mensile o il salario orario." sqref="F8:G207" xr:uid="{00000000-0002-0000-0200-000001000000}"/>
    <dataValidation allowBlank="1" showInputMessage="1" showErrorMessage="1" prompt="Numero di salari mensili concordati all'anno." sqref="H8:H207" xr:uid="{00000000-0002-0000-0200-000002000000}"/>
    <dataValidation allowBlank="1" showInputMessage="1" showErrorMessage="1" prompt="Numero effettivo di giorni festivi concessi. Attenzione per i dipendenti a tempo parziale, leggere le istruzioni." sqref="K8:K207" xr:uid="{00000000-0002-0000-0200-000003000000}"/>
    <dataValidation allowBlank="1" showInputMessage="1" showErrorMessage="1" errorTitle="Fehler!" prompt="Intervallo di ingresso valido: + / - 20 ore" sqref="Q8:R207" xr:uid="{00000000-0002-0000-0200-000004000000}"/>
  </dataValidations>
  <pageMargins left="0.39370078740157483" right="0.39370078740157483" top="0.78740157480314965" bottom="0.59055118110236227" header="0.31496062992125984" footer="0.31496062992125984"/>
  <pageSetup paperSize="9" scale="52" fitToHeight="0" orientation="landscape" r:id="rId1"/>
  <headerFooter>
    <oddHeader>&amp;C&amp;"Arial,Fett"&amp;28Dati di base dei lavoratori</oddHeader>
    <oddFooter>&amp;L&amp;F / &amp;A / 02.2024&amp;RPagina &amp;P /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76F4883-34F0-4B5E-A1C7-41666AF92120}">
          <x14:formula1>
            <xm:f>Hilfsdaten!$F$28:$F$35</xm:f>
          </x14:formula1>
          <xm:sqref>E7:E207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pageSetUpPr fitToPage="1"/>
  </sheetPr>
  <dimension ref="A1:AM219"/>
  <sheetViews>
    <sheetView showGridLines="0" zoomScale="85" zoomScaleNormal="85" zoomScaleSheetLayoutView="85" zoomScalePageLayoutView="85" workbookViewId="0">
      <pane ySplit="18" topLeftCell="A19" activePane="bottomLeft" state="frozen"/>
      <selection pane="bottomLeft" activeCell="C4" sqref="C4:D4"/>
    </sheetView>
  </sheetViews>
  <sheetFormatPr baseColWidth="10" defaultColWidth="0" defaultRowHeight="15" zeroHeight="1"/>
  <cols>
    <col min="1" max="4" width="20.7109375" style="220" customWidth="1"/>
    <col min="5" max="35" width="6.7109375" style="219" customWidth="1"/>
    <col min="36" max="36" width="9.7109375" style="219" customWidth="1"/>
    <col min="37" max="37" width="50.7109375" style="219" customWidth="1"/>
    <col min="38" max="38" width="3.7109375" style="219" customWidth="1"/>
    <col min="39" max="16384" width="11.5703125" style="219" hidden="1"/>
  </cols>
  <sheetData>
    <row r="1" spans="1:37" s="53" customFormat="1" ht="16.899999999999999" customHeight="1">
      <c r="B1" s="83" t="s">
        <v>328</v>
      </c>
      <c r="C1" s="167" t="str">
        <f>'1045Ai Domanda'!D6</f>
        <v xml:space="preserve"> / </v>
      </c>
      <c r="D1" s="168"/>
      <c r="E1" s="58"/>
      <c r="F1" s="58"/>
      <c r="G1" s="58" t="str">
        <f>'[5]10042d10043d Antrag'!$I$23</f>
        <v xml:space="preserve"> </v>
      </c>
      <c r="I1" s="57"/>
      <c r="J1" s="57"/>
      <c r="L1" s="57"/>
      <c r="O1" s="59"/>
    </row>
    <row r="2" spans="1:37" s="53" customFormat="1" ht="16.899999999999999" customHeight="1" thickBot="1">
      <c r="B2" s="84" t="s">
        <v>329</v>
      </c>
      <c r="C2" s="486" t="str">
        <f>'1045Ai Domanda'!D24</f>
        <v/>
      </c>
      <c r="D2" s="487"/>
      <c r="E2" s="58"/>
      <c r="F2" s="58"/>
      <c r="G2" s="58"/>
      <c r="J2" s="61"/>
      <c r="O2" s="62"/>
    </row>
    <row r="3" spans="1:37" s="31" customFormat="1" ht="16.899999999999999" customHeight="1" thickBot="1">
      <c r="E3" s="63"/>
      <c r="F3" s="63"/>
      <c r="G3" s="63" t="str">
        <f>'[5]10042d10043d Antrag'!$I$28</f>
        <v/>
      </c>
      <c r="H3" s="53"/>
      <c r="I3" s="61"/>
      <c r="J3" s="61"/>
      <c r="L3" s="53"/>
      <c r="M3" s="64"/>
      <c r="O3" s="62"/>
    </row>
    <row r="4" spans="1:37" s="31" customFormat="1" ht="16.899999999999999" customHeight="1">
      <c r="B4" s="361" t="s">
        <v>508</v>
      </c>
      <c r="C4" s="488"/>
      <c r="D4" s="489"/>
      <c r="E4" s="63"/>
      <c r="F4" s="63"/>
      <c r="G4" s="63"/>
      <c r="H4" s="53"/>
      <c r="I4" s="61"/>
      <c r="J4" s="61"/>
      <c r="L4" s="53"/>
      <c r="M4" s="64"/>
      <c r="O4" s="62"/>
    </row>
    <row r="5" spans="1:37" s="31" customFormat="1" ht="16.899999999999999" customHeight="1">
      <c r="B5" s="165" t="s">
        <v>338</v>
      </c>
      <c r="C5" s="490"/>
      <c r="D5" s="491"/>
      <c r="E5" s="63"/>
      <c r="F5" s="63"/>
      <c r="G5" s="63"/>
      <c r="H5" s="53"/>
      <c r="I5" s="61"/>
      <c r="J5" s="61"/>
      <c r="L5" s="53"/>
      <c r="M5" s="64"/>
      <c r="O5" s="62"/>
    </row>
    <row r="6" spans="1:37" s="31" customFormat="1" ht="16.899999999999999" customHeight="1">
      <c r="B6" s="165" t="s">
        <v>394</v>
      </c>
      <c r="C6" s="490"/>
      <c r="D6" s="491"/>
      <c r="E6" s="63"/>
      <c r="F6" s="63"/>
      <c r="G6" s="63"/>
      <c r="H6" s="53"/>
      <c r="I6" s="61"/>
      <c r="J6" s="61"/>
      <c r="L6" s="53"/>
      <c r="M6" s="64"/>
      <c r="O6" s="62"/>
    </row>
    <row r="7" spans="1:37" s="31" customFormat="1" ht="16.899999999999999" customHeight="1">
      <c r="B7" s="165" t="s">
        <v>325</v>
      </c>
      <c r="C7" s="490"/>
      <c r="D7" s="491"/>
      <c r="E7" s="63"/>
      <c r="F7" s="63"/>
      <c r="G7" s="63"/>
      <c r="H7" s="53"/>
      <c r="I7" s="61"/>
      <c r="J7" s="61"/>
      <c r="L7" s="53"/>
      <c r="M7" s="64"/>
      <c r="O7" s="62"/>
    </row>
    <row r="8" spans="1:37" s="31" customFormat="1" ht="16.899999999999999" customHeight="1" thickBot="1">
      <c r="B8" s="166" t="s">
        <v>339</v>
      </c>
      <c r="C8" s="480"/>
      <c r="D8" s="481"/>
      <c r="E8" s="63"/>
      <c r="F8" s="63"/>
      <c r="G8" s="63"/>
      <c r="H8" s="53"/>
      <c r="I8" s="61"/>
      <c r="J8" s="61"/>
      <c r="L8" s="53"/>
      <c r="M8" s="64"/>
      <c r="O8" s="62"/>
    </row>
    <row r="9" spans="1:37" s="31" customFormat="1" ht="16.899999999999999" customHeight="1" thickBot="1">
      <c r="D9" s="56"/>
      <c r="E9" s="63"/>
      <c r="F9" s="63"/>
      <c r="G9" s="63"/>
      <c r="H9" s="53"/>
      <c r="I9" s="61"/>
      <c r="J9" s="61"/>
      <c r="L9" s="53"/>
      <c r="M9" s="64"/>
      <c r="O9" s="62"/>
    </row>
    <row r="10" spans="1:37" s="66" customFormat="1" ht="16.899999999999999" customHeight="1">
      <c r="A10" s="74" t="s">
        <v>340</v>
      </c>
      <c r="B10" s="75"/>
      <c r="C10" s="75"/>
      <c r="D10" s="76"/>
    </row>
    <row r="11" spans="1:37" s="66" customFormat="1" ht="16.899999999999999" customHeight="1">
      <c r="A11" s="482" t="s">
        <v>341</v>
      </c>
      <c r="B11" s="483"/>
      <c r="C11" s="484" t="s">
        <v>344</v>
      </c>
      <c r="D11" s="485"/>
    </row>
    <row r="12" spans="1:37" s="66" customFormat="1" ht="16.899999999999999" customHeight="1">
      <c r="A12" s="77" t="s">
        <v>342</v>
      </c>
      <c r="B12" s="78" t="s">
        <v>343</v>
      </c>
      <c r="C12" s="79" t="s">
        <v>345</v>
      </c>
      <c r="D12" s="80" t="s">
        <v>346</v>
      </c>
      <c r="F12" s="67"/>
    </row>
    <row r="13" spans="1:37" s="12" customFormat="1" ht="16.899999999999999" customHeight="1">
      <c r="A13" s="293"/>
      <c r="B13" s="294"/>
      <c r="C13" s="295"/>
      <c r="D13" s="296"/>
      <c r="F13" s="43"/>
    </row>
    <row r="14" spans="1:37" s="12" customFormat="1" ht="16.899999999999999" customHeight="1" thickBot="1">
      <c r="A14" s="297"/>
      <c r="B14" s="298"/>
      <c r="C14" s="299"/>
      <c r="D14" s="300"/>
      <c r="F14" s="43"/>
    </row>
    <row r="15" spans="1:37" s="12" customFormat="1" ht="16.899999999999999" customHeight="1" thickBot="1">
      <c r="A15" s="49"/>
      <c r="H15" s="49"/>
      <c r="I15" s="43"/>
    </row>
    <row r="16" spans="1:37" s="34" customFormat="1" ht="16.899999999999999" customHeight="1" thickBot="1">
      <c r="A16" s="126" t="s">
        <v>330</v>
      </c>
      <c r="B16" s="170"/>
      <c r="C16" s="170"/>
      <c r="D16" s="171"/>
      <c r="E16" s="169" t="s">
        <v>347</v>
      </c>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2"/>
      <c r="AK16" s="173"/>
    </row>
    <row r="17" spans="1:39" s="31" customFormat="1" ht="25.5">
      <c r="A17" s="174" t="s">
        <v>465</v>
      </c>
      <c r="B17" s="175" t="s">
        <v>331</v>
      </c>
      <c r="C17" s="175" t="s">
        <v>332</v>
      </c>
      <c r="D17" s="176"/>
      <c r="E17" s="82" t="s">
        <v>348</v>
      </c>
      <c r="F17" s="82" t="s">
        <v>349</v>
      </c>
      <c r="G17" s="82" t="s">
        <v>350</v>
      </c>
      <c r="H17" s="82" t="s">
        <v>351</v>
      </c>
      <c r="I17" s="82" t="s">
        <v>352</v>
      </c>
      <c r="J17" s="82" t="s">
        <v>353</v>
      </c>
      <c r="K17" s="82" t="s">
        <v>354</v>
      </c>
      <c r="L17" s="82" t="s">
        <v>355</v>
      </c>
      <c r="M17" s="82" t="s">
        <v>356</v>
      </c>
      <c r="N17" s="82" t="s">
        <v>357</v>
      </c>
      <c r="O17" s="82" t="s">
        <v>358</v>
      </c>
      <c r="P17" s="82" t="s">
        <v>359</v>
      </c>
      <c r="Q17" s="82" t="s">
        <v>360</v>
      </c>
      <c r="R17" s="82" t="s">
        <v>361</v>
      </c>
      <c r="S17" s="82" t="s">
        <v>362</v>
      </c>
      <c r="T17" s="82" t="s">
        <v>363</v>
      </c>
      <c r="U17" s="82" t="s">
        <v>364</v>
      </c>
      <c r="V17" s="82" t="s">
        <v>365</v>
      </c>
      <c r="W17" s="82" t="s">
        <v>366</v>
      </c>
      <c r="X17" s="82" t="s">
        <v>367</v>
      </c>
      <c r="Y17" s="82" t="s">
        <v>368</v>
      </c>
      <c r="Z17" s="82" t="s">
        <v>369</v>
      </c>
      <c r="AA17" s="82" t="s">
        <v>370</v>
      </c>
      <c r="AB17" s="82" t="s">
        <v>371</v>
      </c>
      <c r="AC17" s="82" t="s">
        <v>372</v>
      </c>
      <c r="AD17" s="82" t="s">
        <v>373</v>
      </c>
      <c r="AE17" s="82" t="s">
        <v>374</v>
      </c>
      <c r="AF17" s="82" t="s">
        <v>375</v>
      </c>
      <c r="AG17" s="82" t="s">
        <v>376</v>
      </c>
      <c r="AH17" s="82" t="s">
        <v>377</v>
      </c>
      <c r="AI17" s="82" t="s">
        <v>378</v>
      </c>
      <c r="AJ17" s="350" t="s">
        <v>379</v>
      </c>
      <c r="AK17" s="177" t="s">
        <v>380</v>
      </c>
    </row>
    <row r="18" spans="1:39" s="206" customFormat="1" ht="60" customHeight="1">
      <c r="A18" s="201" t="s">
        <v>279</v>
      </c>
      <c r="B18" s="202" t="s">
        <v>280</v>
      </c>
      <c r="C18" s="202" t="s">
        <v>281</v>
      </c>
      <c r="D18" s="203"/>
      <c r="E18" s="208">
        <v>6</v>
      </c>
      <c r="F18" s="209">
        <v>8</v>
      </c>
      <c r="G18" s="209">
        <v>6</v>
      </c>
      <c r="H18" s="209">
        <v>8</v>
      </c>
      <c r="I18" s="209">
        <v>4</v>
      </c>
      <c r="J18" s="209"/>
      <c r="K18" s="209"/>
      <c r="L18" s="209">
        <v>0</v>
      </c>
      <c r="M18" s="209">
        <v>0</v>
      </c>
      <c r="N18" s="209">
        <v>0</v>
      </c>
      <c r="O18" s="209">
        <v>0</v>
      </c>
      <c r="P18" s="209">
        <v>0</v>
      </c>
      <c r="Q18" s="209"/>
      <c r="R18" s="209"/>
      <c r="S18" s="209">
        <v>0</v>
      </c>
      <c r="T18" s="209">
        <v>0</v>
      </c>
      <c r="U18" s="209">
        <v>0</v>
      </c>
      <c r="V18" s="209">
        <v>0</v>
      </c>
      <c r="W18" s="209">
        <v>4</v>
      </c>
      <c r="X18" s="209"/>
      <c r="Y18" s="209"/>
      <c r="Z18" s="209">
        <v>6</v>
      </c>
      <c r="AA18" s="209">
        <v>8</v>
      </c>
      <c r="AB18" s="209">
        <v>4</v>
      </c>
      <c r="AC18" s="209">
        <v>5</v>
      </c>
      <c r="AD18" s="209">
        <v>0</v>
      </c>
      <c r="AE18" s="209"/>
      <c r="AF18" s="209"/>
      <c r="AG18" s="209">
        <v>2</v>
      </c>
      <c r="AH18" s="209">
        <v>0</v>
      </c>
      <c r="AI18" s="209">
        <v>0</v>
      </c>
      <c r="AJ18" s="204">
        <f>IF(A18="","",SUM(E18:AI18))</f>
        <v>61</v>
      </c>
      <c r="AK18" s="205"/>
    </row>
    <row r="19" spans="1:39" s="91" customFormat="1" ht="60" customHeight="1">
      <c r="A19" s="210" t="str">
        <f>IF('1045Bi Dati di base lav.'!A8="","",'1045Bi Dati di base lav.'!A8)</f>
        <v/>
      </c>
      <c r="B19" s="211" t="str">
        <f>IF('1045Bi Dati di base lav.'!B8="","",'1045Bi Dati di base lav.'!B8)</f>
        <v/>
      </c>
      <c r="C19" s="211" t="str">
        <f>IF('1045Bi Dati di base lav.'!C8="","",'1045Bi Dati di base lav.'!C8)</f>
        <v/>
      </c>
      <c r="D19" s="212"/>
      <c r="E19" s="87"/>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363" t="str">
        <f t="shared" ref="AJ19:AJ83" si="0">IF(A19="","",SUM(E19:AI19))</f>
        <v/>
      </c>
      <c r="AK19" s="90"/>
    </row>
    <row r="20" spans="1:39" s="53" customFormat="1" ht="60" customHeight="1">
      <c r="A20" s="213" t="str">
        <f>IF('1045Bi Dati di base lav.'!A9="","",'1045Bi Dati di base lav.'!A9)</f>
        <v/>
      </c>
      <c r="B20" s="214" t="str">
        <f>IF('1045Bi Dati di base lav.'!B9="","",'1045Bi Dati di base lav.'!B9)</f>
        <v/>
      </c>
      <c r="C20" s="214" t="str">
        <f>IF('1045Bi Dati di base lav.'!C9="","",'1045Bi Dati di base lav.'!C9)</f>
        <v/>
      </c>
      <c r="D20" s="215"/>
      <c r="E20" s="92"/>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364" t="str">
        <f t="shared" si="0"/>
        <v/>
      </c>
      <c r="AK20" s="95"/>
      <c r="AM20" s="96"/>
    </row>
    <row r="21" spans="1:39" s="53" customFormat="1" ht="60" customHeight="1">
      <c r="A21" s="213" t="str">
        <f>IF('1045Bi Dati di base lav.'!A10="","",'1045Bi Dati di base lav.'!A10)</f>
        <v/>
      </c>
      <c r="B21" s="214" t="str">
        <f>IF('1045Bi Dati di base lav.'!B10="","",'1045Bi Dati di base lav.'!B10)</f>
        <v/>
      </c>
      <c r="C21" s="214" t="str">
        <f>IF('1045Bi Dati di base lav.'!C10="","",'1045Bi Dati di base lav.'!C10)</f>
        <v/>
      </c>
      <c r="D21" s="215"/>
      <c r="E21" s="92"/>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364" t="str">
        <f t="shared" si="0"/>
        <v/>
      </c>
      <c r="AK21" s="95"/>
      <c r="AM21" s="97"/>
    </row>
    <row r="22" spans="1:39" s="53" customFormat="1" ht="60" customHeight="1">
      <c r="A22" s="213" t="str">
        <f>IF('1045Bi Dati di base lav.'!A11="","",'1045Bi Dati di base lav.'!A11)</f>
        <v/>
      </c>
      <c r="B22" s="214" t="str">
        <f>IF('1045Bi Dati di base lav.'!B11="","",'1045Bi Dati di base lav.'!B11)</f>
        <v/>
      </c>
      <c r="C22" s="214" t="str">
        <f>IF('1045Bi Dati di base lav.'!C11="","",'1045Bi Dati di base lav.'!C11)</f>
        <v/>
      </c>
      <c r="D22" s="215"/>
      <c r="E22" s="92"/>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364" t="str">
        <f t="shared" si="0"/>
        <v/>
      </c>
      <c r="AK22" s="95"/>
      <c r="AM22" s="97"/>
    </row>
    <row r="23" spans="1:39" s="53" customFormat="1" ht="60" customHeight="1">
      <c r="A23" s="213" t="str">
        <f>IF('1045Bi Dati di base lav.'!A12="","",'1045Bi Dati di base lav.'!A12)</f>
        <v/>
      </c>
      <c r="B23" s="214" t="str">
        <f>IF('1045Bi Dati di base lav.'!B12="","",'1045Bi Dati di base lav.'!B12)</f>
        <v/>
      </c>
      <c r="C23" s="214" t="str">
        <f>IF('1045Bi Dati di base lav.'!C12="","",'1045Bi Dati di base lav.'!C12)</f>
        <v/>
      </c>
      <c r="D23" s="215"/>
      <c r="E23" s="92"/>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364" t="str">
        <f t="shared" si="0"/>
        <v/>
      </c>
      <c r="AK23" s="95"/>
      <c r="AM23" s="97"/>
    </row>
    <row r="24" spans="1:39" s="53" customFormat="1" ht="60" customHeight="1">
      <c r="A24" s="213" t="str">
        <f>IF('1045Bi Dati di base lav.'!A13="","",'1045Bi Dati di base lav.'!A13)</f>
        <v/>
      </c>
      <c r="B24" s="214" t="str">
        <f>IF('1045Bi Dati di base lav.'!B13="","",'1045Bi Dati di base lav.'!B13)</f>
        <v/>
      </c>
      <c r="C24" s="214" t="str">
        <f>IF('1045Bi Dati di base lav.'!C13="","",'1045Bi Dati di base lav.'!C13)</f>
        <v/>
      </c>
      <c r="D24" s="215"/>
      <c r="E24" s="92"/>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364" t="str">
        <f t="shared" si="0"/>
        <v/>
      </c>
      <c r="AK24" s="95"/>
      <c r="AM24" s="97"/>
    </row>
    <row r="25" spans="1:39" s="53" customFormat="1" ht="60" customHeight="1">
      <c r="A25" s="213" t="str">
        <f>IF('1045Bi Dati di base lav.'!A14="","",'1045Bi Dati di base lav.'!A14)</f>
        <v/>
      </c>
      <c r="B25" s="214" t="str">
        <f>IF('1045Bi Dati di base lav.'!B14="","",'1045Bi Dati di base lav.'!B14)</f>
        <v/>
      </c>
      <c r="C25" s="214" t="str">
        <f>IF('1045Bi Dati di base lav.'!C14="","",'1045Bi Dati di base lav.'!C14)</f>
        <v/>
      </c>
      <c r="D25" s="215"/>
      <c r="E25" s="92"/>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364" t="str">
        <f t="shared" si="0"/>
        <v/>
      </c>
      <c r="AK25" s="95"/>
      <c r="AM25" s="97"/>
    </row>
    <row r="26" spans="1:39" s="53" customFormat="1" ht="60" customHeight="1">
      <c r="A26" s="213" t="str">
        <f>IF('1045Bi Dati di base lav.'!A15="","",'1045Bi Dati di base lav.'!A15)</f>
        <v/>
      </c>
      <c r="B26" s="214" t="str">
        <f>IF('1045Bi Dati di base lav.'!B15="","",'1045Bi Dati di base lav.'!B15)</f>
        <v/>
      </c>
      <c r="C26" s="214" t="str">
        <f>IF('1045Bi Dati di base lav.'!C15="","",'1045Bi Dati di base lav.'!C15)</f>
        <v/>
      </c>
      <c r="D26" s="215"/>
      <c r="E26" s="92"/>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364" t="str">
        <f t="shared" si="0"/>
        <v/>
      </c>
      <c r="AK26" s="95"/>
    </row>
    <row r="27" spans="1:39" s="53" customFormat="1" ht="60" customHeight="1">
      <c r="A27" s="213" t="str">
        <f>IF('1045Bi Dati di base lav.'!A16="","",'1045Bi Dati di base lav.'!A16)</f>
        <v/>
      </c>
      <c r="B27" s="214" t="str">
        <f>IF('1045Bi Dati di base lav.'!B16="","",'1045Bi Dati di base lav.'!B16)</f>
        <v/>
      </c>
      <c r="C27" s="214" t="str">
        <f>IF('1045Bi Dati di base lav.'!C16="","",'1045Bi Dati di base lav.'!C16)</f>
        <v/>
      </c>
      <c r="D27" s="215"/>
      <c r="E27" s="92"/>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364" t="str">
        <f t="shared" si="0"/>
        <v/>
      </c>
      <c r="AK27" s="95"/>
    </row>
    <row r="28" spans="1:39" s="53" customFormat="1" ht="60" customHeight="1">
      <c r="A28" s="213" t="str">
        <f>IF('1045Bi Dati di base lav.'!A17="","",'1045Bi Dati di base lav.'!A17)</f>
        <v/>
      </c>
      <c r="B28" s="214" t="str">
        <f>IF('1045Bi Dati di base lav.'!B17="","",'1045Bi Dati di base lav.'!B17)</f>
        <v/>
      </c>
      <c r="C28" s="214" t="str">
        <f>IF('1045Bi Dati di base lav.'!C17="","",'1045Bi Dati di base lav.'!C17)</f>
        <v/>
      </c>
      <c r="D28" s="215"/>
      <c r="E28" s="92"/>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364" t="str">
        <f t="shared" si="0"/>
        <v/>
      </c>
      <c r="AK28" s="95"/>
    </row>
    <row r="29" spans="1:39" s="53" customFormat="1" ht="60" customHeight="1">
      <c r="A29" s="213" t="str">
        <f>IF('1045Bi Dati di base lav.'!A18="","",'1045Bi Dati di base lav.'!A18)</f>
        <v/>
      </c>
      <c r="B29" s="214" t="str">
        <f>IF('1045Bi Dati di base lav.'!B18="","",'1045Bi Dati di base lav.'!B18)</f>
        <v/>
      </c>
      <c r="C29" s="214" t="str">
        <f>IF('1045Bi Dati di base lav.'!C18="","",'1045Bi Dati di base lav.'!C18)</f>
        <v/>
      </c>
      <c r="D29" s="215"/>
      <c r="E29" s="92"/>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364" t="str">
        <f t="shared" si="0"/>
        <v/>
      </c>
      <c r="AK29" s="95"/>
    </row>
    <row r="30" spans="1:39" s="53" customFormat="1" ht="60" customHeight="1">
      <c r="A30" s="213" t="str">
        <f>IF('1045Bi Dati di base lav.'!A19="","",'1045Bi Dati di base lav.'!A19)</f>
        <v/>
      </c>
      <c r="B30" s="214" t="str">
        <f>IF('1045Bi Dati di base lav.'!B19="","",'1045Bi Dati di base lav.'!B19)</f>
        <v/>
      </c>
      <c r="C30" s="214" t="str">
        <f>IF('1045Bi Dati di base lav.'!C19="","",'1045Bi Dati di base lav.'!C19)</f>
        <v/>
      </c>
      <c r="D30" s="215"/>
      <c r="E30" s="92"/>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364" t="str">
        <f t="shared" si="0"/>
        <v/>
      </c>
      <c r="AK30" s="95"/>
    </row>
    <row r="31" spans="1:39" s="53" customFormat="1" ht="60" customHeight="1">
      <c r="A31" s="213" t="str">
        <f>IF('1045Bi Dati di base lav.'!A20="","",'1045Bi Dati di base lav.'!A20)</f>
        <v/>
      </c>
      <c r="B31" s="214" t="str">
        <f>IF('1045Bi Dati di base lav.'!B20="","",'1045Bi Dati di base lav.'!B20)</f>
        <v/>
      </c>
      <c r="C31" s="214" t="str">
        <f>IF('1045Bi Dati di base lav.'!C20="","",'1045Bi Dati di base lav.'!C20)</f>
        <v/>
      </c>
      <c r="D31" s="215"/>
      <c r="E31" s="92"/>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364" t="str">
        <f t="shared" si="0"/>
        <v/>
      </c>
      <c r="AK31" s="95"/>
    </row>
    <row r="32" spans="1:39" s="53" customFormat="1" ht="60" customHeight="1">
      <c r="A32" s="213" t="str">
        <f>IF('1045Bi Dati di base lav.'!A21="","",'1045Bi Dati di base lav.'!A21)</f>
        <v/>
      </c>
      <c r="B32" s="214" t="str">
        <f>IF('1045Bi Dati di base lav.'!B21="","",'1045Bi Dati di base lav.'!B21)</f>
        <v/>
      </c>
      <c r="C32" s="214" t="str">
        <f>IF('1045Bi Dati di base lav.'!C21="","",'1045Bi Dati di base lav.'!C21)</f>
        <v/>
      </c>
      <c r="D32" s="215"/>
      <c r="E32" s="92"/>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364" t="str">
        <f t="shared" si="0"/>
        <v/>
      </c>
      <c r="AK32" s="95"/>
    </row>
    <row r="33" spans="1:37" s="53" customFormat="1" ht="60" customHeight="1">
      <c r="A33" s="213" t="str">
        <f>IF('1045Bi Dati di base lav.'!A22="","",'1045Bi Dati di base lav.'!A22)</f>
        <v/>
      </c>
      <c r="B33" s="214" t="str">
        <f>IF('1045Bi Dati di base lav.'!B22="","",'1045Bi Dati di base lav.'!B22)</f>
        <v/>
      </c>
      <c r="C33" s="214" t="str">
        <f>IF('1045Bi Dati di base lav.'!C22="","",'1045Bi Dati di base lav.'!C22)</f>
        <v/>
      </c>
      <c r="D33" s="215"/>
      <c r="E33" s="92"/>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364" t="str">
        <f t="shared" si="0"/>
        <v/>
      </c>
      <c r="AK33" s="95"/>
    </row>
    <row r="34" spans="1:37" s="53" customFormat="1" ht="60" customHeight="1">
      <c r="A34" s="213" t="str">
        <f>IF('1045Bi Dati di base lav.'!A23="","",'1045Bi Dati di base lav.'!A23)</f>
        <v/>
      </c>
      <c r="B34" s="214" t="str">
        <f>IF('1045Bi Dati di base lav.'!B23="","",'1045Bi Dati di base lav.'!B23)</f>
        <v/>
      </c>
      <c r="C34" s="214" t="str">
        <f>IF('1045Bi Dati di base lav.'!C23="","",'1045Bi Dati di base lav.'!C23)</f>
        <v/>
      </c>
      <c r="D34" s="215"/>
      <c r="E34" s="92"/>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364" t="str">
        <f t="shared" si="0"/>
        <v/>
      </c>
      <c r="AK34" s="95"/>
    </row>
    <row r="35" spans="1:37" s="53" customFormat="1" ht="60" customHeight="1">
      <c r="A35" s="213" t="str">
        <f>IF('1045Bi Dati di base lav.'!A24="","",'1045Bi Dati di base lav.'!A24)</f>
        <v/>
      </c>
      <c r="B35" s="214" t="str">
        <f>IF('1045Bi Dati di base lav.'!B24="","",'1045Bi Dati di base lav.'!B24)</f>
        <v/>
      </c>
      <c r="C35" s="214" t="str">
        <f>IF('1045Bi Dati di base lav.'!C24="","",'1045Bi Dati di base lav.'!C24)</f>
        <v/>
      </c>
      <c r="D35" s="215"/>
      <c r="E35" s="92"/>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364" t="str">
        <f t="shared" si="0"/>
        <v/>
      </c>
      <c r="AK35" s="95"/>
    </row>
    <row r="36" spans="1:37" s="53" customFormat="1" ht="60" customHeight="1">
      <c r="A36" s="213" t="str">
        <f>IF('1045Bi Dati di base lav.'!A25="","",'1045Bi Dati di base lav.'!A25)</f>
        <v/>
      </c>
      <c r="B36" s="214" t="str">
        <f>IF('1045Bi Dati di base lav.'!B25="","",'1045Bi Dati di base lav.'!B25)</f>
        <v/>
      </c>
      <c r="C36" s="214" t="str">
        <f>IF('1045Bi Dati di base lav.'!C25="","",'1045Bi Dati di base lav.'!C25)</f>
        <v/>
      </c>
      <c r="D36" s="215"/>
      <c r="E36" s="92"/>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364" t="str">
        <f t="shared" si="0"/>
        <v/>
      </c>
      <c r="AK36" s="95"/>
    </row>
    <row r="37" spans="1:37" s="53" customFormat="1" ht="60" customHeight="1">
      <c r="A37" s="213" t="str">
        <f>IF('1045Bi Dati di base lav.'!A26="","",'1045Bi Dati di base lav.'!A26)</f>
        <v/>
      </c>
      <c r="B37" s="214" t="str">
        <f>IF('1045Bi Dati di base lav.'!B26="","",'1045Bi Dati di base lav.'!B26)</f>
        <v/>
      </c>
      <c r="C37" s="214" t="str">
        <f>IF('1045Bi Dati di base lav.'!C26="","",'1045Bi Dati di base lav.'!C26)</f>
        <v/>
      </c>
      <c r="D37" s="215"/>
      <c r="E37" s="92"/>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364" t="str">
        <f t="shared" si="0"/>
        <v/>
      </c>
      <c r="AK37" s="95"/>
    </row>
    <row r="38" spans="1:37" s="53" customFormat="1" ht="60" customHeight="1">
      <c r="A38" s="213" t="str">
        <f>IF('1045Bi Dati di base lav.'!A27="","",'1045Bi Dati di base lav.'!A27)</f>
        <v/>
      </c>
      <c r="B38" s="214" t="str">
        <f>IF('1045Bi Dati di base lav.'!B27="","",'1045Bi Dati di base lav.'!B27)</f>
        <v/>
      </c>
      <c r="C38" s="214" t="str">
        <f>IF('1045Bi Dati di base lav.'!C27="","",'1045Bi Dati di base lav.'!C27)</f>
        <v/>
      </c>
      <c r="D38" s="215"/>
      <c r="E38" s="92"/>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364" t="str">
        <f t="shared" si="0"/>
        <v/>
      </c>
      <c r="AK38" s="95"/>
    </row>
    <row r="39" spans="1:37" s="53" customFormat="1" ht="60" customHeight="1">
      <c r="A39" s="213" t="str">
        <f>IF('1045Bi Dati di base lav.'!A28="","",'1045Bi Dati di base lav.'!A28)</f>
        <v/>
      </c>
      <c r="B39" s="214" t="str">
        <f>IF('1045Bi Dati di base lav.'!B28="","",'1045Bi Dati di base lav.'!B28)</f>
        <v/>
      </c>
      <c r="C39" s="214" t="str">
        <f>IF('1045Bi Dati di base lav.'!C28="","",'1045Bi Dati di base lav.'!C28)</f>
        <v/>
      </c>
      <c r="D39" s="215"/>
      <c r="E39" s="92"/>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364" t="str">
        <f t="shared" si="0"/>
        <v/>
      </c>
      <c r="AK39" s="95"/>
    </row>
    <row r="40" spans="1:37" s="53" customFormat="1" ht="60" customHeight="1">
      <c r="A40" s="213" t="str">
        <f>IF('1045Bi Dati di base lav.'!A29="","",'1045Bi Dati di base lav.'!A29)</f>
        <v/>
      </c>
      <c r="B40" s="214" t="str">
        <f>IF('1045Bi Dati di base lav.'!B29="","",'1045Bi Dati di base lav.'!B29)</f>
        <v/>
      </c>
      <c r="C40" s="214" t="str">
        <f>IF('1045Bi Dati di base lav.'!C29="","",'1045Bi Dati di base lav.'!C29)</f>
        <v/>
      </c>
      <c r="D40" s="215"/>
      <c r="E40" s="92"/>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364" t="str">
        <f t="shared" si="0"/>
        <v/>
      </c>
      <c r="AK40" s="95"/>
    </row>
    <row r="41" spans="1:37" s="53" customFormat="1" ht="60" customHeight="1">
      <c r="A41" s="213" t="str">
        <f>IF('1045Bi Dati di base lav.'!A30="","",'1045Bi Dati di base lav.'!A30)</f>
        <v/>
      </c>
      <c r="B41" s="214" t="str">
        <f>IF('1045Bi Dati di base lav.'!B30="","",'1045Bi Dati di base lav.'!B30)</f>
        <v/>
      </c>
      <c r="C41" s="214" t="str">
        <f>IF('1045Bi Dati di base lav.'!C30="","",'1045Bi Dati di base lav.'!C30)</f>
        <v/>
      </c>
      <c r="D41" s="215"/>
      <c r="E41" s="92"/>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364" t="str">
        <f t="shared" si="0"/>
        <v/>
      </c>
      <c r="AK41" s="95"/>
    </row>
    <row r="42" spans="1:37" s="53" customFormat="1" ht="60" customHeight="1">
      <c r="A42" s="213" t="str">
        <f>IF('1045Bi Dati di base lav.'!A31="","",'1045Bi Dati di base lav.'!A31)</f>
        <v/>
      </c>
      <c r="B42" s="214" t="str">
        <f>IF('1045Bi Dati di base lav.'!B31="","",'1045Bi Dati di base lav.'!B31)</f>
        <v/>
      </c>
      <c r="C42" s="214" t="str">
        <f>IF('1045Bi Dati di base lav.'!C31="","",'1045Bi Dati di base lav.'!C31)</f>
        <v/>
      </c>
      <c r="D42" s="215"/>
      <c r="E42" s="92"/>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364" t="str">
        <f t="shared" si="0"/>
        <v/>
      </c>
      <c r="AK42" s="95"/>
    </row>
    <row r="43" spans="1:37" s="53" customFormat="1" ht="60" customHeight="1">
      <c r="A43" s="213" t="str">
        <f>IF('1045Bi Dati di base lav.'!A32="","",'1045Bi Dati di base lav.'!A32)</f>
        <v/>
      </c>
      <c r="B43" s="214" t="str">
        <f>IF('1045Bi Dati di base lav.'!B32="","",'1045Bi Dati di base lav.'!B32)</f>
        <v/>
      </c>
      <c r="C43" s="214" t="str">
        <f>IF('1045Bi Dati di base lav.'!C32="","",'1045Bi Dati di base lav.'!C32)</f>
        <v/>
      </c>
      <c r="D43" s="215"/>
      <c r="E43" s="92"/>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364" t="str">
        <f t="shared" si="0"/>
        <v/>
      </c>
      <c r="AK43" s="95"/>
    </row>
    <row r="44" spans="1:37" s="53" customFormat="1" ht="60" customHeight="1">
      <c r="A44" s="213" t="str">
        <f>IF('1045Bi Dati di base lav.'!A33="","",'1045Bi Dati di base lav.'!A33)</f>
        <v/>
      </c>
      <c r="B44" s="214" t="str">
        <f>IF('1045Bi Dati di base lav.'!B33="","",'1045Bi Dati di base lav.'!B33)</f>
        <v/>
      </c>
      <c r="C44" s="214" t="str">
        <f>IF('1045Bi Dati di base lav.'!C33="","",'1045Bi Dati di base lav.'!C33)</f>
        <v/>
      </c>
      <c r="D44" s="215"/>
      <c r="E44" s="92"/>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364" t="str">
        <f t="shared" si="0"/>
        <v/>
      </c>
      <c r="AK44" s="95"/>
    </row>
    <row r="45" spans="1:37" s="53" customFormat="1" ht="60" customHeight="1">
      <c r="A45" s="213" t="str">
        <f>IF('1045Bi Dati di base lav.'!A34="","",'1045Bi Dati di base lav.'!A34)</f>
        <v/>
      </c>
      <c r="B45" s="214" t="str">
        <f>IF('1045Bi Dati di base lav.'!B34="","",'1045Bi Dati di base lav.'!B34)</f>
        <v/>
      </c>
      <c r="C45" s="214" t="str">
        <f>IF('1045Bi Dati di base lav.'!C34="","",'1045Bi Dati di base lav.'!C34)</f>
        <v/>
      </c>
      <c r="D45" s="215"/>
      <c r="E45" s="92"/>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364" t="str">
        <f t="shared" si="0"/>
        <v/>
      </c>
      <c r="AK45" s="95"/>
    </row>
    <row r="46" spans="1:37" s="53" customFormat="1" ht="60" customHeight="1">
      <c r="A46" s="213" t="str">
        <f>IF('1045Bi Dati di base lav.'!A35="","",'1045Bi Dati di base lav.'!A35)</f>
        <v/>
      </c>
      <c r="B46" s="214" t="str">
        <f>IF('1045Bi Dati di base lav.'!B35="","",'1045Bi Dati di base lav.'!B35)</f>
        <v/>
      </c>
      <c r="C46" s="214" t="str">
        <f>IF('1045Bi Dati di base lav.'!C35="","",'1045Bi Dati di base lav.'!C35)</f>
        <v/>
      </c>
      <c r="D46" s="215"/>
      <c r="E46" s="92"/>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364" t="str">
        <f t="shared" si="0"/>
        <v/>
      </c>
      <c r="AK46" s="95"/>
    </row>
    <row r="47" spans="1:37" s="53" customFormat="1" ht="60" customHeight="1">
      <c r="A47" s="213" t="str">
        <f>IF('1045Bi Dati di base lav.'!A36="","",'1045Bi Dati di base lav.'!A36)</f>
        <v/>
      </c>
      <c r="B47" s="214" t="str">
        <f>IF('1045Bi Dati di base lav.'!B36="","",'1045Bi Dati di base lav.'!B36)</f>
        <v/>
      </c>
      <c r="C47" s="214" t="str">
        <f>IF('1045Bi Dati di base lav.'!C36="","",'1045Bi Dati di base lav.'!C36)</f>
        <v/>
      </c>
      <c r="D47" s="215"/>
      <c r="E47" s="92"/>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364" t="str">
        <f t="shared" si="0"/>
        <v/>
      </c>
      <c r="AK47" s="95"/>
    </row>
    <row r="48" spans="1:37" s="53" customFormat="1" ht="60" customHeight="1">
      <c r="A48" s="213" t="str">
        <f>IF('1045Bi Dati di base lav.'!A37="","",'1045Bi Dati di base lav.'!A37)</f>
        <v/>
      </c>
      <c r="B48" s="214" t="str">
        <f>IF('1045Bi Dati di base lav.'!B37="","",'1045Bi Dati di base lav.'!B37)</f>
        <v/>
      </c>
      <c r="C48" s="214" t="str">
        <f>IF('1045Bi Dati di base lav.'!C37="","",'1045Bi Dati di base lav.'!C37)</f>
        <v/>
      </c>
      <c r="D48" s="215"/>
      <c r="E48" s="92"/>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364" t="str">
        <f t="shared" si="0"/>
        <v/>
      </c>
      <c r="AK48" s="95"/>
    </row>
    <row r="49" spans="1:37" s="53" customFormat="1" ht="60" customHeight="1">
      <c r="A49" s="213" t="str">
        <f>IF('1045Bi Dati di base lav.'!A38="","",'1045Bi Dati di base lav.'!A38)</f>
        <v/>
      </c>
      <c r="B49" s="214" t="str">
        <f>IF('1045Bi Dati di base lav.'!B38="","",'1045Bi Dati di base lav.'!B38)</f>
        <v/>
      </c>
      <c r="C49" s="214" t="str">
        <f>IF('1045Bi Dati di base lav.'!C38="","",'1045Bi Dati di base lav.'!C38)</f>
        <v/>
      </c>
      <c r="D49" s="215"/>
      <c r="E49" s="92"/>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364" t="str">
        <f t="shared" si="0"/>
        <v/>
      </c>
      <c r="AK49" s="95"/>
    </row>
    <row r="50" spans="1:37" s="53" customFormat="1" ht="60" customHeight="1">
      <c r="A50" s="213" t="str">
        <f>IF('1045Bi Dati di base lav.'!A39="","",'1045Bi Dati di base lav.'!A39)</f>
        <v/>
      </c>
      <c r="B50" s="214" t="str">
        <f>IF('1045Bi Dati di base lav.'!B39="","",'1045Bi Dati di base lav.'!B39)</f>
        <v/>
      </c>
      <c r="C50" s="214" t="str">
        <f>IF('1045Bi Dati di base lav.'!C39="","",'1045Bi Dati di base lav.'!C39)</f>
        <v/>
      </c>
      <c r="D50" s="215"/>
      <c r="E50" s="92"/>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364" t="str">
        <f t="shared" si="0"/>
        <v/>
      </c>
      <c r="AK50" s="95"/>
    </row>
    <row r="51" spans="1:37" s="53" customFormat="1" ht="60" customHeight="1">
      <c r="A51" s="213" t="str">
        <f>IF('1045Bi Dati di base lav.'!A40="","",'1045Bi Dati di base lav.'!A40)</f>
        <v/>
      </c>
      <c r="B51" s="214" t="str">
        <f>IF('1045Bi Dati di base lav.'!B40="","",'1045Bi Dati di base lav.'!B40)</f>
        <v/>
      </c>
      <c r="C51" s="214" t="str">
        <f>IF('1045Bi Dati di base lav.'!C40="","",'1045Bi Dati di base lav.'!C40)</f>
        <v/>
      </c>
      <c r="D51" s="215"/>
      <c r="E51" s="92"/>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364" t="str">
        <f t="shared" si="0"/>
        <v/>
      </c>
      <c r="AK51" s="95"/>
    </row>
    <row r="52" spans="1:37" s="53" customFormat="1" ht="60" customHeight="1">
      <c r="A52" s="213" t="str">
        <f>IF('1045Bi Dati di base lav.'!A41="","",'1045Bi Dati di base lav.'!A41)</f>
        <v/>
      </c>
      <c r="B52" s="214" t="str">
        <f>IF('1045Bi Dati di base lav.'!B41="","",'1045Bi Dati di base lav.'!B41)</f>
        <v/>
      </c>
      <c r="C52" s="214" t="str">
        <f>IF('1045Bi Dati di base lav.'!C41="","",'1045Bi Dati di base lav.'!C41)</f>
        <v/>
      </c>
      <c r="D52" s="215"/>
      <c r="E52" s="92"/>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364" t="str">
        <f t="shared" si="0"/>
        <v/>
      </c>
      <c r="AK52" s="95"/>
    </row>
    <row r="53" spans="1:37" s="53" customFormat="1" ht="60" customHeight="1">
      <c r="A53" s="213" t="str">
        <f>IF('1045Bi Dati di base lav.'!A42="","",'1045Bi Dati di base lav.'!A42)</f>
        <v/>
      </c>
      <c r="B53" s="214" t="str">
        <f>IF('1045Bi Dati di base lav.'!B42="","",'1045Bi Dati di base lav.'!B42)</f>
        <v/>
      </c>
      <c r="C53" s="214" t="str">
        <f>IF('1045Bi Dati di base lav.'!C42="","",'1045Bi Dati di base lav.'!C42)</f>
        <v/>
      </c>
      <c r="D53" s="215"/>
      <c r="E53" s="92"/>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364" t="str">
        <f t="shared" si="0"/>
        <v/>
      </c>
      <c r="AK53" s="95"/>
    </row>
    <row r="54" spans="1:37" s="53" customFormat="1" ht="60" customHeight="1">
      <c r="A54" s="213" t="str">
        <f>IF('1045Bi Dati di base lav.'!A43="","",'1045Bi Dati di base lav.'!A43)</f>
        <v/>
      </c>
      <c r="B54" s="214" t="str">
        <f>IF('1045Bi Dati di base lav.'!B43="","",'1045Bi Dati di base lav.'!B43)</f>
        <v/>
      </c>
      <c r="C54" s="214" t="str">
        <f>IF('1045Bi Dati di base lav.'!C43="","",'1045Bi Dati di base lav.'!C43)</f>
        <v/>
      </c>
      <c r="D54" s="215"/>
      <c r="E54" s="92"/>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364" t="str">
        <f t="shared" si="0"/>
        <v/>
      </c>
      <c r="AK54" s="95"/>
    </row>
    <row r="55" spans="1:37" s="53" customFormat="1" ht="60" customHeight="1">
      <c r="A55" s="213" t="str">
        <f>IF('1045Bi Dati di base lav.'!A44="","",'1045Bi Dati di base lav.'!A44)</f>
        <v/>
      </c>
      <c r="B55" s="214" t="str">
        <f>IF('1045Bi Dati di base lav.'!B44="","",'1045Bi Dati di base lav.'!B44)</f>
        <v/>
      </c>
      <c r="C55" s="214" t="str">
        <f>IF('1045Bi Dati di base lav.'!C44="","",'1045Bi Dati di base lav.'!C44)</f>
        <v/>
      </c>
      <c r="D55" s="215"/>
      <c r="E55" s="92"/>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364" t="str">
        <f t="shared" si="0"/>
        <v/>
      </c>
      <c r="AK55" s="95"/>
    </row>
    <row r="56" spans="1:37" s="53" customFormat="1" ht="60" customHeight="1">
      <c r="A56" s="213" t="str">
        <f>IF('1045Bi Dati di base lav.'!A45="","",'1045Bi Dati di base lav.'!A45)</f>
        <v/>
      </c>
      <c r="B56" s="214" t="str">
        <f>IF('1045Bi Dati di base lav.'!B45="","",'1045Bi Dati di base lav.'!B45)</f>
        <v/>
      </c>
      <c r="C56" s="214" t="str">
        <f>IF('1045Bi Dati di base lav.'!C45="","",'1045Bi Dati di base lav.'!C45)</f>
        <v/>
      </c>
      <c r="D56" s="215"/>
      <c r="E56" s="92"/>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364" t="str">
        <f t="shared" si="0"/>
        <v/>
      </c>
      <c r="AK56" s="95"/>
    </row>
    <row r="57" spans="1:37" s="53" customFormat="1" ht="60" customHeight="1">
      <c r="A57" s="213" t="str">
        <f>IF('1045Bi Dati di base lav.'!A46="","",'1045Bi Dati di base lav.'!A46)</f>
        <v/>
      </c>
      <c r="B57" s="214" t="str">
        <f>IF('1045Bi Dati di base lav.'!B46="","",'1045Bi Dati di base lav.'!B46)</f>
        <v/>
      </c>
      <c r="C57" s="214" t="str">
        <f>IF('1045Bi Dati di base lav.'!C46="","",'1045Bi Dati di base lav.'!C46)</f>
        <v/>
      </c>
      <c r="D57" s="215"/>
      <c r="E57" s="92"/>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364" t="str">
        <f t="shared" si="0"/>
        <v/>
      </c>
      <c r="AK57" s="95"/>
    </row>
    <row r="58" spans="1:37" s="53" customFormat="1" ht="60" customHeight="1">
      <c r="A58" s="213" t="str">
        <f>IF('1045Bi Dati di base lav.'!A47="","",'1045Bi Dati di base lav.'!A47)</f>
        <v/>
      </c>
      <c r="B58" s="214" t="str">
        <f>IF('1045Bi Dati di base lav.'!B47="","",'1045Bi Dati di base lav.'!B47)</f>
        <v/>
      </c>
      <c r="C58" s="214" t="str">
        <f>IF('1045Bi Dati di base lav.'!C47="","",'1045Bi Dati di base lav.'!C47)</f>
        <v/>
      </c>
      <c r="D58" s="215"/>
      <c r="E58" s="92"/>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364" t="str">
        <f t="shared" si="0"/>
        <v/>
      </c>
      <c r="AK58" s="95"/>
    </row>
    <row r="59" spans="1:37" s="53" customFormat="1" ht="60" customHeight="1">
      <c r="A59" s="213" t="str">
        <f>IF('1045Bi Dati di base lav.'!A48="","",'1045Bi Dati di base lav.'!A48)</f>
        <v/>
      </c>
      <c r="B59" s="214" t="str">
        <f>IF('1045Bi Dati di base lav.'!B48="","",'1045Bi Dati di base lav.'!B48)</f>
        <v/>
      </c>
      <c r="C59" s="214" t="str">
        <f>IF('1045Bi Dati di base lav.'!C48="","",'1045Bi Dati di base lav.'!C48)</f>
        <v/>
      </c>
      <c r="D59" s="215"/>
      <c r="E59" s="92"/>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364" t="str">
        <f t="shared" si="0"/>
        <v/>
      </c>
      <c r="AK59" s="95"/>
    </row>
    <row r="60" spans="1:37" s="53" customFormat="1" ht="60" customHeight="1">
      <c r="A60" s="213" t="str">
        <f>IF('1045Bi Dati di base lav.'!A49="","",'1045Bi Dati di base lav.'!A49)</f>
        <v/>
      </c>
      <c r="B60" s="214" t="str">
        <f>IF('1045Bi Dati di base lav.'!B49="","",'1045Bi Dati di base lav.'!B49)</f>
        <v/>
      </c>
      <c r="C60" s="214" t="str">
        <f>IF('1045Bi Dati di base lav.'!C49="","",'1045Bi Dati di base lav.'!C49)</f>
        <v/>
      </c>
      <c r="D60" s="215"/>
      <c r="E60" s="92"/>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364" t="str">
        <f t="shared" si="0"/>
        <v/>
      </c>
      <c r="AK60" s="95"/>
    </row>
    <row r="61" spans="1:37" s="53" customFormat="1" ht="60" customHeight="1">
      <c r="A61" s="213" t="str">
        <f>IF('1045Bi Dati di base lav.'!A50="","",'1045Bi Dati di base lav.'!A50)</f>
        <v/>
      </c>
      <c r="B61" s="214" t="str">
        <f>IF('1045Bi Dati di base lav.'!B50="","",'1045Bi Dati di base lav.'!B50)</f>
        <v/>
      </c>
      <c r="C61" s="214" t="str">
        <f>IF('1045Bi Dati di base lav.'!C50="","",'1045Bi Dati di base lav.'!C50)</f>
        <v/>
      </c>
      <c r="D61" s="215"/>
      <c r="E61" s="92"/>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364" t="str">
        <f t="shared" si="0"/>
        <v/>
      </c>
      <c r="AK61" s="95"/>
    </row>
    <row r="62" spans="1:37" s="53" customFormat="1" ht="60" customHeight="1">
      <c r="A62" s="213" t="str">
        <f>IF('1045Bi Dati di base lav.'!A51="","",'1045Bi Dati di base lav.'!A51)</f>
        <v/>
      </c>
      <c r="B62" s="214" t="str">
        <f>IF('1045Bi Dati di base lav.'!B51="","",'1045Bi Dati di base lav.'!B51)</f>
        <v/>
      </c>
      <c r="C62" s="214" t="str">
        <f>IF('1045Bi Dati di base lav.'!C51="","",'1045Bi Dati di base lav.'!C51)</f>
        <v/>
      </c>
      <c r="D62" s="215"/>
      <c r="E62" s="92"/>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364" t="str">
        <f t="shared" si="0"/>
        <v/>
      </c>
      <c r="AK62" s="95"/>
    </row>
    <row r="63" spans="1:37" s="53" customFormat="1" ht="60" customHeight="1">
      <c r="A63" s="213" t="str">
        <f>IF('1045Bi Dati di base lav.'!A52="","",'1045Bi Dati di base lav.'!A52)</f>
        <v/>
      </c>
      <c r="B63" s="214" t="str">
        <f>IF('1045Bi Dati di base lav.'!B52="","",'1045Bi Dati di base lav.'!B52)</f>
        <v/>
      </c>
      <c r="C63" s="214" t="str">
        <f>IF('1045Bi Dati di base lav.'!C52="","",'1045Bi Dati di base lav.'!C52)</f>
        <v/>
      </c>
      <c r="D63" s="215"/>
      <c r="E63" s="92"/>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364" t="str">
        <f t="shared" si="0"/>
        <v/>
      </c>
      <c r="AK63" s="95"/>
    </row>
    <row r="64" spans="1:37" s="53" customFormat="1" ht="60" customHeight="1">
      <c r="A64" s="213" t="str">
        <f>IF('1045Bi Dati di base lav.'!A53="","",'1045Bi Dati di base lav.'!A53)</f>
        <v/>
      </c>
      <c r="B64" s="214" t="str">
        <f>IF('1045Bi Dati di base lav.'!B53="","",'1045Bi Dati di base lav.'!B53)</f>
        <v/>
      </c>
      <c r="C64" s="214" t="str">
        <f>IF('1045Bi Dati di base lav.'!C53="","",'1045Bi Dati di base lav.'!C53)</f>
        <v/>
      </c>
      <c r="D64" s="215"/>
      <c r="E64" s="92"/>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364" t="str">
        <f t="shared" si="0"/>
        <v/>
      </c>
      <c r="AK64" s="95"/>
    </row>
    <row r="65" spans="1:37" s="53" customFormat="1" ht="60" customHeight="1">
      <c r="A65" s="213" t="str">
        <f>IF('1045Bi Dati di base lav.'!A54="","",'1045Bi Dati di base lav.'!A54)</f>
        <v/>
      </c>
      <c r="B65" s="214" t="str">
        <f>IF('1045Bi Dati di base lav.'!B54="","",'1045Bi Dati di base lav.'!B54)</f>
        <v/>
      </c>
      <c r="C65" s="214" t="str">
        <f>IF('1045Bi Dati di base lav.'!C54="","",'1045Bi Dati di base lav.'!C54)</f>
        <v/>
      </c>
      <c r="D65" s="215"/>
      <c r="E65" s="92"/>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364" t="str">
        <f t="shared" si="0"/>
        <v/>
      </c>
      <c r="AK65" s="95"/>
    </row>
    <row r="66" spans="1:37" s="53" customFormat="1" ht="60" customHeight="1">
      <c r="A66" s="213" t="str">
        <f>IF('1045Bi Dati di base lav.'!A55="","",'1045Bi Dati di base lav.'!A55)</f>
        <v/>
      </c>
      <c r="B66" s="214" t="str">
        <f>IF('1045Bi Dati di base lav.'!B55="","",'1045Bi Dati di base lav.'!B55)</f>
        <v/>
      </c>
      <c r="C66" s="214" t="str">
        <f>IF('1045Bi Dati di base lav.'!C55="","",'1045Bi Dati di base lav.'!C55)</f>
        <v/>
      </c>
      <c r="D66" s="215"/>
      <c r="E66" s="92"/>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364" t="str">
        <f t="shared" si="0"/>
        <v/>
      </c>
      <c r="AK66" s="95"/>
    </row>
    <row r="67" spans="1:37" s="53" customFormat="1" ht="60" customHeight="1">
      <c r="A67" s="213" t="str">
        <f>IF('1045Bi Dati di base lav.'!A56="","",'1045Bi Dati di base lav.'!A56)</f>
        <v/>
      </c>
      <c r="B67" s="214" t="str">
        <f>IF('1045Bi Dati di base lav.'!B56="","",'1045Bi Dati di base lav.'!B56)</f>
        <v/>
      </c>
      <c r="C67" s="214" t="str">
        <f>IF('1045Bi Dati di base lav.'!C56="","",'1045Bi Dati di base lav.'!C56)</f>
        <v/>
      </c>
      <c r="D67" s="215"/>
      <c r="E67" s="92"/>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364" t="str">
        <f t="shared" si="0"/>
        <v/>
      </c>
      <c r="AK67" s="95"/>
    </row>
    <row r="68" spans="1:37" s="53" customFormat="1" ht="60" customHeight="1">
      <c r="A68" s="213" t="str">
        <f>IF('1045Bi Dati di base lav.'!A57="","",'1045Bi Dati di base lav.'!A57)</f>
        <v/>
      </c>
      <c r="B68" s="214" t="str">
        <f>IF('1045Bi Dati di base lav.'!B57="","",'1045Bi Dati di base lav.'!B57)</f>
        <v/>
      </c>
      <c r="C68" s="214" t="str">
        <f>IF('1045Bi Dati di base lav.'!C57="","",'1045Bi Dati di base lav.'!C57)</f>
        <v/>
      </c>
      <c r="D68" s="215"/>
      <c r="E68" s="92"/>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364" t="str">
        <f t="shared" si="0"/>
        <v/>
      </c>
      <c r="AK68" s="95"/>
    </row>
    <row r="69" spans="1:37" s="53" customFormat="1" ht="60" customHeight="1">
      <c r="A69" s="213" t="str">
        <f>IF('1045Bi Dati di base lav.'!A58="","",'1045Bi Dati di base lav.'!A58)</f>
        <v/>
      </c>
      <c r="B69" s="214" t="str">
        <f>IF('1045Bi Dati di base lav.'!B58="","",'1045Bi Dati di base lav.'!B58)</f>
        <v/>
      </c>
      <c r="C69" s="214" t="str">
        <f>IF('1045Bi Dati di base lav.'!C58="","",'1045Bi Dati di base lav.'!C58)</f>
        <v/>
      </c>
      <c r="D69" s="215"/>
      <c r="E69" s="92"/>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364" t="str">
        <f t="shared" si="0"/>
        <v/>
      </c>
      <c r="AK69" s="95"/>
    </row>
    <row r="70" spans="1:37" s="53" customFormat="1" ht="60" customHeight="1">
      <c r="A70" s="213" t="str">
        <f>IF('1045Bi Dati di base lav.'!A59="","",'1045Bi Dati di base lav.'!A59)</f>
        <v/>
      </c>
      <c r="B70" s="214" t="str">
        <f>IF('1045Bi Dati di base lav.'!B59="","",'1045Bi Dati di base lav.'!B59)</f>
        <v/>
      </c>
      <c r="C70" s="214" t="str">
        <f>IF('1045Bi Dati di base lav.'!C59="","",'1045Bi Dati di base lav.'!C59)</f>
        <v/>
      </c>
      <c r="D70" s="215"/>
      <c r="E70" s="92"/>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364" t="str">
        <f t="shared" si="0"/>
        <v/>
      </c>
      <c r="AK70" s="95"/>
    </row>
    <row r="71" spans="1:37" s="53" customFormat="1" ht="60" customHeight="1">
      <c r="A71" s="213" t="str">
        <f>IF('1045Bi Dati di base lav.'!A60="","",'1045Bi Dati di base lav.'!A60)</f>
        <v/>
      </c>
      <c r="B71" s="214" t="str">
        <f>IF('1045Bi Dati di base lav.'!B60="","",'1045Bi Dati di base lav.'!B60)</f>
        <v/>
      </c>
      <c r="C71" s="214" t="str">
        <f>IF('1045Bi Dati di base lav.'!C60="","",'1045Bi Dati di base lav.'!C60)</f>
        <v/>
      </c>
      <c r="D71" s="215"/>
      <c r="E71" s="92"/>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364" t="str">
        <f t="shared" si="0"/>
        <v/>
      </c>
      <c r="AK71" s="95"/>
    </row>
    <row r="72" spans="1:37" s="53" customFormat="1" ht="60" customHeight="1">
      <c r="A72" s="213" t="str">
        <f>IF('1045Bi Dati di base lav.'!A61="","",'1045Bi Dati di base lav.'!A61)</f>
        <v/>
      </c>
      <c r="B72" s="214" t="str">
        <f>IF('1045Bi Dati di base lav.'!B61="","",'1045Bi Dati di base lav.'!B61)</f>
        <v/>
      </c>
      <c r="C72" s="214" t="str">
        <f>IF('1045Bi Dati di base lav.'!C61="","",'1045Bi Dati di base lav.'!C61)</f>
        <v/>
      </c>
      <c r="D72" s="215"/>
      <c r="E72" s="92"/>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364" t="str">
        <f t="shared" si="0"/>
        <v/>
      </c>
      <c r="AK72" s="95"/>
    </row>
    <row r="73" spans="1:37" s="53" customFormat="1" ht="60" customHeight="1">
      <c r="A73" s="213" t="str">
        <f>IF('1045Bi Dati di base lav.'!A62="","",'1045Bi Dati di base lav.'!A62)</f>
        <v/>
      </c>
      <c r="B73" s="214" t="str">
        <f>IF('1045Bi Dati di base lav.'!B62="","",'1045Bi Dati di base lav.'!B62)</f>
        <v/>
      </c>
      <c r="C73" s="214" t="str">
        <f>IF('1045Bi Dati di base lav.'!C62="","",'1045Bi Dati di base lav.'!C62)</f>
        <v/>
      </c>
      <c r="D73" s="215"/>
      <c r="E73" s="92"/>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364" t="str">
        <f t="shared" si="0"/>
        <v/>
      </c>
      <c r="AK73" s="95"/>
    </row>
    <row r="74" spans="1:37" s="53" customFormat="1" ht="60" customHeight="1">
      <c r="A74" s="213" t="str">
        <f>IF('1045Bi Dati di base lav.'!A63="","",'1045Bi Dati di base lav.'!A63)</f>
        <v/>
      </c>
      <c r="B74" s="214" t="str">
        <f>IF('1045Bi Dati di base lav.'!B63="","",'1045Bi Dati di base lav.'!B63)</f>
        <v/>
      </c>
      <c r="C74" s="214" t="str">
        <f>IF('1045Bi Dati di base lav.'!C63="","",'1045Bi Dati di base lav.'!C63)</f>
        <v/>
      </c>
      <c r="D74" s="215"/>
      <c r="E74" s="92"/>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364" t="str">
        <f t="shared" si="0"/>
        <v/>
      </c>
      <c r="AK74" s="95"/>
    </row>
    <row r="75" spans="1:37" s="53" customFormat="1" ht="60" customHeight="1">
      <c r="A75" s="213" t="str">
        <f>IF('1045Bi Dati di base lav.'!A64="","",'1045Bi Dati di base lav.'!A64)</f>
        <v/>
      </c>
      <c r="B75" s="214" t="str">
        <f>IF('1045Bi Dati di base lav.'!B64="","",'1045Bi Dati di base lav.'!B64)</f>
        <v/>
      </c>
      <c r="C75" s="214" t="str">
        <f>IF('1045Bi Dati di base lav.'!C64="","",'1045Bi Dati di base lav.'!C64)</f>
        <v/>
      </c>
      <c r="D75" s="215"/>
      <c r="E75" s="92"/>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364" t="str">
        <f t="shared" si="0"/>
        <v/>
      </c>
      <c r="AK75" s="95"/>
    </row>
    <row r="76" spans="1:37" s="53" customFormat="1" ht="60" customHeight="1">
      <c r="A76" s="213" t="str">
        <f>IF('1045Bi Dati di base lav.'!A65="","",'1045Bi Dati di base lav.'!A65)</f>
        <v/>
      </c>
      <c r="B76" s="214" t="str">
        <f>IF('1045Bi Dati di base lav.'!B65="","",'1045Bi Dati di base lav.'!B65)</f>
        <v/>
      </c>
      <c r="C76" s="214" t="str">
        <f>IF('1045Bi Dati di base lav.'!C65="","",'1045Bi Dati di base lav.'!C65)</f>
        <v/>
      </c>
      <c r="D76" s="215"/>
      <c r="E76" s="92"/>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364" t="str">
        <f t="shared" si="0"/>
        <v/>
      </c>
      <c r="AK76" s="95"/>
    </row>
    <row r="77" spans="1:37" s="53" customFormat="1" ht="60" customHeight="1">
      <c r="A77" s="213" t="str">
        <f>IF('1045Bi Dati di base lav.'!A66="","",'1045Bi Dati di base lav.'!A66)</f>
        <v/>
      </c>
      <c r="B77" s="214" t="str">
        <f>IF('1045Bi Dati di base lav.'!B66="","",'1045Bi Dati di base lav.'!B66)</f>
        <v/>
      </c>
      <c r="C77" s="214" t="str">
        <f>IF('1045Bi Dati di base lav.'!C66="","",'1045Bi Dati di base lav.'!C66)</f>
        <v/>
      </c>
      <c r="D77" s="215"/>
      <c r="E77" s="92"/>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364" t="str">
        <f t="shared" si="0"/>
        <v/>
      </c>
      <c r="AK77" s="95"/>
    </row>
    <row r="78" spans="1:37" s="53" customFormat="1" ht="60" customHeight="1">
      <c r="A78" s="213" t="str">
        <f>IF('1045Bi Dati di base lav.'!A67="","",'1045Bi Dati di base lav.'!A67)</f>
        <v/>
      </c>
      <c r="B78" s="214" t="str">
        <f>IF('1045Bi Dati di base lav.'!B67="","",'1045Bi Dati di base lav.'!B67)</f>
        <v/>
      </c>
      <c r="C78" s="214" t="str">
        <f>IF('1045Bi Dati di base lav.'!C67="","",'1045Bi Dati di base lav.'!C67)</f>
        <v/>
      </c>
      <c r="D78" s="215"/>
      <c r="E78" s="92"/>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364" t="str">
        <f t="shared" si="0"/>
        <v/>
      </c>
      <c r="AK78" s="95"/>
    </row>
    <row r="79" spans="1:37" s="53" customFormat="1" ht="60" customHeight="1">
      <c r="A79" s="213" t="str">
        <f>IF('1045Bi Dati di base lav.'!A68="","",'1045Bi Dati di base lav.'!A68)</f>
        <v/>
      </c>
      <c r="B79" s="214" t="str">
        <f>IF('1045Bi Dati di base lav.'!B68="","",'1045Bi Dati di base lav.'!B68)</f>
        <v/>
      </c>
      <c r="C79" s="214" t="str">
        <f>IF('1045Bi Dati di base lav.'!C68="","",'1045Bi Dati di base lav.'!C68)</f>
        <v/>
      </c>
      <c r="D79" s="215"/>
      <c r="E79" s="92"/>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364" t="str">
        <f t="shared" si="0"/>
        <v/>
      </c>
      <c r="AK79" s="95"/>
    </row>
    <row r="80" spans="1:37" s="53" customFormat="1" ht="60" customHeight="1">
      <c r="A80" s="213" t="str">
        <f>IF('1045Bi Dati di base lav.'!A69="","",'1045Bi Dati di base lav.'!A69)</f>
        <v/>
      </c>
      <c r="B80" s="214" t="str">
        <f>IF('1045Bi Dati di base lav.'!B69="","",'1045Bi Dati di base lav.'!B69)</f>
        <v/>
      </c>
      <c r="C80" s="214" t="str">
        <f>IF('1045Bi Dati di base lav.'!C69="","",'1045Bi Dati di base lav.'!C69)</f>
        <v/>
      </c>
      <c r="D80" s="215"/>
      <c r="E80" s="92"/>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364" t="str">
        <f t="shared" si="0"/>
        <v/>
      </c>
      <c r="AK80" s="95"/>
    </row>
    <row r="81" spans="1:37" s="53" customFormat="1" ht="60" customHeight="1">
      <c r="A81" s="213" t="str">
        <f>IF('1045Bi Dati di base lav.'!A70="","",'1045Bi Dati di base lav.'!A70)</f>
        <v/>
      </c>
      <c r="B81" s="214" t="str">
        <f>IF('1045Bi Dati di base lav.'!B70="","",'1045Bi Dati di base lav.'!B70)</f>
        <v/>
      </c>
      <c r="C81" s="214" t="str">
        <f>IF('1045Bi Dati di base lav.'!C70="","",'1045Bi Dati di base lav.'!C70)</f>
        <v/>
      </c>
      <c r="D81" s="215"/>
      <c r="E81" s="92"/>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364" t="str">
        <f t="shared" si="0"/>
        <v/>
      </c>
      <c r="AK81" s="95"/>
    </row>
    <row r="82" spans="1:37" s="53" customFormat="1" ht="60" customHeight="1">
      <c r="A82" s="213" t="str">
        <f>IF('1045Bi Dati di base lav.'!A71="","",'1045Bi Dati di base lav.'!A71)</f>
        <v/>
      </c>
      <c r="B82" s="214" t="str">
        <f>IF('1045Bi Dati di base lav.'!B71="","",'1045Bi Dati di base lav.'!B71)</f>
        <v/>
      </c>
      <c r="C82" s="214" t="str">
        <f>IF('1045Bi Dati di base lav.'!C71="","",'1045Bi Dati di base lav.'!C71)</f>
        <v/>
      </c>
      <c r="D82" s="215"/>
      <c r="E82" s="92"/>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364" t="str">
        <f t="shared" si="0"/>
        <v/>
      </c>
      <c r="AK82" s="95"/>
    </row>
    <row r="83" spans="1:37" s="53" customFormat="1" ht="60" customHeight="1">
      <c r="A83" s="213" t="str">
        <f>IF('1045Bi Dati di base lav.'!A72="","",'1045Bi Dati di base lav.'!A72)</f>
        <v/>
      </c>
      <c r="B83" s="214" t="str">
        <f>IF('1045Bi Dati di base lav.'!B72="","",'1045Bi Dati di base lav.'!B72)</f>
        <v/>
      </c>
      <c r="C83" s="214" t="str">
        <f>IF('1045Bi Dati di base lav.'!C72="","",'1045Bi Dati di base lav.'!C72)</f>
        <v/>
      </c>
      <c r="D83" s="215"/>
      <c r="E83" s="92"/>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364" t="str">
        <f t="shared" si="0"/>
        <v/>
      </c>
      <c r="AK83" s="95"/>
    </row>
    <row r="84" spans="1:37" s="53" customFormat="1" ht="60" customHeight="1">
      <c r="A84" s="213" t="str">
        <f>IF('1045Bi Dati di base lav.'!A73="","",'1045Bi Dati di base lav.'!A73)</f>
        <v/>
      </c>
      <c r="B84" s="214" t="str">
        <f>IF('1045Bi Dati di base lav.'!B73="","",'1045Bi Dati di base lav.'!B73)</f>
        <v/>
      </c>
      <c r="C84" s="214" t="str">
        <f>IF('1045Bi Dati di base lav.'!C73="","",'1045Bi Dati di base lav.'!C73)</f>
        <v/>
      </c>
      <c r="D84" s="215"/>
      <c r="E84" s="92"/>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364" t="str">
        <f t="shared" ref="AJ84:AJ117" si="1">IF(A84="","",SUM(E84:AI84))</f>
        <v/>
      </c>
      <c r="AK84" s="95"/>
    </row>
    <row r="85" spans="1:37" s="53" customFormat="1" ht="60" customHeight="1">
      <c r="A85" s="213" t="str">
        <f>IF('1045Bi Dati di base lav.'!A74="","",'1045Bi Dati di base lav.'!A74)</f>
        <v/>
      </c>
      <c r="B85" s="214" t="str">
        <f>IF('1045Bi Dati di base lav.'!B74="","",'1045Bi Dati di base lav.'!B74)</f>
        <v/>
      </c>
      <c r="C85" s="214" t="str">
        <f>IF('1045Bi Dati di base lav.'!C74="","",'1045Bi Dati di base lav.'!C74)</f>
        <v/>
      </c>
      <c r="D85" s="215"/>
      <c r="E85" s="92"/>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364" t="str">
        <f t="shared" si="1"/>
        <v/>
      </c>
      <c r="AK85" s="95"/>
    </row>
    <row r="86" spans="1:37" s="53" customFormat="1" ht="60" customHeight="1">
      <c r="A86" s="213" t="str">
        <f>IF('1045Bi Dati di base lav.'!A75="","",'1045Bi Dati di base lav.'!A75)</f>
        <v/>
      </c>
      <c r="B86" s="214" t="str">
        <f>IF('1045Bi Dati di base lav.'!B75="","",'1045Bi Dati di base lav.'!B75)</f>
        <v/>
      </c>
      <c r="C86" s="214" t="str">
        <f>IF('1045Bi Dati di base lav.'!C75="","",'1045Bi Dati di base lav.'!C75)</f>
        <v/>
      </c>
      <c r="D86" s="215"/>
      <c r="E86" s="92"/>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364" t="str">
        <f t="shared" si="1"/>
        <v/>
      </c>
      <c r="AK86" s="95"/>
    </row>
    <row r="87" spans="1:37" s="53" customFormat="1" ht="60" customHeight="1">
      <c r="A87" s="213" t="str">
        <f>IF('1045Bi Dati di base lav.'!A76="","",'1045Bi Dati di base lav.'!A76)</f>
        <v/>
      </c>
      <c r="B87" s="214" t="str">
        <f>IF('1045Bi Dati di base lav.'!B76="","",'1045Bi Dati di base lav.'!B76)</f>
        <v/>
      </c>
      <c r="C87" s="214" t="str">
        <f>IF('1045Bi Dati di base lav.'!C76="","",'1045Bi Dati di base lav.'!C76)</f>
        <v/>
      </c>
      <c r="D87" s="215"/>
      <c r="E87" s="92"/>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364" t="str">
        <f t="shared" si="1"/>
        <v/>
      </c>
      <c r="AK87" s="95"/>
    </row>
    <row r="88" spans="1:37" s="53" customFormat="1" ht="60" customHeight="1">
      <c r="A88" s="213" t="str">
        <f>IF('1045Bi Dati di base lav.'!A77="","",'1045Bi Dati di base lav.'!A77)</f>
        <v/>
      </c>
      <c r="B88" s="214" t="str">
        <f>IF('1045Bi Dati di base lav.'!B77="","",'1045Bi Dati di base lav.'!B77)</f>
        <v/>
      </c>
      <c r="C88" s="214" t="str">
        <f>IF('1045Bi Dati di base lav.'!C77="","",'1045Bi Dati di base lav.'!C77)</f>
        <v/>
      </c>
      <c r="D88" s="215"/>
      <c r="E88" s="92"/>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364" t="str">
        <f t="shared" si="1"/>
        <v/>
      </c>
      <c r="AK88" s="95"/>
    </row>
    <row r="89" spans="1:37" s="53" customFormat="1" ht="60" customHeight="1">
      <c r="A89" s="213" t="str">
        <f>IF('1045Bi Dati di base lav.'!A78="","",'1045Bi Dati di base lav.'!A78)</f>
        <v/>
      </c>
      <c r="B89" s="214" t="str">
        <f>IF('1045Bi Dati di base lav.'!B78="","",'1045Bi Dati di base lav.'!B78)</f>
        <v/>
      </c>
      <c r="C89" s="214" t="str">
        <f>IF('1045Bi Dati di base lav.'!C78="","",'1045Bi Dati di base lav.'!C78)</f>
        <v/>
      </c>
      <c r="D89" s="215"/>
      <c r="E89" s="92"/>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364" t="str">
        <f t="shared" si="1"/>
        <v/>
      </c>
      <c r="AK89" s="95"/>
    </row>
    <row r="90" spans="1:37" s="53" customFormat="1" ht="60" customHeight="1">
      <c r="A90" s="213" t="str">
        <f>IF('1045Bi Dati di base lav.'!A79="","",'1045Bi Dati di base lav.'!A79)</f>
        <v/>
      </c>
      <c r="B90" s="214" t="str">
        <f>IF('1045Bi Dati di base lav.'!B79="","",'1045Bi Dati di base lav.'!B79)</f>
        <v/>
      </c>
      <c r="C90" s="214" t="str">
        <f>IF('1045Bi Dati di base lav.'!C79="","",'1045Bi Dati di base lav.'!C79)</f>
        <v/>
      </c>
      <c r="D90" s="215"/>
      <c r="E90" s="92"/>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364" t="str">
        <f t="shared" si="1"/>
        <v/>
      </c>
      <c r="AK90" s="95"/>
    </row>
    <row r="91" spans="1:37" s="53" customFormat="1" ht="60" customHeight="1">
      <c r="A91" s="213" t="str">
        <f>IF('1045Bi Dati di base lav.'!A80="","",'1045Bi Dati di base lav.'!A80)</f>
        <v/>
      </c>
      <c r="B91" s="214" t="str">
        <f>IF('1045Bi Dati di base lav.'!B80="","",'1045Bi Dati di base lav.'!B80)</f>
        <v/>
      </c>
      <c r="C91" s="214" t="str">
        <f>IF('1045Bi Dati di base lav.'!C80="","",'1045Bi Dati di base lav.'!C80)</f>
        <v/>
      </c>
      <c r="D91" s="215"/>
      <c r="E91" s="92"/>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364" t="str">
        <f t="shared" si="1"/>
        <v/>
      </c>
      <c r="AK91" s="95"/>
    </row>
    <row r="92" spans="1:37" s="53" customFormat="1" ht="60" customHeight="1">
      <c r="A92" s="213" t="str">
        <f>IF('1045Bi Dati di base lav.'!A81="","",'1045Bi Dati di base lav.'!A81)</f>
        <v/>
      </c>
      <c r="B92" s="214" t="str">
        <f>IF('1045Bi Dati di base lav.'!B81="","",'1045Bi Dati di base lav.'!B81)</f>
        <v/>
      </c>
      <c r="C92" s="214" t="str">
        <f>IF('1045Bi Dati di base lav.'!C81="","",'1045Bi Dati di base lav.'!C81)</f>
        <v/>
      </c>
      <c r="D92" s="215"/>
      <c r="E92" s="92"/>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364" t="str">
        <f t="shared" si="1"/>
        <v/>
      </c>
      <c r="AK92" s="95"/>
    </row>
    <row r="93" spans="1:37" s="53" customFormat="1" ht="60" customHeight="1">
      <c r="A93" s="213" t="str">
        <f>IF('1045Bi Dati di base lav.'!A82="","",'1045Bi Dati di base lav.'!A82)</f>
        <v/>
      </c>
      <c r="B93" s="214" t="str">
        <f>IF('1045Bi Dati di base lav.'!B82="","",'1045Bi Dati di base lav.'!B82)</f>
        <v/>
      </c>
      <c r="C93" s="214" t="str">
        <f>IF('1045Bi Dati di base lav.'!C82="","",'1045Bi Dati di base lav.'!C82)</f>
        <v/>
      </c>
      <c r="D93" s="215"/>
      <c r="E93" s="92"/>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364" t="str">
        <f t="shared" si="1"/>
        <v/>
      </c>
      <c r="AK93" s="95"/>
    </row>
    <row r="94" spans="1:37" s="53" customFormat="1" ht="60" customHeight="1">
      <c r="A94" s="213" t="str">
        <f>IF('1045Bi Dati di base lav.'!A83="","",'1045Bi Dati di base lav.'!A83)</f>
        <v/>
      </c>
      <c r="B94" s="214" t="str">
        <f>IF('1045Bi Dati di base lav.'!B83="","",'1045Bi Dati di base lav.'!B83)</f>
        <v/>
      </c>
      <c r="C94" s="214" t="str">
        <f>IF('1045Bi Dati di base lav.'!C83="","",'1045Bi Dati di base lav.'!C83)</f>
        <v/>
      </c>
      <c r="D94" s="215"/>
      <c r="E94" s="92"/>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364" t="str">
        <f t="shared" si="1"/>
        <v/>
      </c>
      <c r="AK94" s="95"/>
    </row>
    <row r="95" spans="1:37" s="53" customFormat="1" ht="60" customHeight="1">
      <c r="A95" s="213" t="str">
        <f>IF('1045Bi Dati di base lav.'!A84="","",'1045Bi Dati di base lav.'!A84)</f>
        <v/>
      </c>
      <c r="B95" s="214" t="str">
        <f>IF('1045Bi Dati di base lav.'!B84="","",'1045Bi Dati di base lav.'!B84)</f>
        <v/>
      </c>
      <c r="C95" s="214" t="str">
        <f>IF('1045Bi Dati di base lav.'!C84="","",'1045Bi Dati di base lav.'!C84)</f>
        <v/>
      </c>
      <c r="D95" s="215"/>
      <c r="E95" s="92"/>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364" t="str">
        <f t="shared" si="1"/>
        <v/>
      </c>
      <c r="AK95" s="95"/>
    </row>
    <row r="96" spans="1:37" s="53" customFormat="1" ht="60" customHeight="1">
      <c r="A96" s="213" t="str">
        <f>IF('1045Bi Dati di base lav.'!A85="","",'1045Bi Dati di base lav.'!A85)</f>
        <v/>
      </c>
      <c r="B96" s="214" t="str">
        <f>IF('1045Bi Dati di base lav.'!B85="","",'1045Bi Dati di base lav.'!B85)</f>
        <v/>
      </c>
      <c r="C96" s="214" t="str">
        <f>IF('1045Bi Dati di base lav.'!C85="","",'1045Bi Dati di base lav.'!C85)</f>
        <v/>
      </c>
      <c r="D96" s="215"/>
      <c r="E96" s="92"/>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364" t="str">
        <f t="shared" si="1"/>
        <v/>
      </c>
      <c r="AK96" s="95"/>
    </row>
    <row r="97" spans="1:37" s="53" customFormat="1" ht="60" customHeight="1">
      <c r="A97" s="213" t="str">
        <f>IF('1045Bi Dati di base lav.'!A86="","",'1045Bi Dati di base lav.'!A86)</f>
        <v/>
      </c>
      <c r="B97" s="214" t="str">
        <f>IF('1045Bi Dati di base lav.'!B86="","",'1045Bi Dati di base lav.'!B86)</f>
        <v/>
      </c>
      <c r="C97" s="214" t="str">
        <f>IF('1045Bi Dati di base lav.'!C86="","",'1045Bi Dati di base lav.'!C86)</f>
        <v/>
      </c>
      <c r="D97" s="215"/>
      <c r="E97" s="92"/>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364" t="str">
        <f t="shared" si="1"/>
        <v/>
      </c>
      <c r="AK97" s="95"/>
    </row>
    <row r="98" spans="1:37" s="53" customFormat="1" ht="60" customHeight="1">
      <c r="A98" s="213" t="str">
        <f>IF('1045Bi Dati di base lav.'!A87="","",'1045Bi Dati di base lav.'!A87)</f>
        <v/>
      </c>
      <c r="B98" s="214" t="str">
        <f>IF('1045Bi Dati di base lav.'!B87="","",'1045Bi Dati di base lav.'!B87)</f>
        <v/>
      </c>
      <c r="C98" s="214" t="str">
        <f>IF('1045Bi Dati di base lav.'!C87="","",'1045Bi Dati di base lav.'!C87)</f>
        <v/>
      </c>
      <c r="D98" s="215"/>
      <c r="E98" s="92"/>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364" t="str">
        <f t="shared" si="1"/>
        <v/>
      </c>
      <c r="AK98" s="95"/>
    </row>
    <row r="99" spans="1:37" s="53" customFormat="1" ht="60" customHeight="1">
      <c r="A99" s="213" t="str">
        <f>IF('1045Bi Dati di base lav.'!A88="","",'1045Bi Dati di base lav.'!A88)</f>
        <v/>
      </c>
      <c r="B99" s="214" t="str">
        <f>IF('1045Bi Dati di base lav.'!B88="","",'1045Bi Dati di base lav.'!B88)</f>
        <v/>
      </c>
      <c r="C99" s="214" t="str">
        <f>IF('1045Bi Dati di base lav.'!C88="","",'1045Bi Dati di base lav.'!C88)</f>
        <v/>
      </c>
      <c r="D99" s="215"/>
      <c r="E99" s="92"/>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364" t="str">
        <f t="shared" si="1"/>
        <v/>
      </c>
      <c r="AK99" s="95"/>
    </row>
    <row r="100" spans="1:37" s="53" customFormat="1" ht="60" customHeight="1">
      <c r="A100" s="213" t="str">
        <f>IF('1045Bi Dati di base lav.'!A89="","",'1045Bi Dati di base lav.'!A89)</f>
        <v/>
      </c>
      <c r="B100" s="214" t="str">
        <f>IF('1045Bi Dati di base lav.'!B89="","",'1045Bi Dati di base lav.'!B89)</f>
        <v/>
      </c>
      <c r="C100" s="214" t="str">
        <f>IF('1045Bi Dati di base lav.'!C89="","",'1045Bi Dati di base lav.'!C89)</f>
        <v/>
      </c>
      <c r="D100" s="215"/>
      <c r="E100" s="92"/>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364" t="str">
        <f t="shared" si="1"/>
        <v/>
      </c>
      <c r="AK100" s="95"/>
    </row>
    <row r="101" spans="1:37" s="53" customFormat="1" ht="60" customHeight="1">
      <c r="A101" s="213" t="str">
        <f>IF('1045Bi Dati di base lav.'!A90="","",'1045Bi Dati di base lav.'!A90)</f>
        <v/>
      </c>
      <c r="B101" s="214" t="str">
        <f>IF('1045Bi Dati di base lav.'!B90="","",'1045Bi Dati di base lav.'!B90)</f>
        <v/>
      </c>
      <c r="C101" s="214" t="str">
        <f>IF('1045Bi Dati di base lav.'!C90="","",'1045Bi Dati di base lav.'!C90)</f>
        <v/>
      </c>
      <c r="D101" s="215"/>
      <c r="E101" s="92"/>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364" t="str">
        <f t="shared" si="1"/>
        <v/>
      </c>
      <c r="AK101" s="95"/>
    </row>
    <row r="102" spans="1:37" s="53" customFormat="1" ht="60" customHeight="1">
      <c r="A102" s="213" t="str">
        <f>IF('1045Bi Dati di base lav.'!A91="","",'1045Bi Dati di base lav.'!A91)</f>
        <v/>
      </c>
      <c r="B102" s="214" t="str">
        <f>IF('1045Bi Dati di base lav.'!B91="","",'1045Bi Dati di base lav.'!B91)</f>
        <v/>
      </c>
      <c r="C102" s="214" t="str">
        <f>IF('1045Bi Dati di base lav.'!C91="","",'1045Bi Dati di base lav.'!C91)</f>
        <v/>
      </c>
      <c r="D102" s="215"/>
      <c r="E102" s="92"/>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364" t="str">
        <f t="shared" si="1"/>
        <v/>
      </c>
      <c r="AK102" s="95"/>
    </row>
    <row r="103" spans="1:37" s="53" customFormat="1" ht="60" customHeight="1">
      <c r="A103" s="213" t="str">
        <f>IF('1045Bi Dati di base lav.'!A92="","",'1045Bi Dati di base lav.'!A92)</f>
        <v/>
      </c>
      <c r="B103" s="214" t="str">
        <f>IF('1045Bi Dati di base lav.'!B92="","",'1045Bi Dati di base lav.'!B92)</f>
        <v/>
      </c>
      <c r="C103" s="214" t="str">
        <f>IF('1045Bi Dati di base lav.'!C92="","",'1045Bi Dati di base lav.'!C92)</f>
        <v/>
      </c>
      <c r="D103" s="215"/>
      <c r="E103" s="92"/>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364" t="str">
        <f t="shared" si="1"/>
        <v/>
      </c>
      <c r="AK103" s="95"/>
    </row>
    <row r="104" spans="1:37" s="53" customFormat="1" ht="60" customHeight="1">
      <c r="A104" s="213" t="str">
        <f>IF('1045Bi Dati di base lav.'!A93="","",'1045Bi Dati di base lav.'!A93)</f>
        <v/>
      </c>
      <c r="B104" s="214" t="str">
        <f>IF('1045Bi Dati di base lav.'!B93="","",'1045Bi Dati di base lav.'!B93)</f>
        <v/>
      </c>
      <c r="C104" s="214" t="str">
        <f>IF('1045Bi Dati di base lav.'!C93="","",'1045Bi Dati di base lav.'!C93)</f>
        <v/>
      </c>
      <c r="D104" s="215"/>
      <c r="E104" s="92"/>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364" t="str">
        <f t="shared" si="1"/>
        <v/>
      </c>
      <c r="AK104" s="95"/>
    </row>
    <row r="105" spans="1:37" s="53" customFormat="1" ht="60" customHeight="1">
      <c r="A105" s="213" t="str">
        <f>IF('1045Bi Dati di base lav.'!A94="","",'1045Bi Dati di base lav.'!A94)</f>
        <v/>
      </c>
      <c r="B105" s="214" t="str">
        <f>IF('1045Bi Dati di base lav.'!B94="","",'1045Bi Dati di base lav.'!B94)</f>
        <v/>
      </c>
      <c r="C105" s="214" t="str">
        <f>IF('1045Bi Dati di base lav.'!C94="","",'1045Bi Dati di base lav.'!C94)</f>
        <v/>
      </c>
      <c r="D105" s="215"/>
      <c r="E105" s="92"/>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364" t="str">
        <f t="shared" si="1"/>
        <v/>
      </c>
      <c r="AK105" s="95"/>
    </row>
    <row r="106" spans="1:37" s="53" customFormat="1" ht="60" customHeight="1">
      <c r="A106" s="213" t="str">
        <f>IF('1045Bi Dati di base lav.'!A95="","",'1045Bi Dati di base lav.'!A95)</f>
        <v/>
      </c>
      <c r="B106" s="214" t="str">
        <f>IF('1045Bi Dati di base lav.'!B95="","",'1045Bi Dati di base lav.'!B95)</f>
        <v/>
      </c>
      <c r="C106" s="214" t="str">
        <f>IF('1045Bi Dati di base lav.'!C95="","",'1045Bi Dati di base lav.'!C95)</f>
        <v/>
      </c>
      <c r="D106" s="215"/>
      <c r="E106" s="92"/>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364" t="str">
        <f t="shared" si="1"/>
        <v/>
      </c>
      <c r="AK106" s="95"/>
    </row>
    <row r="107" spans="1:37" s="53" customFormat="1" ht="60" customHeight="1">
      <c r="A107" s="213" t="str">
        <f>IF('1045Bi Dati di base lav.'!A96="","",'1045Bi Dati di base lav.'!A96)</f>
        <v/>
      </c>
      <c r="B107" s="214" t="str">
        <f>IF('1045Bi Dati di base lav.'!B96="","",'1045Bi Dati di base lav.'!B96)</f>
        <v/>
      </c>
      <c r="C107" s="214" t="str">
        <f>IF('1045Bi Dati di base lav.'!C96="","",'1045Bi Dati di base lav.'!C96)</f>
        <v/>
      </c>
      <c r="D107" s="215"/>
      <c r="E107" s="92"/>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364" t="str">
        <f t="shared" si="1"/>
        <v/>
      </c>
      <c r="AK107" s="95"/>
    </row>
    <row r="108" spans="1:37" s="53" customFormat="1" ht="60" customHeight="1">
      <c r="A108" s="213" t="str">
        <f>IF('1045Bi Dati di base lav.'!A97="","",'1045Bi Dati di base lav.'!A97)</f>
        <v/>
      </c>
      <c r="B108" s="214" t="str">
        <f>IF('1045Bi Dati di base lav.'!B97="","",'1045Bi Dati di base lav.'!B97)</f>
        <v/>
      </c>
      <c r="C108" s="214" t="str">
        <f>IF('1045Bi Dati di base lav.'!C97="","",'1045Bi Dati di base lav.'!C97)</f>
        <v/>
      </c>
      <c r="D108" s="215"/>
      <c r="E108" s="92"/>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364" t="str">
        <f t="shared" si="1"/>
        <v/>
      </c>
      <c r="AK108" s="95"/>
    </row>
    <row r="109" spans="1:37" s="53" customFormat="1" ht="60" customHeight="1">
      <c r="A109" s="213" t="str">
        <f>IF('1045Bi Dati di base lav.'!A98="","",'1045Bi Dati di base lav.'!A98)</f>
        <v/>
      </c>
      <c r="B109" s="214" t="str">
        <f>IF('1045Bi Dati di base lav.'!B98="","",'1045Bi Dati di base lav.'!B98)</f>
        <v/>
      </c>
      <c r="C109" s="214" t="str">
        <f>IF('1045Bi Dati di base lav.'!C98="","",'1045Bi Dati di base lav.'!C98)</f>
        <v/>
      </c>
      <c r="D109" s="215"/>
      <c r="E109" s="92"/>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364" t="str">
        <f t="shared" si="1"/>
        <v/>
      </c>
      <c r="AK109" s="95"/>
    </row>
    <row r="110" spans="1:37" s="53" customFormat="1" ht="60" customHeight="1">
      <c r="A110" s="213" t="str">
        <f>IF('1045Bi Dati di base lav.'!A99="","",'1045Bi Dati di base lav.'!A99)</f>
        <v/>
      </c>
      <c r="B110" s="214" t="str">
        <f>IF('1045Bi Dati di base lav.'!B99="","",'1045Bi Dati di base lav.'!B99)</f>
        <v/>
      </c>
      <c r="C110" s="214" t="str">
        <f>IF('1045Bi Dati di base lav.'!C99="","",'1045Bi Dati di base lav.'!C99)</f>
        <v/>
      </c>
      <c r="D110" s="215"/>
      <c r="E110" s="92"/>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364" t="str">
        <f t="shared" si="1"/>
        <v/>
      </c>
      <c r="AK110" s="95"/>
    </row>
    <row r="111" spans="1:37" s="53" customFormat="1" ht="60" customHeight="1">
      <c r="A111" s="213" t="str">
        <f>IF('1045Bi Dati di base lav.'!A100="","",'1045Bi Dati di base lav.'!A100)</f>
        <v/>
      </c>
      <c r="B111" s="214" t="str">
        <f>IF('1045Bi Dati di base lav.'!B100="","",'1045Bi Dati di base lav.'!B100)</f>
        <v/>
      </c>
      <c r="C111" s="214" t="str">
        <f>IF('1045Bi Dati di base lav.'!C100="","",'1045Bi Dati di base lav.'!C100)</f>
        <v/>
      </c>
      <c r="D111" s="215"/>
      <c r="E111" s="92"/>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364" t="str">
        <f t="shared" si="1"/>
        <v/>
      </c>
      <c r="AK111" s="95"/>
    </row>
    <row r="112" spans="1:37" s="53" customFormat="1" ht="60" customHeight="1">
      <c r="A112" s="213" t="str">
        <f>IF('1045Bi Dati di base lav.'!A101="","",'1045Bi Dati di base lav.'!A101)</f>
        <v/>
      </c>
      <c r="B112" s="214" t="str">
        <f>IF('1045Bi Dati di base lav.'!B101="","",'1045Bi Dati di base lav.'!B101)</f>
        <v/>
      </c>
      <c r="C112" s="214" t="str">
        <f>IF('1045Bi Dati di base lav.'!C101="","",'1045Bi Dati di base lav.'!C101)</f>
        <v/>
      </c>
      <c r="D112" s="215"/>
      <c r="E112" s="92"/>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364" t="str">
        <f t="shared" si="1"/>
        <v/>
      </c>
      <c r="AK112" s="95"/>
    </row>
    <row r="113" spans="1:37" s="53" customFormat="1" ht="60" customHeight="1">
      <c r="A113" s="213" t="str">
        <f>IF('1045Bi Dati di base lav.'!A102="","",'1045Bi Dati di base lav.'!A102)</f>
        <v/>
      </c>
      <c r="B113" s="214" t="str">
        <f>IF('1045Bi Dati di base lav.'!B102="","",'1045Bi Dati di base lav.'!B102)</f>
        <v/>
      </c>
      <c r="C113" s="214" t="str">
        <f>IF('1045Bi Dati di base lav.'!C102="","",'1045Bi Dati di base lav.'!C102)</f>
        <v/>
      </c>
      <c r="D113" s="215"/>
      <c r="E113" s="92"/>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364" t="str">
        <f t="shared" si="1"/>
        <v/>
      </c>
      <c r="AK113" s="95"/>
    </row>
    <row r="114" spans="1:37" s="53" customFormat="1" ht="60" customHeight="1">
      <c r="A114" s="213" t="str">
        <f>IF('1045Bi Dati di base lav.'!A103="","",'1045Bi Dati di base lav.'!A103)</f>
        <v/>
      </c>
      <c r="B114" s="214" t="str">
        <f>IF('1045Bi Dati di base lav.'!B103="","",'1045Bi Dati di base lav.'!B103)</f>
        <v/>
      </c>
      <c r="C114" s="214" t="str">
        <f>IF('1045Bi Dati di base lav.'!C103="","",'1045Bi Dati di base lav.'!C103)</f>
        <v/>
      </c>
      <c r="D114" s="215"/>
      <c r="E114" s="92"/>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364" t="str">
        <f t="shared" si="1"/>
        <v/>
      </c>
      <c r="AK114" s="95"/>
    </row>
    <row r="115" spans="1:37" s="53" customFormat="1" ht="60" customHeight="1">
      <c r="A115" s="213" t="str">
        <f>IF('1045Bi Dati di base lav.'!A104="","",'1045Bi Dati di base lav.'!A104)</f>
        <v/>
      </c>
      <c r="B115" s="214" t="str">
        <f>IF('1045Bi Dati di base lav.'!B104="","",'1045Bi Dati di base lav.'!B104)</f>
        <v/>
      </c>
      <c r="C115" s="214" t="str">
        <f>IF('1045Bi Dati di base lav.'!C104="","",'1045Bi Dati di base lav.'!C104)</f>
        <v/>
      </c>
      <c r="D115" s="215"/>
      <c r="E115" s="92"/>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364" t="str">
        <f t="shared" si="1"/>
        <v/>
      </c>
      <c r="AK115" s="95"/>
    </row>
    <row r="116" spans="1:37" s="53" customFormat="1" ht="60" customHeight="1">
      <c r="A116" s="213" t="str">
        <f>IF('1045Bi Dati di base lav.'!A105="","",'1045Bi Dati di base lav.'!A105)</f>
        <v/>
      </c>
      <c r="B116" s="214" t="str">
        <f>IF('1045Bi Dati di base lav.'!B105="","",'1045Bi Dati di base lav.'!B105)</f>
        <v/>
      </c>
      <c r="C116" s="214" t="str">
        <f>IF('1045Bi Dati di base lav.'!C105="","",'1045Bi Dati di base lav.'!C105)</f>
        <v/>
      </c>
      <c r="D116" s="215"/>
      <c r="E116" s="92"/>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364" t="str">
        <f t="shared" si="1"/>
        <v/>
      </c>
      <c r="AK116" s="95"/>
    </row>
    <row r="117" spans="1:37" s="53" customFormat="1" ht="60" customHeight="1">
      <c r="A117" s="213" t="str">
        <f>IF('1045Bi Dati di base lav.'!A106="","",'1045Bi Dati di base lav.'!A106)</f>
        <v/>
      </c>
      <c r="B117" s="214" t="str">
        <f>IF('1045Bi Dati di base lav.'!B106="","",'1045Bi Dati di base lav.'!B106)</f>
        <v/>
      </c>
      <c r="C117" s="214" t="str">
        <f>IF('1045Bi Dati di base lav.'!C106="","",'1045Bi Dati di base lav.'!C106)</f>
        <v/>
      </c>
      <c r="D117" s="215"/>
      <c r="E117" s="92"/>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364" t="str">
        <f t="shared" si="1"/>
        <v/>
      </c>
      <c r="AK117" s="95"/>
    </row>
    <row r="118" spans="1:37" s="53" customFormat="1" ht="60" customHeight="1">
      <c r="A118" s="213" t="str">
        <f>IF('1045Bi Dati di base lav.'!A107="","",'1045Bi Dati di base lav.'!A107)</f>
        <v/>
      </c>
      <c r="B118" s="214" t="str">
        <f>IF('1045Bi Dati di base lav.'!B107="","",'1045Bi Dati di base lav.'!B107)</f>
        <v/>
      </c>
      <c r="C118" s="214" t="str">
        <f>IF('1045Bi Dati di base lav.'!C107="","",'1045Bi Dati di base lav.'!C107)</f>
        <v/>
      </c>
      <c r="D118" s="215"/>
      <c r="E118" s="92"/>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364" t="str">
        <f t="shared" ref="AJ118:AJ181" si="2">IF(A118="","",SUM(E118:AI118))</f>
        <v/>
      </c>
      <c r="AK118" s="95"/>
    </row>
    <row r="119" spans="1:37" s="53" customFormat="1" ht="60" customHeight="1">
      <c r="A119" s="213" t="str">
        <f>IF('1045Bi Dati di base lav.'!A108="","",'1045Bi Dati di base lav.'!A108)</f>
        <v/>
      </c>
      <c r="B119" s="214" t="str">
        <f>IF('1045Bi Dati di base lav.'!B108="","",'1045Bi Dati di base lav.'!B108)</f>
        <v/>
      </c>
      <c r="C119" s="214" t="str">
        <f>IF('1045Bi Dati di base lav.'!C108="","",'1045Bi Dati di base lav.'!C108)</f>
        <v/>
      </c>
      <c r="D119" s="215"/>
      <c r="E119" s="92"/>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364" t="str">
        <f t="shared" si="2"/>
        <v/>
      </c>
      <c r="AK119" s="95"/>
    </row>
    <row r="120" spans="1:37" s="53" customFormat="1" ht="60" customHeight="1">
      <c r="A120" s="213" t="str">
        <f>IF('1045Bi Dati di base lav.'!A109="","",'1045Bi Dati di base lav.'!A109)</f>
        <v/>
      </c>
      <c r="B120" s="214" t="str">
        <f>IF('1045Bi Dati di base lav.'!B109="","",'1045Bi Dati di base lav.'!B109)</f>
        <v/>
      </c>
      <c r="C120" s="214" t="str">
        <f>IF('1045Bi Dati di base lav.'!C109="","",'1045Bi Dati di base lav.'!C109)</f>
        <v/>
      </c>
      <c r="D120" s="215"/>
      <c r="E120" s="92"/>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364" t="str">
        <f t="shared" si="2"/>
        <v/>
      </c>
      <c r="AK120" s="95"/>
    </row>
    <row r="121" spans="1:37" s="53" customFormat="1" ht="60" customHeight="1">
      <c r="A121" s="213" t="str">
        <f>IF('1045Bi Dati di base lav.'!A110="","",'1045Bi Dati di base lav.'!A110)</f>
        <v/>
      </c>
      <c r="B121" s="214" t="str">
        <f>IF('1045Bi Dati di base lav.'!B110="","",'1045Bi Dati di base lav.'!B110)</f>
        <v/>
      </c>
      <c r="C121" s="214" t="str">
        <f>IF('1045Bi Dati di base lav.'!C110="","",'1045Bi Dati di base lav.'!C110)</f>
        <v/>
      </c>
      <c r="D121" s="215"/>
      <c r="E121" s="92"/>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364" t="str">
        <f t="shared" si="2"/>
        <v/>
      </c>
      <c r="AK121" s="95"/>
    </row>
    <row r="122" spans="1:37" s="53" customFormat="1" ht="60" customHeight="1">
      <c r="A122" s="213" t="str">
        <f>IF('1045Bi Dati di base lav.'!A111="","",'1045Bi Dati di base lav.'!A111)</f>
        <v/>
      </c>
      <c r="B122" s="214" t="str">
        <f>IF('1045Bi Dati di base lav.'!B111="","",'1045Bi Dati di base lav.'!B111)</f>
        <v/>
      </c>
      <c r="C122" s="214" t="str">
        <f>IF('1045Bi Dati di base lav.'!C111="","",'1045Bi Dati di base lav.'!C111)</f>
        <v/>
      </c>
      <c r="D122" s="215"/>
      <c r="E122" s="92"/>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364" t="str">
        <f t="shared" si="2"/>
        <v/>
      </c>
      <c r="AK122" s="95"/>
    </row>
    <row r="123" spans="1:37" s="53" customFormat="1" ht="60" customHeight="1">
      <c r="A123" s="213" t="str">
        <f>IF('1045Bi Dati di base lav.'!A112="","",'1045Bi Dati di base lav.'!A112)</f>
        <v/>
      </c>
      <c r="B123" s="214" t="str">
        <f>IF('1045Bi Dati di base lav.'!B112="","",'1045Bi Dati di base lav.'!B112)</f>
        <v/>
      </c>
      <c r="C123" s="214" t="str">
        <f>IF('1045Bi Dati di base lav.'!C112="","",'1045Bi Dati di base lav.'!C112)</f>
        <v/>
      </c>
      <c r="D123" s="215"/>
      <c r="E123" s="92"/>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364" t="str">
        <f t="shared" si="2"/>
        <v/>
      </c>
      <c r="AK123" s="95"/>
    </row>
    <row r="124" spans="1:37" s="53" customFormat="1" ht="60" customHeight="1">
      <c r="A124" s="213" t="str">
        <f>IF('1045Bi Dati di base lav.'!A113="","",'1045Bi Dati di base lav.'!A113)</f>
        <v/>
      </c>
      <c r="B124" s="214" t="str">
        <f>IF('1045Bi Dati di base lav.'!B113="","",'1045Bi Dati di base lav.'!B113)</f>
        <v/>
      </c>
      <c r="C124" s="214" t="str">
        <f>IF('1045Bi Dati di base lav.'!C113="","",'1045Bi Dati di base lav.'!C113)</f>
        <v/>
      </c>
      <c r="D124" s="215"/>
      <c r="E124" s="92"/>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364" t="str">
        <f t="shared" si="2"/>
        <v/>
      </c>
      <c r="AK124" s="95"/>
    </row>
    <row r="125" spans="1:37" s="53" customFormat="1" ht="60" customHeight="1">
      <c r="A125" s="213" t="str">
        <f>IF('1045Bi Dati di base lav.'!A114="","",'1045Bi Dati di base lav.'!A114)</f>
        <v/>
      </c>
      <c r="B125" s="214" t="str">
        <f>IF('1045Bi Dati di base lav.'!B114="","",'1045Bi Dati di base lav.'!B114)</f>
        <v/>
      </c>
      <c r="C125" s="214" t="str">
        <f>IF('1045Bi Dati di base lav.'!C114="","",'1045Bi Dati di base lav.'!C114)</f>
        <v/>
      </c>
      <c r="D125" s="215"/>
      <c r="E125" s="92"/>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364" t="str">
        <f t="shared" si="2"/>
        <v/>
      </c>
      <c r="AK125" s="95"/>
    </row>
    <row r="126" spans="1:37" s="53" customFormat="1" ht="60" customHeight="1">
      <c r="A126" s="213" t="str">
        <f>IF('1045Bi Dati di base lav.'!A115="","",'1045Bi Dati di base lav.'!A115)</f>
        <v/>
      </c>
      <c r="B126" s="214" t="str">
        <f>IF('1045Bi Dati di base lav.'!B115="","",'1045Bi Dati di base lav.'!B115)</f>
        <v/>
      </c>
      <c r="C126" s="214" t="str">
        <f>IF('1045Bi Dati di base lav.'!C115="","",'1045Bi Dati di base lav.'!C115)</f>
        <v/>
      </c>
      <c r="D126" s="215"/>
      <c r="E126" s="92"/>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364" t="str">
        <f t="shared" si="2"/>
        <v/>
      </c>
      <c r="AK126" s="95"/>
    </row>
    <row r="127" spans="1:37" s="53" customFormat="1" ht="60" customHeight="1">
      <c r="A127" s="213" t="str">
        <f>IF('1045Bi Dati di base lav.'!A116="","",'1045Bi Dati di base lav.'!A116)</f>
        <v/>
      </c>
      <c r="B127" s="214" t="str">
        <f>IF('1045Bi Dati di base lav.'!B116="","",'1045Bi Dati di base lav.'!B116)</f>
        <v/>
      </c>
      <c r="C127" s="214" t="str">
        <f>IF('1045Bi Dati di base lav.'!C116="","",'1045Bi Dati di base lav.'!C116)</f>
        <v/>
      </c>
      <c r="D127" s="215"/>
      <c r="E127" s="92"/>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364" t="str">
        <f t="shared" si="2"/>
        <v/>
      </c>
      <c r="AK127" s="95"/>
    </row>
    <row r="128" spans="1:37" s="53" customFormat="1" ht="60" customHeight="1">
      <c r="A128" s="213" t="str">
        <f>IF('1045Bi Dati di base lav.'!A117="","",'1045Bi Dati di base lav.'!A117)</f>
        <v/>
      </c>
      <c r="B128" s="214" t="str">
        <f>IF('1045Bi Dati di base lav.'!B117="","",'1045Bi Dati di base lav.'!B117)</f>
        <v/>
      </c>
      <c r="C128" s="214" t="str">
        <f>IF('1045Bi Dati di base lav.'!C117="","",'1045Bi Dati di base lav.'!C117)</f>
        <v/>
      </c>
      <c r="D128" s="215"/>
      <c r="E128" s="92"/>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364" t="str">
        <f t="shared" si="2"/>
        <v/>
      </c>
      <c r="AK128" s="95"/>
    </row>
    <row r="129" spans="1:37" s="53" customFormat="1" ht="60" customHeight="1">
      <c r="A129" s="213" t="str">
        <f>IF('1045Bi Dati di base lav.'!A118="","",'1045Bi Dati di base lav.'!A118)</f>
        <v/>
      </c>
      <c r="B129" s="214" t="str">
        <f>IF('1045Bi Dati di base lav.'!B118="","",'1045Bi Dati di base lav.'!B118)</f>
        <v/>
      </c>
      <c r="C129" s="214" t="str">
        <f>IF('1045Bi Dati di base lav.'!C118="","",'1045Bi Dati di base lav.'!C118)</f>
        <v/>
      </c>
      <c r="D129" s="215"/>
      <c r="E129" s="92"/>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364" t="str">
        <f t="shared" si="2"/>
        <v/>
      </c>
      <c r="AK129" s="95"/>
    </row>
    <row r="130" spans="1:37" s="53" customFormat="1" ht="60" customHeight="1">
      <c r="A130" s="213" t="str">
        <f>IF('1045Bi Dati di base lav.'!A119="","",'1045Bi Dati di base lav.'!A119)</f>
        <v/>
      </c>
      <c r="B130" s="214" t="str">
        <f>IF('1045Bi Dati di base lav.'!B119="","",'1045Bi Dati di base lav.'!B119)</f>
        <v/>
      </c>
      <c r="C130" s="214" t="str">
        <f>IF('1045Bi Dati di base lav.'!C119="","",'1045Bi Dati di base lav.'!C119)</f>
        <v/>
      </c>
      <c r="D130" s="215"/>
      <c r="E130" s="92"/>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364" t="str">
        <f t="shared" si="2"/>
        <v/>
      </c>
      <c r="AK130" s="95"/>
    </row>
    <row r="131" spans="1:37" s="53" customFormat="1" ht="60" customHeight="1">
      <c r="A131" s="213" t="str">
        <f>IF('1045Bi Dati di base lav.'!A120="","",'1045Bi Dati di base lav.'!A120)</f>
        <v/>
      </c>
      <c r="B131" s="214" t="str">
        <f>IF('1045Bi Dati di base lav.'!B120="","",'1045Bi Dati di base lav.'!B120)</f>
        <v/>
      </c>
      <c r="C131" s="214" t="str">
        <f>IF('1045Bi Dati di base lav.'!C120="","",'1045Bi Dati di base lav.'!C120)</f>
        <v/>
      </c>
      <c r="D131" s="215"/>
      <c r="E131" s="92"/>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364" t="str">
        <f t="shared" si="2"/>
        <v/>
      </c>
      <c r="AK131" s="95"/>
    </row>
    <row r="132" spans="1:37" s="53" customFormat="1" ht="60" customHeight="1">
      <c r="A132" s="213" t="str">
        <f>IF('1045Bi Dati di base lav.'!A121="","",'1045Bi Dati di base lav.'!A121)</f>
        <v/>
      </c>
      <c r="B132" s="214" t="str">
        <f>IF('1045Bi Dati di base lav.'!B121="","",'1045Bi Dati di base lav.'!B121)</f>
        <v/>
      </c>
      <c r="C132" s="214" t="str">
        <f>IF('1045Bi Dati di base lav.'!C121="","",'1045Bi Dati di base lav.'!C121)</f>
        <v/>
      </c>
      <c r="D132" s="215"/>
      <c r="E132" s="92"/>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364" t="str">
        <f t="shared" si="2"/>
        <v/>
      </c>
      <c r="AK132" s="95"/>
    </row>
    <row r="133" spans="1:37" s="53" customFormat="1" ht="60" customHeight="1">
      <c r="A133" s="213" t="str">
        <f>IF('1045Bi Dati di base lav.'!A122="","",'1045Bi Dati di base lav.'!A122)</f>
        <v/>
      </c>
      <c r="B133" s="214" t="str">
        <f>IF('1045Bi Dati di base lav.'!B122="","",'1045Bi Dati di base lav.'!B122)</f>
        <v/>
      </c>
      <c r="C133" s="214" t="str">
        <f>IF('1045Bi Dati di base lav.'!C122="","",'1045Bi Dati di base lav.'!C122)</f>
        <v/>
      </c>
      <c r="D133" s="215"/>
      <c r="E133" s="92"/>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364" t="str">
        <f t="shared" si="2"/>
        <v/>
      </c>
      <c r="AK133" s="95"/>
    </row>
    <row r="134" spans="1:37" s="53" customFormat="1" ht="60" customHeight="1">
      <c r="A134" s="213" t="str">
        <f>IF('1045Bi Dati di base lav.'!A123="","",'1045Bi Dati di base lav.'!A123)</f>
        <v/>
      </c>
      <c r="B134" s="214" t="str">
        <f>IF('1045Bi Dati di base lav.'!B123="","",'1045Bi Dati di base lav.'!B123)</f>
        <v/>
      </c>
      <c r="C134" s="214" t="str">
        <f>IF('1045Bi Dati di base lav.'!C123="","",'1045Bi Dati di base lav.'!C123)</f>
        <v/>
      </c>
      <c r="D134" s="215"/>
      <c r="E134" s="92"/>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364" t="str">
        <f t="shared" si="2"/>
        <v/>
      </c>
      <c r="AK134" s="95"/>
    </row>
    <row r="135" spans="1:37" s="53" customFormat="1" ht="60" customHeight="1">
      <c r="A135" s="213" t="str">
        <f>IF('1045Bi Dati di base lav.'!A124="","",'1045Bi Dati di base lav.'!A124)</f>
        <v/>
      </c>
      <c r="B135" s="214" t="str">
        <f>IF('1045Bi Dati di base lav.'!B124="","",'1045Bi Dati di base lav.'!B124)</f>
        <v/>
      </c>
      <c r="C135" s="214" t="str">
        <f>IF('1045Bi Dati di base lav.'!C124="","",'1045Bi Dati di base lav.'!C124)</f>
        <v/>
      </c>
      <c r="D135" s="215"/>
      <c r="E135" s="92"/>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364" t="str">
        <f t="shared" si="2"/>
        <v/>
      </c>
      <c r="AK135" s="95"/>
    </row>
    <row r="136" spans="1:37" s="53" customFormat="1" ht="60" customHeight="1">
      <c r="A136" s="213" t="str">
        <f>IF('1045Bi Dati di base lav.'!A125="","",'1045Bi Dati di base lav.'!A125)</f>
        <v/>
      </c>
      <c r="B136" s="214" t="str">
        <f>IF('1045Bi Dati di base lav.'!B125="","",'1045Bi Dati di base lav.'!B125)</f>
        <v/>
      </c>
      <c r="C136" s="214" t="str">
        <f>IF('1045Bi Dati di base lav.'!C125="","",'1045Bi Dati di base lav.'!C125)</f>
        <v/>
      </c>
      <c r="D136" s="215"/>
      <c r="E136" s="92"/>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364" t="str">
        <f t="shared" si="2"/>
        <v/>
      </c>
      <c r="AK136" s="95"/>
    </row>
    <row r="137" spans="1:37" s="53" customFormat="1" ht="60" customHeight="1">
      <c r="A137" s="213" t="str">
        <f>IF('1045Bi Dati di base lav.'!A126="","",'1045Bi Dati di base lav.'!A126)</f>
        <v/>
      </c>
      <c r="B137" s="214" t="str">
        <f>IF('1045Bi Dati di base lav.'!B126="","",'1045Bi Dati di base lav.'!B126)</f>
        <v/>
      </c>
      <c r="C137" s="214" t="str">
        <f>IF('1045Bi Dati di base lav.'!C126="","",'1045Bi Dati di base lav.'!C126)</f>
        <v/>
      </c>
      <c r="D137" s="215"/>
      <c r="E137" s="92"/>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364" t="str">
        <f t="shared" si="2"/>
        <v/>
      </c>
      <c r="AK137" s="95"/>
    </row>
    <row r="138" spans="1:37" s="53" customFormat="1" ht="60" customHeight="1">
      <c r="A138" s="213" t="str">
        <f>IF('1045Bi Dati di base lav.'!A127="","",'1045Bi Dati di base lav.'!A127)</f>
        <v/>
      </c>
      <c r="B138" s="214" t="str">
        <f>IF('1045Bi Dati di base lav.'!B127="","",'1045Bi Dati di base lav.'!B127)</f>
        <v/>
      </c>
      <c r="C138" s="214" t="str">
        <f>IF('1045Bi Dati di base lav.'!C127="","",'1045Bi Dati di base lav.'!C127)</f>
        <v/>
      </c>
      <c r="D138" s="215"/>
      <c r="E138" s="92"/>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364" t="str">
        <f t="shared" si="2"/>
        <v/>
      </c>
      <c r="AK138" s="95"/>
    </row>
    <row r="139" spans="1:37" s="53" customFormat="1" ht="60" customHeight="1">
      <c r="A139" s="213" t="str">
        <f>IF('1045Bi Dati di base lav.'!A128="","",'1045Bi Dati di base lav.'!A128)</f>
        <v/>
      </c>
      <c r="B139" s="214" t="str">
        <f>IF('1045Bi Dati di base lav.'!B128="","",'1045Bi Dati di base lav.'!B128)</f>
        <v/>
      </c>
      <c r="C139" s="214" t="str">
        <f>IF('1045Bi Dati di base lav.'!C128="","",'1045Bi Dati di base lav.'!C128)</f>
        <v/>
      </c>
      <c r="D139" s="215"/>
      <c r="E139" s="92"/>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364" t="str">
        <f t="shared" si="2"/>
        <v/>
      </c>
      <c r="AK139" s="95"/>
    </row>
    <row r="140" spans="1:37" s="53" customFormat="1" ht="60" customHeight="1">
      <c r="A140" s="213" t="str">
        <f>IF('1045Bi Dati di base lav.'!A129="","",'1045Bi Dati di base lav.'!A129)</f>
        <v/>
      </c>
      <c r="B140" s="214" t="str">
        <f>IF('1045Bi Dati di base lav.'!B129="","",'1045Bi Dati di base lav.'!B129)</f>
        <v/>
      </c>
      <c r="C140" s="214" t="str">
        <f>IF('1045Bi Dati di base lav.'!C129="","",'1045Bi Dati di base lav.'!C129)</f>
        <v/>
      </c>
      <c r="D140" s="215"/>
      <c r="E140" s="92"/>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364" t="str">
        <f t="shared" si="2"/>
        <v/>
      </c>
      <c r="AK140" s="95"/>
    </row>
    <row r="141" spans="1:37" s="53" customFormat="1" ht="60" customHeight="1">
      <c r="A141" s="213" t="str">
        <f>IF('1045Bi Dati di base lav.'!A130="","",'1045Bi Dati di base lav.'!A130)</f>
        <v/>
      </c>
      <c r="B141" s="214" t="str">
        <f>IF('1045Bi Dati di base lav.'!B130="","",'1045Bi Dati di base lav.'!B130)</f>
        <v/>
      </c>
      <c r="C141" s="214" t="str">
        <f>IF('1045Bi Dati di base lav.'!C130="","",'1045Bi Dati di base lav.'!C130)</f>
        <v/>
      </c>
      <c r="D141" s="215"/>
      <c r="E141" s="92"/>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364" t="str">
        <f t="shared" si="2"/>
        <v/>
      </c>
      <c r="AK141" s="95"/>
    </row>
    <row r="142" spans="1:37" s="53" customFormat="1" ht="60" customHeight="1">
      <c r="A142" s="213" t="str">
        <f>IF('1045Bi Dati di base lav.'!A131="","",'1045Bi Dati di base lav.'!A131)</f>
        <v/>
      </c>
      <c r="B142" s="214" t="str">
        <f>IF('1045Bi Dati di base lav.'!B131="","",'1045Bi Dati di base lav.'!B131)</f>
        <v/>
      </c>
      <c r="C142" s="214" t="str">
        <f>IF('1045Bi Dati di base lav.'!C131="","",'1045Bi Dati di base lav.'!C131)</f>
        <v/>
      </c>
      <c r="D142" s="215"/>
      <c r="E142" s="92"/>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364" t="str">
        <f t="shared" si="2"/>
        <v/>
      </c>
      <c r="AK142" s="95"/>
    </row>
    <row r="143" spans="1:37" s="53" customFormat="1" ht="60" customHeight="1">
      <c r="A143" s="213" t="str">
        <f>IF('1045Bi Dati di base lav.'!A132="","",'1045Bi Dati di base lav.'!A132)</f>
        <v/>
      </c>
      <c r="B143" s="214" t="str">
        <f>IF('1045Bi Dati di base lav.'!B132="","",'1045Bi Dati di base lav.'!B132)</f>
        <v/>
      </c>
      <c r="C143" s="214" t="str">
        <f>IF('1045Bi Dati di base lav.'!C132="","",'1045Bi Dati di base lav.'!C132)</f>
        <v/>
      </c>
      <c r="D143" s="215"/>
      <c r="E143" s="92"/>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364" t="str">
        <f t="shared" si="2"/>
        <v/>
      </c>
      <c r="AK143" s="95"/>
    </row>
    <row r="144" spans="1:37" s="53" customFormat="1" ht="60" customHeight="1">
      <c r="A144" s="213" t="str">
        <f>IF('1045Bi Dati di base lav.'!A133="","",'1045Bi Dati di base lav.'!A133)</f>
        <v/>
      </c>
      <c r="B144" s="214" t="str">
        <f>IF('1045Bi Dati di base lav.'!B133="","",'1045Bi Dati di base lav.'!B133)</f>
        <v/>
      </c>
      <c r="C144" s="214" t="str">
        <f>IF('1045Bi Dati di base lav.'!C133="","",'1045Bi Dati di base lav.'!C133)</f>
        <v/>
      </c>
      <c r="D144" s="215"/>
      <c r="E144" s="92"/>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364" t="str">
        <f t="shared" si="2"/>
        <v/>
      </c>
      <c r="AK144" s="95"/>
    </row>
    <row r="145" spans="1:37" s="53" customFormat="1" ht="60" customHeight="1">
      <c r="A145" s="213" t="str">
        <f>IF('1045Bi Dati di base lav.'!A134="","",'1045Bi Dati di base lav.'!A134)</f>
        <v/>
      </c>
      <c r="B145" s="214" t="str">
        <f>IF('1045Bi Dati di base lav.'!B134="","",'1045Bi Dati di base lav.'!B134)</f>
        <v/>
      </c>
      <c r="C145" s="214" t="str">
        <f>IF('1045Bi Dati di base lav.'!C134="","",'1045Bi Dati di base lav.'!C134)</f>
        <v/>
      </c>
      <c r="D145" s="215"/>
      <c r="E145" s="92"/>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364" t="str">
        <f t="shared" si="2"/>
        <v/>
      </c>
      <c r="AK145" s="95"/>
    </row>
    <row r="146" spans="1:37" s="53" customFormat="1" ht="60" customHeight="1">
      <c r="A146" s="213" t="str">
        <f>IF('1045Bi Dati di base lav.'!A135="","",'1045Bi Dati di base lav.'!A135)</f>
        <v/>
      </c>
      <c r="B146" s="214" t="str">
        <f>IF('1045Bi Dati di base lav.'!B135="","",'1045Bi Dati di base lav.'!B135)</f>
        <v/>
      </c>
      <c r="C146" s="214" t="str">
        <f>IF('1045Bi Dati di base lav.'!C135="","",'1045Bi Dati di base lav.'!C135)</f>
        <v/>
      </c>
      <c r="D146" s="215"/>
      <c r="E146" s="92"/>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364" t="str">
        <f t="shared" si="2"/>
        <v/>
      </c>
      <c r="AK146" s="95"/>
    </row>
    <row r="147" spans="1:37" s="53" customFormat="1" ht="60" customHeight="1">
      <c r="A147" s="213" t="str">
        <f>IF('1045Bi Dati di base lav.'!A136="","",'1045Bi Dati di base lav.'!A136)</f>
        <v/>
      </c>
      <c r="B147" s="214" t="str">
        <f>IF('1045Bi Dati di base lav.'!B136="","",'1045Bi Dati di base lav.'!B136)</f>
        <v/>
      </c>
      <c r="C147" s="214" t="str">
        <f>IF('1045Bi Dati di base lav.'!C136="","",'1045Bi Dati di base lav.'!C136)</f>
        <v/>
      </c>
      <c r="D147" s="215"/>
      <c r="E147" s="92"/>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364" t="str">
        <f t="shared" si="2"/>
        <v/>
      </c>
      <c r="AK147" s="95"/>
    </row>
    <row r="148" spans="1:37" s="53" customFormat="1" ht="60" customHeight="1">
      <c r="A148" s="213" t="str">
        <f>IF('1045Bi Dati di base lav.'!A137="","",'1045Bi Dati di base lav.'!A137)</f>
        <v/>
      </c>
      <c r="B148" s="214" t="str">
        <f>IF('1045Bi Dati di base lav.'!B137="","",'1045Bi Dati di base lav.'!B137)</f>
        <v/>
      </c>
      <c r="C148" s="214" t="str">
        <f>IF('1045Bi Dati di base lav.'!C137="","",'1045Bi Dati di base lav.'!C137)</f>
        <v/>
      </c>
      <c r="D148" s="215"/>
      <c r="E148" s="92"/>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364" t="str">
        <f t="shared" si="2"/>
        <v/>
      </c>
      <c r="AK148" s="95"/>
    </row>
    <row r="149" spans="1:37" s="53" customFormat="1" ht="60" customHeight="1">
      <c r="A149" s="213" t="str">
        <f>IF('1045Bi Dati di base lav.'!A138="","",'1045Bi Dati di base lav.'!A138)</f>
        <v/>
      </c>
      <c r="B149" s="214" t="str">
        <f>IF('1045Bi Dati di base lav.'!B138="","",'1045Bi Dati di base lav.'!B138)</f>
        <v/>
      </c>
      <c r="C149" s="214" t="str">
        <f>IF('1045Bi Dati di base lav.'!C138="","",'1045Bi Dati di base lav.'!C138)</f>
        <v/>
      </c>
      <c r="D149" s="215"/>
      <c r="E149" s="92"/>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364" t="str">
        <f t="shared" si="2"/>
        <v/>
      </c>
      <c r="AK149" s="95"/>
    </row>
    <row r="150" spans="1:37" s="53" customFormat="1" ht="60" customHeight="1">
      <c r="A150" s="213" t="str">
        <f>IF('1045Bi Dati di base lav.'!A139="","",'1045Bi Dati di base lav.'!A139)</f>
        <v/>
      </c>
      <c r="B150" s="214" t="str">
        <f>IF('1045Bi Dati di base lav.'!B139="","",'1045Bi Dati di base lav.'!B139)</f>
        <v/>
      </c>
      <c r="C150" s="214" t="str">
        <f>IF('1045Bi Dati di base lav.'!C139="","",'1045Bi Dati di base lav.'!C139)</f>
        <v/>
      </c>
      <c r="D150" s="215"/>
      <c r="E150" s="92"/>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364" t="str">
        <f t="shared" si="2"/>
        <v/>
      </c>
      <c r="AK150" s="95"/>
    </row>
    <row r="151" spans="1:37" s="53" customFormat="1" ht="60" customHeight="1">
      <c r="A151" s="213" t="str">
        <f>IF('1045Bi Dati di base lav.'!A140="","",'1045Bi Dati di base lav.'!A140)</f>
        <v/>
      </c>
      <c r="B151" s="214" t="str">
        <f>IF('1045Bi Dati di base lav.'!B140="","",'1045Bi Dati di base lav.'!B140)</f>
        <v/>
      </c>
      <c r="C151" s="214" t="str">
        <f>IF('1045Bi Dati di base lav.'!C140="","",'1045Bi Dati di base lav.'!C140)</f>
        <v/>
      </c>
      <c r="D151" s="215"/>
      <c r="E151" s="92"/>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364" t="str">
        <f t="shared" si="2"/>
        <v/>
      </c>
      <c r="AK151" s="95"/>
    </row>
    <row r="152" spans="1:37" s="53" customFormat="1" ht="60" customHeight="1">
      <c r="A152" s="213" t="str">
        <f>IF('1045Bi Dati di base lav.'!A141="","",'1045Bi Dati di base lav.'!A141)</f>
        <v/>
      </c>
      <c r="B152" s="214" t="str">
        <f>IF('1045Bi Dati di base lav.'!B141="","",'1045Bi Dati di base lav.'!B141)</f>
        <v/>
      </c>
      <c r="C152" s="214" t="str">
        <f>IF('1045Bi Dati di base lav.'!C141="","",'1045Bi Dati di base lav.'!C141)</f>
        <v/>
      </c>
      <c r="D152" s="215"/>
      <c r="E152" s="92"/>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c r="AG152" s="93"/>
      <c r="AH152" s="93"/>
      <c r="AI152" s="93"/>
      <c r="AJ152" s="364" t="str">
        <f t="shared" si="2"/>
        <v/>
      </c>
      <c r="AK152" s="95"/>
    </row>
    <row r="153" spans="1:37" s="53" customFormat="1" ht="60" customHeight="1">
      <c r="A153" s="213" t="str">
        <f>IF('1045Bi Dati di base lav.'!A142="","",'1045Bi Dati di base lav.'!A142)</f>
        <v/>
      </c>
      <c r="B153" s="214" t="str">
        <f>IF('1045Bi Dati di base lav.'!B142="","",'1045Bi Dati di base lav.'!B142)</f>
        <v/>
      </c>
      <c r="C153" s="214" t="str">
        <f>IF('1045Bi Dati di base lav.'!C142="","",'1045Bi Dati di base lav.'!C142)</f>
        <v/>
      </c>
      <c r="D153" s="215"/>
      <c r="E153" s="92"/>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364" t="str">
        <f t="shared" si="2"/>
        <v/>
      </c>
      <c r="AK153" s="95"/>
    </row>
    <row r="154" spans="1:37" s="53" customFormat="1" ht="60" customHeight="1">
      <c r="A154" s="213" t="str">
        <f>IF('1045Bi Dati di base lav.'!A143="","",'1045Bi Dati di base lav.'!A143)</f>
        <v/>
      </c>
      <c r="B154" s="214" t="str">
        <f>IF('1045Bi Dati di base lav.'!B143="","",'1045Bi Dati di base lav.'!B143)</f>
        <v/>
      </c>
      <c r="C154" s="214" t="str">
        <f>IF('1045Bi Dati di base lav.'!C143="","",'1045Bi Dati di base lav.'!C143)</f>
        <v/>
      </c>
      <c r="D154" s="215"/>
      <c r="E154" s="92"/>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364" t="str">
        <f t="shared" si="2"/>
        <v/>
      </c>
      <c r="AK154" s="95"/>
    </row>
    <row r="155" spans="1:37" s="53" customFormat="1" ht="60" customHeight="1">
      <c r="A155" s="213" t="str">
        <f>IF('1045Bi Dati di base lav.'!A144="","",'1045Bi Dati di base lav.'!A144)</f>
        <v/>
      </c>
      <c r="B155" s="214" t="str">
        <f>IF('1045Bi Dati di base lav.'!B144="","",'1045Bi Dati di base lav.'!B144)</f>
        <v/>
      </c>
      <c r="C155" s="214" t="str">
        <f>IF('1045Bi Dati di base lav.'!C144="","",'1045Bi Dati di base lav.'!C144)</f>
        <v/>
      </c>
      <c r="D155" s="215"/>
      <c r="E155" s="92"/>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364" t="str">
        <f t="shared" si="2"/>
        <v/>
      </c>
      <c r="AK155" s="95"/>
    </row>
    <row r="156" spans="1:37" s="53" customFormat="1" ht="60" customHeight="1">
      <c r="A156" s="213" t="str">
        <f>IF('1045Bi Dati di base lav.'!A145="","",'1045Bi Dati di base lav.'!A145)</f>
        <v/>
      </c>
      <c r="B156" s="214" t="str">
        <f>IF('1045Bi Dati di base lav.'!B145="","",'1045Bi Dati di base lav.'!B145)</f>
        <v/>
      </c>
      <c r="C156" s="214" t="str">
        <f>IF('1045Bi Dati di base lav.'!C145="","",'1045Bi Dati di base lav.'!C145)</f>
        <v/>
      </c>
      <c r="D156" s="215"/>
      <c r="E156" s="92"/>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364" t="str">
        <f t="shared" si="2"/>
        <v/>
      </c>
      <c r="AK156" s="95"/>
    </row>
    <row r="157" spans="1:37" s="53" customFormat="1" ht="60" customHeight="1">
      <c r="A157" s="213" t="str">
        <f>IF('1045Bi Dati di base lav.'!A146="","",'1045Bi Dati di base lav.'!A146)</f>
        <v/>
      </c>
      <c r="B157" s="214" t="str">
        <f>IF('1045Bi Dati di base lav.'!B146="","",'1045Bi Dati di base lav.'!B146)</f>
        <v/>
      </c>
      <c r="C157" s="214" t="str">
        <f>IF('1045Bi Dati di base lav.'!C146="","",'1045Bi Dati di base lav.'!C146)</f>
        <v/>
      </c>
      <c r="D157" s="215"/>
      <c r="E157" s="92"/>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364" t="str">
        <f t="shared" si="2"/>
        <v/>
      </c>
      <c r="AK157" s="95"/>
    </row>
    <row r="158" spans="1:37" s="53" customFormat="1" ht="60" customHeight="1">
      <c r="A158" s="213" t="str">
        <f>IF('1045Bi Dati di base lav.'!A147="","",'1045Bi Dati di base lav.'!A147)</f>
        <v/>
      </c>
      <c r="B158" s="214" t="str">
        <f>IF('1045Bi Dati di base lav.'!B147="","",'1045Bi Dati di base lav.'!B147)</f>
        <v/>
      </c>
      <c r="C158" s="214" t="str">
        <f>IF('1045Bi Dati di base lav.'!C147="","",'1045Bi Dati di base lav.'!C147)</f>
        <v/>
      </c>
      <c r="D158" s="215"/>
      <c r="E158" s="92"/>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364" t="str">
        <f t="shared" si="2"/>
        <v/>
      </c>
      <c r="AK158" s="95"/>
    </row>
    <row r="159" spans="1:37" s="53" customFormat="1" ht="60" customHeight="1">
      <c r="A159" s="213" t="str">
        <f>IF('1045Bi Dati di base lav.'!A148="","",'1045Bi Dati di base lav.'!A148)</f>
        <v/>
      </c>
      <c r="B159" s="214" t="str">
        <f>IF('1045Bi Dati di base lav.'!B148="","",'1045Bi Dati di base lav.'!B148)</f>
        <v/>
      </c>
      <c r="C159" s="214" t="str">
        <f>IF('1045Bi Dati di base lav.'!C148="","",'1045Bi Dati di base lav.'!C148)</f>
        <v/>
      </c>
      <c r="D159" s="215"/>
      <c r="E159" s="92"/>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364" t="str">
        <f t="shared" si="2"/>
        <v/>
      </c>
      <c r="AK159" s="95"/>
    </row>
    <row r="160" spans="1:37" s="53" customFormat="1" ht="60" customHeight="1">
      <c r="A160" s="213" t="str">
        <f>IF('1045Bi Dati di base lav.'!A149="","",'1045Bi Dati di base lav.'!A149)</f>
        <v/>
      </c>
      <c r="B160" s="214" t="str">
        <f>IF('1045Bi Dati di base lav.'!B149="","",'1045Bi Dati di base lav.'!B149)</f>
        <v/>
      </c>
      <c r="C160" s="214" t="str">
        <f>IF('1045Bi Dati di base lav.'!C149="","",'1045Bi Dati di base lav.'!C149)</f>
        <v/>
      </c>
      <c r="D160" s="215"/>
      <c r="E160" s="92"/>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364" t="str">
        <f t="shared" si="2"/>
        <v/>
      </c>
      <c r="AK160" s="95"/>
    </row>
    <row r="161" spans="1:37" s="53" customFormat="1" ht="60" customHeight="1">
      <c r="A161" s="213" t="str">
        <f>IF('1045Bi Dati di base lav.'!A150="","",'1045Bi Dati di base lav.'!A150)</f>
        <v/>
      </c>
      <c r="B161" s="214" t="str">
        <f>IF('1045Bi Dati di base lav.'!B150="","",'1045Bi Dati di base lav.'!B150)</f>
        <v/>
      </c>
      <c r="C161" s="214" t="str">
        <f>IF('1045Bi Dati di base lav.'!C150="","",'1045Bi Dati di base lav.'!C150)</f>
        <v/>
      </c>
      <c r="D161" s="215"/>
      <c r="E161" s="92"/>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364" t="str">
        <f t="shared" si="2"/>
        <v/>
      </c>
      <c r="AK161" s="95"/>
    </row>
    <row r="162" spans="1:37" s="53" customFormat="1" ht="60" customHeight="1">
      <c r="A162" s="213" t="str">
        <f>IF('1045Bi Dati di base lav.'!A151="","",'1045Bi Dati di base lav.'!A151)</f>
        <v/>
      </c>
      <c r="B162" s="214" t="str">
        <f>IF('1045Bi Dati di base lav.'!B151="","",'1045Bi Dati di base lav.'!B151)</f>
        <v/>
      </c>
      <c r="C162" s="214" t="str">
        <f>IF('1045Bi Dati di base lav.'!C151="","",'1045Bi Dati di base lav.'!C151)</f>
        <v/>
      </c>
      <c r="D162" s="215"/>
      <c r="E162" s="92"/>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c r="AG162" s="93"/>
      <c r="AH162" s="93"/>
      <c r="AI162" s="93"/>
      <c r="AJ162" s="364" t="str">
        <f t="shared" si="2"/>
        <v/>
      </c>
      <c r="AK162" s="95"/>
    </row>
    <row r="163" spans="1:37" s="53" customFormat="1" ht="60" customHeight="1">
      <c r="A163" s="213" t="str">
        <f>IF('1045Bi Dati di base lav.'!A152="","",'1045Bi Dati di base lav.'!A152)</f>
        <v/>
      </c>
      <c r="B163" s="214" t="str">
        <f>IF('1045Bi Dati di base lav.'!B152="","",'1045Bi Dati di base lav.'!B152)</f>
        <v/>
      </c>
      <c r="C163" s="214" t="str">
        <f>IF('1045Bi Dati di base lav.'!C152="","",'1045Bi Dati di base lav.'!C152)</f>
        <v/>
      </c>
      <c r="D163" s="215"/>
      <c r="E163" s="92"/>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364" t="str">
        <f t="shared" si="2"/>
        <v/>
      </c>
      <c r="AK163" s="95"/>
    </row>
    <row r="164" spans="1:37" s="53" customFormat="1" ht="60" customHeight="1">
      <c r="A164" s="213" t="str">
        <f>IF('1045Bi Dati di base lav.'!A153="","",'1045Bi Dati di base lav.'!A153)</f>
        <v/>
      </c>
      <c r="B164" s="214" t="str">
        <f>IF('1045Bi Dati di base lav.'!B153="","",'1045Bi Dati di base lav.'!B153)</f>
        <v/>
      </c>
      <c r="C164" s="214" t="str">
        <f>IF('1045Bi Dati di base lav.'!C153="","",'1045Bi Dati di base lav.'!C153)</f>
        <v/>
      </c>
      <c r="D164" s="215"/>
      <c r="E164" s="92"/>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364" t="str">
        <f t="shared" si="2"/>
        <v/>
      </c>
      <c r="AK164" s="95"/>
    </row>
    <row r="165" spans="1:37" s="53" customFormat="1" ht="60" customHeight="1">
      <c r="A165" s="213" t="str">
        <f>IF('1045Bi Dati di base lav.'!A154="","",'1045Bi Dati di base lav.'!A154)</f>
        <v/>
      </c>
      <c r="B165" s="214" t="str">
        <f>IF('1045Bi Dati di base lav.'!B154="","",'1045Bi Dati di base lav.'!B154)</f>
        <v/>
      </c>
      <c r="C165" s="214" t="str">
        <f>IF('1045Bi Dati di base lav.'!C154="","",'1045Bi Dati di base lav.'!C154)</f>
        <v/>
      </c>
      <c r="D165" s="215"/>
      <c r="E165" s="92"/>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364" t="str">
        <f t="shared" si="2"/>
        <v/>
      </c>
      <c r="AK165" s="95"/>
    </row>
    <row r="166" spans="1:37" s="53" customFormat="1" ht="60" customHeight="1">
      <c r="A166" s="213" t="str">
        <f>IF('1045Bi Dati di base lav.'!A155="","",'1045Bi Dati di base lav.'!A155)</f>
        <v/>
      </c>
      <c r="B166" s="214" t="str">
        <f>IF('1045Bi Dati di base lav.'!B155="","",'1045Bi Dati di base lav.'!B155)</f>
        <v/>
      </c>
      <c r="C166" s="214" t="str">
        <f>IF('1045Bi Dati di base lav.'!C155="","",'1045Bi Dati di base lav.'!C155)</f>
        <v/>
      </c>
      <c r="D166" s="215"/>
      <c r="E166" s="92"/>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364" t="str">
        <f t="shared" si="2"/>
        <v/>
      </c>
      <c r="AK166" s="95"/>
    </row>
    <row r="167" spans="1:37" s="53" customFormat="1" ht="60" customHeight="1">
      <c r="A167" s="213" t="str">
        <f>IF('1045Bi Dati di base lav.'!A156="","",'1045Bi Dati di base lav.'!A156)</f>
        <v/>
      </c>
      <c r="B167" s="214" t="str">
        <f>IF('1045Bi Dati di base lav.'!B156="","",'1045Bi Dati di base lav.'!B156)</f>
        <v/>
      </c>
      <c r="C167" s="214" t="str">
        <f>IF('1045Bi Dati di base lav.'!C156="","",'1045Bi Dati di base lav.'!C156)</f>
        <v/>
      </c>
      <c r="D167" s="215"/>
      <c r="E167" s="92"/>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364" t="str">
        <f t="shared" si="2"/>
        <v/>
      </c>
      <c r="AK167" s="95"/>
    </row>
    <row r="168" spans="1:37" s="53" customFormat="1" ht="60" customHeight="1">
      <c r="A168" s="213" t="str">
        <f>IF('1045Bi Dati di base lav.'!A157="","",'1045Bi Dati di base lav.'!A157)</f>
        <v/>
      </c>
      <c r="B168" s="214" t="str">
        <f>IF('1045Bi Dati di base lav.'!B157="","",'1045Bi Dati di base lav.'!B157)</f>
        <v/>
      </c>
      <c r="C168" s="214" t="str">
        <f>IF('1045Bi Dati di base lav.'!C157="","",'1045Bi Dati di base lav.'!C157)</f>
        <v/>
      </c>
      <c r="D168" s="215"/>
      <c r="E168" s="92"/>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364" t="str">
        <f t="shared" si="2"/>
        <v/>
      </c>
      <c r="AK168" s="95"/>
    </row>
    <row r="169" spans="1:37" s="53" customFormat="1" ht="60" customHeight="1">
      <c r="A169" s="213" t="str">
        <f>IF('1045Bi Dati di base lav.'!A158="","",'1045Bi Dati di base lav.'!A158)</f>
        <v/>
      </c>
      <c r="B169" s="214" t="str">
        <f>IF('1045Bi Dati di base lav.'!B158="","",'1045Bi Dati di base lav.'!B158)</f>
        <v/>
      </c>
      <c r="C169" s="214" t="str">
        <f>IF('1045Bi Dati di base lav.'!C158="","",'1045Bi Dati di base lav.'!C158)</f>
        <v/>
      </c>
      <c r="D169" s="215"/>
      <c r="E169" s="92"/>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364" t="str">
        <f t="shared" si="2"/>
        <v/>
      </c>
      <c r="AK169" s="95"/>
    </row>
    <row r="170" spans="1:37" s="53" customFormat="1" ht="60" customHeight="1">
      <c r="A170" s="213" t="str">
        <f>IF('1045Bi Dati di base lav.'!A159="","",'1045Bi Dati di base lav.'!A159)</f>
        <v/>
      </c>
      <c r="B170" s="214" t="str">
        <f>IF('1045Bi Dati di base lav.'!B159="","",'1045Bi Dati di base lav.'!B159)</f>
        <v/>
      </c>
      <c r="C170" s="214" t="str">
        <f>IF('1045Bi Dati di base lav.'!C159="","",'1045Bi Dati di base lav.'!C159)</f>
        <v/>
      </c>
      <c r="D170" s="215"/>
      <c r="E170" s="92"/>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364" t="str">
        <f t="shared" si="2"/>
        <v/>
      </c>
      <c r="AK170" s="95"/>
    </row>
    <row r="171" spans="1:37" s="53" customFormat="1" ht="60" customHeight="1">
      <c r="A171" s="213" t="str">
        <f>IF('1045Bi Dati di base lav.'!A160="","",'1045Bi Dati di base lav.'!A160)</f>
        <v/>
      </c>
      <c r="B171" s="214" t="str">
        <f>IF('1045Bi Dati di base lav.'!B160="","",'1045Bi Dati di base lav.'!B160)</f>
        <v/>
      </c>
      <c r="C171" s="214" t="str">
        <f>IF('1045Bi Dati di base lav.'!C160="","",'1045Bi Dati di base lav.'!C160)</f>
        <v/>
      </c>
      <c r="D171" s="215"/>
      <c r="E171" s="92"/>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364" t="str">
        <f t="shared" si="2"/>
        <v/>
      </c>
      <c r="AK171" s="95"/>
    </row>
    <row r="172" spans="1:37" s="53" customFormat="1" ht="60" customHeight="1">
      <c r="A172" s="213" t="str">
        <f>IF('1045Bi Dati di base lav.'!A161="","",'1045Bi Dati di base lav.'!A161)</f>
        <v/>
      </c>
      <c r="B172" s="214" t="str">
        <f>IF('1045Bi Dati di base lav.'!B161="","",'1045Bi Dati di base lav.'!B161)</f>
        <v/>
      </c>
      <c r="C172" s="214" t="str">
        <f>IF('1045Bi Dati di base lav.'!C161="","",'1045Bi Dati di base lav.'!C161)</f>
        <v/>
      </c>
      <c r="D172" s="215"/>
      <c r="E172" s="92"/>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364" t="str">
        <f t="shared" si="2"/>
        <v/>
      </c>
      <c r="AK172" s="95"/>
    </row>
    <row r="173" spans="1:37" s="53" customFormat="1" ht="60" customHeight="1">
      <c r="A173" s="213" t="str">
        <f>IF('1045Bi Dati di base lav.'!A162="","",'1045Bi Dati di base lav.'!A162)</f>
        <v/>
      </c>
      <c r="B173" s="214" t="str">
        <f>IF('1045Bi Dati di base lav.'!B162="","",'1045Bi Dati di base lav.'!B162)</f>
        <v/>
      </c>
      <c r="C173" s="214" t="str">
        <f>IF('1045Bi Dati di base lav.'!C162="","",'1045Bi Dati di base lav.'!C162)</f>
        <v/>
      </c>
      <c r="D173" s="215"/>
      <c r="E173" s="92"/>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364" t="str">
        <f t="shared" si="2"/>
        <v/>
      </c>
      <c r="AK173" s="95"/>
    </row>
    <row r="174" spans="1:37" s="53" customFormat="1" ht="60" customHeight="1">
      <c r="A174" s="213" t="str">
        <f>IF('1045Bi Dati di base lav.'!A163="","",'1045Bi Dati di base lav.'!A163)</f>
        <v/>
      </c>
      <c r="B174" s="214" t="str">
        <f>IF('1045Bi Dati di base lav.'!B163="","",'1045Bi Dati di base lav.'!B163)</f>
        <v/>
      </c>
      <c r="C174" s="214" t="str">
        <f>IF('1045Bi Dati di base lav.'!C163="","",'1045Bi Dati di base lav.'!C163)</f>
        <v/>
      </c>
      <c r="D174" s="215"/>
      <c r="E174" s="92"/>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364" t="str">
        <f t="shared" si="2"/>
        <v/>
      </c>
      <c r="AK174" s="95"/>
    </row>
    <row r="175" spans="1:37" s="53" customFormat="1" ht="60" customHeight="1">
      <c r="A175" s="213" t="str">
        <f>IF('1045Bi Dati di base lav.'!A164="","",'1045Bi Dati di base lav.'!A164)</f>
        <v/>
      </c>
      <c r="B175" s="214" t="str">
        <f>IF('1045Bi Dati di base lav.'!B164="","",'1045Bi Dati di base lav.'!B164)</f>
        <v/>
      </c>
      <c r="C175" s="214" t="str">
        <f>IF('1045Bi Dati di base lav.'!C164="","",'1045Bi Dati di base lav.'!C164)</f>
        <v/>
      </c>
      <c r="D175" s="215"/>
      <c r="E175" s="92"/>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364" t="str">
        <f t="shared" si="2"/>
        <v/>
      </c>
      <c r="AK175" s="95"/>
    </row>
    <row r="176" spans="1:37" s="53" customFormat="1" ht="60" customHeight="1">
      <c r="A176" s="213" t="str">
        <f>IF('1045Bi Dati di base lav.'!A165="","",'1045Bi Dati di base lav.'!A165)</f>
        <v/>
      </c>
      <c r="B176" s="214" t="str">
        <f>IF('1045Bi Dati di base lav.'!B165="","",'1045Bi Dati di base lav.'!B165)</f>
        <v/>
      </c>
      <c r="C176" s="214" t="str">
        <f>IF('1045Bi Dati di base lav.'!C165="","",'1045Bi Dati di base lav.'!C165)</f>
        <v/>
      </c>
      <c r="D176" s="215"/>
      <c r="E176" s="92"/>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364" t="str">
        <f t="shared" si="2"/>
        <v/>
      </c>
      <c r="AK176" s="95"/>
    </row>
    <row r="177" spans="1:37" s="53" customFormat="1" ht="60" customHeight="1">
      <c r="A177" s="213" t="str">
        <f>IF('1045Bi Dati di base lav.'!A166="","",'1045Bi Dati di base lav.'!A166)</f>
        <v/>
      </c>
      <c r="B177" s="214" t="str">
        <f>IF('1045Bi Dati di base lav.'!B166="","",'1045Bi Dati di base lav.'!B166)</f>
        <v/>
      </c>
      <c r="C177" s="214" t="str">
        <f>IF('1045Bi Dati di base lav.'!C166="","",'1045Bi Dati di base lav.'!C166)</f>
        <v/>
      </c>
      <c r="D177" s="215"/>
      <c r="E177" s="92"/>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364" t="str">
        <f t="shared" si="2"/>
        <v/>
      </c>
      <c r="AK177" s="95"/>
    </row>
    <row r="178" spans="1:37" s="53" customFormat="1" ht="60" customHeight="1">
      <c r="A178" s="213" t="str">
        <f>IF('1045Bi Dati di base lav.'!A167="","",'1045Bi Dati di base lav.'!A167)</f>
        <v/>
      </c>
      <c r="B178" s="214" t="str">
        <f>IF('1045Bi Dati di base lav.'!B167="","",'1045Bi Dati di base lav.'!B167)</f>
        <v/>
      </c>
      <c r="C178" s="214" t="str">
        <f>IF('1045Bi Dati di base lav.'!C167="","",'1045Bi Dati di base lav.'!C167)</f>
        <v/>
      </c>
      <c r="D178" s="215"/>
      <c r="E178" s="92"/>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364" t="str">
        <f t="shared" si="2"/>
        <v/>
      </c>
      <c r="AK178" s="95"/>
    </row>
    <row r="179" spans="1:37" s="53" customFormat="1" ht="60" customHeight="1">
      <c r="A179" s="213" t="str">
        <f>IF('1045Bi Dati di base lav.'!A168="","",'1045Bi Dati di base lav.'!A168)</f>
        <v/>
      </c>
      <c r="B179" s="214" t="str">
        <f>IF('1045Bi Dati di base lav.'!B168="","",'1045Bi Dati di base lav.'!B168)</f>
        <v/>
      </c>
      <c r="C179" s="214" t="str">
        <f>IF('1045Bi Dati di base lav.'!C168="","",'1045Bi Dati di base lav.'!C168)</f>
        <v/>
      </c>
      <c r="D179" s="215"/>
      <c r="E179" s="92"/>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364" t="str">
        <f t="shared" si="2"/>
        <v/>
      </c>
      <c r="AK179" s="95"/>
    </row>
    <row r="180" spans="1:37" s="53" customFormat="1" ht="60" customHeight="1">
      <c r="A180" s="213" t="str">
        <f>IF('1045Bi Dati di base lav.'!A169="","",'1045Bi Dati di base lav.'!A169)</f>
        <v/>
      </c>
      <c r="B180" s="214" t="str">
        <f>IF('1045Bi Dati di base lav.'!B169="","",'1045Bi Dati di base lav.'!B169)</f>
        <v/>
      </c>
      <c r="C180" s="214" t="str">
        <f>IF('1045Bi Dati di base lav.'!C169="","",'1045Bi Dati di base lav.'!C169)</f>
        <v/>
      </c>
      <c r="D180" s="215"/>
      <c r="E180" s="92"/>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364" t="str">
        <f t="shared" si="2"/>
        <v/>
      </c>
      <c r="AK180" s="95"/>
    </row>
    <row r="181" spans="1:37" s="53" customFormat="1" ht="60" customHeight="1">
      <c r="A181" s="213" t="str">
        <f>IF('1045Bi Dati di base lav.'!A170="","",'1045Bi Dati di base lav.'!A170)</f>
        <v/>
      </c>
      <c r="B181" s="214" t="str">
        <f>IF('1045Bi Dati di base lav.'!B170="","",'1045Bi Dati di base lav.'!B170)</f>
        <v/>
      </c>
      <c r="C181" s="214" t="str">
        <f>IF('1045Bi Dati di base lav.'!C170="","",'1045Bi Dati di base lav.'!C170)</f>
        <v/>
      </c>
      <c r="D181" s="215"/>
      <c r="E181" s="92"/>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364" t="str">
        <f t="shared" si="2"/>
        <v/>
      </c>
      <c r="AK181" s="95"/>
    </row>
    <row r="182" spans="1:37" s="53" customFormat="1" ht="60" customHeight="1">
      <c r="A182" s="213" t="str">
        <f>IF('1045Bi Dati di base lav.'!A171="","",'1045Bi Dati di base lav.'!A171)</f>
        <v/>
      </c>
      <c r="B182" s="214" t="str">
        <f>IF('1045Bi Dati di base lav.'!B171="","",'1045Bi Dati di base lav.'!B171)</f>
        <v/>
      </c>
      <c r="C182" s="214" t="str">
        <f>IF('1045Bi Dati di base lav.'!C171="","",'1045Bi Dati di base lav.'!C171)</f>
        <v/>
      </c>
      <c r="D182" s="215"/>
      <c r="E182" s="92"/>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c r="AG182" s="93"/>
      <c r="AH182" s="93"/>
      <c r="AI182" s="93"/>
      <c r="AJ182" s="364" t="str">
        <f t="shared" ref="AJ182:AJ218" si="3">IF(A182="","",SUM(E182:AI182))</f>
        <v/>
      </c>
      <c r="AK182" s="95"/>
    </row>
    <row r="183" spans="1:37" s="53" customFormat="1" ht="60" customHeight="1">
      <c r="A183" s="213" t="str">
        <f>IF('1045Bi Dati di base lav.'!A172="","",'1045Bi Dati di base lav.'!A172)</f>
        <v/>
      </c>
      <c r="B183" s="214" t="str">
        <f>IF('1045Bi Dati di base lav.'!B172="","",'1045Bi Dati di base lav.'!B172)</f>
        <v/>
      </c>
      <c r="C183" s="214" t="str">
        <f>IF('1045Bi Dati di base lav.'!C172="","",'1045Bi Dati di base lav.'!C172)</f>
        <v/>
      </c>
      <c r="D183" s="215"/>
      <c r="E183" s="92"/>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364" t="str">
        <f t="shared" si="3"/>
        <v/>
      </c>
      <c r="AK183" s="95"/>
    </row>
    <row r="184" spans="1:37" s="53" customFormat="1" ht="60" customHeight="1">
      <c r="A184" s="213" t="str">
        <f>IF('1045Bi Dati di base lav.'!A173="","",'1045Bi Dati di base lav.'!A173)</f>
        <v/>
      </c>
      <c r="B184" s="214" t="str">
        <f>IF('1045Bi Dati di base lav.'!B173="","",'1045Bi Dati di base lav.'!B173)</f>
        <v/>
      </c>
      <c r="C184" s="214" t="str">
        <f>IF('1045Bi Dati di base lav.'!C173="","",'1045Bi Dati di base lav.'!C173)</f>
        <v/>
      </c>
      <c r="D184" s="215"/>
      <c r="E184" s="92"/>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364" t="str">
        <f t="shared" si="3"/>
        <v/>
      </c>
      <c r="AK184" s="95"/>
    </row>
    <row r="185" spans="1:37" s="53" customFormat="1" ht="60" customHeight="1">
      <c r="A185" s="213" t="str">
        <f>IF('1045Bi Dati di base lav.'!A174="","",'1045Bi Dati di base lav.'!A174)</f>
        <v/>
      </c>
      <c r="B185" s="214" t="str">
        <f>IF('1045Bi Dati di base lav.'!B174="","",'1045Bi Dati di base lav.'!B174)</f>
        <v/>
      </c>
      <c r="C185" s="214" t="str">
        <f>IF('1045Bi Dati di base lav.'!C174="","",'1045Bi Dati di base lav.'!C174)</f>
        <v/>
      </c>
      <c r="D185" s="215"/>
      <c r="E185" s="92"/>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364" t="str">
        <f t="shared" si="3"/>
        <v/>
      </c>
      <c r="AK185" s="95"/>
    </row>
    <row r="186" spans="1:37" s="53" customFormat="1" ht="60" customHeight="1">
      <c r="A186" s="213" t="str">
        <f>IF('1045Bi Dati di base lav.'!A175="","",'1045Bi Dati di base lav.'!A175)</f>
        <v/>
      </c>
      <c r="B186" s="214" t="str">
        <f>IF('1045Bi Dati di base lav.'!B175="","",'1045Bi Dati di base lav.'!B175)</f>
        <v/>
      </c>
      <c r="C186" s="214" t="str">
        <f>IF('1045Bi Dati di base lav.'!C175="","",'1045Bi Dati di base lav.'!C175)</f>
        <v/>
      </c>
      <c r="D186" s="215"/>
      <c r="E186" s="92"/>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364" t="str">
        <f t="shared" si="3"/>
        <v/>
      </c>
      <c r="AK186" s="95"/>
    </row>
    <row r="187" spans="1:37" s="53" customFormat="1" ht="60" customHeight="1">
      <c r="A187" s="213" t="str">
        <f>IF('1045Bi Dati di base lav.'!A176="","",'1045Bi Dati di base lav.'!A176)</f>
        <v/>
      </c>
      <c r="B187" s="214" t="str">
        <f>IF('1045Bi Dati di base lav.'!B176="","",'1045Bi Dati di base lav.'!B176)</f>
        <v/>
      </c>
      <c r="C187" s="214" t="str">
        <f>IF('1045Bi Dati di base lav.'!C176="","",'1045Bi Dati di base lav.'!C176)</f>
        <v/>
      </c>
      <c r="D187" s="215"/>
      <c r="E187" s="92"/>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364" t="str">
        <f t="shared" si="3"/>
        <v/>
      </c>
      <c r="AK187" s="95"/>
    </row>
    <row r="188" spans="1:37" s="53" customFormat="1" ht="60" customHeight="1">
      <c r="A188" s="213" t="str">
        <f>IF('1045Bi Dati di base lav.'!A177="","",'1045Bi Dati di base lav.'!A177)</f>
        <v/>
      </c>
      <c r="B188" s="214" t="str">
        <f>IF('1045Bi Dati di base lav.'!B177="","",'1045Bi Dati di base lav.'!B177)</f>
        <v/>
      </c>
      <c r="C188" s="214" t="str">
        <f>IF('1045Bi Dati di base lav.'!C177="","",'1045Bi Dati di base lav.'!C177)</f>
        <v/>
      </c>
      <c r="D188" s="215"/>
      <c r="E188" s="92"/>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364" t="str">
        <f t="shared" si="3"/>
        <v/>
      </c>
      <c r="AK188" s="95"/>
    </row>
    <row r="189" spans="1:37" s="53" customFormat="1" ht="60" customHeight="1">
      <c r="A189" s="213" t="str">
        <f>IF('1045Bi Dati di base lav.'!A178="","",'1045Bi Dati di base lav.'!A178)</f>
        <v/>
      </c>
      <c r="B189" s="214" t="str">
        <f>IF('1045Bi Dati di base lav.'!B178="","",'1045Bi Dati di base lav.'!B178)</f>
        <v/>
      </c>
      <c r="C189" s="214" t="str">
        <f>IF('1045Bi Dati di base lav.'!C178="","",'1045Bi Dati di base lav.'!C178)</f>
        <v/>
      </c>
      <c r="D189" s="215"/>
      <c r="E189" s="9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364" t="str">
        <f t="shared" si="3"/>
        <v/>
      </c>
      <c r="AK189" s="95"/>
    </row>
    <row r="190" spans="1:37" s="53" customFormat="1" ht="60" customHeight="1">
      <c r="A190" s="213" t="str">
        <f>IF('1045Bi Dati di base lav.'!A179="","",'1045Bi Dati di base lav.'!A179)</f>
        <v/>
      </c>
      <c r="B190" s="214" t="str">
        <f>IF('1045Bi Dati di base lav.'!B179="","",'1045Bi Dati di base lav.'!B179)</f>
        <v/>
      </c>
      <c r="C190" s="214" t="str">
        <f>IF('1045Bi Dati di base lav.'!C179="","",'1045Bi Dati di base lav.'!C179)</f>
        <v/>
      </c>
      <c r="D190" s="215"/>
      <c r="E190" s="92"/>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364" t="str">
        <f t="shared" si="3"/>
        <v/>
      </c>
      <c r="AK190" s="95"/>
    </row>
    <row r="191" spans="1:37" s="53" customFormat="1" ht="60" customHeight="1">
      <c r="A191" s="213" t="str">
        <f>IF('1045Bi Dati di base lav.'!A180="","",'1045Bi Dati di base lav.'!A180)</f>
        <v/>
      </c>
      <c r="B191" s="214" t="str">
        <f>IF('1045Bi Dati di base lav.'!B180="","",'1045Bi Dati di base lav.'!B180)</f>
        <v/>
      </c>
      <c r="C191" s="214" t="str">
        <f>IF('1045Bi Dati di base lav.'!C180="","",'1045Bi Dati di base lav.'!C180)</f>
        <v/>
      </c>
      <c r="D191" s="215"/>
      <c r="E191" s="92"/>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364" t="str">
        <f t="shared" si="3"/>
        <v/>
      </c>
      <c r="AK191" s="95"/>
    </row>
    <row r="192" spans="1:37" s="53" customFormat="1" ht="60" customHeight="1">
      <c r="A192" s="213" t="str">
        <f>IF('1045Bi Dati di base lav.'!A181="","",'1045Bi Dati di base lav.'!A181)</f>
        <v/>
      </c>
      <c r="B192" s="214" t="str">
        <f>IF('1045Bi Dati di base lav.'!B181="","",'1045Bi Dati di base lav.'!B181)</f>
        <v/>
      </c>
      <c r="C192" s="214" t="str">
        <f>IF('1045Bi Dati di base lav.'!C181="","",'1045Bi Dati di base lav.'!C181)</f>
        <v/>
      </c>
      <c r="D192" s="215"/>
      <c r="E192" s="92"/>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364" t="str">
        <f t="shared" si="3"/>
        <v/>
      </c>
      <c r="AK192" s="95"/>
    </row>
    <row r="193" spans="1:37" s="53" customFormat="1" ht="60" customHeight="1">
      <c r="A193" s="213" t="str">
        <f>IF('1045Bi Dati di base lav.'!A182="","",'1045Bi Dati di base lav.'!A182)</f>
        <v/>
      </c>
      <c r="B193" s="214" t="str">
        <f>IF('1045Bi Dati di base lav.'!B182="","",'1045Bi Dati di base lav.'!B182)</f>
        <v/>
      </c>
      <c r="C193" s="214" t="str">
        <f>IF('1045Bi Dati di base lav.'!C182="","",'1045Bi Dati di base lav.'!C182)</f>
        <v/>
      </c>
      <c r="D193" s="215"/>
      <c r="E193" s="92"/>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364" t="str">
        <f t="shared" si="3"/>
        <v/>
      </c>
      <c r="AK193" s="95"/>
    </row>
    <row r="194" spans="1:37" s="53" customFormat="1" ht="60" customHeight="1">
      <c r="A194" s="213" t="str">
        <f>IF('1045Bi Dati di base lav.'!A183="","",'1045Bi Dati di base lav.'!A183)</f>
        <v/>
      </c>
      <c r="B194" s="214" t="str">
        <f>IF('1045Bi Dati di base lav.'!B183="","",'1045Bi Dati di base lav.'!B183)</f>
        <v/>
      </c>
      <c r="C194" s="214" t="str">
        <f>IF('1045Bi Dati di base lav.'!C183="","",'1045Bi Dati di base lav.'!C183)</f>
        <v/>
      </c>
      <c r="D194" s="215"/>
      <c r="E194" s="92"/>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c r="AG194" s="93"/>
      <c r="AH194" s="93"/>
      <c r="AI194" s="93"/>
      <c r="AJ194" s="364" t="str">
        <f t="shared" si="3"/>
        <v/>
      </c>
      <c r="AK194" s="95"/>
    </row>
    <row r="195" spans="1:37" s="53" customFormat="1" ht="60" customHeight="1">
      <c r="A195" s="213" t="str">
        <f>IF('1045Bi Dati di base lav.'!A184="","",'1045Bi Dati di base lav.'!A184)</f>
        <v/>
      </c>
      <c r="B195" s="214" t="str">
        <f>IF('1045Bi Dati di base lav.'!B184="","",'1045Bi Dati di base lav.'!B184)</f>
        <v/>
      </c>
      <c r="C195" s="214" t="str">
        <f>IF('1045Bi Dati di base lav.'!C184="","",'1045Bi Dati di base lav.'!C184)</f>
        <v/>
      </c>
      <c r="D195" s="215"/>
      <c r="E195" s="92"/>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c r="AG195" s="93"/>
      <c r="AH195" s="93"/>
      <c r="AI195" s="93"/>
      <c r="AJ195" s="364" t="str">
        <f t="shared" si="3"/>
        <v/>
      </c>
      <c r="AK195" s="95"/>
    </row>
    <row r="196" spans="1:37" s="53" customFormat="1" ht="60" customHeight="1">
      <c r="A196" s="213" t="str">
        <f>IF('1045Bi Dati di base lav.'!A185="","",'1045Bi Dati di base lav.'!A185)</f>
        <v/>
      </c>
      <c r="B196" s="214" t="str">
        <f>IF('1045Bi Dati di base lav.'!B185="","",'1045Bi Dati di base lav.'!B185)</f>
        <v/>
      </c>
      <c r="C196" s="214" t="str">
        <f>IF('1045Bi Dati di base lav.'!C185="","",'1045Bi Dati di base lav.'!C185)</f>
        <v/>
      </c>
      <c r="D196" s="215"/>
      <c r="E196" s="92"/>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c r="AG196" s="93"/>
      <c r="AH196" s="93"/>
      <c r="AI196" s="93"/>
      <c r="AJ196" s="364" t="str">
        <f t="shared" si="3"/>
        <v/>
      </c>
      <c r="AK196" s="95"/>
    </row>
    <row r="197" spans="1:37" s="53" customFormat="1" ht="60" customHeight="1">
      <c r="A197" s="213" t="str">
        <f>IF('1045Bi Dati di base lav.'!A186="","",'1045Bi Dati di base lav.'!A186)</f>
        <v/>
      </c>
      <c r="B197" s="214" t="str">
        <f>IF('1045Bi Dati di base lav.'!B186="","",'1045Bi Dati di base lav.'!B186)</f>
        <v/>
      </c>
      <c r="C197" s="214" t="str">
        <f>IF('1045Bi Dati di base lav.'!C186="","",'1045Bi Dati di base lav.'!C186)</f>
        <v/>
      </c>
      <c r="D197" s="215"/>
      <c r="E197" s="92"/>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364" t="str">
        <f t="shared" si="3"/>
        <v/>
      </c>
      <c r="AK197" s="95"/>
    </row>
    <row r="198" spans="1:37" s="53" customFormat="1" ht="60" customHeight="1">
      <c r="A198" s="213" t="str">
        <f>IF('1045Bi Dati di base lav.'!A187="","",'1045Bi Dati di base lav.'!A187)</f>
        <v/>
      </c>
      <c r="B198" s="214" t="str">
        <f>IF('1045Bi Dati di base lav.'!B187="","",'1045Bi Dati di base lav.'!B187)</f>
        <v/>
      </c>
      <c r="C198" s="214" t="str">
        <f>IF('1045Bi Dati di base lav.'!C187="","",'1045Bi Dati di base lav.'!C187)</f>
        <v/>
      </c>
      <c r="D198" s="215"/>
      <c r="E198" s="92"/>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364" t="str">
        <f t="shared" si="3"/>
        <v/>
      </c>
      <c r="AK198" s="95"/>
    </row>
    <row r="199" spans="1:37" s="53" customFormat="1" ht="60" customHeight="1">
      <c r="A199" s="213" t="str">
        <f>IF('1045Bi Dati di base lav.'!A188="","",'1045Bi Dati di base lav.'!A188)</f>
        <v/>
      </c>
      <c r="B199" s="214" t="str">
        <f>IF('1045Bi Dati di base lav.'!B188="","",'1045Bi Dati di base lav.'!B188)</f>
        <v/>
      </c>
      <c r="C199" s="214" t="str">
        <f>IF('1045Bi Dati di base lav.'!C188="","",'1045Bi Dati di base lav.'!C188)</f>
        <v/>
      </c>
      <c r="D199" s="215"/>
      <c r="E199" s="92"/>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364" t="str">
        <f t="shared" si="3"/>
        <v/>
      </c>
      <c r="AK199" s="95"/>
    </row>
    <row r="200" spans="1:37" s="53" customFormat="1" ht="60" customHeight="1">
      <c r="A200" s="213" t="str">
        <f>IF('1045Bi Dati di base lav.'!A189="","",'1045Bi Dati di base lav.'!A189)</f>
        <v/>
      </c>
      <c r="B200" s="214" t="str">
        <f>IF('1045Bi Dati di base lav.'!B189="","",'1045Bi Dati di base lav.'!B189)</f>
        <v/>
      </c>
      <c r="C200" s="214" t="str">
        <f>IF('1045Bi Dati di base lav.'!C189="","",'1045Bi Dati di base lav.'!C189)</f>
        <v/>
      </c>
      <c r="D200" s="215"/>
      <c r="E200" s="92"/>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93"/>
      <c r="AJ200" s="364" t="str">
        <f t="shared" si="3"/>
        <v/>
      </c>
      <c r="AK200" s="95"/>
    </row>
    <row r="201" spans="1:37" s="53" customFormat="1" ht="60" customHeight="1">
      <c r="A201" s="213" t="str">
        <f>IF('1045Bi Dati di base lav.'!A190="","",'1045Bi Dati di base lav.'!A190)</f>
        <v/>
      </c>
      <c r="B201" s="214" t="str">
        <f>IF('1045Bi Dati di base lav.'!B190="","",'1045Bi Dati di base lav.'!B190)</f>
        <v/>
      </c>
      <c r="C201" s="214" t="str">
        <f>IF('1045Bi Dati di base lav.'!C190="","",'1045Bi Dati di base lav.'!C190)</f>
        <v/>
      </c>
      <c r="D201" s="215"/>
      <c r="E201" s="92"/>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364" t="str">
        <f t="shared" si="3"/>
        <v/>
      </c>
      <c r="AK201" s="95"/>
    </row>
    <row r="202" spans="1:37" s="53" customFormat="1" ht="60" customHeight="1">
      <c r="A202" s="213" t="str">
        <f>IF('1045Bi Dati di base lav.'!A191="","",'1045Bi Dati di base lav.'!A191)</f>
        <v/>
      </c>
      <c r="B202" s="214" t="str">
        <f>IF('1045Bi Dati di base lav.'!B191="","",'1045Bi Dati di base lav.'!B191)</f>
        <v/>
      </c>
      <c r="C202" s="214" t="str">
        <f>IF('1045Bi Dati di base lav.'!C191="","",'1045Bi Dati di base lav.'!C191)</f>
        <v/>
      </c>
      <c r="D202" s="215"/>
      <c r="E202" s="92"/>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c r="AG202" s="93"/>
      <c r="AH202" s="93"/>
      <c r="AI202" s="93"/>
      <c r="AJ202" s="364" t="str">
        <f t="shared" si="3"/>
        <v/>
      </c>
      <c r="AK202" s="95"/>
    </row>
    <row r="203" spans="1:37" s="53" customFormat="1" ht="60" customHeight="1">
      <c r="A203" s="213" t="str">
        <f>IF('1045Bi Dati di base lav.'!A192="","",'1045Bi Dati di base lav.'!A192)</f>
        <v/>
      </c>
      <c r="B203" s="214" t="str">
        <f>IF('1045Bi Dati di base lav.'!B192="","",'1045Bi Dati di base lav.'!B192)</f>
        <v/>
      </c>
      <c r="C203" s="214" t="str">
        <f>IF('1045Bi Dati di base lav.'!C192="","",'1045Bi Dati di base lav.'!C192)</f>
        <v/>
      </c>
      <c r="D203" s="215"/>
      <c r="E203" s="92"/>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364" t="str">
        <f t="shared" si="3"/>
        <v/>
      </c>
      <c r="AK203" s="95"/>
    </row>
    <row r="204" spans="1:37" s="53" customFormat="1" ht="60" customHeight="1">
      <c r="A204" s="213" t="str">
        <f>IF('1045Bi Dati di base lav.'!A193="","",'1045Bi Dati di base lav.'!A193)</f>
        <v/>
      </c>
      <c r="B204" s="214" t="str">
        <f>IF('1045Bi Dati di base lav.'!B193="","",'1045Bi Dati di base lav.'!B193)</f>
        <v/>
      </c>
      <c r="C204" s="214" t="str">
        <f>IF('1045Bi Dati di base lav.'!C193="","",'1045Bi Dati di base lav.'!C193)</f>
        <v/>
      </c>
      <c r="D204" s="215"/>
      <c r="E204" s="92"/>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c r="AG204" s="93"/>
      <c r="AH204" s="93"/>
      <c r="AI204" s="93"/>
      <c r="AJ204" s="364" t="str">
        <f t="shared" si="3"/>
        <v/>
      </c>
      <c r="AK204" s="95"/>
    </row>
    <row r="205" spans="1:37" s="53" customFormat="1" ht="60" customHeight="1">
      <c r="A205" s="213" t="str">
        <f>IF('1045Bi Dati di base lav.'!A194="","",'1045Bi Dati di base lav.'!A194)</f>
        <v/>
      </c>
      <c r="B205" s="214" t="str">
        <f>IF('1045Bi Dati di base lav.'!B194="","",'1045Bi Dati di base lav.'!B194)</f>
        <v/>
      </c>
      <c r="C205" s="214" t="str">
        <f>IF('1045Bi Dati di base lav.'!C194="","",'1045Bi Dati di base lav.'!C194)</f>
        <v/>
      </c>
      <c r="D205" s="215"/>
      <c r="E205" s="92"/>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364" t="str">
        <f t="shared" si="3"/>
        <v/>
      </c>
      <c r="AK205" s="95"/>
    </row>
    <row r="206" spans="1:37" s="53" customFormat="1" ht="60" customHeight="1">
      <c r="A206" s="213" t="str">
        <f>IF('1045Bi Dati di base lav.'!A195="","",'1045Bi Dati di base lav.'!A195)</f>
        <v/>
      </c>
      <c r="B206" s="214" t="str">
        <f>IF('1045Bi Dati di base lav.'!B195="","",'1045Bi Dati di base lav.'!B195)</f>
        <v/>
      </c>
      <c r="C206" s="214" t="str">
        <f>IF('1045Bi Dati di base lav.'!C195="","",'1045Bi Dati di base lav.'!C195)</f>
        <v/>
      </c>
      <c r="D206" s="215"/>
      <c r="E206" s="92"/>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c r="AG206" s="93"/>
      <c r="AH206" s="93"/>
      <c r="AI206" s="93"/>
      <c r="AJ206" s="364" t="str">
        <f t="shared" si="3"/>
        <v/>
      </c>
      <c r="AK206" s="95"/>
    </row>
    <row r="207" spans="1:37" s="53" customFormat="1" ht="60" customHeight="1">
      <c r="A207" s="213" t="str">
        <f>IF('1045Bi Dati di base lav.'!A196="","",'1045Bi Dati di base lav.'!A196)</f>
        <v/>
      </c>
      <c r="B207" s="214" t="str">
        <f>IF('1045Bi Dati di base lav.'!B196="","",'1045Bi Dati di base lav.'!B196)</f>
        <v/>
      </c>
      <c r="C207" s="214" t="str">
        <f>IF('1045Bi Dati di base lav.'!C196="","",'1045Bi Dati di base lav.'!C196)</f>
        <v/>
      </c>
      <c r="D207" s="215"/>
      <c r="E207" s="92"/>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c r="AG207" s="93"/>
      <c r="AH207" s="93"/>
      <c r="AI207" s="93"/>
      <c r="AJ207" s="364" t="str">
        <f t="shared" si="3"/>
        <v/>
      </c>
      <c r="AK207" s="95"/>
    </row>
    <row r="208" spans="1:37" s="53" customFormat="1" ht="60" customHeight="1">
      <c r="A208" s="213" t="str">
        <f>IF('1045Bi Dati di base lav.'!A197="","",'1045Bi Dati di base lav.'!A197)</f>
        <v/>
      </c>
      <c r="B208" s="214" t="str">
        <f>IF('1045Bi Dati di base lav.'!B197="","",'1045Bi Dati di base lav.'!B197)</f>
        <v/>
      </c>
      <c r="C208" s="214" t="str">
        <f>IF('1045Bi Dati di base lav.'!C197="","",'1045Bi Dati di base lav.'!C197)</f>
        <v/>
      </c>
      <c r="D208" s="215"/>
      <c r="E208" s="92"/>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364" t="str">
        <f t="shared" si="3"/>
        <v/>
      </c>
      <c r="AK208" s="95"/>
    </row>
    <row r="209" spans="1:37" s="53" customFormat="1" ht="60" customHeight="1">
      <c r="A209" s="213" t="str">
        <f>IF('1045Bi Dati di base lav.'!A198="","",'1045Bi Dati di base lav.'!A198)</f>
        <v/>
      </c>
      <c r="B209" s="214" t="str">
        <f>IF('1045Bi Dati di base lav.'!B198="","",'1045Bi Dati di base lav.'!B198)</f>
        <v/>
      </c>
      <c r="C209" s="214" t="str">
        <f>IF('1045Bi Dati di base lav.'!C198="","",'1045Bi Dati di base lav.'!C198)</f>
        <v/>
      </c>
      <c r="D209" s="215"/>
      <c r="E209" s="92"/>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c r="AG209" s="93"/>
      <c r="AH209" s="93"/>
      <c r="AI209" s="93"/>
      <c r="AJ209" s="364" t="str">
        <f t="shared" si="3"/>
        <v/>
      </c>
      <c r="AK209" s="95"/>
    </row>
    <row r="210" spans="1:37" s="53" customFormat="1" ht="60" customHeight="1">
      <c r="A210" s="213" t="str">
        <f>IF('1045Bi Dati di base lav.'!A199="","",'1045Bi Dati di base lav.'!A199)</f>
        <v/>
      </c>
      <c r="B210" s="214" t="str">
        <f>IF('1045Bi Dati di base lav.'!B199="","",'1045Bi Dati di base lav.'!B199)</f>
        <v/>
      </c>
      <c r="C210" s="214" t="str">
        <f>IF('1045Bi Dati di base lav.'!C199="","",'1045Bi Dati di base lav.'!C199)</f>
        <v/>
      </c>
      <c r="D210" s="215"/>
      <c r="E210" s="92"/>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364" t="str">
        <f t="shared" si="3"/>
        <v/>
      </c>
      <c r="AK210" s="95"/>
    </row>
    <row r="211" spans="1:37" s="53" customFormat="1" ht="60" customHeight="1">
      <c r="A211" s="213" t="str">
        <f>IF('1045Bi Dati di base lav.'!A200="","",'1045Bi Dati di base lav.'!A200)</f>
        <v/>
      </c>
      <c r="B211" s="214" t="str">
        <f>IF('1045Bi Dati di base lav.'!B200="","",'1045Bi Dati di base lav.'!B200)</f>
        <v/>
      </c>
      <c r="C211" s="214" t="str">
        <f>IF('1045Bi Dati di base lav.'!C200="","",'1045Bi Dati di base lav.'!C200)</f>
        <v/>
      </c>
      <c r="D211" s="215"/>
      <c r="E211" s="92"/>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c r="AG211" s="93"/>
      <c r="AH211" s="93"/>
      <c r="AI211" s="93"/>
      <c r="AJ211" s="364" t="str">
        <f t="shared" si="3"/>
        <v/>
      </c>
      <c r="AK211" s="95"/>
    </row>
    <row r="212" spans="1:37" s="53" customFormat="1" ht="60" customHeight="1">
      <c r="A212" s="213" t="str">
        <f>IF('1045Bi Dati di base lav.'!A201="","",'1045Bi Dati di base lav.'!A201)</f>
        <v/>
      </c>
      <c r="B212" s="214" t="str">
        <f>IF('1045Bi Dati di base lav.'!B201="","",'1045Bi Dati di base lav.'!B201)</f>
        <v/>
      </c>
      <c r="C212" s="214" t="str">
        <f>IF('1045Bi Dati di base lav.'!C201="","",'1045Bi Dati di base lav.'!C201)</f>
        <v/>
      </c>
      <c r="D212" s="215"/>
      <c r="E212" s="92"/>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93"/>
      <c r="AI212" s="93"/>
      <c r="AJ212" s="364" t="str">
        <f t="shared" si="3"/>
        <v/>
      </c>
      <c r="AK212" s="95"/>
    </row>
    <row r="213" spans="1:37" s="53" customFormat="1" ht="60" customHeight="1">
      <c r="A213" s="213" t="str">
        <f>IF('1045Bi Dati di base lav.'!A202="","",'1045Bi Dati di base lav.'!A202)</f>
        <v/>
      </c>
      <c r="B213" s="214" t="str">
        <f>IF('1045Bi Dati di base lav.'!B202="","",'1045Bi Dati di base lav.'!B202)</f>
        <v/>
      </c>
      <c r="C213" s="214" t="str">
        <f>IF('1045Bi Dati di base lav.'!C202="","",'1045Bi Dati di base lav.'!C202)</f>
        <v/>
      </c>
      <c r="D213" s="215"/>
      <c r="E213" s="92"/>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93"/>
      <c r="AI213" s="93"/>
      <c r="AJ213" s="364" t="str">
        <f t="shared" si="3"/>
        <v/>
      </c>
      <c r="AK213" s="95"/>
    </row>
    <row r="214" spans="1:37" s="53" customFormat="1" ht="60" customHeight="1">
      <c r="A214" s="213" t="str">
        <f>IF('1045Bi Dati di base lav.'!A203="","",'1045Bi Dati di base lav.'!A203)</f>
        <v/>
      </c>
      <c r="B214" s="214" t="str">
        <f>IF('1045Bi Dati di base lav.'!B203="","",'1045Bi Dati di base lav.'!B203)</f>
        <v/>
      </c>
      <c r="C214" s="214" t="str">
        <f>IF('1045Bi Dati di base lav.'!C203="","",'1045Bi Dati di base lav.'!C203)</f>
        <v/>
      </c>
      <c r="D214" s="215"/>
      <c r="E214" s="92"/>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364" t="str">
        <f t="shared" si="3"/>
        <v/>
      </c>
      <c r="AK214" s="95"/>
    </row>
    <row r="215" spans="1:37" s="53" customFormat="1" ht="60" customHeight="1">
      <c r="A215" s="213" t="str">
        <f>IF('1045Bi Dati di base lav.'!A204="","",'1045Bi Dati di base lav.'!A204)</f>
        <v/>
      </c>
      <c r="B215" s="214" t="str">
        <f>IF('1045Bi Dati di base lav.'!B204="","",'1045Bi Dati di base lav.'!B204)</f>
        <v/>
      </c>
      <c r="C215" s="214" t="str">
        <f>IF('1045Bi Dati di base lav.'!C204="","",'1045Bi Dati di base lav.'!C204)</f>
        <v/>
      </c>
      <c r="D215" s="215"/>
      <c r="E215" s="92"/>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c r="AG215" s="93"/>
      <c r="AH215" s="93"/>
      <c r="AI215" s="93"/>
      <c r="AJ215" s="364" t="str">
        <f t="shared" si="3"/>
        <v/>
      </c>
      <c r="AK215" s="95"/>
    </row>
    <row r="216" spans="1:37" s="53" customFormat="1" ht="60" customHeight="1">
      <c r="A216" s="213" t="str">
        <f>IF('1045Bi Dati di base lav.'!A205="","",'1045Bi Dati di base lav.'!A205)</f>
        <v/>
      </c>
      <c r="B216" s="214" t="str">
        <f>IF('1045Bi Dati di base lav.'!B205="","",'1045Bi Dati di base lav.'!B205)</f>
        <v/>
      </c>
      <c r="C216" s="214" t="str">
        <f>IF('1045Bi Dati di base lav.'!C205="","",'1045Bi Dati di base lav.'!C205)</f>
        <v/>
      </c>
      <c r="D216" s="215"/>
      <c r="E216" s="92"/>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c r="AG216" s="93"/>
      <c r="AH216" s="93"/>
      <c r="AI216" s="93"/>
      <c r="AJ216" s="364" t="str">
        <f t="shared" si="3"/>
        <v/>
      </c>
      <c r="AK216" s="95"/>
    </row>
    <row r="217" spans="1:37" s="53" customFormat="1" ht="60" customHeight="1">
      <c r="A217" s="213" t="str">
        <f>IF('1045Bi Dati di base lav.'!A206="","",'1045Bi Dati di base lav.'!A206)</f>
        <v/>
      </c>
      <c r="B217" s="214" t="str">
        <f>IF('1045Bi Dati di base lav.'!B206="","",'1045Bi Dati di base lav.'!B206)</f>
        <v/>
      </c>
      <c r="C217" s="214" t="str">
        <f>IF('1045Bi Dati di base lav.'!C206="","",'1045Bi Dati di base lav.'!C206)</f>
        <v/>
      </c>
      <c r="D217" s="215"/>
      <c r="E217" s="92"/>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c r="AG217" s="93"/>
      <c r="AH217" s="93"/>
      <c r="AI217" s="93"/>
      <c r="AJ217" s="364" t="str">
        <f t="shared" si="3"/>
        <v/>
      </c>
      <c r="AK217" s="95"/>
    </row>
    <row r="218" spans="1:37" s="53" customFormat="1" ht="60" customHeight="1" thickBot="1">
      <c r="A218" s="216" t="str">
        <f>IF('1045Bi Dati di base lav.'!A207="","",'1045Bi Dati di base lav.'!A207)</f>
        <v/>
      </c>
      <c r="B218" s="217" t="str">
        <f>IF('1045Bi Dati di base lav.'!B207="","",'1045Bi Dati di base lav.'!B207)</f>
        <v/>
      </c>
      <c r="C218" s="217" t="str">
        <f>IF('1045Bi Dati di base lav.'!C207="","",'1045Bi Dati di base lav.'!C207)</f>
        <v/>
      </c>
      <c r="D218" s="218"/>
      <c r="E218" s="98"/>
      <c r="F218" s="99"/>
      <c r="G218" s="99"/>
      <c r="H218" s="99"/>
      <c r="I218" s="99"/>
      <c r="J218" s="99"/>
      <c r="K218" s="99"/>
      <c r="L218" s="99"/>
      <c r="M218" s="99"/>
      <c r="N218" s="99"/>
      <c r="O218" s="99"/>
      <c r="P218" s="99"/>
      <c r="Q218" s="99"/>
      <c r="R218" s="99"/>
      <c r="S218" s="99"/>
      <c r="T218" s="99"/>
      <c r="U218" s="99"/>
      <c r="V218" s="99"/>
      <c r="W218" s="99"/>
      <c r="X218" s="99"/>
      <c r="Y218" s="99"/>
      <c r="Z218" s="99"/>
      <c r="AA218" s="99"/>
      <c r="AB218" s="99"/>
      <c r="AC218" s="99"/>
      <c r="AD218" s="99"/>
      <c r="AE218" s="99"/>
      <c r="AF218" s="99"/>
      <c r="AG218" s="99"/>
      <c r="AH218" s="99"/>
      <c r="AI218" s="99"/>
      <c r="AJ218" s="365" t="str">
        <f t="shared" si="3"/>
        <v/>
      </c>
      <c r="AK218" s="101"/>
    </row>
    <row r="219" spans="1:37"/>
  </sheetData>
  <sheetProtection algorithmName="SHA-512" hashValue="527whu1YpoQ95OZ3/jG9bBR5Mgz9eIwxKzENQ+0HjbydnOatqEK+JSceBJQONfIvdY1bfm48+p629anAwKDFaA==" saltValue="njZvokCkji9NM8WQNr3Kvw==" spinCount="100000" sheet="1" selectLockedCells="1"/>
  <mergeCells count="8">
    <mergeCell ref="C8:D8"/>
    <mergeCell ref="A11:B11"/>
    <mergeCell ref="C11:D11"/>
    <mergeCell ref="C2:D2"/>
    <mergeCell ref="C4:D4"/>
    <mergeCell ref="C5:D5"/>
    <mergeCell ref="C6:D6"/>
    <mergeCell ref="C7:D7"/>
  </mergeCells>
  <phoneticPr fontId="19" type="noConversion"/>
  <conditionalFormatting sqref="C15">
    <cfRule type="expression" dxfId="43" priority="36" stopIfTrue="1">
      <formula>AND(I15&lt;&gt;"",I15&gt;0)</formula>
    </cfRule>
  </conditionalFormatting>
  <conditionalFormatting sqref="D13:D14">
    <cfRule type="expression" dxfId="42" priority="32" stopIfTrue="1">
      <formula>OR(D13="")</formula>
    </cfRule>
  </conditionalFormatting>
  <conditionalFormatting sqref="A13:A14">
    <cfRule type="expression" dxfId="41" priority="35" stopIfTrue="1">
      <formula>OR(A13="")</formula>
    </cfRule>
  </conditionalFormatting>
  <conditionalFormatting sqref="B13:B14">
    <cfRule type="expression" dxfId="40" priority="34" stopIfTrue="1">
      <formula>OR(B13="")</formula>
    </cfRule>
  </conditionalFormatting>
  <conditionalFormatting sqref="C13:C14">
    <cfRule type="expression" dxfId="39" priority="33" stopIfTrue="1">
      <formula>OR(C13="")</formula>
    </cfRule>
  </conditionalFormatting>
  <conditionalFormatting sqref="A20:A218">
    <cfRule type="cellIs" dxfId="38" priority="18" operator="between">
      <formula>7560000000000</formula>
      <formula>7569999999999</formula>
    </cfRule>
    <cfRule type="cellIs" dxfId="37" priority="19" operator="lessThanOrEqual">
      <formula>9999999999</formula>
    </cfRule>
  </conditionalFormatting>
  <conditionalFormatting sqref="A19">
    <cfRule type="cellIs" dxfId="36" priority="22" operator="between">
      <formula>7560000000000</formula>
      <formula>7569999999999</formula>
    </cfRule>
    <cfRule type="cellIs" dxfId="35" priority="23" operator="lessThanOrEqual">
      <formula>9999999999</formula>
    </cfRule>
  </conditionalFormatting>
  <conditionalFormatting sqref="C4:C5">
    <cfRule type="expression" dxfId="34" priority="17">
      <formula>C4=""</formula>
    </cfRule>
  </conditionalFormatting>
  <conditionalFormatting sqref="C6:C8">
    <cfRule type="expression" dxfId="33" priority="15">
      <formula>C6=""</formula>
    </cfRule>
  </conditionalFormatting>
  <conditionalFormatting sqref="A18">
    <cfRule type="cellIs" dxfId="32" priority="5" operator="between">
      <formula>7560000000000</formula>
      <formula>7569999999999</formula>
    </cfRule>
    <cfRule type="cellIs" dxfId="31" priority="6" operator="lessThanOrEqual">
      <formula>9999999999</formula>
    </cfRule>
  </conditionalFormatting>
  <conditionalFormatting sqref="E18:AI18">
    <cfRule type="expression" dxfId="30" priority="3" stopIfTrue="1">
      <formula>OR(E18="")</formula>
    </cfRule>
    <cfRule type="cellIs" dxfId="29" priority="4" operator="notBetween">
      <formula>0</formula>
      <formula>24</formula>
    </cfRule>
  </conditionalFormatting>
  <conditionalFormatting sqref="E19:AI218">
    <cfRule type="expression" dxfId="28" priority="1" stopIfTrue="1">
      <formula>OR(E19="")</formula>
    </cfRule>
    <cfRule type="cellIs" dxfId="27" priority="2" operator="notBetween">
      <formula>0</formula>
      <formula>24</formula>
    </cfRule>
  </conditionalFormatting>
  <dataValidations count="1">
    <dataValidation allowBlank="1" showInputMessage="1" showErrorMessage="1" errorTitle="Fehler:" error="Inserire solo le ore per le giornate intere o le mezze giornate o inserire zero." prompt="Inserire solo le ore per le giornate intere o le mezze giornate o inserire zero." sqref="E19:AI218" xr:uid="{00000000-0002-0000-0300-000000000000}"/>
  </dataValidations>
  <pageMargins left="0.39370078740157483" right="0.39370078740157483" top="0.78740157480314965" bottom="0.59055118110236227" header="0.31496062992125984" footer="0.31496062992125984"/>
  <pageSetup paperSize="9" scale="39" fitToHeight="0" orientation="landscape" r:id="rId1"/>
  <headerFooter>
    <oddHeader>&amp;C&amp;"Arial,Fett"&amp;28Rapporto sulle ore perse a causa d’intemperie</oddHeader>
    <oddFooter>&amp;L&amp;F / 1045Di Rapporto sulle ore perse a causa d’intemperie / 02.2024&amp;RPagina &amp;P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59999389629810485"/>
    <pageSetUpPr fitToPage="1"/>
  </sheetPr>
  <dimension ref="A1:AM219"/>
  <sheetViews>
    <sheetView showGridLines="0" zoomScale="85" zoomScaleNormal="85" zoomScaleSheetLayoutView="85" zoomScalePageLayoutView="85" workbookViewId="0">
      <pane ySplit="18" topLeftCell="A19" activePane="bottomLeft" state="frozen"/>
      <selection pane="bottomLeft" activeCell="C4" sqref="C4:D4"/>
    </sheetView>
  </sheetViews>
  <sheetFormatPr baseColWidth="10" defaultColWidth="0" defaultRowHeight="15" customHeight="1" zeroHeight="1"/>
  <cols>
    <col min="1" max="4" width="20.7109375" style="220" customWidth="1"/>
    <col min="5" max="35" width="6.7109375" style="219" customWidth="1"/>
    <col min="36" max="36" width="9.7109375" style="219" customWidth="1"/>
    <col min="37" max="37" width="50.7109375" style="219" customWidth="1"/>
    <col min="38" max="38" width="3.7109375" style="219" customWidth="1"/>
    <col min="39" max="16384" width="11.5703125" style="219" hidden="1"/>
  </cols>
  <sheetData>
    <row r="1" spans="1:37" s="53" customFormat="1" ht="16.899999999999999" customHeight="1">
      <c r="B1" s="83" t="s">
        <v>328</v>
      </c>
      <c r="C1" s="167" t="str">
        <f>'1045Ai Domanda'!D6</f>
        <v xml:space="preserve"> / </v>
      </c>
      <c r="D1" s="168"/>
      <c r="E1" s="58"/>
      <c r="F1" s="58"/>
      <c r="G1" s="58" t="str">
        <f>'[5]10042d10043d Antrag'!$I$23</f>
        <v xml:space="preserve"> </v>
      </c>
      <c r="I1" s="57"/>
      <c r="J1" s="57"/>
      <c r="L1" s="57"/>
      <c r="O1" s="59"/>
    </row>
    <row r="2" spans="1:37" s="53" customFormat="1" ht="16.899999999999999" customHeight="1" thickBot="1">
      <c r="B2" s="84" t="s">
        <v>329</v>
      </c>
      <c r="C2" s="486" t="str">
        <f>'1045Ai Domanda'!D24</f>
        <v/>
      </c>
      <c r="D2" s="487"/>
      <c r="E2" s="58"/>
      <c r="F2" s="58"/>
      <c r="G2" s="58"/>
      <c r="J2" s="61"/>
      <c r="O2" s="62"/>
    </row>
    <row r="3" spans="1:37" s="31" customFormat="1" ht="16.899999999999999" customHeight="1" thickBot="1">
      <c r="E3" s="63"/>
      <c r="F3" s="63"/>
      <c r="G3" s="63" t="str">
        <f>'[5]10042d10043d Antrag'!$I$28</f>
        <v/>
      </c>
      <c r="H3" s="53"/>
      <c r="I3" s="61"/>
      <c r="J3" s="61"/>
      <c r="L3" s="53"/>
      <c r="M3" s="64"/>
      <c r="O3" s="62"/>
    </row>
    <row r="4" spans="1:37" s="31" customFormat="1" ht="16.899999999999999" customHeight="1">
      <c r="B4" s="361" t="s">
        <v>508</v>
      </c>
      <c r="C4" s="492"/>
      <c r="D4" s="493"/>
      <c r="E4" s="63"/>
      <c r="F4" s="63"/>
      <c r="G4" s="63"/>
      <c r="H4" s="53"/>
      <c r="I4" s="61"/>
      <c r="J4" s="61"/>
      <c r="L4" s="53"/>
      <c r="M4" s="64"/>
      <c r="O4" s="62"/>
    </row>
    <row r="5" spans="1:37" s="31" customFormat="1" ht="16.899999999999999" customHeight="1">
      <c r="B5" s="165" t="s">
        <v>338</v>
      </c>
      <c r="C5" s="494"/>
      <c r="D5" s="495"/>
      <c r="E5" s="63"/>
      <c r="F5" s="63"/>
      <c r="G5" s="63"/>
      <c r="H5" s="53"/>
      <c r="I5" s="61"/>
      <c r="J5" s="61"/>
      <c r="L5" s="53"/>
      <c r="M5" s="64"/>
      <c r="O5" s="62"/>
    </row>
    <row r="6" spans="1:37" s="31" customFormat="1" ht="16.899999999999999" customHeight="1">
      <c r="B6" s="165" t="s">
        <v>394</v>
      </c>
      <c r="C6" s="494"/>
      <c r="D6" s="495"/>
      <c r="E6" s="63"/>
      <c r="F6" s="63"/>
      <c r="G6" s="63"/>
      <c r="H6" s="53"/>
      <c r="I6" s="61"/>
      <c r="J6" s="61"/>
      <c r="L6" s="53"/>
      <c r="M6" s="64"/>
      <c r="O6" s="62"/>
    </row>
    <row r="7" spans="1:37" s="31" customFormat="1" ht="16.899999999999999" customHeight="1">
      <c r="B7" s="165" t="s">
        <v>325</v>
      </c>
      <c r="C7" s="494"/>
      <c r="D7" s="495"/>
      <c r="E7" s="63"/>
      <c r="F7" s="63"/>
      <c r="G7" s="63"/>
      <c r="H7" s="53"/>
      <c r="I7" s="61"/>
      <c r="J7" s="61"/>
      <c r="L7" s="53"/>
      <c r="M7" s="64"/>
      <c r="O7" s="62"/>
    </row>
    <row r="8" spans="1:37" s="31" customFormat="1" ht="16.899999999999999" customHeight="1" thickBot="1">
      <c r="B8" s="166" t="s">
        <v>339</v>
      </c>
      <c r="C8" s="496"/>
      <c r="D8" s="497"/>
      <c r="E8" s="63"/>
      <c r="F8" s="63"/>
      <c r="G8" s="63"/>
      <c r="H8" s="53"/>
      <c r="I8" s="61"/>
      <c r="J8" s="61"/>
      <c r="L8" s="53"/>
      <c r="M8" s="64"/>
      <c r="O8" s="62"/>
    </row>
    <row r="9" spans="1:37" s="31" customFormat="1" ht="16.899999999999999" customHeight="1" thickBot="1">
      <c r="D9" s="56"/>
      <c r="E9" s="63"/>
      <c r="F9" s="63"/>
      <c r="G9" s="63"/>
      <c r="H9" s="53"/>
      <c r="I9" s="61"/>
      <c r="J9" s="61"/>
      <c r="L9" s="53"/>
      <c r="M9" s="64"/>
      <c r="O9" s="62"/>
    </row>
    <row r="10" spans="1:37" s="66" customFormat="1" ht="16.899999999999999" customHeight="1">
      <c r="A10" s="74" t="s">
        <v>340</v>
      </c>
      <c r="B10" s="75"/>
      <c r="C10" s="75"/>
      <c r="D10" s="76"/>
    </row>
    <row r="11" spans="1:37" s="66" customFormat="1" ht="16.899999999999999" customHeight="1">
      <c r="A11" s="482" t="s">
        <v>341</v>
      </c>
      <c r="B11" s="483"/>
      <c r="C11" s="484" t="s">
        <v>344</v>
      </c>
      <c r="D11" s="485"/>
    </row>
    <row r="12" spans="1:37" s="66" customFormat="1" ht="16.899999999999999" customHeight="1">
      <c r="A12" s="77" t="s">
        <v>342</v>
      </c>
      <c r="B12" s="78" t="s">
        <v>343</v>
      </c>
      <c r="C12" s="79" t="s">
        <v>345</v>
      </c>
      <c r="D12" s="80" t="s">
        <v>346</v>
      </c>
      <c r="F12" s="67"/>
    </row>
    <row r="13" spans="1:37" s="12" customFormat="1" ht="16.899999999999999" customHeight="1">
      <c r="A13" s="293"/>
      <c r="B13" s="294"/>
      <c r="C13" s="295"/>
      <c r="D13" s="296"/>
      <c r="F13" s="43"/>
    </row>
    <row r="14" spans="1:37" s="12" customFormat="1" ht="16.899999999999999" customHeight="1" thickBot="1">
      <c r="A14" s="297"/>
      <c r="B14" s="298"/>
      <c r="C14" s="299"/>
      <c r="D14" s="300"/>
      <c r="F14" s="43"/>
    </row>
    <row r="15" spans="1:37" s="12" customFormat="1" ht="16.899999999999999" customHeight="1" thickBot="1">
      <c r="A15" s="49"/>
      <c r="H15" s="49"/>
      <c r="I15" s="43"/>
    </row>
    <row r="16" spans="1:37" s="34" customFormat="1" ht="16.899999999999999" customHeight="1" thickBot="1">
      <c r="A16" s="126" t="s">
        <v>330</v>
      </c>
      <c r="B16" s="170"/>
      <c r="C16" s="170"/>
      <c r="D16" s="171"/>
      <c r="E16" s="169" t="s">
        <v>347</v>
      </c>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2"/>
      <c r="AK16" s="173"/>
    </row>
    <row r="17" spans="1:39" s="31" customFormat="1" ht="25.5">
      <c r="A17" s="174" t="s">
        <v>465</v>
      </c>
      <c r="B17" s="175" t="s">
        <v>331</v>
      </c>
      <c r="C17" s="175" t="s">
        <v>332</v>
      </c>
      <c r="D17" s="176"/>
      <c r="E17" s="82" t="s">
        <v>348</v>
      </c>
      <c r="F17" s="82" t="s">
        <v>349</v>
      </c>
      <c r="G17" s="82" t="s">
        <v>350</v>
      </c>
      <c r="H17" s="82" t="s">
        <v>351</v>
      </c>
      <c r="I17" s="82" t="s">
        <v>352</v>
      </c>
      <c r="J17" s="82" t="s">
        <v>353</v>
      </c>
      <c r="K17" s="82" t="s">
        <v>354</v>
      </c>
      <c r="L17" s="82" t="s">
        <v>355</v>
      </c>
      <c r="M17" s="82" t="s">
        <v>356</v>
      </c>
      <c r="N17" s="82" t="s">
        <v>357</v>
      </c>
      <c r="O17" s="82" t="s">
        <v>358</v>
      </c>
      <c r="P17" s="82" t="s">
        <v>359</v>
      </c>
      <c r="Q17" s="82" t="s">
        <v>360</v>
      </c>
      <c r="R17" s="82" t="s">
        <v>361</v>
      </c>
      <c r="S17" s="82" t="s">
        <v>362</v>
      </c>
      <c r="T17" s="82" t="s">
        <v>363</v>
      </c>
      <c r="U17" s="82" t="s">
        <v>364</v>
      </c>
      <c r="V17" s="82" t="s">
        <v>365</v>
      </c>
      <c r="W17" s="82" t="s">
        <v>366</v>
      </c>
      <c r="X17" s="82" t="s">
        <v>367</v>
      </c>
      <c r="Y17" s="82" t="s">
        <v>368</v>
      </c>
      <c r="Z17" s="82" t="s">
        <v>369</v>
      </c>
      <c r="AA17" s="82" t="s">
        <v>370</v>
      </c>
      <c r="AB17" s="82" t="s">
        <v>371</v>
      </c>
      <c r="AC17" s="82" t="s">
        <v>372</v>
      </c>
      <c r="AD17" s="82" t="s">
        <v>373</v>
      </c>
      <c r="AE17" s="82" t="s">
        <v>374</v>
      </c>
      <c r="AF17" s="82" t="s">
        <v>375</v>
      </c>
      <c r="AG17" s="82" t="s">
        <v>376</v>
      </c>
      <c r="AH17" s="82" t="s">
        <v>377</v>
      </c>
      <c r="AI17" s="82" t="s">
        <v>378</v>
      </c>
      <c r="AJ17" s="350" t="s">
        <v>379</v>
      </c>
      <c r="AK17" s="177" t="s">
        <v>380</v>
      </c>
    </row>
    <row r="18" spans="1:39" s="206" customFormat="1" ht="60" customHeight="1">
      <c r="A18" s="201" t="s">
        <v>279</v>
      </c>
      <c r="B18" s="202" t="s">
        <v>280</v>
      </c>
      <c r="C18" s="202" t="s">
        <v>281</v>
      </c>
      <c r="D18" s="203"/>
      <c r="E18" s="208">
        <v>6</v>
      </c>
      <c r="F18" s="209">
        <v>8</v>
      </c>
      <c r="G18" s="209">
        <v>6</v>
      </c>
      <c r="H18" s="209">
        <v>8</v>
      </c>
      <c r="I18" s="209">
        <v>4</v>
      </c>
      <c r="J18" s="209"/>
      <c r="K18" s="209"/>
      <c r="L18" s="209">
        <v>0</v>
      </c>
      <c r="M18" s="209">
        <v>0</v>
      </c>
      <c r="N18" s="209">
        <v>0</v>
      </c>
      <c r="O18" s="209">
        <v>0</v>
      </c>
      <c r="P18" s="209">
        <v>0</v>
      </c>
      <c r="Q18" s="209"/>
      <c r="R18" s="209"/>
      <c r="S18" s="209">
        <v>0</v>
      </c>
      <c r="T18" s="209">
        <v>0</v>
      </c>
      <c r="U18" s="209">
        <v>0</v>
      </c>
      <c r="V18" s="209">
        <v>0</v>
      </c>
      <c r="W18" s="209">
        <v>4</v>
      </c>
      <c r="X18" s="209"/>
      <c r="Y18" s="209"/>
      <c r="Z18" s="209">
        <v>6</v>
      </c>
      <c r="AA18" s="209">
        <v>8</v>
      </c>
      <c r="AB18" s="209">
        <v>4</v>
      </c>
      <c r="AC18" s="209">
        <v>5</v>
      </c>
      <c r="AD18" s="209">
        <v>0</v>
      </c>
      <c r="AE18" s="209"/>
      <c r="AF18" s="209"/>
      <c r="AG18" s="209">
        <v>2</v>
      </c>
      <c r="AH18" s="209">
        <v>0</v>
      </c>
      <c r="AI18" s="209">
        <v>0</v>
      </c>
      <c r="AJ18" s="204">
        <f>IF(A18="","",SUM(E18:AI18))</f>
        <v>61</v>
      </c>
      <c r="AK18" s="205"/>
    </row>
    <row r="19" spans="1:39" s="91" customFormat="1" ht="60" customHeight="1">
      <c r="A19" s="210" t="str">
        <f>IF('1045Bi Dati di base lav.'!A8="","",'1045Bi Dati di base lav.'!A8)</f>
        <v/>
      </c>
      <c r="B19" s="211" t="str">
        <f>IF('1045Bi Dati di base lav.'!B8="","",'1045Bi Dati di base lav.'!B8)</f>
        <v/>
      </c>
      <c r="C19" s="211" t="str">
        <f>IF('1045Bi Dati di base lav.'!C8="","",'1045Bi Dati di base lav.'!C8)</f>
        <v/>
      </c>
      <c r="D19" s="212"/>
      <c r="E19" s="87"/>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9" t="str">
        <f t="shared" ref="AJ19:AJ83" si="0">IF(A19="","",SUM(E19:AI19))</f>
        <v/>
      </c>
      <c r="AK19" s="90"/>
    </row>
    <row r="20" spans="1:39" s="53" customFormat="1" ht="60" customHeight="1">
      <c r="A20" s="213" t="str">
        <f>IF('1045Bi Dati di base lav.'!A9="","",'1045Bi Dati di base lav.'!A9)</f>
        <v/>
      </c>
      <c r="B20" s="214" t="str">
        <f>IF('1045Bi Dati di base lav.'!B9="","",'1045Bi Dati di base lav.'!B9)</f>
        <v/>
      </c>
      <c r="C20" s="214" t="str">
        <f>IF('1045Bi Dati di base lav.'!C9="","",'1045Bi Dati di base lav.'!C9)</f>
        <v/>
      </c>
      <c r="D20" s="215"/>
      <c r="E20" s="92"/>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4" t="str">
        <f t="shared" si="0"/>
        <v/>
      </c>
      <c r="AK20" s="95"/>
      <c r="AM20" s="96"/>
    </row>
    <row r="21" spans="1:39" s="53" customFormat="1" ht="60" customHeight="1">
      <c r="A21" s="213" t="str">
        <f>IF('1045Bi Dati di base lav.'!A10="","",'1045Bi Dati di base lav.'!A10)</f>
        <v/>
      </c>
      <c r="B21" s="214" t="str">
        <f>IF('1045Bi Dati di base lav.'!B10="","",'1045Bi Dati di base lav.'!B10)</f>
        <v/>
      </c>
      <c r="C21" s="214" t="str">
        <f>IF('1045Bi Dati di base lav.'!C10="","",'1045Bi Dati di base lav.'!C10)</f>
        <v/>
      </c>
      <c r="D21" s="215"/>
      <c r="E21" s="92"/>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4" t="str">
        <f t="shared" si="0"/>
        <v/>
      </c>
      <c r="AK21" s="95"/>
      <c r="AM21" s="97"/>
    </row>
    <row r="22" spans="1:39" s="53" customFormat="1" ht="60" customHeight="1">
      <c r="A22" s="213" t="str">
        <f>IF('1045Bi Dati di base lav.'!A11="","",'1045Bi Dati di base lav.'!A11)</f>
        <v/>
      </c>
      <c r="B22" s="214" t="str">
        <f>IF('1045Bi Dati di base lav.'!B11="","",'1045Bi Dati di base lav.'!B11)</f>
        <v/>
      </c>
      <c r="C22" s="214" t="str">
        <f>IF('1045Bi Dati di base lav.'!C11="","",'1045Bi Dati di base lav.'!C11)</f>
        <v/>
      </c>
      <c r="D22" s="215"/>
      <c r="E22" s="92"/>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4" t="str">
        <f t="shared" si="0"/>
        <v/>
      </c>
      <c r="AK22" s="95"/>
      <c r="AM22" s="97"/>
    </row>
    <row r="23" spans="1:39" s="53" customFormat="1" ht="60" customHeight="1">
      <c r="A23" s="213" t="str">
        <f>IF('1045Bi Dati di base lav.'!A12="","",'1045Bi Dati di base lav.'!A12)</f>
        <v/>
      </c>
      <c r="B23" s="214" t="str">
        <f>IF('1045Bi Dati di base lav.'!B12="","",'1045Bi Dati di base lav.'!B12)</f>
        <v/>
      </c>
      <c r="C23" s="214" t="str">
        <f>IF('1045Bi Dati di base lav.'!C12="","",'1045Bi Dati di base lav.'!C12)</f>
        <v/>
      </c>
      <c r="D23" s="215"/>
      <c r="E23" s="92"/>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4" t="str">
        <f t="shared" si="0"/>
        <v/>
      </c>
      <c r="AK23" s="95"/>
      <c r="AM23" s="97"/>
    </row>
    <row r="24" spans="1:39" s="53" customFormat="1" ht="60" customHeight="1">
      <c r="A24" s="213" t="str">
        <f>IF('1045Bi Dati di base lav.'!A13="","",'1045Bi Dati di base lav.'!A13)</f>
        <v/>
      </c>
      <c r="B24" s="214" t="str">
        <f>IF('1045Bi Dati di base lav.'!B13="","",'1045Bi Dati di base lav.'!B13)</f>
        <v/>
      </c>
      <c r="C24" s="214" t="str">
        <f>IF('1045Bi Dati di base lav.'!C13="","",'1045Bi Dati di base lav.'!C13)</f>
        <v/>
      </c>
      <c r="D24" s="215"/>
      <c r="E24" s="92"/>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4" t="str">
        <f t="shared" si="0"/>
        <v/>
      </c>
      <c r="AK24" s="95"/>
      <c r="AM24" s="97"/>
    </row>
    <row r="25" spans="1:39" s="53" customFormat="1" ht="60" customHeight="1">
      <c r="A25" s="213" t="str">
        <f>IF('1045Bi Dati di base lav.'!A14="","",'1045Bi Dati di base lav.'!A14)</f>
        <v/>
      </c>
      <c r="B25" s="214" t="str">
        <f>IF('1045Bi Dati di base lav.'!B14="","",'1045Bi Dati di base lav.'!B14)</f>
        <v/>
      </c>
      <c r="C25" s="214" t="str">
        <f>IF('1045Bi Dati di base lav.'!C14="","",'1045Bi Dati di base lav.'!C14)</f>
        <v/>
      </c>
      <c r="D25" s="215"/>
      <c r="E25" s="92"/>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4" t="str">
        <f t="shared" si="0"/>
        <v/>
      </c>
      <c r="AK25" s="95"/>
      <c r="AM25" s="97"/>
    </row>
    <row r="26" spans="1:39" s="53" customFormat="1" ht="60" customHeight="1">
      <c r="A26" s="213" t="str">
        <f>IF('1045Bi Dati di base lav.'!A15="","",'1045Bi Dati di base lav.'!A15)</f>
        <v/>
      </c>
      <c r="B26" s="214" t="str">
        <f>IF('1045Bi Dati di base lav.'!B15="","",'1045Bi Dati di base lav.'!B15)</f>
        <v/>
      </c>
      <c r="C26" s="214" t="str">
        <f>IF('1045Bi Dati di base lav.'!C15="","",'1045Bi Dati di base lav.'!C15)</f>
        <v/>
      </c>
      <c r="D26" s="215"/>
      <c r="E26" s="92"/>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4" t="str">
        <f t="shared" si="0"/>
        <v/>
      </c>
      <c r="AK26" s="95"/>
    </row>
    <row r="27" spans="1:39" s="53" customFormat="1" ht="60" customHeight="1">
      <c r="A27" s="213" t="str">
        <f>IF('1045Bi Dati di base lav.'!A16="","",'1045Bi Dati di base lav.'!A16)</f>
        <v/>
      </c>
      <c r="B27" s="214" t="str">
        <f>IF('1045Bi Dati di base lav.'!B16="","",'1045Bi Dati di base lav.'!B16)</f>
        <v/>
      </c>
      <c r="C27" s="214" t="str">
        <f>IF('1045Bi Dati di base lav.'!C16="","",'1045Bi Dati di base lav.'!C16)</f>
        <v/>
      </c>
      <c r="D27" s="215"/>
      <c r="E27" s="92"/>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4" t="str">
        <f t="shared" si="0"/>
        <v/>
      </c>
      <c r="AK27" s="95"/>
    </row>
    <row r="28" spans="1:39" s="53" customFormat="1" ht="60" customHeight="1">
      <c r="A28" s="213" t="str">
        <f>IF('1045Bi Dati di base lav.'!A17="","",'1045Bi Dati di base lav.'!A17)</f>
        <v/>
      </c>
      <c r="B28" s="214" t="str">
        <f>IF('1045Bi Dati di base lav.'!B17="","",'1045Bi Dati di base lav.'!B17)</f>
        <v/>
      </c>
      <c r="C28" s="214" t="str">
        <f>IF('1045Bi Dati di base lav.'!C17="","",'1045Bi Dati di base lav.'!C17)</f>
        <v/>
      </c>
      <c r="D28" s="215"/>
      <c r="E28" s="92"/>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4" t="str">
        <f t="shared" si="0"/>
        <v/>
      </c>
      <c r="AK28" s="95"/>
    </row>
    <row r="29" spans="1:39" s="53" customFormat="1" ht="60" customHeight="1">
      <c r="A29" s="213" t="str">
        <f>IF('1045Bi Dati di base lav.'!A18="","",'1045Bi Dati di base lav.'!A18)</f>
        <v/>
      </c>
      <c r="B29" s="214" t="str">
        <f>IF('1045Bi Dati di base lav.'!B18="","",'1045Bi Dati di base lav.'!B18)</f>
        <v/>
      </c>
      <c r="C29" s="214" t="str">
        <f>IF('1045Bi Dati di base lav.'!C18="","",'1045Bi Dati di base lav.'!C18)</f>
        <v/>
      </c>
      <c r="D29" s="215"/>
      <c r="E29" s="92"/>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4" t="str">
        <f t="shared" si="0"/>
        <v/>
      </c>
      <c r="AK29" s="95"/>
    </row>
    <row r="30" spans="1:39" s="53" customFormat="1" ht="60" customHeight="1">
      <c r="A30" s="213" t="str">
        <f>IF('1045Bi Dati di base lav.'!A19="","",'1045Bi Dati di base lav.'!A19)</f>
        <v/>
      </c>
      <c r="B30" s="214" t="str">
        <f>IF('1045Bi Dati di base lav.'!B19="","",'1045Bi Dati di base lav.'!B19)</f>
        <v/>
      </c>
      <c r="C30" s="214" t="str">
        <f>IF('1045Bi Dati di base lav.'!C19="","",'1045Bi Dati di base lav.'!C19)</f>
        <v/>
      </c>
      <c r="D30" s="215"/>
      <c r="E30" s="92"/>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4" t="str">
        <f t="shared" si="0"/>
        <v/>
      </c>
      <c r="AK30" s="95"/>
    </row>
    <row r="31" spans="1:39" s="53" customFormat="1" ht="60" customHeight="1">
      <c r="A31" s="213" t="str">
        <f>IF('1045Bi Dati di base lav.'!A20="","",'1045Bi Dati di base lav.'!A20)</f>
        <v/>
      </c>
      <c r="B31" s="214" t="str">
        <f>IF('1045Bi Dati di base lav.'!B20="","",'1045Bi Dati di base lav.'!B20)</f>
        <v/>
      </c>
      <c r="C31" s="214" t="str">
        <f>IF('1045Bi Dati di base lav.'!C20="","",'1045Bi Dati di base lav.'!C20)</f>
        <v/>
      </c>
      <c r="D31" s="215"/>
      <c r="E31" s="92"/>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4" t="str">
        <f t="shared" si="0"/>
        <v/>
      </c>
      <c r="AK31" s="95"/>
    </row>
    <row r="32" spans="1:39" s="53" customFormat="1" ht="60" customHeight="1">
      <c r="A32" s="213" t="str">
        <f>IF('1045Bi Dati di base lav.'!A21="","",'1045Bi Dati di base lav.'!A21)</f>
        <v/>
      </c>
      <c r="B32" s="214" t="str">
        <f>IF('1045Bi Dati di base lav.'!B21="","",'1045Bi Dati di base lav.'!B21)</f>
        <v/>
      </c>
      <c r="C32" s="214" t="str">
        <f>IF('1045Bi Dati di base lav.'!C21="","",'1045Bi Dati di base lav.'!C21)</f>
        <v/>
      </c>
      <c r="D32" s="215"/>
      <c r="E32" s="92"/>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4" t="str">
        <f t="shared" si="0"/>
        <v/>
      </c>
      <c r="AK32" s="95"/>
    </row>
    <row r="33" spans="1:37" s="53" customFormat="1" ht="60" customHeight="1">
      <c r="A33" s="213" t="str">
        <f>IF('1045Bi Dati di base lav.'!A22="","",'1045Bi Dati di base lav.'!A22)</f>
        <v/>
      </c>
      <c r="B33" s="214" t="str">
        <f>IF('1045Bi Dati di base lav.'!B22="","",'1045Bi Dati di base lav.'!B22)</f>
        <v/>
      </c>
      <c r="C33" s="214" t="str">
        <f>IF('1045Bi Dati di base lav.'!C22="","",'1045Bi Dati di base lav.'!C22)</f>
        <v/>
      </c>
      <c r="D33" s="215"/>
      <c r="E33" s="92"/>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4" t="str">
        <f t="shared" si="0"/>
        <v/>
      </c>
      <c r="AK33" s="95"/>
    </row>
    <row r="34" spans="1:37" s="53" customFormat="1" ht="60" customHeight="1">
      <c r="A34" s="213" t="str">
        <f>IF('1045Bi Dati di base lav.'!A23="","",'1045Bi Dati di base lav.'!A23)</f>
        <v/>
      </c>
      <c r="B34" s="214" t="str">
        <f>IF('1045Bi Dati di base lav.'!B23="","",'1045Bi Dati di base lav.'!B23)</f>
        <v/>
      </c>
      <c r="C34" s="214" t="str">
        <f>IF('1045Bi Dati di base lav.'!C23="","",'1045Bi Dati di base lav.'!C23)</f>
        <v/>
      </c>
      <c r="D34" s="215"/>
      <c r="E34" s="92"/>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4" t="str">
        <f t="shared" si="0"/>
        <v/>
      </c>
      <c r="AK34" s="95"/>
    </row>
    <row r="35" spans="1:37" s="53" customFormat="1" ht="60" customHeight="1">
      <c r="A35" s="213" t="str">
        <f>IF('1045Bi Dati di base lav.'!A24="","",'1045Bi Dati di base lav.'!A24)</f>
        <v/>
      </c>
      <c r="B35" s="214" t="str">
        <f>IF('1045Bi Dati di base lav.'!B24="","",'1045Bi Dati di base lav.'!B24)</f>
        <v/>
      </c>
      <c r="C35" s="214" t="str">
        <f>IF('1045Bi Dati di base lav.'!C24="","",'1045Bi Dati di base lav.'!C24)</f>
        <v/>
      </c>
      <c r="D35" s="215"/>
      <c r="E35" s="92"/>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4" t="str">
        <f t="shared" si="0"/>
        <v/>
      </c>
      <c r="AK35" s="95"/>
    </row>
    <row r="36" spans="1:37" s="53" customFormat="1" ht="60" customHeight="1">
      <c r="A36" s="213" t="str">
        <f>IF('1045Bi Dati di base lav.'!A25="","",'1045Bi Dati di base lav.'!A25)</f>
        <v/>
      </c>
      <c r="B36" s="214" t="str">
        <f>IF('1045Bi Dati di base lav.'!B25="","",'1045Bi Dati di base lav.'!B25)</f>
        <v/>
      </c>
      <c r="C36" s="214" t="str">
        <f>IF('1045Bi Dati di base lav.'!C25="","",'1045Bi Dati di base lav.'!C25)</f>
        <v/>
      </c>
      <c r="D36" s="215"/>
      <c r="E36" s="92"/>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4" t="str">
        <f t="shared" si="0"/>
        <v/>
      </c>
      <c r="AK36" s="95"/>
    </row>
    <row r="37" spans="1:37" s="53" customFormat="1" ht="60" customHeight="1">
      <c r="A37" s="213" t="str">
        <f>IF('1045Bi Dati di base lav.'!A26="","",'1045Bi Dati di base lav.'!A26)</f>
        <v/>
      </c>
      <c r="B37" s="214" t="str">
        <f>IF('1045Bi Dati di base lav.'!B26="","",'1045Bi Dati di base lav.'!B26)</f>
        <v/>
      </c>
      <c r="C37" s="214" t="str">
        <f>IF('1045Bi Dati di base lav.'!C26="","",'1045Bi Dati di base lav.'!C26)</f>
        <v/>
      </c>
      <c r="D37" s="215"/>
      <c r="E37" s="92"/>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4" t="str">
        <f t="shared" si="0"/>
        <v/>
      </c>
      <c r="AK37" s="95"/>
    </row>
    <row r="38" spans="1:37" s="53" customFormat="1" ht="60" customHeight="1">
      <c r="A38" s="213" t="str">
        <f>IF('1045Bi Dati di base lav.'!A27="","",'1045Bi Dati di base lav.'!A27)</f>
        <v/>
      </c>
      <c r="B38" s="214" t="str">
        <f>IF('1045Bi Dati di base lav.'!B27="","",'1045Bi Dati di base lav.'!B27)</f>
        <v/>
      </c>
      <c r="C38" s="214" t="str">
        <f>IF('1045Bi Dati di base lav.'!C27="","",'1045Bi Dati di base lav.'!C27)</f>
        <v/>
      </c>
      <c r="D38" s="215"/>
      <c r="E38" s="92"/>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4" t="str">
        <f t="shared" si="0"/>
        <v/>
      </c>
      <c r="AK38" s="95"/>
    </row>
    <row r="39" spans="1:37" s="53" customFormat="1" ht="60" customHeight="1">
      <c r="A39" s="213" t="str">
        <f>IF('1045Bi Dati di base lav.'!A28="","",'1045Bi Dati di base lav.'!A28)</f>
        <v/>
      </c>
      <c r="B39" s="214" t="str">
        <f>IF('1045Bi Dati di base lav.'!B28="","",'1045Bi Dati di base lav.'!B28)</f>
        <v/>
      </c>
      <c r="C39" s="214" t="str">
        <f>IF('1045Bi Dati di base lav.'!C28="","",'1045Bi Dati di base lav.'!C28)</f>
        <v/>
      </c>
      <c r="D39" s="215"/>
      <c r="E39" s="92"/>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4" t="str">
        <f t="shared" si="0"/>
        <v/>
      </c>
      <c r="AK39" s="95"/>
    </row>
    <row r="40" spans="1:37" s="53" customFormat="1" ht="60" customHeight="1">
      <c r="A40" s="213" t="str">
        <f>IF('1045Bi Dati di base lav.'!A29="","",'1045Bi Dati di base lav.'!A29)</f>
        <v/>
      </c>
      <c r="B40" s="214" t="str">
        <f>IF('1045Bi Dati di base lav.'!B29="","",'1045Bi Dati di base lav.'!B29)</f>
        <v/>
      </c>
      <c r="C40" s="214" t="str">
        <f>IF('1045Bi Dati di base lav.'!C29="","",'1045Bi Dati di base lav.'!C29)</f>
        <v/>
      </c>
      <c r="D40" s="215"/>
      <c r="E40" s="92"/>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4" t="str">
        <f t="shared" si="0"/>
        <v/>
      </c>
      <c r="AK40" s="95"/>
    </row>
    <row r="41" spans="1:37" s="53" customFormat="1" ht="60" customHeight="1">
      <c r="A41" s="213" t="str">
        <f>IF('1045Bi Dati di base lav.'!A30="","",'1045Bi Dati di base lav.'!A30)</f>
        <v/>
      </c>
      <c r="B41" s="214" t="str">
        <f>IF('1045Bi Dati di base lav.'!B30="","",'1045Bi Dati di base lav.'!B30)</f>
        <v/>
      </c>
      <c r="C41" s="214" t="str">
        <f>IF('1045Bi Dati di base lav.'!C30="","",'1045Bi Dati di base lav.'!C30)</f>
        <v/>
      </c>
      <c r="D41" s="215"/>
      <c r="E41" s="92"/>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4" t="str">
        <f t="shared" si="0"/>
        <v/>
      </c>
      <c r="AK41" s="95"/>
    </row>
    <row r="42" spans="1:37" s="53" customFormat="1" ht="60" customHeight="1">
      <c r="A42" s="213" t="str">
        <f>IF('1045Bi Dati di base lav.'!A31="","",'1045Bi Dati di base lav.'!A31)</f>
        <v/>
      </c>
      <c r="B42" s="214" t="str">
        <f>IF('1045Bi Dati di base lav.'!B31="","",'1045Bi Dati di base lav.'!B31)</f>
        <v/>
      </c>
      <c r="C42" s="214" t="str">
        <f>IF('1045Bi Dati di base lav.'!C31="","",'1045Bi Dati di base lav.'!C31)</f>
        <v/>
      </c>
      <c r="D42" s="215"/>
      <c r="E42" s="92"/>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4" t="str">
        <f t="shared" si="0"/>
        <v/>
      </c>
      <c r="AK42" s="95"/>
    </row>
    <row r="43" spans="1:37" s="53" customFormat="1" ht="60" customHeight="1">
      <c r="A43" s="213" t="str">
        <f>IF('1045Bi Dati di base lav.'!A32="","",'1045Bi Dati di base lav.'!A32)</f>
        <v/>
      </c>
      <c r="B43" s="214" t="str">
        <f>IF('1045Bi Dati di base lav.'!B32="","",'1045Bi Dati di base lav.'!B32)</f>
        <v/>
      </c>
      <c r="C43" s="214" t="str">
        <f>IF('1045Bi Dati di base lav.'!C32="","",'1045Bi Dati di base lav.'!C32)</f>
        <v/>
      </c>
      <c r="D43" s="215"/>
      <c r="E43" s="92"/>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4" t="str">
        <f t="shared" si="0"/>
        <v/>
      </c>
      <c r="AK43" s="95"/>
    </row>
    <row r="44" spans="1:37" s="53" customFormat="1" ht="60" customHeight="1">
      <c r="A44" s="213" t="str">
        <f>IF('1045Bi Dati di base lav.'!A33="","",'1045Bi Dati di base lav.'!A33)</f>
        <v/>
      </c>
      <c r="B44" s="214" t="str">
        <f>IF('1045Bi Dati di base lav.'!B33="","",'1045Bi Dati di base lav.'!B33)</f>
        <v/>
      </c>
      <c r="C44" s="214" t="str">
        <f>IF('1045Bi Dati di base lav.'!C33="","",'1045Bi Dati di base lav.'!C33)</f>
        <v/>
      </c>
      <c r="D44" s="215"/>
      <c r="E44" s="92"/>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4" t="str">
        <f t="shared" si="0"/>
        <v/>
      </c>
      <c r="AK44" s="95"/>
    </row>
    <row r="45" spans="1:37" s="53" customFormat="1" ht="60" customHeight="1">
      <c r="A45" s="213" t="str">
        <f>IF('1045Bi Dati di base lav.'!A34="","",'1045Bi Dati di base lav.'!A34)</f>
        <v/>
      </c>
      <c r="B45" s="214" t="str">
        <f>IF('1045Bi Dati di base lav.'!B34="","",'1045Bi Dati di base lav.'!B34)</f>
        <v/>
      </c>
      <c r="C45" s="214" t="str">
        <f>IF('1045Bi Dati di base lav.'!C34="","",'1045Bi Dati di base lav.'!C34)</f>
        <v/>
      </c>
      <c r="D45" s="215"/>
      <c r="E45" s="92"/>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4" t="str">
        <f t="shared" si="0"/>
        <v/>
      </c>
      <c r="AK45" s="95"/>
    </row>
    <row r="46" spans="1:37" s="53" customFormat="1" ht="60" customHeight="1">
      <c r="A46" s="213" t="str">
        <f>IF('1045Bi Dati di base lav.'!A35="","",'1045Bi Dati di base lav.'!A35)</f>
        <v/>
      </c>
      <c r="B46" s="214" t="str">
        <f>IF('1045Bi Dati di base lav.'!B35="","",'1045Bi Dati di base lav.'!B35)</f>
        <v/>
      </c>
      <c r="C46" s="214" t="str">
        <f>IF('1045Bi Dati di base lav.'!C35="","",'1045Bi Dati di base lav.'!C35)</f>
        <v/>
      </c>
      <c r="D46" s="215"/>
      <c r="E46" s="92"/>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4" t="str">
        <f t="shared" si="0"/>
        <v/>
      </c>
      <c r="AK46" s="95"/>
    </row>
    <row r="47" spans="1:37" s="53" customFormat="1" ht="60" customHeight="1">
      <c r="A47" s="213" t="str">
        <f>IF('1045Bi Dati di base lav.'!A36="","",'1045Bi Dati di base lav.'!A36)</f>
        <v/>
      </c>
      <c r="B47" s="214" t="str">
        <f>IF('1045Bi Dati di base lav.'!B36="","",'1045Bi Dati di base lav.'!B36)</f>
        <v/>
      </c>
      <c r="C47" s="214" t="str">
        <f>IF('1045Bi Dati di base lav.'!C36="","",'1045Bi Dati di base lav.'!C36)</f>
        <v/>
      </c>
      <c r="D47" s="215"/>
      <c r="E47" s="92"/>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4" t="str">
        <f t="shared" si="0"/>
        <v/>
      </c>
      <c r="AK47" s="95"/>
    </row>
    <row r="48" spans="1:37" s="53" customFormat="1" ht="60" customHeight="1">
      <c r="A48" s="213" t="str">
        <f>IF('1045Bi Dati di base lav.'!A37="","",'1045Bi Dati di base lav.'!A37)</f>
        <v/>
      </c>
      <c r="B48" s="214" t="str">
        <f>IF('1045Bi Dati di base lav.'!B37="","",'1045Bi Dati di base lav.'!B37)</f>
        <v/>
      </c>
      <c r="C48" s="214" t="str">
        <f>IF('1045Bi Dati di base lav.'!C37="","",'1045Bi Dati di base lav.'!C37)</f>
        <v/>
      </c>
      <c r="D48" s="215"/>
      <c r="E48" s="92"/>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4" t="str">
        <f t="shared" si="0"/>
        <v/>
      </c>
      <c r="AK48" s="95"/>
    </row>
    <row r="49" spans="1:37" s="53" customFormat="1" ht="60" customHeight="1">
      <c r="A49" s="213" t="str">
        <f>IF('1045Bi Dati di base lav.'!A38="","",'1045Bi Dati di base lav.'!A38)</f>
        <v/>
      </c>
      <c r="B49" s="214" t="str">
        <f>IF('1045Bi Dati di base lav.'!B38="","",'1045Bi Dati di base lav.'!B38)</f>
        <v/>
      </c>
      <c r="C49" s="214" t="str">
        <f>IF('1045Bi Dati di base lav.'!C38="","",'1045Bi Dati di base lav.'!C38)</f>
        <v/>
      </c>
      <c r="D49" s="215"/>
      <c r="E49" s="92"/>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4" t="str">
        <f t="shared" si="0"/>
        <v/>
      </c>
      <c r="AK49" s="95"/>
    </row>
    <row r="50" spans="1:37" s="53" customFormat="1" ht="60" customHeight="1">
      <c r="A50" s="213" t="str">
        <f>IF('1045Bi Dati di base lav.'!A39="","",'1045Bi Dati di base lav.'!A39)</f>
        <v/>
      </c>
      <c r="B50" s="214" t="str">
        <f>IF('1045Bi Dati di base lav.'!B39="","",'1045Bi Dati di base lav.'!B39)</f>
        <v/>
      </c>
      <c r="C50" s="214" t="str">
        <f>IF('1045Bi Dati di base lav.'!C39="","",'1045Bi Dati di base lav.'!C39)</f>
        <v/>
      </c>
      <c r="D50" s="215"/>
      <c r="E50" s="92"/>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4" t="str">
        <f t="shared" si="0"/>
        <v/>
      </c>
      <c r="AK50" s="95"/>
    </row>
    <row r="51" spans="1:37" s="53" customFormat="1" ht="60" customHeight="1">
      <c r="A51" s="213" t="str">
        <f>IF('1045Bi Dati di base lav.'!A40="","",'1045Bi Dati di base lav.'!A40)</f>
        <v/>
      </c>
      <c r="B51" s="214" t="str">
        <f>IF('1045Bi Dati di base lav.'!B40="","",'1045Bi Dati di base lav.'!B40)</f>
        <v/>
      </c>
      <c r="C51" s="214" t="str">
        <f>IF('1045Bi Dati di base lav.'!C40="","",'1045Bi Dati di base lav.'!C40)</f>
        <v/>
      </c>
      <c r="D51" s="215"/>
      <c r="E51" s="92"/>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4" t="str">
        <f t="shared" si="0"/>
        <v/>
      </c>
      <c r="AK51" s="95"/>
    </row>
    <row r="52" spans="1:37" s="53" customFormat="1" ht="60" customHeight="1">
      <c r="A52" s="213" t="str">
        <f>IF('1045Bi Dati di base lav.'!A41="","",'1045Bi Dati di base lav.'!A41)</f>
        <v/>
      </c>
      <c r="B52" s="214" t="str">
        <f>IF('1045Bi Dati di base lav.'!B41="","",'1045Bi Dati di base lav.'!B41)</f>
        <v/>
      </c>
      <c r="C52" s="214" t="str">
        <f>IF('1045Bi Dati di base lav.'!C41="","",'1045Bi Dati di base lav.'!C41)</f>
        <v/>
      </c>
      <c r="D52" s="215"/>
      <c r="E52" s="92"/>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4" t="str">
        <f t="shared" si="0"/>
        <v/>
      </c>
      <c r="AK52" s="95"/>
    </row>
    <row r="53" spans="1:37" s="53" customFormat="1" ht="60" customHeight="1">
      <c r="A53" s="213" t="str">
        <f>IF('1045Bi Dati di base lav.'!A42="","",'1045Bi Dati di base lav.'!A42)</f>
        <v/>
      </c>
      <c r="B53" s="214" t="str">
        <f>IF('1045Bi Dati di base lav.'!B42="","",'1045Bi Dati di base lav.'!B42)</f>
        <v/>
      </c>
      <c r="C53" s="214" t="str">
        <f>IF('1045Bi Dati di base lav.'!C42="","",'1045Bi Dati di base lav.'!C42)</f>
        <v/>
      </c>
      <c r="D53" s="215"/>
      <c r="E53" s="92"/>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4" t="str">
        <f t="shared" si="0"/>
        <v/>
      </c>
      <c r="AK53" s="95"/>
    </row>
    <row r="54" spans="1:37" s="53" customFormat="1" ht="60" customHeight="1">
      <c r="A54" s="213" t="str">
        <f>IF('1045Bi Dati di base lav.'!A43="","",'1045Bi Dati di base lav.'!A43)</f>
        <v/>
      </c>
      <c r="B54" s="214" t="str">
        <f>IF('1045Bi Dati di base lav.'!B43="","",'1045Bi Dati di base lav.'!B43)</f>
        <v/>
      </c>
      <c r="C54" s="214" t="str">
        <f>IF('1045Bi Dati di base lav.'!C43="","",'1045Bi Dati di base lav.'!C43)</f>
        <v/>
      </c>
      <c r="D54" s="215"/>
      <c r="E54" s="92"/>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4" t="str">
        <f t="shared" si="0"/>
        <v/>
      </c>
      <c r="AK54" s="95"/>
    </row>
    <row r="55" spans="1:37" s="53" customFormat="1" ht="60" customHeight="1">
      <c r="A55" s="213" t="str">
        <f>IF('1045Bi Dati di base lav.'!A44="","",'1045Bi Dati di base lav.'!A44)</f>
        <v/>
      </c>
      <c r="B55" s="214" t="str">
        <f>IF('1045Bi Dati di base lav.'!B44="","",'1045Bi Dati di base lav.'!B44)</f>
        <v/>
      </c>
      <c r="C55" s="214" t="str">
        <f>IF('1045Bi Dati di base lav.'!C44="","",'1045Bi Dati di base lav.'!C44)</f>
        <v/>
      </c>
      <c r="D55" s="215"/>
      <c r="E55" s="92"/>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4" t="str">
        <f t="shared" si="0"/>
        <v/>
      </c>
      <c r="AK55" s="95"/>
    </row>
    <row r="56" spans="1:37" s="53" customFormat="1" ht="60" customHeight="1">
      <c r="A56" s="213" t="str">
        <f>IF('1045Bi Dati di base lav.'!A45="","",'1045Bi Dati di base lav.'!A45)</f>
        <v/>
      </c>
      <c r="B56" s="214" t="str">
        <f>IF('1045Bi Dati di base lav.'!B45="","",'1045Bi Dati di base lav.'!B45)</f>
        <v/>
      </c>
      <c r="C56" s="214" t="str">
        <f>IF('1045Bi Dati di base lav.'!C45="","",'1045Bi Dati di base lav.'!C45)</f>
        <v/>
      </c>
      <c r="D56" s="215"/>
      <c r="E56" s="92"/>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4" t="str">
        <f t="shared" si="0"/>
        <v/>
      </c>
      <c r="AK56" s="95"/>
    </row>
    <row r="57" spans="1:37" s="53" customFormat="1" ht="60" customHeight="1">
      <c r="A57" s="213" t="str">
        <f>IF('1045Bi Dati di base lav.'!A46="","",'1045Bi Dati di base lav.'!A46)</f>
        <v/>
      </c>
      <c r="B57" s="214" t="str">
        <f>IF('1045Bi Dati di base lav.'!B46="","",'1045Bi Dati di base lav.'!B46)</f>
        <v/>
      </c>
      <c r="C57" s="214" t="str">
        <f>IF('1045Bi Dati di base lav.'!C46="","",'1045Bi Dati di base lav.'!C46)</f>
        <v/>
      </c>
      <c r="D57" s="215"/>
      <c r="E57" s="92"/>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4" t="str">
        <f t="shared" si="0"/>
        <v/>
      </c>
      <c r="AK57" s="95"/>
    </row>
    <row r="58" spans="1:37" s="53" customFormat="1" ht="60" customHeight="1">
      <c r="A58" s="213" t="str">
        <f>IF('1045Bi Dati di base lav.'!A47="","",'1045Bi Dati di base lav.'!A47)</f>
        <v/>
      </c>
      <c r="B58" s="214" t="str">
        <f>IF('1045Bi Dati di base lav.'!B47="","",'1045Bi Dati di base lav.'!B47)</f>
        <v/>
      </c>
      <c r="C58" s="214" t="str">
        <f>IF('1045Bi Dati di base lav.'!C47="","",'1045Bi Dati di base lav.'!C47)</f>
        <v/>
      </c>
      <c r="D58" s="215"/>
      <c r="E58" s="92"/>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4" t="str">
        <f t="shared" si="0"/>
        <v/>
      </c>
      <c r="AK58" s="95"/>
    </row>
    <row r="59" spans="1:37" s="53" customFormat="1" ht="60" customHeight="1">
      <c r="A59" s="213" t="str">
        <f>IF('1045Bi Dati di base lav.'!A48="","",'1045Bi Dati di base lav.'!A48)</f>
        <v/>
      </c>
      <c r="B59" s="214" t="str">
        <f>IF('1045Bi Dati di base lav.'!B48="","",'1045Bi Dati di base lav.'!B48)</f>
        <v/>
      </c>
      <c r="C59" s="214" t="str">
        <f>IF('1045Bi Dati di base lav.'!C48="","",'1045Bi Dati di base lav.'!C48)</f>
        <v/>
      </c>
      <c r="D59" s="215"/>
      <c r="E59" s="92"/>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4" t="str">
        <f t="shared" si="0"/>
        <v/>
      </c>
      <c r="AK59" s="95"/>
    </row>
    <row r="60" spans="1:37" s="53" customFormat="1" ht="60" customHeight="1">
      <c r="A60" s="213" t="str">
        <f>IF('1045Bi Dati di base lav.'!A49="","",'1045Bi Dati di base lav.'!A49)</f>
        <v/>
      </c>
      <c r="B60" s="214" t="str">
        <f>IF('1045Bi Dati di base lav.'!B49="","",'1045Bi Dati di base lav.'!B49)</f>
        <v/>
      </c>
      <c r="C60" s="214" t="str">
        <f>IF('1045Bi Dati di base lav.'!C49="","",'1045Bi Dati di base lav.'!C49)</f>
        <v/>
      </c>
      <c r="D60" s="215"/>
      <c r="E60" s="92"/>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4" t="str">
        <f t="shared" si="0"/>
        <v/>
      </c>
      <c r="AK60" s="95"/>
    </row>
    <row r="61" spans="1:37" s="53" customFormat="1" ht="60" customHeight="1">
      <c r="A61" s="213" t="str">
        <f>IF('1045Bi Dati di base lav.'!A50="","",'1045Bi Dati di base lav.'!A50)</f>
        <v/>
      </c>
      <c r="B61" s="214" t="str">
        <f>IF('1045Bi Dati di base lav.'!B50="","",'1045Bi Dati di base lav.'!B50)</f>
        <v/>
      </c>
      <c r="C61" s="214" t="str">
        <f>IF('1045Bi Dati di base lav.'!C50="","",'1045Bi Dati di base lav.'!C50)</f>
        <v/>
      </c>
      <c r="D61" s="215"/>
      <c r="E61" s="92"/>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4" t="str">
        <f t="shared" si="0"/>
        <v/>
      </c>
      <c r="AK61" s="95"/>
    </row>
    <row r="62" spans="1:37" s="53" customFormat="1" ht="60" customHeight="1">
      <c r="A62" s="213" t="str">
        <f>IF('1045Bi Dati di base lav.'!A51="","",'1045Bi Dati di base lav.'!A51)</f>
        <v/>
      </c>
      <c r="B62" s="214" t="str">
        <f>IF('1045Bi Dati di base lav.'!B51="","",'1045Bi Dati di base lav.'!B51)</f>
        <v/>
      </c>
      <c r="C62" s="214" t="str">
        <f>IF('1045Bi Dati di base lav.'!C51="","",'1045Bi Dati di base lav.'!C51)</f>
        <v/>
      </c>
      <c r="D62" s="215"/>
      <c r="E62" s="92"/>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4" t="str">
        <f t="shared" si="0"/>
        <v/>
      </c>
      <c r="AK62" s="95"/>
    </row>
    <row r="63" spans="1:37" s="53" customFormat="1" ht="60" customHeight="1">
      <c r="A63" s="213" t="str">
        <f>IF('1045Bi Dati di base lav.'!A52="","",'1045Bi Dati di base lav.'!A52)</f>
        <v/>
      </c>
      <c r="B63" s="214" t="str">
        <f>IF('1045Bi Dati di base lav.'!B52="","",'1045Bi Dati di base lav.'!B52)</f>
        <v/>
      </c>
      <c r="C63" s="214" t="str">
        <f>IF('1045Bi Dati di base lav.'!C52="","",'1045Bi Dati di base lav.'!C52)</f>
        <v/>
      </c>
      <c r="D63" s="215"/>
      <c r="E63" s="92"/>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4" t="str">
        <f t="shared" si="0"/>
        <v/>
      </c>
      <c r="AK63" s="95"/>
    </row>
    <row r="64" spans="1:37" s="53" customFormat="1" ht="60" customHeight="1">
      <c r="A64" s="213" t="str">
        <f>IF('1045Bi Dati di base lav.'!A53="","",'1045Bi Dati di base lav.'!A53)</f>
        <v/>
      </c>
      <c r="B64" s="214" t="str">
        <f>IF('1045Bi Dati di base lav.'!B53="","",'1045Bi Dati di base lav.'!B53)</f>
        <v/>
      </c>
      <c r="C64" s="214" t="str">
        <f>IF('1045Bi Dati di base lav.'!C53="","",'1045Bi Dati di base lav.'!C53)</f>
        <v/>
      </c>
      <c r="D64" s="215"/>
      <c r="E64" s="92"/>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4" t="str">
        <f t="shared" si="0"/>
        <v/>
      </c>
      <c r="AK64" s="95"/>
    </row>
    <row r="65" spans="1:37" s="53" customFormat="1" ht="60" customHeight="1">
      <c r="A65" s="213" t="str">
        <f>IF('1045Bi Dati di base lav.'!A54="","",'1045Bi Dati di base lav.'!A54)</f>
        <v/>
      </c>
      <c r="B65" s="214" t="str">
        <f>IF('1045Bi Dati di base lav.'!B54="","",'1045Bi Dati di base lav.'!B54)</f>
        <v/>
      </c>
      <c r="C65" s="214" t="str">
        <f>IF('1045Bi Dati di base lav.'!C54="","",'1045Bi Dati di base lav.'!C54)</f>
        <v/>
      </c>
      <c r="D65" s="215"/>
      <c r="E65" s="92"/>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4" t="str">
        <f t="shared" si="0"/>
        <v/>
      </c>
      <c r="AK65" s="95"/>
    </row>
    <row r="66" spans="1:37" s="53" customFormat="1" ht="60" customHeight="1">
      <c r="A66" s="213" t="str">
        <f>IF('1045Bi Dati di base lav.'!A55="","",'1045Bi Dati di base lav.'!A55)</f>
        <v/>
      </c>
      <c r="B66" s="214" t="str">
        <f>IF('1045Bi Dati di base lav.'!B55="","",'1045Bi Dati di base lav.'!B55)</f>
        <v/>
      </c>
      <c r="C66" s="214" t="str">
        <f>IF('1045Bi Dati di base lav.'!C55="","",'1045Bi Dati di base lav.'!C55)</f>
        <v/>
      </c>
      <c r="D66" s="215"/>
      <c r="E66" s="92"/>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4" t="str">
        <f t="shared" si="0"/>
        <v/>
      </c>
      <c r="AK66" s="95"/>
    </row>
    <row r="67" spans="1:37" s="53" customFormat="1" ht="60" customHeight="1">
      <c r="A67" s="213" t="str">
        <f>IF('1045Bi Dati di base lav.'!A56="","",'1045Bi Dati di base lav.'!A56)</f>
        <v/>
      </c>
      <c r="B67" s="214" t="str">
        <f>IF('1045Bi Dati di base lav.'!B56="","",'1045Bi Dati di base lav.'!B56)</f>
        <v/>
      </c>
      <c r="C67" s="214" t="str">
        <f>IF('1045Bi Dati di base lav.'!C56="","",'1045Bi Dati di base lav.'!C56)</f>
        <v/>
      </c>
      <c r="D67" s="215"/>
      <c r="E67" s="92"/>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4" t="str">
        <f t="shared" si="0"/>
        <v/>
      </c>
      <c r="AK67" s="95"/>
    </row>
    <row r="68" spans="1:37" s="53" customFormat="1" ht="60" customHeight="1">
      <c r="A68" s="213" t="str">
        <f>IF('1045Bi Dati di base lav.'!A57="","",'1045Bi Dati di base lav.'!A57)</f>
        <v/>
      </c>
      <c r="B68" s="214" t="str">
        <f>IF('1045Bi Dati di base lav.'!B57="","",'1045Bi Dati di base lav.'!B57)</f>
        <v/>
      </c>
      <c r="C68" s="214" t="str">
        <f>IF('1045Bi Dati di base lav.'!C57="","",'1045Bi Dati di base lav.'!C57)</f>
        <v/>
      </c>
      <c r="D68" s="215"/>
      <c r="E68" s="92"/>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4" t="str">
        <f t="shared" si="0"/>
        <v/>
      </c>
      <c r="AK68" s="95"/>
    </row>
    <row r="69" spans="1:37" s="53" customFormat="1" ht="60" customHeight="1">
      <c r="A69" s="213" t="str">
        <f>IF('1045Bi Dati di base lav.'!A58="","",'1045Bi Dati di base lav.'!A58)</f>
        <v/>
      </c>
      <c r="B69" s="214" t="str">
        <f>IF('1045Bi Dati di base lav.'!B58="","",'1045Bi Dati di base lav.'!B58)</f>
        <v/>
      </c>
      <c r="C69" s="214" t="str">
        <f>IF('1045Bi Dati di base lav.'!C58="","",'1045Bi Dati di base lav.'!C58)</f>
        <v/>
      </c>
      <c r="D69" s="215"/>
      <c r="E69" s="92"/>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4" t="str">
        <f t="shared" si="0"/>
        <v/>
      </c>
      <c r="AK69" s="95"/>
    </row>
    <row r="70" spans="1:37" s="53" customFormat="1" ht="60" customHeight="1">
      <c r="A70" s="213" t="str">
        <f>IF('1045Bi Dati di base lav.'!A59="","",'1045Bi Dati di base lav.'!A59)</f>
        <v/>
      </c>
      <c r="B70" s="214" t="str">
        <f>IF('1045Bi Dati di base lav.'!B59="","",'1045Bi Dati di base lav.'!B59)</f>
        <v/>
      </c>
      <c r="C70" s="214" t="str">
        <f>IF('1045Bi Dati di base lav.'!C59="","",'1045Bi Dati di base lav.'!C59)</f>
        <v/>
      </c>
      <c r="D70" s="215"/>
      <c r="E70" s="92"/>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4" t="str">
        <f t="shared" si="0"/>
        <v/>
      </c>
      <c r="AK70" s="95"/>
    </row>
    <row r="71" spans="1:37" s="53" customFormat="1" ht="60" customHeight="1">
      <c r="A71" s="213" t="str">
        <f>IF('1045Bi Dati di base lav.'!A60="","",'1045Bi Dati di base lav.'!A60)</f>
        <v/>
      </c>
      <c r="B71" s="214" t="str">
        <f>IF('1045Bi Dati di base lav.'!B60="","",'1045Bi Dati di base lav.'!B60)</f>
        <v/>
      </c>
      <c r="C71" s="214" t="str">
        <f>IF('1045Bi Dati di base lav.'!C60="","",'1045Bi Dati di base lav.'!C60)</f>
        <v/>
      </c>
      <c r="D71" s="215"/>
      <c r="E71" s="92"/>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4" t="str">
        <f t="shared" si="0"/>
        <v/>
      </c>
      <c r="AK71" s="95"/>
    </row>
    <row r="72" spans="1:37" s="53" customFormat="1" ht="60" customHeight="1">
      <c r="A72" s="213" t="str">
        <f>IF('1045Bi Dati di base lav.'!A61="","",'1045Bi Dati di base lav.'!A61)</f>
        <v/>
      </c>
      <c r="B72" s="214" t="str">
        <f>IF('1045Bi Dati di base lav.'!B61="","",'1045Bi Dati di base lav.'!B61)</f>
        <v/>
      </c>
      <c r="C72" s="214" t="str">
        <f>IF('1045Bi Dati di base lav.'!C61="","",'1045Bi Dati di base lav.'!C61)</f>
        <v/>
      </c>
      <c r="D72" s="215"/>
      <c r="E72" s="92"/>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4" t="str">
        <f t="shared" si="0"/>
        <v/>
      </c>
      <c r="AK72" s="95"/>
    </row>
    <row r="73" spans="1:37" s="53" customFormat="1" ht="60" customHeight="1">
      <c r="A73" s="213" t="str">
        <f>IF('1045Bi Dati di base lav.'!A62="","",'1045Bi Dati di base lav.'!A62)</f>
        <v/>
      </c>
      <c r="B73" s="214" t="str">
        <f>IF('1045Bi Dati di base lav.'!B62="","",'1045Bi Dati di base lav.'!B62)</f>
        <v/>
      </c>
      <c r="C73" s="214" t="str">
        <f>IF('1045Bi Dati di base lav.'!C62="","",'1045Bi Dati di base lav.'!C62)</f>
        <v/>
      </c>
      <c r="D73" s="215"/>
      <c r="E73" s="92"/>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4" t="str">
        <f t="shared" si="0"/>
        <v/>
      </c>
      <c r="AK73" s="95"/>
    </row>
    <row r="74" spans="1:37" s="53" customFormat="1" ht="60" customHeight="1">
      <c r="A74" s="213" t="str">
        <f>IF('1045Bi Dati di base lav.'!A63="","",'1045Bi Dati di base lav.'!A63)</f>
        <v/>
      </c>
      <c r="B74" s="214" t="str">
        <f>IF('1045Bi Dati di base lav.'!B63="","",'1045Bi Dati di base lav.'!B63)</f>
        <v/>
      </c>
      <c r="C74" s="214" t="str">
        <f>IF('1045Bi Dati di base lav.'!C63="","",'1045Bi Dati di base lav.'!C63)</f>
        <v/>
      </c>
      <c r="D74" s="215"/>
      <c r="E74" s="92"/>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4" t="str">
        <f t="shared" si="0"/>
        <v/>
      </c>
      <c r="AK74" s="95"/>
    </row>
    <row r="75" spans="1:37" s="53" customFormat="1" ht="60" customHeight="1">
      <c r="A75" s="213" t="str">
        <f>IF('1045Bi Dati di base lav.'!A64="","",'1045Bi Dati di base lav.'!A64)</f>
        <v/>
      </c>
      <c r="B75" s="214" t="str">
        <f>IF('1045Bi Dati di base lav.'!B64="","",'1045Bi Dati di base lav.'!B64)</f>
        <v/>
      </c>
      <c r="C75" s="214" t="str">
        <f>IF('1045Bi Dati di base lav.'!C64="","",'1045Bi Dati di base lav.'!C64)</f>
        <v/>
      </c>
      <c r="D75" s="215"/>
      <c r="E75" s="92"/>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4" t="str">
        <f t="shared" si="0"/>
        <v/>
      </c>
      <c r="AK75" s="95"/>
    </row>
    <row r="76" spans="1:37" s="53" customFormat="1" ht="60" customHeight="1">
      <c r="A76" s="213" t="str">
        <f>IF('1045Bi Dati di base lav.'!A65="","",'1045Bi Dati di base lav.'!A65)</f>
        <v/>
      </c>
      <c r="B76" s="214" t="str">
        <f>IF('1045Bi Dati di base lav.'!B65="","",'1045Bi Dati di base lav.'!B65)</f>
        <v/>
      </c>
      <c r="C76" s="214" t="str">
        <f>IF('1045Bi Dati di base lav.'!C65="","",'1045Bi Dati di base lav.'!C65)</f>
        <v/>
      </c>
      <c r="D76" s="215"/>
      <c r="E76" s="92"/>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4" t="str">
        <f t="shared" si="0"/>
        <v/>
      </c>
      <c r="AK76" s="95"/>
    </row>
    <row r="77" spans="1:37" s="53" customFormat="1" ht="60" customHeight="1">
      <c r="A77" s="213" t="str">
        <f>IF('1045Bi Dati di base lav.'!A66="","",'1045Bi Dati di base lav.'!A66)</f>
        <v/>
      </c>
      <c r="B77" s="214" t="str">
        <f>IF('1045Bi Dati di base lav.'!B66="","",'1045Bi Dati di base lav.'!B66)</f>
        <v/>
      </c>
      <c r="C77" s="214" t="str">
        <f>IF('1045Bi Dati di base lav.'!C66="","",'1045Bi Dati di base lav.'!C66)</f>
        <v/>
      </c>
      <c r="D77" s="215"/>
      <c r="E77" s="92"/>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4" t="str">
        <f t="shared" si="0"/>
        <v/>
      </c>
      <c r="AK77" s="95"/>
    </row>
    <row r="78" spans="1:37" s="53" customFormat="1" ht="60" customHeight="1">
      <c r="A78" s="213" t="str">
        <f>IF('1045Bi Dati di base lav.'!A67="","",'1045Bi Dati di base lav.'!A67)</f>
        <v/>
      </c>
      <c r="B78" s="214" t="str">
        <f>IF('1045Bi Dati di base lav.'!B67="","",'1045Bi Dati di base lav.'!B67)</f>
        <v/>
      </c>
      <c r="C78" s="214" t="str">
        <f>IF('1045Bi Dati di base lav.'!C67="","",'1045Bi Dati di base lav.'!C67)</f>
        <v/>
      </c>
      <c r="D78" s="215"/>
      <c r="E78" s="92"/>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4" t="str">
        <f t="shared" si="0"/>
        <v/>
      </c>
      <c r="AK78" s="95"/>
    </row>
    <row r="79" spans="1:37" s="53" customFormat="1" ht="60" customHeight="1">
      <c r="A79" s="213" t="str">
        <f>IF('1045Bi Dati di base lav.'!A68="","",'1045Bi Dati di base lav.'!A68)</f>
        <v/>
      </c>
      <c r="B79" s="214" t="str">
        <f>IF('1045Bi Dati di base lav.'!B68="","",'1045Bi Dati di base lav.'!B68)</f>
        <v/>
      </c>
      <c r="C79" s="214" t="str">
        <f>IF('1045Bi Dati di base lav.'!C68="","",'1045Bi Dati di base lav.'!C68)</f>
        <v/>
      </c>
      <c r="D79" s="215"/>
      <c r="E79" s="92"/>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4" t="str">
        <f t="shared" si="0"/>
        <v/>
      </c>
      <c r="AK79" s="95"/>
    </row>
    <row r="80" spans="1:37" s="53" customFormat="1" ht="60" customHeight="1">
      <c r="A80" s="213" t="str">
        <f>IF('1045Bi Dati di base lav.'!A69="","",'1045Bi Dati di base lav.'!A69)</f>
        <v/>
      </c>
      <c r="B80" s="214" t="str">
        <f>IF('1045Bi Dati di base lav.'!B69="","",'1045Bi Dati di base lav.'!B69)</f>
        <v/>
      </c>
      <c r="C80" s="214" t="str">
        <f>IF('1045Bi Dati di base lav.'!C69="","",'1045Bi Dati di base lav.'!C69)</f>
        <v/>
      </c>
      <c r="D80" s="215"/>
      <c r="E80" s="92"/>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4" t="str">
        <f t="shared" si="0"/>
        <v/>
      </c>
      <c r="AK80" s="95"/>
    </row>
    <row r="81" spans="1:37" s="53" customFormat="1" ht="60" customHeight="1">
      <c r="A81" s="213" t="str">
        <f>IF('1045Bi Dati di base lav.'!A70="","",'1045Bi Dati di base lav.'!A70)</f>
        <v/>
      </c>
      <c r="B81" s="214" t="str">
        <f>IF('1045Bi Dati di base lav.'!B70="","",'1045Bi Dati di base lav.'!B70)</f>
        <v/>
      </c>
      <c r="C81" s="214" t="str">
        <f>IF('1045Bi Dati di base lav.'!C70="","",'1045Bi Dati di base lav.'!C70)</f>
        <v/>
      </c>
      <c r="D81" s="215"/>
      <c r="E81" s="92"/>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4" t="str">
        <f t="shared" si="0"/>
        <v/>
      </c>
      <c r="AK81" s="95"/>
    </row>
    <row r="82" spans="1:37" s="53" customFormat="1" ht="60" customHeight="1">
      <c r="A82" s="213" t="str">
        <f>IF('1045Bi Dati di base lav.'!A71="","",'1045Bi Dati di base lav.'!A71)</f>
        <v/>
      </c>
      <c r="B82" s="214" t="str">
        <f>IF('1045Bi Dati di base lav.'!B71="","",'1045Bi Dati di base lav.'!B71)</f>
        <v/>
      </c>
      <c r="C82" s="214" t="str">
        <f>IF('1045Bi Dati di base lav.'!C71="","",'1045Bi Dati di base lav.'!C71)</f>
        <v/>
      </c>
      <c r="D82" s="215"/>
      <c r="E82" s="92"/>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4" t="str">
        <f t="shared" si="0"/>
        <v/>
      </c>
      <c r="AK82" s="95"/>
    </row>
    <row r="83" spans="1:37" s="53" customFormat="1" ht="60" customHeight="1">
      <c r="A83" s="213" t="str">
        <f>IF('1045Bi Dati di base lav.'!A72="","",'1045Bi Dati di base lav.'!A72)</f>
        <v/>
      </c>
      <c r="B83" s="214" t="str">
        <f>IF('1045Bi Dati di base lav.'!B72="","",'1045Bi Dati di base lav.'!B72)</f>
        <v/>
      </c>
      <c r="C83" s="214" t="str">
        <f>IF('1045Bi Dati di base lav.'!C72="","",'1045Bi Dati di base lav.'!C72)</f>
        <v/>
      </c>
      <c r="D83" s="215"/>
      <c r="E83" s="92"/>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4" t="str">
        <f t="shared" si="0"/>
        <v/>
      </c>
      <c r="AK83" s="95"/>
    </row>
    <row r="84" spans="1:37" s="53" customFormat="1" ht="60" customHeight="1">
      <c r="A84" s="213" t="str">
        <f>IF('1045Bi Dati di base lav.'!A73="","",'1045Bi Dati di base lav.'!A73)</f>
        <v/>
      </c>
      <c r="B84" s="214" t="str">
        <f>IF('1045Bi Dati di base lav.'!B73="","",'1045Bi Dati di base lav.'!B73)</f>
        <v/>
      </c>
      <c r="C84" s="214" t="str">
        <f>IF('1045Bi Dati di base lav.'!C73="","",'1045Bi Dati di base lav.'!C73)</f>
        <v/>
      </c>
      <c r="D84" s="215"/>
      <c r="E84" s="92"/>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4" t="str">
        <f t="shared" ref="AJ84:AJ147" si="1">IF(A84="","",SUM(E84:AI84))</f>
        <v/>
      </c>
      <c r="AK84" s="95"/>
    </row>
    <row r="85" spans="1:37" s="53" customFormat="1" ht="60" customHeight="1">
      <c r="A85" s="213" t="str">
        <f>IF('1045Bi Dati di base lav.'!A74="","",'1045Bi Dati di base lav.'!A74)</f>
        <v/>
      </c>
      <c r="B85" s="214" t="str">
        <f>IF('1045Bi Dati di base lav.'!B74="","",'1045Bi Dati di base lav.'!B74)</f>
        <v/>
      </c>
      <c r="C85" s="214" t="str">
        <f>IF('1045Bi Dati di base lav.'!C74="","",'1045Bi Dati di base lav.'!C74)</f>
        <v/>
      </c>
      <c r="D85" s="215"/>
      <c r="E85" s="92"/>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4" t="str">
        <f t="shared" si="1"/>
        <v/>
      </c>
      <c r="AK85" s="95"/>
    </row>
    <row r="86" spans="1:37" s="53" customFormat="1" ht="60" customHeight="1">
      <c r="A86" s="213" t="str">
        <f>IF('1045Bi Dati di base lav.'!A75="","",'1045Bi Dati di base lav.'!A75)</f>
        <v/>
      </c>
      <c r="B86" s="214" t="str">
        <f>IF('1045Bi Dati di base lav.'!B75="","",'1045Bi Dati di base lav.'!B75)</f>
        <v/>
      </c>
      <c r="C86" s="214" t="str">
        <f>IF('1045Bi Dati di base lav.'!C75="","",'1045Bi Dati di base lav.'!C75)</f>
        <v/>
      </c>
      <c r="D86" s="215"/>
      <c r="E86" s="92"/>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4" t="str">
        <f t="shared" si="1"/>
        <v/>
      </c>
      <c r="AK86" s="95"/>
    </row>
    <row r="87" spans="1:37" s="53" customFormat="1" ht="60" customHeight="1">
      <c r="A87" s="213" t="str">
        <f>IF('1045Bi Dati di base lav.'!A76="","",'1045Bi Dati di base lav.'!A76)</f>
        <v/>
      </c>
      <c r="B87" s="214" t="str">
        <f>IF('1045Bi Dati di base lav.'!B76="","",'1045Bi Dati di base lav.'!B76)</f>
        <v/>
      </c>
      <c r="C87" s="214" t="str">
        <f>IF('1045Bi Dati di base lav.'!C76="","",'1045Bi Dati di base lav.'!C76)</f>
        <v/>
      </c>
      <c r="D87" s="215"/>
      <c r="E87" s="92"/>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4" t="str">
        <f t="shared" si="1"/>
        <v/>
      </c>
      <c r="AK87" s="95"/>
    </row>
    <row r="88" spans="1:37" s="53" customFormat="1" ht="60" customHeight="1">
      <c r="A88" s="213" t="str">
        <f>IF('1045Bi Dati di base lav.'!A77="","",'1045Bi Dati di base lav.'!A77)</f>
        <v/>
      </c>
      <c r="B88" s="214" t="str">
        <f>IF('1045Bi Dati di base lav.'!B77="","",'1045Bi Dati di base lav.'!B77)</f>
        <v/>
      </c>
      <c r="C88" s="214" t="str">
        <f>IF('1045Bi Dati di base lav.'!C77="","",'1045Bi Dati di base lav.'!C77)</f>
        <v/>
      </c>
      <c r="D88" s="215"/>
      <c r="E88" s="92"/>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4" t="str">
        <f t="shared" si="1"/>
        <v/>
      </c>
      <c r="AK88" s="95"/>
    </row>
    <row r="89" spans="1:37" s="53" customFormat="1" ht="60" customHeight="1">
      <c r="A89" s="213" t="str">
        <f>IF('1045Bi Dati di base lav.'!A78="","",'1045Bi Dati di base lav.'!A78)</f>
        <v/>
      </c>
      <c r="B89" s="214" t="str">
        <f>IF('1045Bi Dati di base lav.'!B78="","",'1045Bi Dati di base lav.'!B78)</f>
        <v/>
      </c>
      <c r="C89" s="214" t="str">
        <f>IF('1045Bi Dati di base lav.'!C78="","",'1045Bi Dati di base lav.'!C78)</f>
        <v/>
      </c>
      <c r="D89" s="215"/>
      <c r="E89" s="92"/>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4" t="str">
        <f t="shared" si="1"/>
        <v/>
      </c>
      <c r="AK89" s="95"/>
    </row>
    <row r="90" spans="1:37" s="53" customFormat="1" ht="60" customHeight="1">
      <c r="A90" s="213" t="str">
        <f>IF('1045Bi Dati di base lav.'!A79="","",'1045Bi Dati di base lav.'!A79)</f>
        <v/>
      </c>
      <c r="B90" s="214" t="str">
        <f>IF('1045Bi Dati di base lav.'!B79="","",'1045Bi Dati di base lav.'!B79)</f>
        <v/>
      </c>
      <c r="C90" s="214" t="str">
        <f>IF('1045Bi Dati di base lav.'!C79="","",'1045Bi Dati di base lav.'!C79)</f>
        <v/>
      </c>
      <c r="D90" s="215"/>
      <c r="E90" s="92"/>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4" t="str">
        <f t="shared" si="1"/>
        <v/>
      </c>
      <c r="AK90" s="95"/>
    </row>
    <row r="91" spans="1:37" s="53" customFormat="1" ht="60" customHeight="1">
      <c r="A91" s="213" t="str">
        <f>IF('1045Bi Dati di base lav.'!A80="","",'1045Bi Dati di base lav.'!A80)</f>
        <v/>
      </c>
      <c r="B91" s="214" t="str">
        <f>IF('1045Bi Dati di base lav.'!B80="","",'1045Bi Dati di base lav.'!B80)</f>
        <v/>
      </c>
      <c r="C91" s="214" t="str">
        <f>IF('1045Bi Dati di base lav.'!C80="","",'1045Bi Dati di base lav.'!C80)</f>
        <v/>
      </c>
      <c r="D91" s="215"/>
      <c r="E91" s="92"/>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4" t="str">
        <f t="shared" si="1"/>
        <v/>
      </c>
      <c r="AK91" s="95"/>
    </row>
    <row r="92" spans="1:37" s="53" customFormat="1" ht="60" customHeight="1">
      <c r="A92" s="213" t="str">
        <f>IF('1045Bi Dati di base lav.'!A81="","",'1045Bi Dati di base lav.'!A81)</f>
        <v/>
      </c>
      <c r="B92" s="214" t="str">
        <f>IF('1045Bi Dati di base lav.'!B81="","",'1045Bi Dati di base lav.'!B81)</f>
        <v/>
      </c>
      <c r="C92" s="214" t="str">
        <f>IF('1045Bi Dati di base lav.'!C81="","",'1045Bi Dati di base lav.'!C81)</f>
        <v/>
      </c>
      <c r="D92" s="215"/>
      <c r="E92" s="92"/>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4" t="str">
        <f t="shared" si="1"/>
        <v/>
      </c>
      <c r="AK92" s="95"/>
    </row>
    <row r="93" spans="1:37" s="53" customFormat="1" ht="60" customHeight="1">
      <c r="A93" s="213" t="str">
        <f>IF('1045Bi Dati di base lav.'!A82="","",'1045Bi Dati di base lav.'!A82)</f>
        <v/>
      </c>
      <c r="B93" s="214" t="str">
        <f>IF('1045Bi Dati di base lav.'!B82="","",'1045Bi Dati di base lav.'!B82)</f>
        <v/>
      </c>
      <c r="C93" s="214" t="str">
        <f>IF('1045Bi Dati di base lav.'!C82="","",'1045Bi Dati di base lav.'!C82)</f>
        <v/>
      </c>
      <c r="D93" s="215"/>
      <c r="E93" s="92"/>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4" t="str">
        <f t="shared" si="1"/>
        <v/>
      </c>
      <c r="AK93" s="95"/>
    </row>
    <row r="94" spans="1:37" s="53" customFormat="1" ht="60" customHeight="1">
      <c r="A94" s="213" t="str">
        <f>IF('1045Bi Dati di base lav.'!A83="","",'1045Bi Dati di base lav.'!A83)</f>
        <v/>
      </c>
      <c r="B94" s="214" t="str">
        <f>IF('1045Bi Dati di base lav.'!B83="","",'1045Bi Dati di base lav.'!B83)</f>
        <v/>
      </c>
      <c r="C94" s="214" t="str">
        <f>IF('1045Bi Dati di base lav.'!C83="","",'1045Bi Dati di base lav.'!C83)</f>
        <v/>
      </c>
      <c r="D94" s="215"/>
      <c r="E94" s="92"/>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4" t="str">
        <f t="shared" si="1"/>
        <v/>
      </c>
      <c r="AK94" s="95"/>
    </row>
    <row r="95" spans="1:37" s="53" customFormat="1" ht="60" customHeight="1">
      <c r="A95" s="213" t="str">
        <f>IF('1045Bi Dati di base lav.'!A84="","",'1045Bi Dati di base lav.'!A84)</f>
        <v/>
      </c>
      <c r="B95" s="214" t="str">
        <f>IF('1045Bi Dati di base lav.'!B84="","",'1045Bi Dati di base lav.'!B84)</f>
        <v/>
      </c>
      <c r="C95" s="214" t="str">
        <f>IF('1045Bi Dati di base lav.'!C84="","",'1045Bi Dati di base lav.'!C84)</f>
        <v/>
      </c>
      <c r="D95" s="215"/>
      <c r="E95" s="92"/>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4" t="str">
        <f t="shared" si="1"/>
        <v/>
      </c>
      <c r="AK95" s="95"/>
    </row>
    <row r="96" spans="1:37" s="53" customFormat="1" ht="60" customHeight="1">
      <c r="A96" s="213" t="str">
        <f>IF('1045Bi Dati di base lav.'!A85="","",'1045Bi Dati di base lav.'!A85)</f>
        <v/>
      </c>
      <c r="B96" s="214" t="str">
        <f>IF('1045Bi Dati di base lav.'!B85="","",'1045Bi Dati di base lav.'!B85)</f>
        <v/>
      </c>
      <c r="C96" s="214" t="str">
        <f>IF('1045Bi Dati di base lav.'!C85="","",'1045Bi Dati di base lav.'!C85)</f>
        <v/>
      </c>
      <c r="D96" s="215"/>
      <c r="E96" s="92"/>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4" t="str">
        <f t="shared" si="1"/>
        <v/>
      </c>
      <c r="AK96" s="95"/>
    </row>
    <row r="97" spans="1:37" s="53" customFormat="1" ht="60" customHeight="1">
      <c r="A97" s="213" t="str">
        <f>IF('1045Bi Dati di base lav.'!A86="","",'1045Bi Dati di base lav.'!A86)</f>
        <v/>
      </c>
      <c r="B97" s="214" t="str">
        <f>IF('1045Bi Dati di base lav.'!B86="","",'1045Bi Dati di base lav.'!B86)</f>
        <v/>
      </c>
      <c r="C97" s="214" t="str">
        <f>IF('1045Bi Dati di base lav.'!C86="","",'1045Bi Dati di base lav.'!C86)</f>
        <v/>
      </c>
      <c r="D97" s="215"/>
      <c r="E97" s="92"/>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4" t="str">
        <f t="shared" si="1"/>
        <v/>
      </c>
      <c r="AK97" s="95"/>
    </row>
    <row r="98" spans="1:37" s="53" customFormat="1" ht="60" customHeight="1">
      <c r="A98" s="213" t="str">
        <f>IF('1045Bi Dati di base lav.'!A87="","",'1045Bi Dati di base lav.'!A87)</f>
        <v/>
      </c>
      <c r="B98" s="214" t="str">
        <f>IF('1045Bi Dati di base lav.'!B87="","",'1045Bi Dati di base lav.'!B87)</f>
        <v/>
      </c>
      <c r="C98" s="214" t="str">
        <f>IF('1045Bi Dati di base lav.'!C87="","",'1045Bi Dati di base lav.'!C87)</f>
        <v/>
      </c>
      <c r="D98" s="215"/>
      <c r="E98" s="92"/>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4" t="str">
        <f t="shared" si="1"/>
        <v/>
      </c>
      <c r="AK98" s="95"/>
    </row>
    <row r="99" spans="1:37" s="53" customFormat="1" ht="60" customHeight="1">
      <c r="A99" s="213" t="str">
        <f>IF('1045Bi Dati di base lav.'!A88="","",'1045Bi Dati di base lav.'!A88)</f>
        <v/>
      </c>
      <c r="B99" s="214" t="str">
        <f>IF('1045Bi Dati di base lav.'!B88="","",'1045Bi Dati di base lav.'!B88)</f>
        <v/>
      </c>
      <c r="C99" s="214" t="str">
        <f>IF('1045Bi Dati di base lav.'!C88="","",'1045Bi Dati di base lav.'!C88)</f>
        <v/>
      </c>
      <c r="D99" s="215"/>
      <c r="E99" s="92"/>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4" t="str">
        <f t="shared" si="1"/>
        <v/>
      </c>
      <c r="AK99" s="95"/>
    </row>
    <row r="100" spans="1:37" s="53" customFormat="1" ht="60" customHeight="1">
      <c r="A100" s="213" t="str">
        <f>IF('1045Bi Dati di base lav.'!A89="","",'1045Bi Dati di base lav.'!A89)</f>
        <v/>
      </c>
      <c r="B100" s="214" t="str">
        <f>IF('1045Bi Dati di base lav.'!B89="","",'1045Bi Dati di base lav.'!B89)</f>
        <v/>
      </c>
      <c r="C100" s="214" t="str">
        <f>IF('1045Bi Dati di base lav.'!C89="","",'1045Bi Dati di base lav.'!C89)</f>
        <v/>
      </c>
      <c r="D100" s="215"/>
      <c r="E100" s="92"/>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4" t="str">
        <f t="shared" si="1"/>
        <v/>
      </c>
      <c r="AK100" s="95"/>
    </row>
    <row r="101" spans="1:37" s="53" customFormat="1" ht="60" customHeight="1">
      <c r="A101" s="213" t="str">
        <f>IF('1045Bi Dati di base lav.'!A90="","",'1045Bi Dati di base lav.'!A90)</f>
        <v/>
      </c>
      <c r="B101" s="214" t="str">
        <f>IF('1045Bi Dati di base lav.'!B90="","",'1045Bi Dati di base lav.'!B90)</f>
        <v/>
      </c>
      <c r="C101" s="214" t="str">
        <f>IF('1045Bi Dati di base lav.'!C90="","",'1045Bi Dati di base lav.'!C90)</f>
        <v/>
      </c>
      <c r="D101" s="215"/>
      <c r="E101" s="92"/>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4" t="str">
        <f t="shared" si="1"/>
        <v/>
      </c>
      <c r="AK101" s="95"/>
    </row>
    <row r="102" spans="1:37" s="53" customFormat="1" ht="60" customHeight="1">
      <c r="A102" s="213" t="str">
        <f>IF('1045Bi Dati di base lav.'!A91="","",'1045Bi Dati di base lav.'!A91)</f>
        <v/>
      </c>
      <c r="B102" s="214" t="str">
        <f>IF('1045Bi Dati di base lav.'!B91="","",'1045Bi Dati di base lav.'!B91)</f>
        <v/>
      </c>
      <c r="C102" s="214" t="str">
        <f>IF('1045Bi Dati di base lav.'!C91="","",'1045Bi Dati di base lav.'!C91)</f>
        <v/>
      </c>
      <c r="D102" s="215"/>
      <c r="E102" s="92"/>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4" t="str">
        <f t="shared" si="1"/>
        <v/>
      </c>
      <c r="AK102" s="95"/>
    </row>
    <row r="103" spans="1:37" s="53" customFormat="1" ht="60" customHeight="1">
      <c r="A103" s="213" t="str">
        <f>IF('1045Bi Dati di base lav.'!A92="","",'1045Bi Dati di base lav.'!A92)</f>
        <v/>
      </c>
      <c r="B103" s="214" t="str">
        <f>IF('1045Bi Dati di base lav.'!B92="","",'1045Bi Dati di base lav.'!B92)</f>
        <v/>
      </c>
      <c r="C103" s="214" t="str">
        <f>IF('1045Bi Dati di base lav.'!C92="","",'1045Bi Dati di base lav.'!C92)</f>
        <v/>
      </c>
      <c r="D103" s="215"/>
      <c r="E103" s="92"/>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4" t="str">
        <f t="shared" si="1"/>
        <v/>
      </c>
      <c r="AK103" s="95"/>
    </row>
    <row r="104" spans="1:37" s="53" customFormat="1" ht="60" customHeight="1">
      <c r="A104" s="213" t="str">
        <f>IF('1045Bi Dati di base lav.'!A93="","",'1045Bi Dati di base lav.'!A93)</f>
        <v/>
      </c>
      <c r="B104" s="214" t="str">
        <f>IF('1045Bi Dati di base lav.'!B93="","",'1045Bi Dati di base lav.'!B93)</f>
        <v/>
      </c>
      <c r="C104" s="214" t="str">
        <f>IF('1045Bi Dati di base lav.'!C93="","",'1045Bi Dati di base lav.'!C93)</f>
        <v/>
      </c>
      <c r="D104" s="215"/>
      <c r="E104" s="92"/>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4" t="str">
        <f t="shared" si="1"/>
        <v/>
      </c>
      <c r="AK104" s="95"/>
    </row>
    <row r="105" spans="1:37" s="53" customFormat="1" ht="60" customHeight="1">
      <c r="A105" s="213" t="str">
        <f>IF('1045Bi Dati di base lav.'!A94="","",'1045Bi Dati di base lav.'!A94)</f>
        <v/>
      </c>
      <c r="B105" s="214" t="str">
        <f>IF('1045Bi Dati di base lav.'!B94="","",'1045Bi Dati di base lav.'!B94)</f>
        <v/>
      </c>
      <c r="C105" s="214" t="str">
        <f>IF('1045Bi Dati di base lav.'!C94="","",'1045Bi Dati di base lav.'!C94)</f>
        <v/>
      </c>
      <c r="D105" s="215"/>
      <c r="E105" s="92"/>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4" t="str">
        <f t="shared" si="1"/>
        <v/>
      </c>
      <c r="AK105" s="95"/>
    </row>
    <row r="106" spans="1:37" s="53" customFormat="1" ht="60" customHeight="1">
      <c r="A106" s="213" t="str">
        <f>IF('1045Bi Dati di base lav.'!A95="","",'1045Bi Dati di base lav.'!A95)</f>
        <v/>
      </c>
      <c r="B106" s="214" t="str">
        <f>IF('1045Bi Dati di base lav.'!B95="","",'1045Bi Dati di base lav.'!B95)</f>
        <v/>
      </c>
      <c r="C106" s="214" t="str">
        <f>IF('1045Bi Dati di base lav.'!C95="","",'1045Bi Dati di base lav.'!C95)</f>
        <v/>
      </c>
      <c r="D106" s="215"/>
      <c r="E106" s="92"/>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4" t="str">
        <f t="shared" si="1"/>
        <v/>
      </c>
      <c r="AK106" s="95"/>
    </row>
    <row r="107" spans="1:37" s="53" customFormat="1" ht="60" customHeight="1">
      <c r="A107" s="213" t="str">
        <f>IF('1045Bi Dati di base lav.'!A96="","",'1045Bi Dati di base lav.'!A96)</f>
        <v/>
      </c>
      <c r="B107" s="214" t="str">
        <f>IF('1045Bi Dati di base lav.'!B96="","",'1045Bi Dati di base lav.'!B96)</f>
        <v/>
      </c>
      <c r="C107" s="214" t="str">
        <f>IF('1045Bi Dati di base lav.'!C96="","",'1045Bi Dati di base lav.'!C96)</f>
        <v/>
      </c>
      <c r="D107" s="215"/>
      <c r="E107" s="92"/>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4" t="str">
        <f t="shared" si="1"/>
        <v/>
      </c>
      <c r="AK107" s="95"/>
    </row>
    <row r="108" spans="1:37" s="53" customFormat="1" ht="60" customHeight="1">
      <c r="A108" s="213" t="str">
        <f>IF('1045Bi Dati di base lav.'!A97="","",'1045Bi Dati di base lav.'!A97)</f>
        <v/>
      </c>
      <c r="B108" s="214" t="str">
        <f>IF('1045Bi Dati di base lav.'!B97="","",'1045Bi Dati di base lav.'!B97)</f>
        <v/>
      </c>
      <c r="C108" s="214" t="str">
        <f>IF('1045Bi Dati di base lav.'!C97="","",'1045Bi Dati di base lav.'!C97)</f>
        <v/>
      </c>
      <c r="D108" s="215"/>
      <c r="E108" s="92"/>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4" t="str">
        <f t="shared" si="1"/>
        <v/>
      </c>
      <c r="AK108" s="95"/>
    </row>
    <row r="109" spans="1:37" s="53" customFormat="1" ht="60" customHeight="1">
      <c r="A109" s="213" t="str">
        <f>IF('1045Bi Dati di base lav.'!A98="","",'1045Bi Dati di base lav.'!A98)</f>
        <v/>
      </c>
      <c r="B109" s="214" t="str">
        <f>IF('1045Bi Dati di base lav.'!B98="","",'1045Bi Dati di base lav.'!B98)</f>
        <v/>
      </c>
      <c r="C109" s="214" t="str">
        <f>IF('1045Bi Dati di base lav.'!C98="","",'1045Bi Dati di base lav.'!C98)</f>
        <v/>
      </c>
      <c r="D109" s="215"/>
      <c r="E109" s="92"/>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4" t="str">
        <f t="shared" si="1"/>
        <v/>
      </c>
      <c r="AK109" s="95"/>
    </row>
    <row r="110" spans="1:37" s="53" customFormat="1" ht="60" customHeight="1">
      <c r="A110" s="213" t="str">
        <f>IF('1045Bi Dati di base lav.'!A99="","",'1045Bi Dati di base lav.'!A99)</f>
        <v/>
      </c>
      <c r="B110" s="214" t="str">
        <f>IF('1045Bi Dati di base lav.'!B99="","",'1045Bi Dati di base lav.'!B99)</f>
        <v/>
      </c>
      <c r="C110" s="214" t="str">
        <f>IF('1045Bi Dati di base lav.'!C99="","",'1045Bi Dati di base lav.'!C99)</f>
        <v/>
      </c>
      <c r="D110" s="215"/>
      <c r="E110" s="92"/>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4" t="str">
        <f t="shared" si="1"/>
        <v/>
      </c>
      <c r="AK110" s="95"/>
    </row>
    <row r="111" spans="1:37" s="53" customFormat="1" ht="60" customHeight="1">
      <c r="A111" s="213" t="str">
        <f>IF('1045Bi Dati di base lav.'!A100="","",'1045Bi Dati di base lav.'!A100)</f>
        <v/>
      </c>
      <c r="B111" s="214" t="str">
        <f>IF('1045Bi Dati di base lav.'!B100="","",'1045Bi Dati di base lav.'!B100)</f>
        <v/>
      </c>
      <c r="C111" s="214" t="str">
        <f>IF('1045Bi Dati di base lav.'!C100="","",'1045Bi Dati di base lav.'!C100)</f>
        <v/>
      </c>
      <c r="D111" s="215"/>
      <c r="E111" s="92"/>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4" t="str">
        <f t="shared" si="1"/>
        <v/>
      </c>
      <c r="AK111" s="95"/>
    </row>
    <row r="112" spans="1:37" s="53" customFormat="1" ht="60" customHeight="1">
      <c r="A112" s="213" t="str">
        <f>IF('1045Bi Dati di base lav.'!A101="","",'1045Bi Dati di base lav.'!A101)</f>
        <v/>
      </c>
      <c r="B112" s="214" t="str">
        <f>IF('1045Bi Dati di base lav.'!B101="","",'1045Bi Dati di base lav.'!B101)</f>
        <v/>
      </c>
      <c r="C112" s="214" t="str">
        <f>IF('1045Bi Dati di base lav.'!C101="","",'1045Bi Dati di base lav.'!C101)</f>
        <v/>
      </c>
      <c r="D112" s="215"/>
      <c r="E112" s="92"/>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4" t="str">
        <f t="shared" si="1"/>
        <v/>
      </c>
      <c r="AK112" s="95"/>
    </row>
    <row r="113" spans="1:37" s="53" customFormat="1" ht="60" customHeight="1">
      <c r="A113" s="213" t="str">
        <f>IF('1045Bi Dati di base lav.'!A102="","",'1045Bi Dati di base lav.'!A102)</f>
        <v/>
      </c>
      <c r="B113" s="214" t="str">
        <f>IF('1045Bi Dati di base lav.'!B102="","",'1045Bi Dati di base lav.'!B102)</f>
        <v/>
      </c>
      <c r="C113" s="214" t="str">
        <f>IF('1045Bi Dati di base lav.'!C102="","",'1045Bi Dati di base lav.'!C102)</f>
        <v/>
      </c>
      <c r="D113" s="215"/>
      <c r="E113" s="92"/>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4" t="str">
        <f t="shared" si="1"/>
        <v/>
      </c>
      <c r="AK113" s="95"/>
    </row>
    <row r="114" spans="1:37" s="53" customFormat="1" ht="60" customHeight="1">
      <c r="A114" s="213" t="str">
        <f>IF('1045Bi Dati di base lav.'!A103="","",'1045Bi Dati di base lav.'!A103)</f>
        <v/>
      </c>
      <c r="B114" s="214" t="str">
        <f>IF('1045Bi Dati di base lav.'!B103="","",'1045Bi Dati di base lav.'!B103)</f>
        <v/>
      </c>
      <c r="C114" s="214" t="str">
        <f>IF('1045Bi Dati di base lav.'!C103="","",'1045Bi Dati di base lav.'!C103)</f>
        <v/>
      </c>
      <c r="D114" s="215"/>
      <c r="E114" s="92"/>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4" t="str">
        <f t="shared" si="1"/>
        <v/>
      </c>
      <c r="AK114" s="95"/>
    </row>
    <row r="115" spans="1:37" s="53" customFormat="1" ht="60" customHeight="1">
      <c r="A115" s="213" t="str">
        <f>IF('1045Bi Dati di base lav.'!A104="","",'1045Bi Dati di base lav.'!A104)</f>
        <v/>
      </c>
      <c r="B115" s="214" t="str">
        <f>IF('1045Bi Dati di base lav.'!B104="","",'1045Bi Dati di base lav.'!B104)</f>
        <v/>
      </c>
      <c r="C115" s="214" t="str">
        <f>IF('1045Bi Dati di base lav.'!C104="","",'1045Bi Dati di base lav.'!C104)</f>
        <v/>
      </c>
      <c r="D115" s="215"/>
      <c r="E115" s="92"/>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4" t="str">
        <f t="shared" si="1"/>
        <v/>
      </c>
      <c r="AK115" s="95"/>
    </row>
    <row r="116" spans="1:37" s="53" customFormat="1" ht="60" customHeight="1">
      <c r="A116" s="213" t="str">
        <f>IF('1045Bi Dati di base lav.'!A105="","",'1045Bi Dati di base lav.'!A105)</f>
        <v/>
      </c>
      <c r="B116" s="214" t="str">
        <f>IF('1045Bi Dati di base lav.'!B105="","",'1045Bi Dati di base lav.'!B105)</f>
        <v/>
      </c>
      <c r="C116" s="214" t="str">
        <f>IF('1045Bi Dati di base lav.'!C105="","",'1045Bi Dati di base lav.'!C105)</f>
        <v/>
      </c>
      <c r="D116" s="215"/>
      <c r="E116" s="92"/>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4" t="str">
        <f t="shared" si="1"/>
        <v/>
      </c>
      <c r="AK116" s="95"/>
    </row>
    <row r="117" spans="1:37" s="53" customFormat="1" ht="60" customHeight="1">
      <c r="A117" s="213" t="str">
        <f>IF('1045Bi Dati di base lav.'!A106="","",'1045Bi Dati di base lav.'!A106)</f>
        <v/>
      </c>
      <c r="B117" s="214" t="str">
        <f>IF('1045Bi Dati di base lav.'!B106="","",'1045Bi Dati di base lav.'!B106)</f>
        <v/>
      </c>
      <c r="C117" s="214" t="str">
        <f>IF('1045Bi Dati di base lav.'!C106="","",'1045Bi Dati di base lav.'!C106)</f>
        <v/>
      </c>
      <c r="D117" s="215"/>
      <c r="E117" s="92"/>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4" t="str">
        <f t="shared" si="1"/>
        <v/>
      </c>
      <c r="AK117" s="95"/>
    </row>
    <row r="118" spans="1:37" s="53" customFormat="1" ht="60" customHeight="1">
      <c r="A118" s="213" t="str">
        <f>IF('1045Bi Dati di base lav.'!A107="","",'1045Bi Dati di base lav.'!A107)</f>
        <v/>
      </c>
      <c r="B118" s="214" t="str">
        <f>IF('1045Bi Dati di base lav.'!B107="","",'1045Bi Dati di base lav.'!B107)</f>
        <v/>
      </c>
      <c r="C118" s="214" t="str">
        <f>IF('1045Bi Dati di base lav.'!C107="","",'1045Bi Dati di base lav.'!C107)</f>
        <v/>
      </c>
      <c r="D118" s="215"/>
      <c r="E118" s="92"/>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4" t="str">
        <f t="shared" si="1"/>
        <v/>
      </c>
      <c r="AK118" s="95"/>
    </row>
    <row r="119" spans="1:37" s="53" customFormat="1" ht="60" customHeight="1">
      <c r="A119" s="213" t="str">
        <f>IF('1045Bi Dati di base lav.'!A108="","",'1045Bi Dati di base lav.'!A108)</f>
        <v/>
      </c>
      <c r="B119" s="214" t="str">
        <f>IF('1045Bi Dati di base lav.'!B108="","",'1045Bi Dati di base lav.'!B108)</f>
        <v/>
      </c>
      <c r="C119" s="214" t="str">
        <f>IF('1045Bi Dati di base lav.'!C108="","",'1045Bi Dati di base lav.'!C108)</f>
        <v/>
      </c>
      <c r="D119" s="215"/>
      <c r="E119" s="92"/>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4" t="str">
        <f t="shared" si="1"/>
        <v/>
      </c>
      <c r="AK119" s="95"/>
    </row>
    <row r="120" spans="1:37" s="53" customFormat="1" ht="60" customHeight="1">
      <c r="A120" s="213" t="str">
        <f>IF('1045Bi Dati di base lav.'!A109="","",'1045Bi Dati di base lav.'!A109)</f>
        <v/>
      </c>
      <c r="B120" s="214" t="str">
        <f>IF('1045Bi Dati di base lav.'!B109="","",'1045Bi Dati di base lav.'!B109)</f>
        <v/>
      </c>
      <c r="C120" s="214" t="str">
        <f>IF('1045Bi Dati di base lav.'!C109="","",'1045Bi Dati di base lav.'!C109)</f>
        <v/>
      </c>
      <c r="D120" s="215"/>
      <c r="E120" s="92"/>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4" t="str">
        <f t="shared" si="1"/>
        <v/>
      </c>
      <c r="AK120" s="95"/>
    </row>
    <row r="121" spans="1:37" s="53" customFormat="1" ht="60" customHeight="1">
      <c r="A121" s="213" t="str">
        <f>IF('1045Bi Dati di base lav.'!A110="","",'1045Bi Dati di base lav.'!A110)</f>
        <v/>
      </c>
      <c r="B121" s="214" t="str">
        <f>IF('1045Bi Dati di base lav.'!B110="","",'1045Bi Dati di base lav.'!B110)</f>
        <v/>
      </c>
      <c r="C121" s="214" t="str">
        <f>IF('1045Bi Dati di base lav.'!C110="","",'1045Bi Dati di base lav.'!C110)</f>
        <v/>
      </c>
      <c r="D121" s="215"/>
      <c r="E121" s="92"/>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4" t="str">
        <f t="shared" si="1"/>
        <v/>
      </c>
      <c r="AK121" s="95"/>
    </row>
    <row r="122" spans="1:37" s="53" customFormat="1" ht="60" customHeight="1">
      <c r="A122" s="213" t="str">
        <f>IF('1045Bi Dati di base lav.'!A111="","",'1045Bi Dati di base lav.'!A111)</f>
        <v/>
      </c>
      <c r="B122" s="214" t="str">
        <f>IF('1045Bi Dati di base lav.'!B111="","",'1045Bi Dati di base lav.'!B111)</f>
        <v/>
      </c>
      <c r="C122" s="214" t="str">
        <f>IF('1045Bi Dati di base lav.'!C111="","",'1045Bi Dati di base lav.'!C111)</f>
        <v/>
      </c>
      <c r="D122" s="215"/>
      <c r="E122" s="92"/>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4" t="str">
        <f t="shared" si="1"/>
        <v/>
      </c>
      <c r="AK122" s="95"/>
    </row>
    <row r="123" spans="1:37" s="53" customFormat="1" ht="60" customHeight="1">
      <c r="A123" s="213" t="str">
        <f>IF('1045Bi Dati di base lav.'!A112="","",'1045Bi Dati di base lav.'!A112)</f>
        <v/>
      </c>
      <c r="B123" s="214" t="str">
        <f>IF('1045Bi Dati di base lav.'!B112="","",'1045Bi Dati di base lav.'!B112)</f>
        <v/>
      </c>
      <c r="C123" s="214" t="str">
        <f>IF('1045Bi Dati di base lav.'!C112="","",'1045Bi Dati di base lav.'!C112)</f>
        <v/>
      </c>
      <c r="D123" s="215"/>
      <c r="E123" s="92"/>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4" t="str">
        <f t="shared" si="1"/>
        <v/>
      </c>
      <c r="AK123" s="95"/>
    </row>
    <row r="124" spans="1:37" s="53" customFormat="1" ht="60" customHeight="1">
      <c r="A124" s="213" t="str">
        <f>IF('1045Bi Dati di base lav.'!A113="","",'1045Bi Dati di base lav.'!A113)</f>
        <v/>
      </c>
      <c r="B124" s="214" t="str">
        <f>IF('1045Bi Dati di base lav.'!B113="","",'1045Bi Dati di base lav.'!B113)</f>
        <v/>
      </c>
      <c r="C124" s="214" t="str">
        <f>IF('1045Bi Dati di base lav.'!C113="","",'1045Bi Dati di base lav.'!C113)</f>
        <v/>
      </c>
      <c r="D124" s="215"/>
      <c r="E124" s="92"/>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4" t="str">
        <f t="shared" si="1"/>
        <v/>
      </c>
      <c r="AK124" s="95"/>
    </row>
    <row r="125" spans="1:37" s="53" customFormat="1" ht="60" customHeight="1">
      <c r="A125" s="213" t="str">
        <f>IF('1045Bi Dati di base lav.'!A114="","",'1045Bi Dati di base lav.'!A114)</f>
        <v/>
      </c>
      <c r="B125" s="214" t="str">
        <f>IF('1045Bi Dati di base lav.'!B114="","",'1045Bi Dati di base lav.'!B114)</f>
        <v/>
      </c>
      <c r="C125" s="214" t="str">
        <f>IF('1045Bi Dati di base lav.'!C114="","",'1045Bi Dati di base lav.'!C114)</f>
        <v/>
      </c>
      <c r="D125" s="215"/>
      <c r="E125" s="92"/>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4" t="str">
        <f t="shared" si="1"/>
        <v/>
      </c>
      <c r="AK125" s="95"/>
    </row>
    <row r="126" spans="1:37" s="53" customFormat="1" ht="60" customHeight="1">
      <c r="A126" s="213" t="str">
        <f>IF('1045Bi Dati di base lav.'!A115="","",'1045Bi Dati di base lav.'!A115)</f>
        <v/>
      </c>
      <c r="B126" s="214" t="str">
        <f>IF('1045Bi Dati di base lav.'!B115="","",'1045Bi Dati di base lav.'!B115)</f>
        <v/>
      </c>
      <c r="C126" s="214" t="str">
        <f>IF('1045Bi Dati di base lav.'!C115="","",'1045Bi Dati di base lav.'!C115)</f>
        <v/>
      </c>
      <c r="D126" s="215"/>
      <c r="E126" s="92"/>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4" t="str">
        <f t="shared" si="1"/>
        <v/>
      </c>
      <c r="AK126" s="95"/>
    </row>
    <row r="127" spans="1:37" s="53" customFormat="1" ht="60" customHeight="1">
      <c r="A127" s="213" t="str">
        <f>IF('1045Bi Dati di base lav.'!A116="","",'1045Bi Dati di base lav.'!A116)</f>
        <v/>
      </c>
      <c r="B127" s="214" t="str">
        <f>IF('1045Bi Dati di base lav.'!B116="","",'1045Bi Dati di base lav.'!B116)</f>
        <v/>
      </c>
      <c r="C127" s="214" t="str">
        <f>IF('1045Bi Dati di base lav.'!C116="","",'1045Bi Dati di base lav.'!C116)</f>
        <v/>
      </c>
      <c r="D127" s="215"/>
      <c r="E127" s="92"/>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4" t="str">
        <f t="shared" si="1"/>
        <v/>
      </c>
      <c r="AK127" s="95"/>
    </row>
    <row r="128" spans="1:37" s="53" customFormat="1" ht="60" customHeight="1">
      <c r="A128" s="213" t="str">
        <f>IF('1045Bi Dati di base lav.'!A117="","",'1045Bi Dati di base lav.'!A117)</f>
        <v/>
      </c>
      <c r="B128" s="214" t="str">
        <f>IF('1045Bi Dati di base lav.'!B117="","",'1045Bi Dati di base lav.'!B117)</f>
        <v/>
      </c>
      <c r="C128" s="214" t="str">
        <f>IF('1045Bi Dati di base lav.'!C117="","",'1045Bi Dati di base lav.'!C117)</f>
        <v/>
      </c>
      <c r="D128" s="215"/>
      <c r="E128" s="92"/>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4" t="str">
        <f t="shared" si="1"/>
        <v/>
      </c>
      <c r="AK128" s="95"/>
    </row>
    <row r="129" spans="1:37" s="53" customFormat="1" ht="60" customHeight="1">
      <c r="A129" s="213" t="str">
        <f>IF('1045Bi Dati di base lav.'!A118="","",'1045Bi Dati di base lav.'!A118)</f>
        <v/>
      </c>
      <c r="B129" s="214" t="str">
        <f>IF('1045Bi Dati di base lav.'!B118="","",'1045Bi Dati di base lav.'!B118)</f>
        <v/>
      </c>
      <c r="C129" s="214" t="str">
        <f>IF('1045Bi Dati di base lav.'!C118="","",'1045Bi Dati di base lav.'!C118)</f>
        <v/>
      </c>
      <c r="D129" s="215"/>
      <c r="E129" s="92"/>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4" t="str">
        <f t="shared" si="1"/>
        <v/>
      </c>
      <c r="AK129" s="95"/>
    </row>
    <row r="130" spans="1:37" s="53" customFormat="1" ht="60" customHeight="1">
      <c r="A130" s="213" t="str">
        <f>IF('1045Bi Dati di base lav.'!A119="","",'1045Bi Dati di base lav.'!A119)</f>
        <v/>
      </c>
      <c r="B130" s="214" t="str">
        <f>IF('1045Bi Dati di base lav.'!B119="","",'1045Bi Dati di base lav.'!B119)</f>
        <v/>
      </c>
      <c r="C130" s="214" t="str">
        <f>IF('1045Bi Dati di base lav.'!C119="","",'1045Bi Dati di base lav.'!C119)</f>
        <v/>
      </c>
      <c r="D130" s="215"/>
      <c r="E130" s="92"/>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4" t="str">
        <f t="shared" si="1"/>
        <v/>
      </c>
      <c r="AK130" s="95"/>
    </row>
    <row r="131" spans="1:37" s="53" customFormat="1" ht="60" customHeight="1">
      <c r="A131" s="213" t="str">
        <f>IF('1045Bi Dati di base lav.'!A120="","",'1045Bi Dati di base lav.'!A120)</f>
        <v/>
      </c>
      <c r="B131" s="214" t="str">
        <f>IF('1045Bi Dati di base lav.'!B120="","",'1045Bi Dati di base lav.'!B120)</f>
        <v/>
      </c>
      <c r="C131" s="214" t="str">
        <f>IF('1045Bi Dati di base lav.'!C120="","",'1045Bi Dati di base lav.'!C120)</f>
        <v/>
      </c>
      <c r="D131" s="215"/>
      <c r="E131" s="92"/>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4" t="str">
        <f t="shared" si="1"/>
        <v/>
      </c>
      <c r="AK131" s="95"/>
    </row>
    <row r="132" spans="1:37" s="53" customFormat="1" ht="60" customHeight="1">
      <c r="A132" s="213" t="str">
        <f>IF('1045Bi Dati di base lav.'!A121="","",'1045Bi Dati di base lav.'!A121)</f>
        <v/>
      </c>
      <c r="B132" s="214" t="str">
        <f>IF('1045Bi Dati di base lav.'!B121="","",'1045Bi Dati di base lav.'!B121)</f>
        <v/>
      </c>
      <c r="C132" s="214" t="str">
        <f>IF('1045Bi Dati di base lav.'!C121="","",'1045Bi Dati di base lav.'!C121)</f>
        <v/>
      </c>
      <c r="D132" s="215"/>
      <c r="E132" s="92"/>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4" t="str">
        <f t="shared" si="1"/>
        <v/>
      </c>
      <c r="AK132" s="95"/>
    </row>
    <row r="133" spans="1:37" s="53" customFormat="1" ht="60" customHeight="1">
      <c r="A133" s="213" t="str">
        <f>IF('1045Bi Dati di base lav.'!A122="","",'1045Bi Dati di base lav.'!A122)</f>
        <v/>
      </c>
      <c r="B133" s="214" t="str">
        <f>IF('1045Bi Dati di base lav.'!B122="","",'1045Bi Dati di base lav.'!B122)</f>
        <v/>
      </c>
      <c r="C133" s="214" t="str">
        <f>IF('1045Bi Dati di base lav.'!C122="","",'1045Bi Dati di base lav.'!C122)</f>
        <v/>
      </c>
      <c r="D133" s="215"/>
      <c r="E133" s="92"/>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4" t="str">
        <f t="shared" si="1"/>
        <v/>
      </c>
      <c r="AK133" s="95"/>
    </row>
    <row r="134" spans="1:37" s="53" customFormat="1" ht="60" customHeight="1">
      <c r="A134" s="213" t="str">
        <f>IF('1045Bi Dati di base lav.'!A123="","",'1045Bi Dati di base lav.'!A123)</f>
        <v/>
      </c>
      <c r="B134" s="214" t="str">
        <f>IF('1045Bi Dati di base lav.'!B123="","",'1045Bi Dati di base lav.'!B123)</f>
        <v/>
      </c>
      <c r="C134" s="214" t="str">
        <f>IF('1045Bi Dati di base lav.'!C123="","",'1045Bi Dati di base lav.'!C123)</f>
        <v/>
      </c>
      <c r="D134" s="215"/>
      <c r="E134" s="92"/>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4" t="str">
        <f t="shared" si="1"/>
        <v/>
      </c>
      <c r="AK134" s="95"/>
    </row>
    <row r="135" spans="1:37" s="53" customFormat="1" ht="60" customHeight="1">
      <c r="A135" s="213" t="str">
        <f>IF('1045Bi Dati di base lav.'!A124="","",'1045Bi Dati di base lav.'!A124)</f>
        <v/>
      </c>
      <c r="B135" s="214" t="str">
        <f>IF('1045Bi Dati di base lav.'!B124="","",'1045Bi Dati di base lav.'!B124)</f>
        <v/>
      </c>
      <c r="C135" s="214" t="str">
        <f>IF('1045Bi Dati di base lav.'!C124="","",'1045Bi Dati di base lav.'!C124)</f>
        <v/>
      </c>
      <c r="D135" s="215"/>
      <c r="E135" s="92"/>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4" t="str">
        <f t="shared" si="1"/>
        <v/>
      </c>
      <c r="AK135" s="95"/>
    </row>
    <row r="136" spans="1:37" s="53" customFormat="1" ht="60" customHeight="1">
      <c r="A136" s="213" t="str">
        <f>IF('1045Bi Dati di base lav.'!A125="","",'1045Bi Dati di base lav.'!A125)</f>
        <v/>
      </c>
      <c r="B136" s="214" t="str">
        <f>IF('1045Bi Dati di base lav.'!B125="","",'1045Bi Dati di base lav.'!B125)</f>
        <v/>
      </c>
      <c r="C136" s="214" t="str">
        <f>IF('1045Bi Dati di base lav.'!C125="","",'1045Bi Dati di base lav.'!C125)</f>
        <v/>
      </c>
      <c r="D136" s="215"/>
      <c r="E136" s="92"/>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4" t="str">
        <f t="shared" si="1"/>
        <v/>
      </c>
      <c r="AK136" s="95"/>
    </row>
    <row r="137" spans="1:37" s="53" customFormat="1" ht="60" customHeight="1">
      <c r="A137" s="213" t="str">
        <f>IF('1045Bi Dati di base lav.'!A126="","",'1045Bi Dati di base lav.'!A126)</f>
        <v/>
      </c>
      <c r="B137" s="214" t="str">
        <f>IF('1045Bi Dati di base lav.'!B126="","",'1045Bi Dati di base lav.'!B126)</f>
        <v/>
      </c>
      <c r="C137" s="214" t="str">
        <f>IF('1045Bi Dati di base lav.'!C126="","",'1045Bi Dati di base lav.'!C126)</f>
        <v/>
      </c>
      <c r="D137" s="215"/>
      <c r="E137" s="92"/>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4" t="str">
        <f t="shared" si="1"/>
        <v/>
      </c>
      <c r="AK137" s="95"/>
    </row>
    <row r="138" spans="1:37" s="53" customFormat="1" ht="60" customHeight="1">
      <c r="A138" s="213" t="str">
        <f>IF('1045Bi Dati di base lav.'!A127="","",'1045Bi Dati di base lav.'!A127)</f>
        <v/>
      </c>
      <c r="B138" s="214" t="str">
        <f>IF('1045Bi Dati di base lav.'!B127="","",'1045Bi Dati di base lav.'!B127)</f>
        <v/>
      </c>
      <c r="C138" s="214" t="str">
        <f>IF('1045Bi Dati di base lav.'!C127="","",'1045Bi Dati di base lav.'!C127)</f>
        <v/>
      </c>
      <c r="D138" s="215"/>
      <c r="E138" s="92"/>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4" t="str">
        <f t="shared" si="1"/>
        <v/>
      </c>
      <c r="AK138" s="95"/>
    </row>
    <row r="139" spans="1:37" s="53" customFormat="1" ht="60" customHeight="1">
      <c r="A139" s="213" t="str">
        <f>IF('1045Bi Dati di base lav.'!A128="","",'1045Bi Dati di base lav.'!A128)</f>
        <v/>
      </c>
      <c r="B139" s="214" t="str">
        <f>IF('1045Bi Dati di base lav.'!B128="","",'1045Bi Dati di base lav.'!B128)</f>
        <v/>
      </c>
      <c r="C139" s="214" t="str">
        <f>IF('1045Bi Dati di base lav.'!C128="","",'1045Bi Dati di base lav.'!C128)</f>
        <v/>
      </c>
      <c r="D139" s="215"/>
      <c r="E139" s="92"/>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4" t="str">
        <f t="shared" si="1"/>
        <v/>
      </c>
      <c r="AK139" s="95"/>
    </row>
    <row r="140" spans="1:37" s="53" customFormat="1" ht="60" customHeight="1">
      <c r="A140" s="213" t="str">
        <f>IF('1045Bi Dati di base lav.'!A129="","",'1045Bi Dati di base lav.'!A129)</f>
        <v/>
      </c>
      <c r="B140" s="214" t="str">
        <f>IF('1045Bi Dati di base lav.'!B129="","",'1045Bi Dati di base lav.'!B129)</f>
        <v/>
      </c>
      <c r="C140" s="214" t="str">
        <f>IF('1045Bi Dati di base lav.'!C129="","",'1045Bi Dati di base lav.'!C129)</f>
        <v/>
      </c>
      <c r="D140" s="215"/>
      <c r="E140" s="92"/>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4" t="str">
        <f t="shared" si="1"/>
        <v/>
      </c>
      <c r="AK140" s="95"/>
    </row>
    <row r="141" spans="1:37" s="53" customFormat="1" ht="60" customHeight="1">
      <c r="A141" s="213" t="str">
        <f>IF('1045Bi Dati di base lav.'!A130="","",'1045Bi Dati di base lav.'!A130)</f>
        <v/>
      </c>
      <c r="B141" s="214" t="str">
        <f>IF('1045Bi Dati di base lav.'!B130="","",'1045Bi Dati di base lav.'!B130)</f>
        <v/>
      </c>
      <c r="C141" s="214" t="str">
        <f>IF('1045Bi Dati di base lav.'!C130="","",'1045Bi Dati di base lav.'!C130)</f>
        <v/>
      </c>
      <c r="D141" s="215"/>
      <c r="E141" s="92"/>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4" t="str">
        <f t="shared" si="1"/>
        <v/>
      </c>
      <c r="AK141" s="95"/>
    </row>
    <row r="142" spans="1:37" s="53" customFormat="1" ht="60" customHeight="1">
      <c r="A142" s="213" t="str">
        <f>IF('1045Bi Dati di base lav.'!A131="","",'1045Bi Dati di base lav.'!A131)</f>
        <v/>
      </c>
      <c r="B142" s="214" t="str">
        <f>IF('1045Bi Dati di base lav.'!B131="","",'1045Bi Dati di base lav.'!B131)</f>
        <v/>
      </c>
      <c r="C142" s="214" t="str">
        <f>IF('1045Bi Dati di base lav.'!C131="","",'1045Bi Dati di base lav.'!C131)</f>
        <v/>
      </c>
      <c r="D142" s="215"/>
      <c r="E142" s="92"/>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4" t="str">
        <f t="shared" si="1"/>
        <v/>
      </c>
      <c r="AK142" s="95"/>
    </row>
    <row r="143" spans="1:37" s="53" customFormat="1" ht="60" customHeight="1">
      <c r="A143" s="213" t="str">
        <f>IF('1045Bi Dati di base lav.'!A132="","",'1045Bi Dati di base lav.'!A132)</f>
        <v/>
      </c>
      <c r="B143" s="214" t="str">
        <f>IF('1045Bi Dati di base lav.'!B132="","",'1045Bi Dati di base lav.'!B132)</f>
        <v/>
      </c>
      <c r="C143" s="214" t="str">
        <f>IF('1045Bi Dati di base lav.'!C132="","",'1045Bi Dati di base lav.'!C132)</f>
        <v/>
      </c>
      <c r="D143" s="215"/>
      <c r="E143" s="92"/>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4" t="str">
        <f t="shared" si="1"/>
        <v/>
      </c>
      <c r="AK143" s="95"/>
    </row>
    <row r="144" spans="1:37" s="53" customFormat="1" ht="60" customHeight="1">
      <c r="A144" s="213" t="str">
        <f>IF('1045Bi Dati di base lav.'!A133="","",'1045Bi Dati di base lav.'!A133)</f>
        <v/>
      </c>
      <c r="B144" s="214" t="str">
        <f>IF('1045Bi Dati di base lav.'!B133="","",'1045Bi Dati di base lav.'!B133)</f>
        <v/>
      </c>
      <c r="C144" s="214" t="str">
        <f>IF('1045Bi Dati di base lav.'!C133="","",'1045Bi Dati di base lav.'!C133)</f>
        <v/>
      </c>
      <c r="D144" s="215"/>
      <c r="E144" s="92"/>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4" t="str">
        <f t="shared" si="1"/>
        <v/>
      </c>
      <c r="AK144" s="95"/>
    </row>
    <row r="145" spans="1:37" s="53" customFormat="1" ht="60" customHeight="1">
      <c r="A145" s="213" t="str">
        <f>IF('1045Bi Dati di base lav.'!A134="","",'1045Bi Dati di base lav.'!A134)</f>
        <v/>
      </c>
      <c r="B145" s="214" t="str">
        <f>IF('1045Bi Dati di base lav.'!B134="","",'1045Bi Dati di base lav.'!B134)</f>
        <v/>
      </c>
      <c r="C145" s="214" t="str">
        <f>IF('1045Bi Dati di base lav.'!C134="","",'1045Bi Dati di base lav.'!C134)</f>
        <v/>
      </c>
      <c r="D145" s="215"/>
      <c r="E145" s="92"/>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4" t="str">
        <f t="shared" si="1"/>
        <v/>
      </c>
      <c r="AK145" s="95"/>
    </row>
    <row r="146" spans="1:37" s="53" customFormat="1" ht="60" customHeight="1">
      <c r="A146" s="213" t="str">
        <f>IF('1045Bi Dati di base lav.'!A135="","",'1045Bi Dati di base lav.'!A135)</f>
        <v/>
      </c>
      <c r="B146" s="214" t="str">
        <f>IF('1045Bi Dati di base lav.'!B135="","",'1045Bi Dati di base lav.'!B135)</f>
        <v/>
      </c>
      <c r="C146" s="214" t="str">
        <f>IF('1045Bi Dati di base lav.'!C135="","",'1045Bi Dati di base lav.'!C135)</f>
        <v/>
      </c>
      <c r="D146" s="215"/>
      <c r="E146" s="92"/>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4" t="str">
        <f t="shared" si="1"/>
        <v/>
      </c>
      <c r="AK146" s="95"/>
    </row>
    <row r="147" spans="1:37" s="53" customFormat="1" ht="60" customHeight="1">
      <c r="A147" s="213" t="str">
        <f>IF('1045Bi Dati di base lav.'!A136="","",'1045Bi Dati di base lav.'!A136)</f>
        <v/>
      </c>
      <c r="B147" s="214" t="str">
        <f>IF('1045Bi Dati di base lav.'!B136="","",'1045Bi Dati di base lav.'!B136)</f>
        <v/>
      </c>
      <c r="C147" s="214" t="str">
        <f>IF('1045Bi Dati di base lav.'!C136="","",'1045Bi Dati di base lav.'!C136)</f>
        <v/>
      </c>
      <c r="D147" s="215"/>
      <c r="E147" s="92"/>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4" t="str">
        <f t="shared" si="1"/>
        <v/>
      </c>
      <c r="AK147" s="95"/>
    </row>
    <row r="148" spans="1:37" s="53" customFormat="1" ht="60" customHeight="1">
      <c r="A148" s="213" t="str">
        <f>IF('1045Bi Dati di base lav.'!A137="","",'1045Bi Dati di base lav.'!A137)</f>
        <v/>
      </c>
      <c r="B148" s="214" t="str">
        <f>IF('1045Bi Dati di base lav.'!B137="","",'1045Bi Dati di base lav.'!B137)</f>
        <v/>
      </c>
      <c r="C148" s="214" t="str">
        <f>IF('1045Bi Dati di base lav.'!C137="","",'1045Bi Dati di base lav.'!C137)</f>
        <v/>
      </c>
      <c r="D148" s="215"/>
      <c r="E148" s="92"/>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94" t="str">
        <f t="shared" ref="AJ148:AJ211" si="2">IF(A148="","",SUM(E148:AI148))</f>
        <v/>
      </c>
      <c r="AK148" s="95"/>
    </row>
    <row r="149" spans="1:37" s="53" customFormat="1" ht="60" customHeight="1">
      <c r="A149" s="213" t="str">
        <f>IF('1045Bi Dati di base lav.'!A138="","",'1045Bi Dati di base lav.'!A138)</f>
        <v/>
      </c>
      <c r="B149" s="214" t="str">
        <f>IF('1045Bi Dati di base lav.'!B138="","",'1045Bi Dati di base lav.'!B138)</f>
        <v/>
      </c>
      <c r="C149" s="214" t="str">
        <f>IF('1045Bi Dati di base lav.'!C138="","",'1045Bi Dati di base lav.'!C138)</f>
        <v/>
      </c>
      <c r="D149" s="215"/>
      <c r="E149" s="92"/>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4" t="str">
        <f t="shared" si="2"/>
        <v/>
      </c>
      <c r="AK149" s="95"/>
    </row>
    <row r="150" spans="1:37" s="53" customFormat="1" ht="60" customHeight="1">
      <c r="A150" s="213" t="str">
        <f>IF('1045Bi Dati di base lav.'!A139="","",'1045Bi Dati di base lav.'!A139)</f>
        <v/>
      </c>
      <c r="B150" s="214" t="str">
        <f>IF('1045Bi Dati di base lav.'!B139="","",'1045Bi Dati di base lav.'!B139)</f>
        <v/>
      </c>
      <c r="C150" s="214" t="str">
        <f>IF('1045Bi Dati di base lav.'!C139="","",'1045Bi Dati di base lav.'!C139)</f>
        <v/>
      </c>
      <c r="D150" s="215"/>
      <c r="E150" s="92"/>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4" t="str">
        <f t="shared" si="2"/>
        <v/>
      </c>
      <c r="AK150" s="95"/>
    </row>
    <row r="151" spans="1:37" s="53" customFormat="1" ht="60" customHeight="1">
      <c r="A151" s="213" t="str">
        <f>IF('1045Bi Dati di base lav.'!A140="","",'1045Bi Dati di base lav.'!A140)</f>
        <v/>
      </c>
      <c r="B151" s="214" t="str">
        <f>IF('1045Bi Dati di base lav.'!B140="","",'1045Bi Dati di base lav.'!B140)</f>
        <v/>
      </c>
      <c r="C151" s="214" t="str">
        <f>IF('1045Bi Dati di base lav.'!C140="","",'1045Bi Dati di base lav.'!C140)</f>
        <v/>
      </c>
      <c r="D151" s="215"/>
      <c r="E151" s="92"/>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4" t="str">
        <f t="shared" si="2"/>
        <v/>
      </c>
      <c r="AK151" s="95"/>
    </row>
    <row r="152" spans="1:37" s="53" customFormat="1" ht="60" customHeight="1">
      <c r="A152" s="213" t="str">
        <f>IF('1045Bi Dati di base lav.'!A141="","",'1045Bi Dati di base lav.'!A141)</f>
        <v/>
      </c>
      <c r="B152" s="214" t="str">
        <f>IF('1045Bi Dati di base lav.'!B141="","",'1045Bi Dati di base lav.'!B141)</f>
        <v/>
      </c>
      <c r="C152" s="214" t="str">
        <f>IF('1045Bi Dati di base lav.'!C141="","",'1045Bi Dati di base lav.'!C141)</f>
        <v/>
      </c>
      <c r="D152" s="215"/>
      <c r="E152" s="92"/>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c r="AG152" s="93"/>
      <c r="AH152" s="93"/>
      <c r="AI152" s="93"/>
      <c r="AJ152" s="94" t="str">
        <f t="shared" si="2"/>
        <v/>
      </c>
      <c r="AK152" s="95"/>
    </row>
    <row r="153" spans="1:37" s="53" customFormat="1" ht="60" customHeight="1">
      <c r="A153" s="213" t="str">
        <f>IF('1045Bi Dati di base lav.'!A142="","",'1045Bi Dati di base lav.'!A142)</f>
        <v/>
      </c>
      <c r="B153" s="214" t="str">
        <f>IF('1045Bi Dati di base lav.'!B142="","",'1045Bi Dati di base lav.'!B142)</f>
        <v/>
      </c>
      <c r="C153" s="214" t="str">
        <f>IF('1045Bi Dati di base lav.'!C142="","",'1045Bi Dati di base lav.'!C142)</f>
        <v/>
      </c>
      <c r="D153" s="215"/>
      <c r="E153" s="92"/>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4" t="str">
        <f t="shared" si="2"/>
        <v/>
      </c>
      <c r="AK153" s="95"/>
    </row>
    <row r="154" spans="1:37" s="53" customFormat="1" ht="60" customHeight="1">
      <c r="A154" s="213" t="str">
        <f>IF('1045Bi Dati di base lav.'!A143="","",'1045Bi Dati di base lav.'!A143)</f>
        <v/>
      </c>
      <c r="B154" s="214" t="str">
        <f>IF('1045Bi Dati di base lav.'!B143="","",'1045Bi Dati di base lav.'!B143)</f>
        <v/>
      </c>
      <c r="C154" s="214" t="str">
        <f>IF('1045Bi Dati di base lav.'!C143="","",'1045Bi Dati di base lav.'!C143)</f>
        <v/>
      </c>
      <c r="D154" s="215"/>
      <c r="E154" s="92"/>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4" t="str">
        <f t="shared" si="2"/>
        <v/>
      </c>
      <c r="AK154" s="95"/>
    </row>
    <row r="155" spans="1:37" s="53" customFormat="1" ht="60" customHeight="1">
      <c r="A155" s="213" t="str">
        <f>IF('1045Bi Dati di base lav.'!A144="","",'1045Bi Dati di base lav.'!A144)</f>
        <v/>
      </c>
      <c r="B155" s="214" t="str">
        <f>IF('1045Bi Dati di base lav.'!B144="","",'1045Bi Dati di base lav.'!B144)</f>
        <v/>
      </c>
      <c r="C155" s="214" t="str">
        <f>IF('1045Bi Dati di base lav.'!C144="","",'1045Bi Dati di base lav.'!C144)</f>
        <v/>
      </c>
      <c r="D155" s="215"/>
      <c r="E155" s="92"/>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4" t="str">
        <f t="shared" si="2"/>
        <v/>
      </c>
      <c r="AK155" s="95"/>
    </row>
    <row r="156" spans="1:37" s="53" customFormat="1" ht="60" customHeight="1">
      <c r="A156" s="213" t="str">
        <f>IF('1045Bi Dati di base lav.'!A145="","",'1045Bi Dati di base lav.'!A145)</f>
        <v/>
      </c>
      <c r="B156" s="214" t="str">
        <f>IF('1045Bi Dati di base lav.'!B145="","",'1045Bi Dati di base lav.'!B145)</f>
        <v/>
      </c>
      <c r="C156" s="214" t="str">
        <f>IF('1045Bi Dati di base lav.'!C145="","",'1045Bi Dati di base lav.'!C145)</f>
        <v/>
      </c>
      <c r="D156" s="215"/>
      <c r="E156" s="92"/>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4" t="str">
        <f t="shared" si="2"/>
        <v/>
      </c>
      <c r="AK156" s="95"/>
    </row>
    <row r="157" spans="1:37" s="53" customFormat="1" ht="60" customHeight="1">
      <c r="A157" s="213" t="str">
        <f>IF('1045Bi Dati di base lav.'!A146="","",'1045Bi Dati di base lav.'!A146)</f>
        <v/>
      </c>
      <c r="B157" s="214" t="str">
        <f>IF('1045Bi Dati di base lav.'!B146="","",'1045Bi Dati di base lav.'!B146)</f>
        <v/>
      </c>
      <c r="C157" s="214" t="str">
        <f>IF('1045Bi Dati di base lav.'!C146="","",'1045Bi Dati di base lav.'!C146)</f>
        <v/>
      </c>
      <c r="D157" s="215"/>
      <c r="E157" s="92"/>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94" t="str">
        <f t="shared" si="2"/>
        <v/>
      </c>
      <c r="AK157" s="95"/>
    </row>
    <row r="158" spans="1:37" s="53" customFormat="1" ht="60" customHeight="1">
      <c r="A158" s="213" t="str">
        <f>IF('1045Bi Dati di base lav.'!A147="","",'1045Bi Dati di base lav.'!A147)</f>
        <v/>
      </c>
      <c r="B158" s="214" t="str">
        <f>IF('1045Bi Dati di base lav.'!B147="","",'1045Bi Dati di base lav.'!B147)</f>
        <v/>
      </c>
      <c r="C158" s="214" t="str">
        <f>IF('1045Bi Dati di base lav.'!C147="","",'1045Bi Dati di base lav.'!C147)</f>
        <v/>
      </c>
      <c r="D158" s="215"/>
      <c r="E158" s="92"/>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4" t="str">
        <f t="shared" si="2"/>
        <v/>
      </c>
      <c r="AK158" s="95"/>
    </row>
    <row r="159" spans="1:37" s="53" customFormat="1" ht="60" customHeight="1">
      <c r="A159" s="213" t="str">
        <f>IF('1045Bi Dati di base lav.'!A148="","",'1045Bi Dati di base lav.'!A148)</f>
        <v/>
      </c>
      <c r="B159" s="214" t="str">
        <f>IF('1045Bi Dati di base lav.'!B148="","",'1045Bi Dati di base lav.'!B148)</f>
        <v/>
      </c>
      <c r="C159" s="214" t="str">
        <f>IF('1045Bi Dati di base lav.'!C148="","",'1045Bi Dati di base lav.'!C148)</f>
        <v/>
      </c>
      <c r="D159" s="215"/>
      <c r="E159" s="92"/>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4" t="str">
        <f t="shared" si="2"/>
        <v/>
      </c>
      <c r="AK159" s="95"/>
    </row>
    <row r="160" spans="1:37" s="53" customFormat="1" ht="60" customHeight="1">
      <c r="A160" s="213" t="str">
        <f>IF('1045Bi Dati di base lav.'!A149="","",'1045Bi Dati di base lav.'!A149)</f>
        <v/>
      </c>
      <c r="B160" s="214" t="str">
        <f>IF('1045Bi Dati di base lav.'!B149="","",'1045Bi Dati di base lav.'!B149)</f>
        <v/>
      </c>
      <c r="C160" s="214" t="str">
        <f>IF('1045Bi Dati di base lav.'!C149="","",'1045Bi Dati di base lav.'!C149)</f>
        <v/>
      </c>
      <c r="D160" s="215"/>
      <c r="E160" s="92"/>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4" t="str">
        <f t="shared" si="2"/>
        <v/>
      </c>
      <c r="AK160" s="95"/>
    </row>
    <row r="161" spans="1:37" s="53" customFormat="1" ht="60" customHeight="1">
      <c r="A161" s="213" t="str">
        <f>IF('1045Bi Dati di base lav.'!A150="","",'1045Bi Dati di base lav.'!A150)</f>
        <v/>
      </c>
      <c r="B161" s="214" t="str">
        <f>IF('1045Bi Dati di base lav.'!B150="","",'1045Bi Dati di base lav.'!B150)</f>
        <v/>
      </c>
      <c r="C161" s="214" t="str">
        <f>IF('1045Bi Dati di base lav.'!C150="","",'1045Bi Dati di base lav.'!C150)</f>
        <v/>
      </c>
      <c r="D161" s="215"/>
      <c r="E161" s="92"/>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4" t="str">
        <f t="shared" si="2"/>
        <v/>
      </c>
      <c r="AK161" s="95"/>
    </row>
    <row r="162" spans="1:37" s="53" customFormat="1" ht="60" customHeight="1">
      <c r="A162" s="213" t="str">
        <f>IF('1045Bi Dati di base lav.'!A151="","",'1045Bi Dati di base lav.'!A151)</f>
        <v/>
      </c>
      <c r="B162" s="214" t="str">
        <f>IF('1045Bi Dati di base lav.'!B151="","",'1045Bi Dati di base lav.'!B151)</f>
        <v/>
      </c>
      <c r="C162" s="214" t="str">
        <f>IF('1045Bi Dati di base lav.'!C151="","",'1045Bi Dati di base lav.'!C151)</f>
        <v/>
      </c>
      <c r="D162" s="215"/>
      <c r="E162" s="92"/>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c r="AG162" s="93"/>
      <c r="AH162" s="93"/>
      <c r="AI162" s="93"/>
      <c r="AJ162" s="94" t="str">
        <f t="shared" si="2"/>
        <v/>
      </c>
      <c r="AK162" s="95"/>
    </row>
    <row r="163" spans="1:37" s="53" customFormat="1" ht="60" customHeight="1">
      <c r="A163" s="213" t="str">
        <f>IF('1045Bi Dati di base lav.'!A152="","",'1045Bi Dati di base lav.'!A152)</f>
        <v/>
      </c>
      <c r="B163" s="214" t="str">
        <f>IF('1045Bi Dati di base lav.'!B152="","",'1045Bi Dati di base lav.'!B152)</f>
        <v/>
      </c>
      <c r="C163" s="214" t="str">
        <f>IF('1045Bi Dati di base lav.'!C152="","",'1045Bi Dati di base lav.'!C152)</f>
        <v/>
      </c>
      <c r="D163" s="215"/>
      <c r="E163" s="92"/>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4" t="str">
        <f t="shared" si="2"/>
        <v/>
      </c>
      <c r="AK163" s="95"/>
    </row>
    <row r="164" spans="1:37" s="53" customFormat="1" ht="60" customHeight="1">
      <c r="A164" s="213" t="str">
        <f>IF('1045Bi Dati di base lav.'!A153="","",'1045Bi Dati di base lav.'!A153)</f>
        <v/>
      </c>
      <c r="B164" s="214" t="str">
        <f>IF('1045Bi Dati di base lav.'!B153="","",'1045Bi Dati di base lav.'!B153)</f>
        <v/>
      </c>
      <c r="C164" s="214" t="str">
        <f>IF('1045Bi Dati di base lav.'!C153="","",'1045Bi Dati di base lav.'!C153)</f>
        <v/>
      </c>
      <c r="D164" s="215"/>
      <c r="E164" s="92"/>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4" t="str">
        <f t="shared" si="2"/>
        <v/>
      </c>
      <c r="AK164" s="95"/>
    </row>
    <row r="165" spans="1:37" s="53" customFormat="1" ht="60" customHeight="1">
      <c r="A165" s="213" t="str">
        <f>IF('1045Bi Dati di base lav.'!A154="","",'1045Bi Dati di base lav.'!A154)</f>
        <v/>
      </c>
      <c r="B165" s="214" t="str">
        <f>IF('1045Bi Dati di base lav.'!B154="","",'1045Bi Dati di base lav.'!B154)</f>
        <v/>
      </c>
      <c r="C165" s="214" t="str">
        <f>IF('1045Bi Dati di base lav.'!C154="","",'1045Bi Dati di base lav.'!C154)</f>
        <v/>
      </c>
      <c r="D165" s="215"/>
      <c r="E165" s="92"/>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4" t="str">
        <f t="shared" si="2"/>
        <v/>
      </c>
      <c r="AK165" s="95"/>
    </row>
    <row r="166" spans="1:37" s="53" customFormat="1" ht="60" customHeight="1">
      <c r="A166" s="213" t="str">
        <f>IF('1045Bi Dati di base lav.'!A155="","",'1045Bi Dati di base lav.'!A155)</f>
        <v/>
      </c>
      <c r="B166" s="214" t="str">
        <f>IF('1045Bi Dati di base lav.'!B155="","",'1045Bi Dati di base lav.'!B155)</f>
        <v/>
      </c>
      <c r="C166" s="214" t="str">
        <f>IF('1045Bi Dati di base lav.'!C155="","",'1045Bi Dati di base lav.'!C155)</f>
        <v/>
      </c>
      <c r="D166" s="215"/>
      <c r="E166" s="92"/>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4" t="str">
        <f t="shared" si="2"/>
        <v/>
      </c>
      <c r="AK166" s="95"/>
    </row>
    <row r="167" spans="1:37" s="53" customFormat="1" ht="60" customHeight="1">
      <c r="A167" s="213" t="str">
        <f>IF('1045Bi Dati di base lav.'!A156="","",'1045Bi Dati di base lav.'!A156)</f>
        <v/>
      </c>
      <c r="B167" s="214" t="str">
        <f>IF('1045Bi Dati di base lav.'!B156="","",'1045Bi Dati di base lav.'!B156)</f>
        <v/>
      </c>
      <c r="C167" s="214" t="str">
        <f>IF('1045Bi Dati di base lav.'!C156="","",'1045Bi Dati di base lav.'!C156)</f>
        <v/>
      </c>
      <c r="D167" s="215"/>
      <c r="E167" s="92"/>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4" t="str">
        <f t="shared" si="2"/>
        <v/>
      </c>
      <c r="AK167" s="95"/>
    </row>
    <row r="168" spans="1:37" s="53" customFormat="1" ht="60" customHeight="1">
      <c r="A168" s="213" t="str">
        <f>IF('1045Bi Dati di base lav.'!A157="","",'1045Bi Dati di base lav.'!A157)</f>
        <v/>
      </c>
      <c r="B168" s="214" t="str">
        <f>IF('1045Bi Dati di base lav.'!B157="","",'1045Bi Dati di base lav.'!B157)</f>
        <v/>
      </c>
      <c r="C168" s="214" t="str">
        <f>IF('1045Bi Dati di base lav.'!C157="","",'1045Bi Dati di base lav.'!C157)</f>
        <v/>
      </c>
      <c r="D168" s="215"/>
      <c r="E168" s="92"/>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4" t="str">
        <f t="shared" si="2"/>
        <v/>
      </c>
      <c r="AK168" s="95"/>
    </row>
    <row r="169" spans="1:37" s="53" customFormat="1" ht="60" customHeight="1">
      <c r="A169" s="213" t="str">
        <f>IF('1045Bi Dati di base lav.'!A158="","",'1045Bi Dati di base lav.'!A158)</f>
        <v/>
      </c>
      <c r="B169" s="214" t="str">
        <f>IF('1045Bi Dati di base lav.'!B158="","",'1045Bi Dati di base lav.'!B158)</f>
        <v/>
      </c>
      <c r="C169" s="214" t="str">
        <f>IF('1045Bi Dati di base lav.'!C158="","",'1045Bi Dati di base lav.'!C158)</f>
        <v/>
      </c>
      <c r="D169" s="215"/>
      <c r="E169" s="92"/>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4" t="str">
        <f t="shared" si="2"/>
        <v/>
      </c>
      <c r="AK169" s="95"/>
    </row>
    <row r="170" spans="1:37" s="53" customFormat="1" ht="60" customHeight="1">
      <c r="A170" s="213" t="str">
        <f>IF('1045Bi Dati di base lav.'!A159="","",'1045Bi Dati di base lav.'!A159)</f>
        <v/>
      </c>
      <c r="B170" s="214" t="str">
        <f>IF('1045Bi Dati di base lav.'!B159="","",'1045Bi Dati di base lav.'!B159)</f>
        <v/>
      </c>
      <c r="C170" s="214" t="str">
        <f>IF('1045Bi Dati di base lav.'!C159="","",'1045Bi Dati di base lav.'!C159)</f>
        <v/>
      </c>
      <c r="D170" s="215"/>
      <c r="E170" s="92"/>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4" t="str">
        <f t="shared" si="2"/>
        <v/>
      </c>
      <c r="AK170" s="95"/>
    </row>
    <row r="171" spans="1:37" s="53" customFormat="1" ht="60" customHeight="1">
      <c r="A171" s="213" t="str">
        <f>IF('1045Bi Dati di base lav.'!A160="","",'1045Bi Dati di base lav.'!A160)</f>
        <v/>
      </c>
      <c r="B171" s="214" t="str">
        <f>IF('1045Bi Dati di base lav.'!B160="","",'1045Bi Dati di base lav.'!B160)</f>
        <v/>
      </c>
      <c r="C171" s="214" t="str">
        <f>IF('1045Bi Dati di base lav.'!C160="","",'1045Bi Dati di base lav.'!C160)</f>
        <v/>
      </c>
      <c r="D171" s="215"/>
      <c r="E171" s="92"/>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4" t="str">
        <f t="shared" si="2"/>
        <v/>
      </c>
      <c r="AK171" s="95"/>
    </row>
    <row r="172" spans="1:37" s="53" customFormat="1" ht="60" customHeight="1">
      <c r="A172" s="213" t="str">
        <f>IF('1045Bi Dati di base lav.'!A161="","",'1045Bi Dati di base lav.'!A161)</f>
        <v/>
      </c>
      <c r="B172" s="214" t="str">
        <f>IF('1045Bi Dati di base lav.'!B161="","",'1045Bi Dati di base lav.'!B161)</f>
        <v/>
      </c>
      <c r="C172" s="214" t="str">
        <f>IF('1045Bi Dati di base lav.'!C161="","",'1045Bi Dati di base lav.'!C161)</f>
        <v/>
      </c>
      <c r="D172" s="215"/>
      <c r="E172" s="92"/>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4" t="str">
        <f t="shared" si="2"/>
        <v/>
      </c>
      <c r="AK172" s="95"/>
    </row>
    <row r="173" spans="1:37" s="53" customFormat="1" ht="60" customHeight="1">
      <c r="A173" s="213" t="str">
        <f>IF('1045Bi Dati di base lav.'!A162="","",'1045Bi Dati di base lav.'!A162)</f>
        <v/>
      </c>
      <c r="B173" s="214" t="str">
        <f>IF('1045Bi Dati di base lav.'!B162="","",'1045Bi Dati di base lav.'!B162)</f>
        <v/>
      </c>
      <c r="C173" s="214" t="str">
        <f>IF('1045Bi Dati di base lav.'!C162="","",'1045Bi Dati di base lav.'!C162)</f>
        <v/>
      </c>
      <c r="D173" s="215"/>
      <c r="E173" s="92"/>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4" t="str">
        <f t="shared" si="2"/>
        <v/>
      </c>
      <c r="AK173" s="95"/>
    </row>
    <row r="174" spans="1:37" s="53" customFormat="1" ht="60" customHeight="1">
      <c r="A174" s="213" t="str">
        <f>IF('1045Bi Dati di base lav.'!A163="","",'1045Bi Dati di base lav.'!A163)</f>
        <v/>
      </c>
      <c r="B174" s="214" t="str">
        <f>IF('1045Bi Dati di base lav.'!B163="","",'1045Bi Dati di base lav.'!B163)</f>
        <v/>
      </c>
      <c r="C174" s="214" t="str">
        <f>IF('1045Bi Dati di base lav.'!C163="","",'1045Bi Dati di base lav.'!C163)</f>
        <v/>
      </c>
      <c r="D174" s="215"/>
      <c r="E174" s="92"/>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4" t="str">
        <f t="shared" si="2"/>
        <v/>
      </c>
      <c r="AK174" s="95"/>
    </row>
    <row r="175" spans="1:37" s="53" customFormat="1" ht="60" customHeight="1">
      <c r="A175" s="213" t="str">
        <f>IF('1045Bi Dati di base lav.'!A164="","",'1045Bi Dati di base lav.'!A164)</f>
        <v/>
      </c>
      <c r="B175" s="214" t="str">
        <f>IF('1045Bi Dati di base lav.'!B164="","",'1045Bi Dati di base lav.'!B164)</f>
        <v/>
      </c>
      <c r="C175" s="214" t="str">
        <f>IF('1045Bi Dati di base lav.'!C164="","",'1045Bi Dati di base lav.'!C164)</f>
        <v/>
      </c>
      <c r="D175" s="215"/>
      <c r="E175" s="92"/>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4" t="str">
        <f t="shared" si="2"/>
        <v/>
      </c>
      <c r="AK175" s="95"/>
    </row>
    <row r="176" spans="1:37" s="53" customFormat="1" ht="60" customHeight="1">
      <c r="A176" s="213" t="str">
        <f>IF('1045Bi Dati di base lav.'!A165="","",'1045Bi Dati di base lav.'!A165)</f>
        <v/>
      </c>
      <c r="B176" s="214" t="str">
        <f>IF('1045Bi Dati di base lav.'!B165="","",'1045Bi Dati di base lav.'!B165)</f>
        <v/>
      </c>
      <c r="C176" s="214" t="str">
        <f>IF('1045Bi Dati di base lav.'!C165="","",'1045Bi Dati di base lav.'!C165)</f>
        <v/>
      </c>
      <c r="D176" s="215"/>
      <c r="E176" s="92"/>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4" t="str">
        <f t="shared" si="2"/>
        <v/>
      </c>
      <c r="AK176" s="95"/>
    </row>
    <row r="177" spans="1:37" s="53" customFormat="1" ht="60" customHeight="1">
      <c r="A177" s="213" t="str">
        <f>IF('1045Bi Dati di base lav.'!A166="","",'1045Bi Dati di base lav.'!A166)</f>
        <v/>
      </c>
      <c r="B177" s="214" t="str">
        <f>IF('1045Bi Dati di base lav.'!B166="","",'1045Bi Dati di base lav.'!B166)</f>
        <v/>
      </c>
      <c r="C177" s="214" t="str">
        <f>IF('1045Bi Dati di base lav.'!C166="","",'1045Bi Dati di base lav.'!C166)</f>
        <v/>
      </c>
      <c r="D177" s="215"/>
      <c r="E177" s="92"/>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4" t="str">
        <f t="shared" si="2"/>
        <v/>
      </c>
      <c r="AK177" s="95"/>
    </row>
    <row r="178" spans="1:37" s="53" customFormat="1" ht="60" customHeight="1">
      <c r="A178" s="213" t="str">
        <f>IF('1045Bi Dati di base lav.'!A167="","",'1045Bi Dati di base lav.'!A167)</f>
        <v/>
      </c>
      <c r="B178" s="214" t="str">
        <f>IF('1045Bi Dati di base lav.'!B167="","",'1045Bi Dati di base lav.'!B167)</f>
        <v/>
      </c>
      <c r="C178" s="214" t="str">
        <f>IF('1045Bi Dati di base lav.'!C167="","",'1045Bi Dati di base lav.'!C167)</f>
        <v/>
      </c>
      <c r="D178" s="215"/>
      <c r="E178" s="92"/>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4" t="str">
        <f t="shared" si="2"/>
        <v/>
      </c>
      <c r="AK178" s="95"/>
    </row>
    <row r="179" spans="1:37" s="53" customFormat="1" ht="60" customHeight="1">
      <c r="A179" s="213" t="str">
        <f>IF('1045Bi Dati di base lav.'!A168="","",'1045Bi Dati di base lav.'!A168)</f>
        <v/>
      </c>
      <c r="B179" s="214" t="str">
        <f>IF('1045Bi Dati di base lav.'!B168="","",'1045Bi Dati di base lav.'!B168)</f>
        <v/>
      </c>
      <c r="C179" s="214" t="str">
        <f>IF('1045Bi Dati di base lav.'!C168="","",'1045Bi Dati di base lav.'!C168)</f>
        <v/>
      </c>
      <c r="D179" s="215"/>
      <c r="E179" s="92"/>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4" t="str">
        <f t="shared" si="2"/>
        <v/>
      </c>
      <c r="AK179" s="95"/>
    </row>
    <row r="180" spans="1:37" s="53" customFormat="1" ht="60" customHeight="1">
      <c r="A180" s="213" t="str">
        <f>IF('1045Bi Dati di base lav.'!A169="","",'1045Bi Dati di base lav.'!A169)</f>
        <v/>
      </c>
      <c r="B180" s="214" t="str">
        <f>IF('1045Bi Dati di base lav.'!B169="","",'1045Bi Dati di base lav.'!B169)</f>
        <v/>
      </c>
      <c r="C180" s="214" t="str">
        <f>IF('1045Bi Dati di base lav.'!C169="","",'1045Bi Dati di base lav.'!C169)</f>
        <v/>
      </c>
      <c r="D180" s="215"/>
      <c r="E180" s="92"/>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4" t="str">
        <f t="shared" si="2"/>
        <v/>
      </c>
      <c r="AK180" s="95"/>
    </row>
    <row r="181" spans="1:37" s="53" customFormat="1" ht="60" customHeight="1">
      <c r="A181" s="213" t="str">
        <f>IF('1045Bi Dati di base lav.'!A170="","",'1045Bi Dati di base lav.'!A170)</f>
        <v/>
      </c>
      <c r="B181" s="214" t="str">
        <f>IF('1045Bi Dati di base lav.'!B170="","",'1045Bi Dati di base lav.'!B170)</f>
        <v/>
      </c>
      <c r="C181" s="214" t="str">
        <f>IF('1045Bi Dati di base lav.'!C170="","",'1045Bi Dati di base lav.'!C170)</f>
        <v/>
      </c>
      <c r="D181" s="215"/>
      <c r="E181" s="92"/>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4" t="str">
        <f t="shared" si="2"/>
        <v/>
      </c>
      <c r="AK181" s="95"/>
    </row>
    <row r="182" spans="1:37" s="53" customFormat="1" ht="60" customHeight="1">
      <c r="A182" s="213" t="str">
        <f>IF('1045Bi Dati di base lav.'!A171="","",'1045Bi Dati di base lav.'!A171)</f>
        <v/>
      </c>
      <c r="B182" s="214" t="str">
        <f>IF('1045Bi Dati di base lav.'!B171="","",'1045Bi Dati di base lav.'!B171)</f>
        <v/>
      </c>
      <c r="C182" s="214" t="str">
        <f>IF('1045Bi Dati di base lav.'!C171="","",'1045Bi Dati di base lav.'!C171)</f>
        <v/>
      </c>
      <c r="D182" s="215"/>
      <c r="E182" s="92"/>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c r="AG182" s="93"/>
      <c r="AH182" s="93"/>
      <c r="AI182" s="93"/>
      <c r="AJ182" s="94" t="str">
        <f t="shared" si="2"/>
        <v/>
      </c>
      <c r="AK182" s="95"/>
    </row>
    <row r="183" spans="1:37" s="53" customFormat="1" ht="60" customHeight="1">
      <c r="A183" s="213" t="str">
        <f>IF('1045Bi Dati di base lav.'!A172="","",'1045Bi Dati di base lav.'!A172)</f>
        <v/>
      </c>
      <c r="B183" s="214" t="str">
        <f>IF('1045Bi Dati di base lav.'!B172="","",'1045Bi Dati di base lav.'!B172)</f>
        <v/>
      </c>
      <c r="C183" s="214" t="str">
        <f>IF('1045Bi Dati di base lav.'!C172="","",'1045Bi Dati di base lav.'!C172)</f>
        <v/>
      </c>
      <c r="D183" s="215"/>
      <c r="E183" s="92"/>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94" t="str">
        <f t="shared" si="2"/>
        <v/>
      </c>
      <c r="AK183" s="95"/>
    </row>
    <row r="184" spans="1:37" s="53" customFormat="1" ht="60" customHeight="1">
      <c r="A184" s="213" t="str">
        <f>IF('1045Bi Dati di base lav.'!A173="","",'1045Bi Dati di base lav.'!A173)</f>
        <v/>
      </c>
      <c r="B184" s="214" t="str">
        <f>IF('1045Bi Dati di base lav.'!B173="","",'1045Bi Dati di base lav.'!B173)</f>
        <v/>
      </c>
      <c r="C184" s="214" t="str">
        <f>IF('1045Bi Dati di base lav.'!C173="","",'1045Bi Dati di base lav.'!C173)</f>
        <v/>
      </c>
      <c r="D184" s="215"/>
      <c r="E184" s="92"/>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94" t="str">
        <f t="shared" si="2"/>
        <v/>
      </c>
      <c r="AK184" s="95"/>
    </row>
    <row r="185" spans="1:37" s="53" customFormat="1" ht="60" customHeight="1">
      <c r="A185" s="213" t="str">
        <f>IF('1045Bi Dati di base lav.'!A174="","",'1045Bi Dati di base lav.'!A174)</f>
        <v/>
      </c>
      <c r="B185" s="214" t="str">
        <f>IF('1045Bi Dati di base lav.'!B174="","",'1045Bi Dati di base lav.'!B174)</f>
        <v/>
      </c>
      <c r="C185" s="214" t="str">
        <f>IF('1045Bi Dati di base lav.'!C174="","",'1045Bi Dati di base lav.'!C174)</f>
        <v/>
      </c>
      <c r="D185" s="215"/>
      <c r="E185" s="92"/>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4" t="str">
        <f t="shared" si="2"/>
        <v/>
      </c>
      <c r="AK185" s="95"/>
    </row>
    <row r="186" spans="1:37" s="53" customFormat="1" ht="60" customHeight="1">
      <c r="A186" s="213" t="str">
        <f>IF('1045Bi Dati di base lav.'!A175="","",'1045Bi Dati di base lav.'!A175)</f>
        <v/>
      </c>
      <c r="B186" s="214" t="str">
        <f>IF('1045Bi Dati di base lav.'!B175="","",'1045Bi Dati di base lav.'!B175)</f>
        <v/>
      </c>
      <c r="C186" s="214" t="str">
        <f>IF('1045Bi Dati di base lav.'!C175="","",'1045Bi Dati di base lav.'!C175)</f>
        <v/>
      </c>
      <c r="D186" s="215"/>
      <c r="E186" s="92"/>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4" t="str">
        <f t="shared" si="2"/>
        <v/>
      </c>
      <c r="AK186" s="95"/>
    </row>
    <row r="187" spans="1:37" s="53" customFormat="1" ht="60" customHeight="1">
      <c r="A187" s="213" t="str">
        <f>IF('1045Bi Dati di base lav.'!A176="","",'1045Bi Dati di base lav.'!A176)</f>
        <v/>
      </c>
      <c r="B187" s="214" t="str">
        <f>IF('1045Bi Dati di base lav.'!B176="","",'1045Bi Dati di base lav.'!B176)</f>
        <v/>
      </c>
      <c r="C187" s="214" t="str">
        <f>IF('1045Bi Dati di base lav.'!C176="","",'1045Bi Dati di base lav.'!C176)</f>
        <v/>
      </c>
      <c r="D187" s="215"/>
      <c r="E187" s="92"/>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4" t="str">
        <f t="shared" si="2"/>
        <v/>
      </c>
      <c r="AK187" s="95"/>
    </row>
    <row r="188" spans="1:37" s="53" customFormat="1" ht="60" customHeight="1">
      <c r="A188" s="213" t="str">
        <f>IF('1045Bi Dati di base lav.'!A177="","",'1045Bi Dati di base lav.'!A177)</f>
        <v/>
      </c>
      <c r="B188" s="214" t="str">
        <f>IF('1045Bi Dati di base lav.'!B177="","",'1045Bi Dati di base lav.'!B177)</f>
        <v/>
      </c>
      <c r="C188" s="214" t="str">
        <f>IF('1045Bi Dati di base lav.'!C177="","",'1045Bi Dati di base lav.'!C177)</f>
        <v/>
      </c>
      <c r="D188" s="215"/>
      <c r="E188" s="92"/>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4" t="str">
        <f t="shared" si="2"/>
        <v/>
      </c>
      <c r="AK188" s="95"/>
    </row>
    <row r="189" spans="1:37" s="53" customFormat="1" ht="60" customHeight="1">
      <c r="A189" s="213" t="str">
        <f>IF('1045Bi Dati di base lav.'!A178="","",'1045Bi Dati di base lav.'!A178)</f>
        <v/>
      </c>
      <c r="B189" s="214" t="str">
        <f>IF('1045Bi Dati di base lav.'!B178="","",'1045Bi Dati di base lav.'!B178)</f>
        <v/>
      </c>
      <c r="C189" s="214" t="str">
        <f>IF('1045Bi Dati di base lav.'!C178="","",'1045Bi Dati di base lav.'!C178)</f>
        <v/>
      </c>
      <c r="D189" s="215"/>
      <c r="E189" s="9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4" t="str">
        <f t="shared" si="2"/>
        <v/>
      </c>
      <c r="AK189" s="95"/>
    </row>
    <row r="190" spans="1:37" s="53" customFormat="1" ht="60" customHeight="1">
      <c r="A190" s="213" t="str">
        <f>IF('1045Bi Dati di base lav.'!A179="","",'1045Bi Dati di base lav.'!A179)</f>
        <v/>
      </c>
      <c r="B190" s="214" t="str">
        <f>IF('1045Bi Dati di base lav.'!B179="","",'1045Bi Dati di base lav.'!B179)</f>
        <v/>
      </c>
      <c r="C190" s="214" t="str">
        <f>IF('1045Bi Dati di base lav.'!C179="","",'1045Bi Dati di base lav.'!C179)</f>
        <v/>
      </c>
      <c r="D190" s="215"/>
      <c r="E190" s="92"/>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94" t="str">
        <f t="shared" si="2"/>
        <v/>
      </c>
      <c r="AK190" s="95"/>
    </row>
    <row r="191" spans="1:37" s="53" customFormat="1" ht="60" customHeight="1">
      <c r="A191" s="213" t="str">
        <f>IF('1045Bi Dati di base lav.'!A180="","",'1045Bi Dati di base lav.'!A180)</f>
        <v/>
      </c>
      <c r="B191" s="214" t="str">
        <f>IF('1045Bi Dati di base lav.'!B180="","",'1045Bi Dati di base lav.'!B180)</f>
        <v/>
      </c>
      <c r="C191" s="214" t="str">
        <f>IF('1045Bi Dati di base lav.'!C180="","",'1045Bi Dati di base lav.'!C180)</f>
        <v/>
      </c>
      <c r="D191" s="215"/>
      <c r="E191" s="92"/>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94" t="str">
        <f t="shared" si="2"/>
        <v/>
      </c>
      <c r="AK191" s="95"/>
    </row>
    <row r="192" spans="1:37" s="53" customFormat="1" ht="60" customHeight="1">
      <c r="A192" s="213" t="str">
        <f>IF('1045Bi Dati di base lav.'!A181="","",'1045Bi Dati di base lav.'!A181)</f>
        <v/>
      </c>
      <c r="B192" s="214" t="str">
        <f>IF('1045Bi Dati di base lav.'!B181="","",'1045Bi Dati di base lav.'!B181)</f>
        <v/>
      </c>
      <c r="C192" s="214" t="str">
        <f>IF('1045Bi Dati di base lav.'!C181="","",'1045Bi Dati di base lav.'!C181)</f>
        <v/>
      </c>
      <c r="D192" s="215"/>
      <c r="E192" s="92"/>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4" t="str">
        <f t="shared" si="2"/>
        <v/>
      </c>
      <c r="AK192" s="95"/>
    </row>
    <row r="193" spans="1:37" s="53" customFormat="1" ht="60" customHeight="1">
      <c r="A193" s="213" t="str">
        <f>IF('1045Bi Dati di base lav.'!A182="","",'1045Bi Dati di base lav.'!A182)</f>
        <v/>
      </c>
      <c r="B193" s="214" t="str">
        <f>IF('1045Bi Dati di base lav.'!B182="","",'1045Bi Dati di base lav.'!B182)</f>
        <v/>
      </c>
      <c r="C193" s="214" t="str">
        <f>IF('1045Bi Dati di base lav.'!C182="","",'1045Bi Dati di base lav.'!C182)</f>
        <v/>
      </c>
      <c r="D193" s="215"/>
      <c r="E193" s="92"/>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4" t="str">
        <f t="shared" si="2"/>
        <v/>
      </c>
      <c r="AK193" s="95"/>
    </row>
    <row r="194" spans="1:37" s="53" customFormat="1" ht="60" customHeight="1">
      <c r="A194" s="213" t="str">
        <f>IF('1045Bi Dati di base lav.'!A183="","",'1045Bi Dati di base lav.'!A183)</f>
        <v/>
      </c>
      <c r="B194" s="214" t="str">
        <f>IF('1045Bi Dati di base lav.'!B183="","",'1045Bi Dati di base lav.'!B183)</f>
        <v/>
      </c>
      <c r="C194" s="214" t="str">
        <f>IF('1045Bi Dati di base lav.'!C183="","",'1045Bi Dati di base lav.'!C183)</f>
        <v/>
      </c>
      <c r="D194" s="215"/>
      <c r="E194" s="92"/>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c r="AG194" s="93"/>
      <c r="AH194" s="93"/>
      <c r="AI194" s="93"/>
      <c r="AJ194" s="94" t="str">
        <f t="shared" si="2"/>
        <v/>
      </c>
      <c r="AK194" s="95"/>
    </row>
    <row r="195" spans="1:37" s="53" customFormat="1" ht="60" customHeight="1">
      <c r="A195" s="213" t="str">
        <f>IF('1045Bi Dati di base lav.'!A184="","",'1045Bi Dati di base lav.'!A184)</f>
        <v/>
      </c>
      <c r="B195" s="214" t="str">
        <f>IF('1045Bi Dati di base lav.'!B184="","",'1045Bi Dati di base lav.'!B184)</f>
        <v/>
      </c>
      <c r="C195" s="214" t="str">
        <f>IF('1045Bi Dati di base lav.'!C184="","",'1045Bi Dati di base lav.'!C184)</f>
        <v/>
      </c>
      <c r="D195" s="215"/>
      <c r="E195" s="92"/>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c r="AG195" s="93"/>
      <c r="AH195" s="93"/>
      <c r="AI195" s="93"/>
      <c r="AJ195" s="94" t="str">
        <f t="shared" si="2"/>
        <v/>
      </c>
      <c r="AK195" s="95"/>
    </row>
    <row r="196" spans="1:37" s="53" customFormat="1" ht="60" customHeight="1">
      <c r="A196" s="213" t="str">
        <f>IF('1045Bi Dati di base lav.'!A185="","",'1045Bi Dati di base lav.'!A185)</f>
        <v/>
      </c>
      <c r="B196" s="214" t="str">
        <f>IF('1045Bi Dati di base lav.'!B185="","",'1045Bi Dati di base lav.'!B185)</f>
        <v/>
      </c>
      <c r="C196" s="214" t="str">
        <f>IF('1045Bi Dati di base lav.'!C185="","",'1045Bi Dati di base lav.'!C185)</f>
        <v/>
      </c>
      <c r="D196" s="215"/>
      <c r="E196" s="92"/>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c r="AG196" s="93"/>
      <c r="AH196" s="93"/>
      <c r="AI196" s="93"/>
      <c r="AJ196" s="94" t="str">
        <f t="shared" si="2"/>
        <v/>
      </c>
      <c r="AK196" s="95"/>
    </row>
    <row r="197" spans="1:37" s="53" customFormat="1" ht="60" customHeight="1">
      <c r="A197" s="213" t="str">
        <f>IF('1045Bi Dati di base lav.'!A186="","",'1045Bi Dati di base lav.'!A186)</f>
        <v/>
      </c>
      <c r="B197" s="214" t="str">
        <f>IF('1045Bi Dati di base lav.'!B186="","",'1045Bi Dati di base lav.'!B186)</f>
        <v/>
      </c>
      <c r="C197" s="214" t="str">
        <f>IF('1045Bi Dati di base lav.'!C186="","",'1045Bi Dati di base lav.'!C186)</f>
        <v/>
      </c>
      <c r="D197" s="215"/>
      <c r="E197" s="92"/>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4" t="str">
        <f t="shared" si="2"/>
        <v/>
      </c>
      <c r="AK197" s="95"/>
    </row>
    <row r="198" spans="1:37" s="53" customFormat="1" ht="60" customHeight="1">
      <c r="A198" s="213" t="str">
        <f>IF('1045Bi Dati di base lav.'!A187="","",'1045Bi Dati di base lav.'!A187)</f>
        <v/>
      </c>
      <c r="B198" s="214" t="str">
        <f>IF('1045Bi Dati di base lav.'!B187="","",'1045Bi Dati di base lav.'!B187)</f>
        <v/>
      </c>
      <c r="C198" s="214" t="str">
        <f>IF('1045Bi Dati di base lav.'!C187="","",'1045Bi Dati di base lav.'!C187)</f>
        <v/>
      </c>
      <c r="D198" s="215"/>
      <c r="E198" s="92"/>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4" t="str">
        <f t="shared" si="2"/>
        <v/>
      </c>
      <c r="AK198" s="95"/>
    </row>
    <row r="199" spans="1:37" s="53" customFormat="1" ht="60" customHeight="1">
      <c r="A199" s="213" t="str">
        <f>IF('1045Bi Dati di base lav.'!A188="","",'1045Bi Dati di base lav.'!A188)</f>
        <v/>
      </c>
      <c r="B199" s="214" t="str">
        <f>IF('1045Bi Dati di base lav.'!B188="","",'1045Bi Dati di base lav.'!B188)</f>
        <v/>
      </c>
      <c r="C199" s="214" t="str">
        <f>IF('1045Bi Dati di base lav.'!C188="","",'1045Bi Dati di base lav.'!C188)</f>
        <v/>
      </c>
      <c r="D199" s="215"/>
      <c r="E199" s="92"/>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4" t="str">
        <f t="shared" si="2"/>
        <v/>
      </c>
      <c r="AK199" s="95"/>
    </row>
    <row r="200" spans="1:37" s="53" customFormat="1" ht="60" customHeight="1">
      <c r="A200" s="213" t="str">
        <f>IF('1045Bi Dati di base lav.'!A189="","",'1045Bi Dati di base lav.'!A189)</f>
        <v/>
      </c>
      <c r="B200" s="214" t="str">
        <f>IF('1045Bi Dati di base lav.'!B189="","",'1045Bi Dati di base lav.'!B189)</f>
        <v/>
      </c>
      <c r="C200" s="214" t="str">
        <f>IF('1045Bi Dati di base lav.'!C189="","",'1045Bi Dati di base lav.'!C189)</f>
        <v/>
      </c>
      <c r="D200" s="215"/>
      <c r="E200" s="92"/>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93"/>
      <c r="AJ200" s="94" t="str">
        <f t="shared" si="2"/>
        <v/>
      </c>
      <c r="AK200" s="95"/>
    </row>
    <row r="201" spans="1:37" s="53" customFormat="1" ht="60" customHeight="1">
      <c r="A201" s="213" t="str">
        <f>IF('1045Bi Dati di base lav.'!A190="","",'1045Bi Dati di base lav.'!A190)</f>
        <v/>
      </c>
      <c r="B201" s="214" t="str">
        <f>IF('1045Bi Dati di base lav.'!B190="","",'1045Bi Dati di base lav.'!B190)</f>
        <v/>
      </c>
      <c r="C201" s="214" t="str">
        <f>IF('1045Bi Dati di base lav.'!C190="","",'1045Bi Dati di base lav.'!C190)</f>
        <v/>
      </c>
      <c r="D201" s="215"/>
      <c r="E201" s="92"/>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4" t="str">
        <f t="shared" si="2"/>
        <v/>
      </c>
      <c r="AK201" s="95"/>
    </row>
    <row r="202" spans="1:37" s="53" customFormat="1" ht="60" customHeight="1">
      <c r="A202" s="213" t="str">
        <f>IF('1045Bi Dati di base lav.'!A191="","",'1045Bi Dati di base lav.'!A191)</f>
        <v/>
      </c>
      <c r="B202" s="214" t="str">
        <f>IF('1045Bi Dati di base lav.'!B191="","",'1045Bi Dati di base lav.'!B191)</f>
        <v/>
      </c>
      <c r="C202" s="214" t="str">
        <f>IF('1045Bi Dati di base lav.'!C191="","",'1045Bi Dati di base lav.'!C191)</f>
        <v/>
      </c>
      <c r="D202" s="215"/>
      <c r="E202" s="92"/>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c r="AG202" s="93"/>
      <c r="AH202" s="93"/>
      <c r="AI202" s="93"/>
      <c r="AJ202" s="94" t="str">
        <f t="shared" si="2"/>
        <v/>
      </c>
      <c r="AK202" s="95"/>
    </row>
    <row r="203" spans="1:37" s="53" customFormat="1" ht="60" customHeight="1">
      <c r="A203" s="213" t="str">
        <f>IF('1045Bi Dati di base lav.'!A192="","",'1045Bi Dati di base lav.'!A192)</f>
        <v/>
      </c>
      <c r="B203" s="214" t="str">
        <f>IF('1045Bi Dati di base lav.'!B192="","",'1045Bi Dati di base lav.'!B192)</f>
        <v/>
      </c>
      <c r="C203" s="214" t="str">
        <f>IF('1045Bi Dati di base lav.'!C192="","",'1045Bi Dati di base lav.'!C192)</f>
        <v/>
      </c>
      <c r="D203" s="215"/>
      <c r="E203" s="92"/>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4" t="str">
        <f t="shared" si="2"/>
        <v/>
      </c>
      <c r="AK203" s="95"/>
    </row>
    <row r="204" spans="1:37" s="53" customFormat="1" ht="60" customHeight="1">
      <c r="A204" s="213" t="str">
        <f>IF('1045Bi Dati di base lav.'!A193="","",'1045Bi Dati di base lav.'!A193)</f>
        <v/>
      </c>
      <c r="B204" s="214" t="str">
        <f>IF('1045Bi Dati di base lav.'!B193="","",'1045Bi Dati di base lav.'!B193)</f>
        <v/>
      </c>
      <c r="C204" s="214" t="str">
        <f>IF('1045Bi Dati di base lav.'!C193="","",'1045Bi Dati di base lav.'!C193)</f>
        <v/>
      </c>
      <c r="D204" s="215"/>
      <c r="E204" s="92"/>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c r="AG204" s="93"/>
      <c r="AH204" s="93"/>
      <c r="AI204" s="93"/>
      <c r="AJ204" s="94" t="str">
        <f t="shared" si="2"/>
        <v/>
      </c>
      <c r="AK204" s="95"/>
    </row>
    <row r="205" spans="1:37" s="53" customFormat="1" ht="60" customHeight="1">
      <c r="A205" s="213" t="str">
        <f>IF('1045Bi Dati di base lav.'!A194="","",'1045Bi Dati di base lav.'!A194)</f>
        <v/>
      </c>
      <c r="B205" s="214" t="str">
        <f>IF('1045Bi Dati di base lav.'!B194="","",'1045Bi Dati di base lav.'!B194)</f>
        <v/>
      </c>
      <c r="C205" s="214" t="str">
        <f>IF('1045Bi Dati di base lav.'!C194="","",'1045Bi Dati di base lav.'!C194)</f>
        <v/>
      </c>
      <c r="D205" s="215"/>
      <c r="E205" s="92"/>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4" t="str">
        <f t="shared" si="2"/>
        <v/>
      </c>
      <c r="AK205" s="95"/>
    </row>
    <row r="206" spans="1:37" s="53" customFormat="1" ht="60" customHeight="1">
      <c r="A206" s="213" t="str">
        <f>IF('1045Bi Dati di base lav.'!A195="","",'1045Bi Dati di base lav.'!A195)</f>
        <v/>
      </c>
      <c r="B206" s="214" t="str">
        <f>IF('1045Bi Dati di base lav.'!B195="","",'1045Bi Dati di base lav.'!B195)</f>
        <v/>
      </c>
      <c r="C206" s="214" t="str">
        <f>IF('1045Bi Dati di base lav.'!C195="","",'1045Bi Dati di base lav.'!C195)</f>
        <v/>
      </c>
      <c r="D206" s="215"/>
      <c r="E206" s="92"/>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c r="AG206" s="93"/>
      <c r="AH206" s="93"/>
      <c r="AI206" s="93"/>
      <c r="AJ206" s="94" t="str">
        <f t="shared" si="2"/>
        <v/>
      </c>
      <c r="AK206" s="95"/>
    </row>
    <row r="207" spans="1:37" s="53" customFormat="1" ht="60" customHeight="1">
      <c r="A207" s="213" t="str">
        <f>IF('1045Bi Dati di base lav.'!A196="","",'1045Bi Dati di base lav.'!A196)</f>
        <v/>
      </c>
      <c r="B207" s="214" t="str">
        <f>IF('1045Bi Dati di base lav.'!B196="","",'1045Bi Dati di base lav.'!B196)</f>
        <v/>
      </c>
      <c r="C207" s="214" t="str">
        <f>IF('1045Bi Dati di base lav.'!C196="","",'1045Bi Dati di base lav.'!C196)</f>
        <v/>
      </c>
      <c r="D207" s="215"/>
      <c r="E207" s="92"/>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c r="AG207" s="93"/>
      <c r="AH207" s="93"/>
      <c r="AI207" s="93"/>
      <c r="AJ207" s="94" t="str">
        <f t="shared" si="2"/>
        <v/>
      </c>
      <c r="AK207" s="95"/>
    </row>
    <row r="208" spans="1:37" s="53" customFormat="1" ht="60" customHeight="1">
      <c r="A208" s="213" t="str">
        <f>IF('1045Bi Dati di base lav.'!A197="","",'1045Bi Dati di base lav.'!A197)</f>
        <v/>
      </c>
      <c r="B208" s="214" t="str">
        <f>IF('1045Bi Dati di base lav.'!B197="","",'1045Bi Dati di base lav.'!B197)</f>
        <v/>
      </c>
      <c r="C208" s="214" t="str">
        <f>IF('1045Bi Dati di base lav.'!C197="","",'1045Bi Dati di base lav.'!C197)</f>
        <v/>
      </c>
      <c r="D208" s="215"/>
      <c r="E208" s="92"/>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4" t="str">
        <f t="shared" si="2"/>
        <v/>
      </c>
      <c r="AK208" s="95"/>
    </row>
    <row r="209" spans="1:37" s="53" customFormat="1" ht="60" customHeight="1">
      <c r="A209" s="213" t="str">
        <f>IF('1045Bi Dati di base lav.'!A198="","",'1045Bi Dati di base lav.'!A198)</f>
        <v/>
      </c>
      <c r="B209" s="214" t="str">
        <f>IF('1045Bi Dati di base lav.'!B198="","",'1045Bi Dati di base lav.'!B198)</f>
        <v/>
      </c>
      <c r="C209" s="214" t="str">
        <f>IF('1045Bi Dati di base lav.'!C198="","",'1045Bi Dati di base lav.'!C198)</f>
        <v/>
      </c>
      <c r="D209" s="215"/>
      <c r="E209" s="92"/>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c r="AG209" s="93"/>
      <c r="AH209" s="93"/>
      <c r="AI209" s="93"/>
      <c r="AJ209" s="94" t="str">
        <f t="shared" si="2"/>
        <v/>
      </c>
      <c r="AK209" s="95"/>
    </row>
    <row r="210" spans="1:37" s="53" customFormat="1" ht="60" customHeight="1">
      <c r="A210" s="213" t="str">
        <f>IF('1045Bi Dati di base lav.'!A199="","",'1045Bi Dati di base lav.'!A199)</f>
        <v/>
      </c>
      <c r="B210" s="214" t="str">
        <f>IF('1045Bi Dati di base lav.'!B199="","",'1045Bi Dati di base lav.'!B199)</f>
        <v/>
      </c>
      <c r="C210" s="214" t="str">
        <f>IF('1045Bi Dati di base lav.'!C199="","",'1045Bi Dati di base lav.'!C199)</f>
        <v/>
      </c>
      <c r="D210" s="215"/>
      <c r="E210" s="92"/>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4" t="str">
        <f t="shared" si="2"/>
        <v/>
      </c>
      <c r="AK210" s="95"/>
    </row>
    <row r="211" spans="1:37" s="53" customFormat="1" ht="60" customHeight="1">
      <c r="A211" s="213" t="str">
        <f>IF('1045Bi Dati di base lav.'!A200="","",'1045Bi Dati di base lav.'!A200)</f>
        <v/>
      </c>
      <c r="B211" s="214" t="str">
        <f>IF('1045Bi Dati di base lav.'!B200="","",'1045Bi Dati di base lav.'!B200)</f>
        <v/>
      </c>
      <c r="C211" s="214" t="str">
        <f>IF('1045Bi Dati di base lav.'!C200="","",'1045Bi Dati di base lav.'!C200)</f>
        <v/>
      </c>
      <c r="D211" s="215"/>
      <c r="E211" s="92"/>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c r="AG211" s="93"/>
      <c r="AH211" s="93"/>
      <c r="AI211" s="93"/>
      <c r="AJ211" s="94" t="str">
        <f t="shared" si="2"/>
        <v/>
      </c>
      <c r="AK211" s="95"/>
    </row>
    <row r="212" spans="1:37" s="53" customFormat="1" ht="60" customHeight="1">
      <c r="A212" s="213" t="str">
        <f>IF('1045Bi Dati di base lav.'!A201="","",'1045Bi Dati di base lav.'!A201)</f>
        <v/>
      </c>
      <c r="B212" s="214" t="str">
        <f>IF('1045Bi Dati di base lav.'!B201="","",'1045Bi Dati di base lav.'!B201)</f>
        <v/>
      </c>
      <c r="C212" s="214" t="str">
        <f>IF('1045Bi Dati di base lav.'!C201="","",'1045Bi Dati di base lav.'!C201)</f>
        <v/>
      </c>
      <c r="D212" s="215"/>
      <c r="E212" s="92"/>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93"/>
      <c r="AI212" s="93"/>
      <c r="AJ212" s="94" t="str">
        <f t="shared" ref="AJ212:AJ218" si="3">IF(A212="","",SUM(E212:AI212))</f>
        <v/>
      </c>
      <c r="AK212" s="95"/>
    </row>
    <row r="213" spans="1:37" s="53" customFormat="1" ht="60" customHeight="1">
      <c r="A213" s="213" t="str">
        <f>IF('1045Bi Dati di base lav.'!A202="","",'1045Bi Dati di base lav.'!A202)</f>
        <v/>
      </c>
      <c r="B213" s="214" t="str">
        <f>IF('1045Bi Dati di base lav.'!B202="","",'1045Bi Dati di base lav.'!B202)</f>
        <v/>
      </c>
      <c r="C213" s="214" t="str">
        <f>IF('1045Bi Dati di base lav.'!C202="","",'1045Bi Dati di base lav.'!C202)</f>
        <v/>
      </c>
      <c r="D213" s="215"/>
      <c r="E213" s="92"/>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93"/>
      <c r="AI213" s="93"/>
      <c r="AJ213" s="94" t="str">
        <f t="shared" si="3"/>
        <v/>
      </c>
      <c r="AK213" s="95"/>
    </row>
    <row r="214" spans="1:37" s="53" customFormat="1" ht="60" customHeight="1">
      <c r="A214" s="213" t="str">
        <f>IF('1045Bi Dati di base lav.'!A203="","",'1045Bi Dati di base lav.'!A203)</f>
        <v/>
      </c>
      <c r="B214" s="214" t="str">
        <f>IF('1045Bi Dati di base lav.'!B203="","",'1045Bi Dati di base lav.'!B203)</f>
        <v/>
      </c>
      <c r="C214" s="214" t="str">
        <f>IF('1045Bi Dati di base lav.'!C203="","",'1045Bi Dati di base lav.'!C203)</f>
        <v/>
      </c>
      <c r="D214" s="215"/>
      <c r="E214" s="92"/>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94" t="str">
        <f t="shared" si="3"/>
        <v/>
      </c>
      <c r="AK214" s="95"/>
    </row>
    <row r="215" spans="1:37" s="53" customFormat="1" ht="60" customHeight="1">
      <c r="A215" s="213" t="str">
        <f>IF('1045Bi Dati di base lav.'!A204="","",'1045Bi Dati di base lav.'!A204)</f>
        <v/>
      </c>
      <c r="B215" s="214" t="str">
        <f>IF('1045Bi Dati di base lav.'!B204="","",'1045Bi Dati di base lav.'!B204)</f>
        <v/>
      </c>
      <c r="C215" s="214" t="str">
        <f>IF('1045Bi Dati di base lav.'!C204="","",'1045Bi Dati di base lav.'!C204)</f>
        <v/>
      </c>
      <c r="D215" s="215"/>
      <c r="E215" s="92"/>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c r="AG215" s="93"/>
      <c r="AH215" s="93"/>
      <c r="AI215" s="93"/>
      <c r="AJ215" s="94" t="str">
        <f t="shared" si="3"/>
        <v/>
      </c>
      <c r="AK215" s="95"/>
    </row>
    <row r="216" spans="1:37" s="53" customFormat="1" ht="60" customHeight="1">
      <c r="A216" s="213" t="str">
        <f>IF('1045Bi Dati di base lav.'!A205="","",'1045Bi Dati di base lav.'!A205)</f>
        <v/>
      </c>
      <c r="B216" s="214" t="str">
        <f>IF('1045Bi Dati di base lav.'!B205="","",'1045Bi Dati di base lav.'!B205)</f>
        <v/>
      </c>
      <c r="C216" s="214" t="str">
        <f>IF('1045Bi Dati di base lav.'!C205="","",'1045Bi Dati di base lav.'!C205)</f>
        <v/>
      </c>
      <c r="D216" s="215"/>
      <c r="E216" s="92"/>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c r="AG216" s="93"/>
      <c r="AH216" s="93"/>
      <c r="AI216" s="93"/>
      <c r="AJ216" s="94" t="str">
        <f t="shared" si="3"/>
        <v/>
      </c>
      <c r="AK216" s="95"/>
    </row>
    <row r="217" spans="1:37" s="53" customFormat="1" ht="60" customHeight="1">
      <c r="A217" s="213" t="str">
        <f>IF('1045Bi Dati di base lav.'!A206="","",'1045Bi Dati di base lav.'!A206)</f>
        <v/>
      </c>
      <c r="B217" s="214" t="str">
        <f>IF('1045Bi Dati di base lav.'!B206="","",'1045Bi Dati di base lav.'!B206)</f>
        <v/>
      </c>
      <c r="C217" s="214" t="str">
        <f>IF('1045Bi Dati di base lav.'!C206="","",'1045Bi Dati di base lav.'!C206)</f>
        <v/>
      </c>
      <c r="D217" s="215"/>
      <c r="E217" s="92"/>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c r="AG217" s="93"/>
      <c r="AH217" s="93"/>
      <c r="AI217" s="93"/>
      <c r="AJ217" s="94" t="str">
        <f t="shared" si="3"/>
        <v/>
      </c>
      <c r="AK217" s="95"/>
    </row>
    <row r="218" spans="1:37" s="53" customFormat="1" ht="60" customHeight="1" thickBot="1">
      <c r="A218" s="216" t="str">
        <f>IF('1045Bi Dati di base lav.'!A207="","",'1045Bi Dati di base lav.'!A207)</f>
        <v/>
      </c>
      <c r="B218" s="217" t="str">
        <f>IF('1045Bi Dati di base lav.'!B207="","",'1045Bi Dati di base lav.'!B207)</f>
        <v/>
      </c>
      <c r="C218" s="217" t="str">
        <f>IF('1045Bi Dati di base lav.'!C207="","",'1045Bi Dati di base lav.'!C207)</f>
        <v/>
      </c>
      <c r="D218" s="218"/>
      <c r="E218" s="98"/>
      <c r="F218" s="99"/>
      <c r="G218" s="99"/>
      <c r="H218" s="99"/>
      <c r="I218" s="99"/>
      <c r="J218" s="99"/>
      <c r="K218" s="99"/>
      <c r="L218" s="99"/>
      <c r="M218" s="99"/>
      <c r="N218" s="99"/>
      <c r="O218" s="99"/>
      <c r="P218" s="99"/>
      <c r="Q218" s="99"/>
      <c r="R218" s="99"/>
      <c r="S218" s="99"/>
      <c r="T218" s="99"/>
      <c r="U218" s="99"/>
      <c r="V218" s="99"/>
      <c r="W218" s="99"/>
      <c r="X218" s="99"/>
      <c r="Y218" s="99"/>
      <c r="Z218" s="99"/>
      <c r="AA218" s="99"/>
      <c r="AB218" s="99"/>
      <c r="AC218" s="99"/>
      <c r="AD218" s="99"/>
      <c r="AE218" s="99"/>
      <c r="AF218" s="99"/>
      <c r="AG218" s="99"/>
      <c r="AH218" s="99"/>
      <c r="AI218" s="99"/>
      <c r="AJ218" s="100" t="str">
        <f t="shared" si="3"/>
        <v/>
      </c>
      <c r="AK218" s="101"/>
    </row>
    <row r="219" spans="1:37"/>
  </sheetData>
  <sheetProtection algorithmName="SHA-512" hashValue="AOa09MSlugcQB+MfaVHNfSp6eT1Y0Ex6RTE7Y5KqjXdhw4oDzg8VMgyr7bpml/DAiM/AkwWUCCw6WeSI7YxW4A==" saltValue="fnZJKMoz9jvvCspzi1PHYg==" spinCount="100000" sheet="1" selectLockedCells="1"/>
  <mergeCells count="8">
    <mergeCell ref="A11:B11"/>
    <mergeCell ref="C11:D11"/>
    <mergeCell ref="C2:D2"/>
    <mergeCell ref="C4:D4"/>
    <mergeCell ref="C5:D5"/>
    <mergeCell ref="C6:D6"/>
    <mergeCell ref="C7:D7"/>
    <mergeCell ref="C8:D8"/>
  </mergeCells>
  <conditionalFormatting sqref="C15">
    <cfRule type="expression" dxfId="26" priority="17" stopIfTrue="1">
      <formula>AND(I15&lt;&gt;"",I15&gt;0)</formula>
    </cfRule>
  </conditionalFormatting>
  <conditionalFormatting sqref="D13:D14">
    <cfRule type="expression" dxfId="25" priority="13" stopIfTrue="1">
      <formula>OR(D13="")</formula>
    </cfRule>
  </conditionalFormatting>
  <conditionalFormatting sqref="A13:A14">
    <cfRule type="expression" dxfId="24" priority="16" stopIfTrue="1">
      <formula>OR(A13="")</formula>
    </cfRule>
  </conditionalFormatting>
  <conditionalFormatting sqref="B13:B14">
    <cfRule type="expression" dxfId="23" priority="15" stopIfTrue="1">
      <formula>OR(B13="")</formula>
    </cfRule>
  </conditionalFormatting>
  <conditionalFormatting sqref="C13:C14">
    <cfRule type="expression" dxfId="22" priority="14" stopIfTrue="1">
      <formula>OR(C13="")</formula>
    </cfRule>
  </conditionalFormatting>
  <conditionalFormatting sqref="A20:A218">
    <cfRule type="cellIs" dxfId="21" priority="7" operator="between">
      <formula>7560000000000</formula>
      <formula>7569999999999</formula>
    </cfRule>
    <cfRule type="cellIs" dxfId="20" priority="8" operator="lessThanOrEqual">
      <formula>9999999999</formula>
    </cfRule>
  </conditionalFormatting>
  <conditionalFormatting sqref="A19">
    <cfRule type="cellIs" dxfId="19" priority="9" operator="between">
      <formula>7560000000000</formula>
      <formula>7569999999999</formula>
    </cfRule>
    <cfRule type="cellIs" dxfId="18" priority="10" operator="lessThanOrEqual">
      <formula>9999999999</formula>
    </cfRule>
  </conditionalFormatting>
  <conditionalFormatting sqref="C4:C5">
    <cfRule type="expression" dxfId="17" priority="6">
      <formula>C4=""</formula>
    </cfRule>
  </conditionalFormatting>
  <conditionalFormatting sqref="C6:C8">
    <cfRule type="expression" dxfId="16" priority="5">
      <formula>C6=""</formula>
    </cfRule>
  </conditionalFormatting>
  <conditionalFormatting sqref="E19:AI218">
    <cfRule type="expression" dxfId="15" priority="11" stopIfTrue="1">
      <formula>OR(E19="")</formula>
    </cfRule>
    <cfRule type="cellIs" dxfId="14" priority="12" operator="notBetween">
      <formula>0</formula>
      <formula>24</formula>
    </cfRule>
  </conditionalFormatting>
  <conditionalFormatting sqref="A18">
    <cfRule type="cellIs" dxfId="13" priority="3" operator="between">
      <formula>7560000000000</formula>
      <formula>7569999999999</formula>
    </cfRule>
    <cfRule type="cellIs" dxfId="12" priority="4" operator="lessThanOrEqual">
      <formula>9999999999</formula>
    </cfRule>
  </conditionalFormatting>
  <conditionalFormatting sqref="E18:AI18">
    <cfRule type="expression" dxfId="11" priority="1" stopIfTrue="1">
      <formula>OR(E18="")</formula>
    </cfRule>
    <cfRule type="cellIs" dxfId="10" priority="2" operator="notBetween">
      <formula>0</formula>
      <formula>24</formula>
    </cfRule>
  </conditionalFormatting>
  <dataValidations count="1">
    <dataValidation allowBlank="1" showInputMessage="1" showErrorMessage="1" errorTitle="Fehler:" error="Inserire solo le ore per le giornate intere o le mezze giornate o inserire zero." prompt="Inserire solo le ore per le giornate intere o le mezze giornate o inserire zero." sqref="E19:AI218" xr:uid="{00000000-0002-0000-0400-000000000000}"/>
  </dataValidations>
  <pageMargins left="0.39370078740157483" right="0.39370078740157483" top="0.78740157480314965" bottom="0.59055118110236227" header="0.31496062992125984" footer="0.31496062992125984"/>
  <pageSetup paperSize="9" scale="39" fitToHeight="0" orientation="landscape" r:id="rId1"/>
  <headerFooter>
    <oddHeader>&amp;C&amp;"Arial,Fett"&amp;28Rapporto sulle ore perse a causa d’intemperie</oddHeader>
    <oddFooter>&amp;L&amp;F / 1045Di Rapporto sulle ore perse a causa d’intemperie / 02.2024&amp;RPagina &amp;P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AP212"/>
  <sheetViews>
    <sheetView showGridLines="0" zoomScale="85" zoomScaleNormal="85" zoomScaleSheetLayoutView="85" zoomScalePageLayoutView="85" workbookViewId="0">
      <pane ySplit="11" topLeftCell="A12" activePane="bottomLeft" state="frozen"/>
      <selection pane="bottomLeft" activeCell="B3" sqref="B3"/>
    </sheetView>
  </sheetViews>
  <sheetFormatPr baseColWidth="10" defaultColWidth="0" defaultRowHeight="12.75" zeroHeight="1"/>
  <cols>
    <col min="1" max="1" width="16.7109375" style="270" customWidth="1"/>
    <col min="2" max="2" width="20.7109375" style="270" customWidth="1"/>
    <col min="3" max="3" width="20.7109375" style="342" customWidth="1"/>
    <col min="4" max="4" width="11.7109375" style="343" customWidth="1"/>
    <col min="5" max="5" width="13" style="343" customWidth="1"/>
    <col min="6" max="6" width="11.42578125" style="343" customWidth="1"/>
    <col min="7" max="9" width="11.7109375" style="268" customWidth="1"/>
    <col min="10" max="10" width="11.7109375" style="343" customWidth="1"/>
    <col min="11" max="12" width="11.7109375" style="268" customWidth="1"/>
    <col min="13" max="13" width="11.7109375" style="344" customWidth="1"/>
    <col min="14" max="20" width="11.7109375" style="266" customWidth="1"/>
    <col min="21" max="21" width="3.7109375" style="41" customWidth="1"/>
    <col min="22" max="22" width="12.7109375" style="271" hidden="1" customWidth="1"/>
    <col min="23" max="23" width="9.7109375" style="41" hidden="1" customWidth="1"/>
    <col min="24" max="24" width="6.42578125" style="41" hidden="1" customWidth="1"/>
    <col min="25" max="25" width="7.28515625" style="41" hidden="1" customWidth="1"/>
    <col min="26" max="26" width="10.28515625" style="42" hidden="1" customWidth="1"/>
    <col min="27" max="28" width="9.28515625" style="42" hidden="1" customWidth="1"/>
    <col min="29" max="29" width="10.28515625" style="42" hidden="1" customWidth="1"/>
    <col min="30" max="31" width="12.28515625" style="12" hidden="1" customWidth="1"/>
    <col min="32" max="32" width="10.7109375" style="12" hidden="1" customWidth="1"/>
    <col min="33" max="33" width="10" style="45" hidden="1" customWidth="1"/>
    <col min="34" max="34" width="9.5703125" style="45" hidden="1" customWidth="1"/>
    <col min="35" max="36" width="10" style="12" hidden="1" customWidth="1"/>
    <col min="37" max="37" width="13.28515625" style="41" hidden="1" customWidth="1"/>
    <col min="38" max="38" width="13.28515625" style="270" hidden="1" customWidth="1"/>
    <col min="39" max="39" width="9" style="270" hidden="1" customWidth="1"/>
    <col min="40" max="40" width="9.7109375" style="270" hidden="1" customWidth="1"/>
    <col min="41" max="41" width="12.5703125" style="270" hidden="1" customWidth="1"/>
    <col min="42" max="42" width="8.28515625" style="270" hidden="1" customWidth="1"/>
    <col min="43" max="16384" width="8.5703125" style="270" hidden="1"/>
  </cols>
  <sheetData>
    <row r="1" spans="1:42" s="53" customFormat="1" ht="16.899999999999999" customHeight="1">
      <c r="B1" s="83" t="s">
        <v>328</v>
      </c>
      <c r="C1" s="454" t="str">
        <f>'1045Ai Domanda'!D6</f>
        <v xml:space="preserve"> / </v>
      </c>
      <c r="D1" s="455"/>
      <c r="E1" s="58"/>
      <c r="G1" s="57"/>
      <c r="H1" s="57"/>
      <c r="I1" s="57"/>
      <c r="J1" s="57" t="str">
        <f>Übersetzungstexte!A$167</f>
        <v/>
      </c>
      <c r="M1" s="57"/>
      <c r="Q1" s="59"/>
      <c r="V1" s="71"/>
    </row>
    <row r="2" spans="1:42" s="53" customFormat="1" ht="16.899999999999999" customHeight="1" thickBot="1">
      <c r="B2" s="84" t="s">
        <v>329</v>
      </c>
      <c r="C2" s="456" t="str">
        <f>'1045Ai Domanda'!D24</f>
        <v/>
      </c>
      <c r="D2" s="457"/>
      <c r="E2" s="58"/>
      <c r="J2" s="61"/>
      <c r="Q2" s="62"/>
      <c r="V2" s="71"/>
    </row>
    <row r="3" spans="1:42" s="31" customFormat="1" ht="51.6" customHeight="1" thickBot="1">
      <c r="D3" s="63"/>
      <c r="E3" s="63"/>
      <c r="F3" s="53"/>
      <c r="G3" s="61"/>
      <c r="H3" s="61"/>
      <c r="I3" s="61"/>
      <c r="J3" s="61"/>
      <c r="M3" s="53"/>
      <c r="N3" s="64"/>
      <c r="Q3" s="62"/>
      <c r="V3" s="63"/>
    </row>
    <row r="4" spans="1:42" s="135" customFormat="1" ht="16.899999999999999" customHeight="1">
      <c r="A4" s="366" t="s">
        <v>381</v>
      </c>
      <c r="B4" s="301"/>
      <c r="C4" s="302"/>
      <c r="D4" s="141"/>
      <c r="E4" s="141"/>
      <c r="F4" s="141"/>
      <c r="G4" s="141"/>
      <c r="H4" s="141"/>
      <c r="I4" s="141"/>
      <c r="J4" s="141"/>
      <c r="K4" s="141"/>
      <c r="L4" s="141"/>
      <c r="M4" s="141"/>
      <c r="N4" s="303"/>
      <c r="O4" s="303"/>
      <c r="P4" s="303"/>
      <c r="Q4" s="303"/>
      <c r="R4" s="303"/>
      <c r="S4" s="303"/>
      <c r="T4" s="362" t="s">
        <v>386</v>
      </c>
      <c r="U4" s="133"/>
      <c r="V4" s="304"/>
      <c r="W4" s="133"/>
      <c r="X4" s="133"/>
      <c r="Y4" s="133">
        <f>SUM(Y12:Y211)</f>
        <v>0</v>
      </c>
      <c r="Z4" s="133"/>
      <c r="AA4" s="133">
        <f>SUM(AA12:AA211)</f>
        <v>0</v>
      </c>
      <c r="AB4" s="134"/>
      <c r="AC4" s="134">
        <f>'1045Ai Domanda'!$B$29</f>
        <v>0</v>
      </c>
      <c r="AE4" s="133">
        <f t="shared" ref="AE4:AO4" si="0">SUM(AE12:AE211)</f>
        <v>0</v>
      </c>
      <c r="AF4" s="133">
        <f t="shared" si="0"/>
        <v>0</v>
      </c>
      <c r="AG4" s="133">
        <f t="shared" si="0"/>
        <v>0</v>
      </c>
      <c r="AH4" s="133">
        <f t="shared" si="0"/>
        <v>0</v>
      </c>
      <c r="AI4" s="133">
        <f t="shared" si="0"/>
        <v>0</v>
      </c>
      <c r="AJ4" s="133">
        <f t="shared" si="0"/>
        <v>0</v>
      </c>
      <c r="AK4" s="133">
        <f t="shared" si="0"/>
        <v>0</v>
      </c>
      <c r="AL4" s="133">
        <f t="shared" si="0"/>
        <v>0</v>
      </c>
      <c r="AM4" s="133">
        <f t="shared" si="0"/>
        <v>0</v>
      </c>
      <c r="AN4" s="133">
        <f t="shared" si="0"/>
        <v>0</v>
      </c>
      <c r="AO4" s="133">
        <f t="shared" si="0"/>
        <v>0</v>
      </c>
    </row>
    <row r="5" spans="1:42" s="135" customFormat="1" ht="16.899999999999999" customHeight="1">
      <c r="A5" s="142"/>
      <c r="B5" s="351" t="s">
        <v>383</v>
      </c>
      <c r="C5" s="392">
        <f>SUM(AG12:AG211)</f>
        <v>0</v>
      </c>
      <c r="D5" s="306"/>
      <c r="E5" s="306"/>
      <c r="F5" s="180" t="s">
        <v>447</v>
      </c>
      <c r="G5" s="307" t="str">
        <f>'1045Ai Domanda'!B30</f>
        <v/>
      </c>
      <c r="H5" s="306"/>
      <c r="I5" s="306"/>
      <c r="J5" s="306"/>
      <c r="K5" s="306"/>
      <c r="L5" s="308"/>
      <c r="M5" s="180" t="s">
        <v>488</v>
      </c>
      <c r="N5" s="308">
        <f>Y6</f>
        <v>0</v>
      </c>
      <c r="O5" s="305"/>
      <c r="P5" s="305"/>
      <c r="Q5" s="305"/>
      <c r="R5" s="305"/>
      <c r="S5" s="181" t="s">
        <v>384</v>
      </c>
      <c r="T5" s="309">
        <f>AF5</f>
        <v>0</v>
      </c>
      <c r="U5" s="133"/>
      <c r="V5" s="304"/>
      <c r="W5" s="133"/>
      <c r="X5" s="133"/>
      <c r="Y5" s="133"/>
      <c r="Z5" s="134"/>
      <c r="AA5" s="134"/>
      <c r="AB5" s="134"/>
      <c r="AC5" s="134"/>
      <c r="AF5" s="134">
        <f>IF(AF4=0,0,MAX((AO4)*'1045Ai Domanda'!B30,0))</f>
        <v>0</v>
      </c>
      <c r="AG5" s="143"/>
      <c r="AH5" s="143"/>
      <c r="AK5" s="133"/>
      <c r="AL5" s="140"/>
      <c r="AM5" s="134"/>
      <c r="AN5" s="134"/>
    </row>
    <row r="6" spans="1:42" s="135" customFormat="1" ht="16.899999999999999" customHeight="1" thickBot="1">
      <c r="A6" s="144"/>
      <c r="B6" s="145" t="s">
        <v>382</v>
      </c>
      <c r="C6" s="311">
        <f>SUM(AH12:AH211)</f>
        <v>0</v>
      </c>
      <c r="D6" s="312"/>
      <c r="E6" s="312"/>
      <c r="F6" s="145" t="s">
        <v>487</v>
      </c>
      <c r="G6" s="313" t="str">
        <f>'1045Ai Domanda'!B28</f>
        <v/>
      </c>
      <c r="H6" s="312"/>
      <c r="I6" s="312"/>
      <c r="J6" s="312"/>
      <c r="K6" s="312"/>
      <c r="L6" s="314"/>
      <c r="M6" s="145" t="s">
        <v>489</v>
      </c>
      <c r="N6" s="314">
        <f>'1045Ai Domanda'!B29</f>
        <v>0</v>
      </c>
      <c r="O6" s="310"/>
      <c r="P6" s="310"/>
      <c r="Q6" s="310"/>
      <c r="R6" s="310"/>
      <c r="S6" s="182" t="s">
        <v>385</v>
      </c>
      <c r="T6" s="315">
        <f>AF6</f>
        <v>0</v>
      </c>
      <c r="U6" s="133"/>
      <c r="V6" s="304"/>
      <c r="W6" s="133"/>
      <c r="X6" s="133"/>
      <c r="Y6" s="146">
        <f>IF(AI4&lt;=AJ4,0,MAX(ROUND(Y4/(AI4-AJ4),4),0))</f>
        <v>0</v>
      </c>
      <c r="Z6" s="134"/>
      <c r="AA6" s="134"/>
      <c r="AB6" s="134"/>
      <c r="AC6" s="134"/>
      <c r="AF6" s="134">
        <f>AF4+AF5</f>
        <v>0</v>
      </c>
      <c r="AG6" s="143"/>
      <c r="AH6" s="143"/>
      <c r="AK6" s="133"/>
    </row>
    <row r="7" spans="1:42" s="135" customFormat="1" ht="16.899999999999999" customHeight="1" thickBot="1">
      <c r="C7" s="316"/>
      <c r="D7" s="317"/>
      <c r="E7" s="317"/>
      <c r="F7" s="317"/>
      <c r="G7" s="260"/>
      <c r="H7" s="260"/>
      <c r="I7" s="260"/>
      <c r="J7" s="317"/>
      <c r="K7" s="260"/>
      <c r="L7" s="260"/>
      <c r="M7" s="143"/>
      <c r="N7" s="133"/>
      <c r="O7" s="133"/>
      <c r="P7" s="133"/>
      <c r="Q7" s="133"/>
      <c r="R7" s="133"/>
      <c r="S7" s="133"/>
      <c r="T7" s="133"/>
      <c r="U7" s="133"/>
      <c r="V7" s="318"/>
      <c r="W7" s="133"/>
      <c r="X7" s="133"/>
      <c r="Y7" s="146"/>
      <c r="Z7" s="134"/>
      <c r="AA7" s="134"/>
      <c r="AB7" s="134"/>
      <c r="AC7" s="134"/>
      <c r="AF7" s="134"/>
      <c r="AG7" s="143"/>
      <c r="AH7" s="143"/>
      <c r="AK7" s="133"/>
    </row>
    <row r="8" spans="1:42" s="154" customFormat="1" ht="16.899999999999999" customHeight="1" thickBot="1">
      <c r="A8" s="126" t="s">
        <v>490</v>
      </c>
      <c r="B8" s="148"/>
      <c r="C8" s="148"/>
      <c r="D8" s="147" t="s">
        <v>491</v>
      </c>
      <c r="E8" s="149">
        <f>SUM(E12:E211)</f>
        <v>0</v>
      </c>
      <c r="F8" s="149">
        <f>SUM(F12:F211)</f>
        <v>0</v>
      </c>
      <c r="G8" s="149">
        <f>SUM(G12:G211)</f>
        <v>0</v>
      </c>
      <c r="H8" s="149"/>
      <c r="I8" s="149"/>
      <c r="J8" s="149"/>
      <c r="K8" s="149">
        <f>SUMIF(K12:K211,"&gt;0",K12:K211)</f>
        <v>0</v>
      </c>
      <c r="L8" s="149"/>
      <c r="M8" s="149">
        <f>SUMIF(M12:M211,"&gt;0",M12:M211)</f>
        <v>0</v>
      </c>
      <c r="N8" s="149">
        <f>SUM(N12:N211)</f>
        <v>0</v>
      </c>
      <c r="O8" s="149">
        <f>SUM(O12:O211)</f>
        <v>0</v>
      </c>
      <c r="P8" s="149"/>
      <c r="Q8" s="149">
        <f>SUM(Q12:Q211)</f>
        <v>0</v>
      </c>
      <c r="R8" s="149">
        <f>SUM(R12:R211)</f>
        <v>0</v>
      </c>
      <c r="S8" s="149"/>
      <c r="T8" s="150"/>
      <c r="U8" s="151"/>
      <c r="V8" s="152"/>
      <c r="W8" s="151"/>
      <c r="X8" s="153" t="s">
        <v>231</v>
      </c>
      <c r="Y8" s="154" t="s">
        <v>236</v>
      </c>
      <c r="Z8" s="154" t="s">
        <v>232</v>
      </c>
      <c r="AA8" s="154" t="s">
        <v>233</v>
      </c>
      <c r="AB8" s="154" t="s">
        <v>234</v>
      </c>
      <c r="AC8" s="154" t="s">
        <v>237</v>
      </c>
      <c r="AD8" s="154" t="s">
        <v>238</v>
      </c>
      <c r="AF8" s="154" t="s">
        <v>239</v>
      </c>
      <c r="AI8" s="140"/>
      <c r="AJ8" s="140"/>
      <c r="AK8" s="140" t="s">
        <v>240</v>
      </c>
      <c r="AL8" s="140" t="s">
        <v>240</v>
      </c>
      <c r="AM8" s="140"/>
      <c r="AN8" s="140"/>
      <c r="AO8" s="140" t="s">
        <v>241</v>
      </c>
      <c r="AP8" s="140"/>
    </row>
    <row r="9" spans="1:42" s="52" customFormat="1" ht="13.15" customHeight="1">
      <c r="A9" s="498" t="s">
        <v>465</v>
      </c>
      <c r="B9" s="500" t="s">
        <v>331</v>
      </c>
      <c r="C9" s="502" t="s">
        <v>332</v>
      </c>
      <c r="D9" s="504" t="s">
        <v>486</v>
      </c>
      <c r="E9" s="506" t="s">
        <v>492</v>
      </c>
      <c r="F9" s="514" t="s">
        <v>473</v>
      </c>
      <c r="G9" s="452" t="s">
        <v>480</v>
      </c>
      <c r="H9" s="509" t="s">
        <v>313</v>
      </c>
      <c r="I9" s="510"/>
      <c r="J9" s="511"/>
      <c r="K9" s="506" t="s">
        <v>379</v>
      </c>
      <c r="L9" s="506" t="s">
        <v>446</v>
      </c>
      <c r="M9" s="512" t="s">
        <v>474</v>
      </c>
      <c r="N9" s="508" t="s">
        <v>388</v>
      </c>
      <c r="O9" s="475"/>
      <c r="P9" s="472" t="s">
        <v>493</v>
      </c>
      <c r="Q9" s="472" t="s">
        <v>494</v>
      </c>
      <c r="R9" s="520" t="s">
        <v>389</v>
      </c>
      <c r="S9" s="516" t="s">
        <v>448</v>
      </c>
      <c r="T9" s="518" t="s">
        <v>390</v>
      </c>
      <c r="U9" s="44"/>
      <c r="V9" s="72"/>
      <c r="W9" s="44"/>
      <c r="X9" s="51"/>
      <c r="AI9" s="37"/>
      <c r="AJ9" s="37"/>
      <c r="AK9" s="37"/>
      <c r="AL9" s="37"/>
      <c r="AM9" s="37"/>
      <c r="AN9" s="37"/>
      <c r="AO9" s="37"/>
      <c r="AP9" s="37"/>
    </row>
    <row r="10" spans="1:42" ht="50.25" customHeight="1">
      <c r="A10" s="499"/>
      <c r="B10" s="501"/>
      <c r="C10" s="503"/>
      <c r="D10" s="505"/>
      <c r="E10" s="507"/>
      <c r="F10" s="515"/>
      <c r="G10" s="453"/>
      <c r="H10" s="70" t="s">
        <v>481</v>
      </c>
      <c r="I10" s="349" t="s">
        <v>470</v>
      </c>
      <c r="J10" s="349" t="s">
        <v>387</v>
      </c>
      <c r="K10" s="507"/>
      <c r="L10" s="507"/>
      <c r="M10" s="513"/>
      <c r="N10" s="178">
        <v>1</v>
      </c>
      <c r="O10" s="179">
        <v>0.8</v>
      </c>
      <c r="P10" s="473"/>
      <c r="Q10" s="473"/>
      <c r="R10" s="521"/>
      <c r="S10" s="517"/>
      <c r="T10" s="519"/>
      <c r="U10" s="30"/>
      <c r="V10" s="73" t="s">
        <v>274</v>
      </c>
      <c r="W10" s="46" t="s">
        <v>273</v>
      </c>
      <c r="X10" s="30" t="s">
        <v>249</v>
      </c>
      <c r="Y10" s="46" t="s">
        <v>250</v>
      </c>
      <c r="Z10" s="46" t="s">
        <v>251</v>
      </c>
      <c r="AA10" s="47" t="s">
        <v>248</v>
      </c>
      <c r="AB10" s="47" t="s">
        <v>245</v>
      </c>
      <c r="AC10" s="47" t="s">
        <v>246</v>
      </c>
      <c r="AD10" s="48" t="s">
        <v>252</v>
      </c>
      <c r="AE10" s="48" t="s">
        <v>253</v>
      </c>
      <c r="AF10" s="47" t="s">
        <v>247</v>
      </c>
      <c r="AG10" s="48" t="s">
        <v>495</v>
      </c>
      <c r="AH10" s="48" t="s">
        <v>254</v>
      </c>
      <c r="AI10" s="48" t="s">
        <v>255</v>
      </c>
      <c r="AJ10" s="48" t="s">
        <v>256</v>
      </c>
      <c r="AK10" s="47" t="s">
        <v>259</v>
      </c>
      <c r="AL10" s="48" t="s">
        <v>258</v>
      </c>
      <c r="AM10" s="48" t="s">
        <v>257</v>
      </c>
      <c r="AN10" s="48" t="s">
        <v>260</v>
      </c>
      <c r="AO10" s="46" t="s">
        <v>261</v>
      </c>
      <c r="AP10" s="50"/>
    </row>
    <row r="11" spans="1:42" s="288" customFormat="1" ht="16.899999999999999" customHeight="1">
      <c r="A11" s="207" t="s">
        <v>279</v>
      </c>
      <c r="B11" s="319" t="s">
        <v>280</v>
      </c>
      <c r="C11" s="320" t="s">
        <v>281</v>
      </c>
      <c r="D11" s="321">
        <v>28.09</v>
      </c>
      <c r="E11" s="322">
        <v>176</v>
      </c>
      <c r="F11" s="323">
        <v>91</v>
      </c>
      <c r="G11" s="323">
        <v>8</v>
      </c>
      <c r="H11" s="324">
        <v>12</v>
      </c>
      <c r="I11" s="325">
        <v>1</v>
      </c>
      <c r="J11" s="326">
        <v>11</v>
      </c>
      <c r="K11" s="322">
        <v>66</v>
      </c>
      <c r="L11" s="327">
        <v>5</v>
      </c>
      <c r="M11" s="321">
        <v>61</v>
      </c>
      <c r="N11" s="328">
        <v>1713.49</v>
      </c>
      <c r="O11" s="326">
        <v>1370.79</v>
      </c>
      <c r="P11" s="322">
        <v>0</v>
      </c>
      <c r="Q11" s="327">
        <v>179.78</v>
      </c>
      <c r="R11" s="321">
        <v>1191.02</v>
      </c>
      <c r="S11" s="322">
        <v>109.66</v>
      </c>
      <c r="T11" s="329">
        <v>1300.68</v>
      </c>
      <c r="U11" s="330"/>
      <c r="V11" s="331"/>
      <c r="W11" s="331"/>
      <c r="X11" s="330"/>
      <c r="Y11" s="330"/>
      <c r="Z11" s="332"/>
      <c r="AA11" s="332"/>
      <c r="AB11" s="332"/>
      <c r="AC11" s="332"/>
      <c r="AD11" s="332"/>
      <c r="AE11" s="332"/>
      <c r="AF11" s="332"/>
      <c r="AG11" s="284"/>
      <c r="AH11" s="333"/>
      <c r="AI11" s="332"/>
      <c r="AJ11" s="332"/>
      <c r="AK11" s="331"/>
      <c r="AL11" s="287"/>
      <c r="AM11" s="332"/>
      <c r="AN11" s="332"/>
      <c r="AO11" s="332"/>
    </row>
    <row r="12" spans="1:42" s="135" customFormat="1" ht="16.899999999999999" customHeight="1">
      <c r="A12" s="155" t="str">
        <f>IF('1045Bi Dati di base lav.'!A8="","",'1045Bi Dati di base lav.'!A8)</f>
        <v/>
      </c>
      <c r="B12" s="156" t="str">
        <f>IF('1045Bi Dati di base lav.'!B8="","",'1045Bi Dati di base lav.'!B8)</f>
        <v/>
      </c>
      <c r="C12" s="157" t="str">
        <f>IF('1045Bi Dati di base lav.'!C8="","",'1045Bi Dati di base lav.'!C8)</f>
        <v/>
      </c>
      <c r="D12" s="228" t="str">
        <f>IF('1045Bi Dati di base lav.'!AG8="","",'1045Bi Dati di base lav.'!AG8)</f>
        <v/>
      </c>
      <c r="E12" s="229" t="str">
        <f>IF('1045Bi Dati di base lav.'!N8="","",'1045Bi Dati di base lav.'!N8)</f>
        <v/>
      </c>
      <c r="F12" s="223" t="str">
        <f>IF('1045Bi Dati di base lav.'!O8="","",'1045Bi Dati di base lav.'!O8)</f>
        <v/>
      </c>
      <c r="G12" s="224" t="str">
        <f>IF('1045Bi Dati di base lav.'!P8="","",'1045Bi Dati di base lav.'!P8)</f>
        <v/>
      </c>
      <c r="H12" s="225" t="str">
        <f>IF('1045Bi Dati di base lav.'!Q8="","",'1045Bi Dati di base lav.'!Q8)</f>
        <v/>
      </c>
      <c r="I12" s="226" t="str">
        <f>IF('1045Bi Dati di base lav.'!R8="","",'1045Bi Dati di base lav.'!R8)</f>
        <v/>
      </c>
      <c r="J12" s="334" t="str">
        <f t="shared" ref="J12:J43" si="1">IF(A12="","",X12)</f>
        <v/>
      </c>
      <c r="K12" s="229" t="str">
        <f>Y12</f>
        <v/>
      </c>
      <c r="L12" s="335" t="str">
        <f>IF('1045Bi Dati di base lav.'!S8="","",'1045Bi Dati di base lav.'!S8)</f>
        <v/>
      </c>
      <c r="M12" s="228" t="str">
        <f t="shared" ref="M12:O14" si="2">Z12</f>
        <v/>
      </c>
      <c r="N12" s="336" t="str">
        <f t="shared" si="2"/>
        <v/>
      </c>
      <c r="O12" s="334" t="str">
        <f t="shared" si="2"/>
        <v/>
      </c>
      <c r="P12" s="337" t="str">
        <f>AD12</f>
        <v/>
      </c>
      <c r="Q12" s="227" t="str">
        <f>AC12</f>
        <v/>
      </c>
      <c r="R12" s="228" t="str">
        <f>AF12</f>
        <v/>
      </c>
      <c r="S12" s="229" t="str">
        <f>IF(N12="","",MAX((N12-AE12)*'1045Ai Domanda'!$B$30,0))</f>
        <v/>
      </c>
      <c r="T12" s="230" t="str">
        <f>IF(S12="","",R12+S12)</f>
        <v/>
      </c>
      <c r="U12" s="151"/>
      <c r="V12" s="158" t="str">
        <f>IF('1045Bi Dati di base lav.'!M8="","",'1045Bi Dati di base lav.'!M8)</f>
        <v/>
      </c>
      <c r="W12" s="158" t="str">
        <f>IF($C12="","",'1045Ei Conteggio'!D12)</f>
        <v/>
      </c>
      <c r="X12" s="151">
        <f>IF(AND('1045Bi Dati di base lav.'!Q8="",'1045Bi Dati di base lav.'!R8=""),0,'1045Bi Dati di base lav.'!Q8-'1045Bi Dati di base lav.'!R8)</f>
        <v>0</v>
      </c>
      <c r="Y12" s="151" t="str">
        <f>IF(OR($C12="",'1045Bi Dati di base lav.'!N8="",F12="",'1045Bi Dati di base lav.'!P8="",X12=""),"",'1045Bi Dati di base lav.'!N8-F12-'1045Bi Dati di base lav.'!P8-X12)</f>
        <v/>
      </c>
      <c r="Z12" s="134" t="str">
        <f>IF(K12="","",K12 - '1045Bi Dati di base lav.'!S8)</f>
        <v/>
      </c>
      <c r="AA12" s="134" t="str">
        <f>IF(OR($C12="",K12="",D12="",M12&lt;0),"",MAX(M12*D12,0))</f>
        <v/>
      </c>
      <c r="AB12" s="134" t="str">
        <f>IF(OR($C12="",N12=""),"",AA12*0.8)</f>
        <v/>
      </c>
      <c r="AC12" s="134" t="str">
        <f t="shared" ref="AC12:AC43" si="3">IF(OR($C12="",D12="",N12=""),"",$AC$4/5*V12*D12*0.8)</f>
        <v/>
      </c>
      <c r="AD12" s="134" t="str">
        <f>IF(OR($C12="",K12="",N12=""),"",MAX(O12+'1045Bi Dati di base lav.'!T8-N12,0))</f>
        <v/>
      </c>
      <c r="AE12" s="134">
        <f>'1045Bi Dati di base lav.'!T8</f>
        <v>0</v>
      </c>
      <c r="AF12" s="134" t="str">
        <f>IF(OR($C12="",N12=""),"",MAX(O12-Q12-AD12,0))</f>
        <v/>
      </c>
      <c r="AG12" s="139">
        <f>IF('1045Bi Dati di base lav.'!N8="",0,1)</f>
        <v>0</v>
      </c>
      <c r="AH12" s="143">
        <f>IF(K12="",0,IF(ROUND(K12,2)&lt;=0,0,1))</f>
        <v>0</v>
      </c>
      <c r="AI12" s="134">
        <f>IF('1045Bi Dati di base lav.'!N8="",0,'1045Bi Dati di base lav.'!N8)</f>
        <v>0</v>
      </c>
      <c r="AJ12" s="134">
        <f>IF('1045Bi Dati di base lav.'!N8="",0,'1045Bi Dati di base lav.'!P8)</f>
        <v>0</v>
      </c>
      <c r="AK12" s="158">
        <f>IF('1045Bi Dati di base lav.'!V8&gt;0,AA12,0)</f>
        <v>0</v>
      </c>
      <c r="AL12" s="140">
        <f>IF('1045Bi Dati di base lav.'!V8&gt;0,'1045Bi Dati di base lav.'!T8,0)</f>
        <v>0</v>
      </c>
      <c r="AM12" s="134">
        <f>'1045Bi Dati di base lav.'!N8</f>
        <v>0</v>
      </c>
      <c r="AN12" s="134">
        <f>'1045Bi Dati di base lav.'!P8</f>
        <v>0</v>
      </c>
      <c r="AO12" s="134">
        <f>IF(AK12="",0,MAX(AK12-AL12,0))</f>
        <v>0</v>
      </c>
    </row>
    <row r="13" spans="1:42" s="135" customFormat="1" ht="16.899999999999999" customHeight="1">
      <c r="A13" s="159" t="str">
        <f>IF('1045Bi Dati di base lav.'!A9="","",'1045Bi Dati di base lav.'!A9)</f>
        <v/>
      </c>
      <c r="B13" s="160" t="str">
        <f>IF('1045Bi Dati di base lav.'!B9="","",'1045Bi Dati di base lav.'!B9)</f>
        <v/>
      </c>
      <c r="C13" s="161" t="str">
        <f>IF('1045Bi Dati di base lav.'!C9="","",'1045Bi Dati di base lav.'!C9)</f>
        <v/>
      </c>
      <c r="D13" s="228" t="str">
        <f>IF('1045Bi Dati di base lav.'!AG9="","",'1045Bi Dati di base lav.'!AG9)</f>
        <v/>
      </c>
      <c r="E13" s="236" t="str">
        <f>IF('1045Bi Dati di base lav.'!N9="","",'1045Bi Dati di base lav.'!N9)</f>
        <v/>
      </c>
      <c r="F13" s="224" t="str">
        <f>IF('1045Bi Dati di base lav.'!O9="","",'1045Bi Dati di base lav.'!O9)</f>
        <v/>
      </c>
      <c r="G13" s="231" t="str">
        <f>IF('1045Bi Dati di base lav.'!P9="","",'1045Bi Dati di base lav.'!P9)</f>
        <v/>
      </c>
      <c r="H13" s="232" t="str">
        <f>IF('1045Bi Dati di base lav.'!Q9="","",'1045Bi Dati di base lav.'!Q9)</f>
        <v/>
      </c>
      <c r="I13" s="233" t="str">
        <f>IF('1045Bi Dati di base lav.'!R9="","",'1045Bi Dati di base lav.'!R9)</f>
        <v/>
      </c>
      <c r="J13" s="338" t="str">
        <f t="shared" si="1"/>
        <v/>
      </c>
      <c r="K13" s="236" t="str">
        <f>Y13</f>
        <v/>
      </c>
      <c r="L13" s="234" t="str">
        <f>IF('1045Bi Dati di base lav.'!S9="","",'1045Bi Dati di base lav.'!S9)</f>
        <v/>
      </c>
      <c r="M13" s="235" t="str">
        <f t="shared" si="2"/>
        <v/>
      </c>
      <c r="N13" s="339" t="str">
        <f t="shared" si="2"/>
        <v/>
      </c>
      <c r="O13" s="338" t="str">
        <f t="shared" si="2"/>
        <v/>
      </c>
      <c r="P13" s="236" t="str">
        <f t="shared" ref="P13:P76" si="4">AD13</f>
        <v/>
      </c>
      <c r="Q13" s="234" t="str">
        <f>AC13</f>
        <v/>
      </c>
      <c r="R13" s="235" t="str">
        <f>AF13</f>
        <v/>
      </c>
      <c r="S13" s="236" t="str">
        <f>IF(N13="","",MAX((N13-AE13)*'1045Ai Domanda'!$B$30,0))</f>
        <v/>
      </c>
      <c r="T13" s="237" t="str">
        <f t="shared" ref="T13:T76" si="5">IF(S13="","",R13+S13)</f>
        <v/>
      </c>
      <c r="U13" s="151"/>
      <c r="V13" s="158" t="str">
        <f>IF('1045Bi Dati di base lav.'!M9="","",'1045Bi Dati di base lav.'!M9)</f>
        <v/>
      </c>
      <c r="W13" s="158" t="str">
        <f>IF($C13="","",'1045Ei Conteggio'!D13)</f>
        <v/>
      </c>
      <c r="X13" s="151">
        <f>IF(AND('1045Bi Dati di base lav.'!Q9="",'1045Bi Dati di base lav.'!R9=""),0,'1045Bi Dati di base lav.'!Q9-'1045Bi Dati di base lav.'!R9)</f>
        <v>0</v>
      </c>
      <c r="Y13" s="151" t="str">
        <f>IF(OR($C13="",'1045Bi Dati di base lav.'!N9="",F13="",'1045Bi Dati di base lav.'!P9="",X13=""),"",'1045Bi Dati di base lav.'!N9-F13-'1045Bi Dati di base lav.'!P9-X13)</f>
        <v/>
      </c>
      <c r="Z13" s="134" t="str">
        <f>IF(K13="","",K13 - '1045Bi Dati di base lav.'!S9)</f>
        <v/>
      </c>
      <c r="AA13" s="134" t="str">
        <f t="shared" ref="AA13:AA76" si="6">IF(OR($C13="",K13="",D13="",M13&lt;0),"",MAX(M13*D13,0))</f>
        <v/>
      </c>
      <c r="AB13" s="134" t="str">
        <f t="shared" ref="AB13:AB76" si="7">IF(OR($C13="",N13=""),"",AA13*0.8)</f>
        <v/>
      </c>
      <c r="AC13" s="134" t="str">
        <f t="shared" si="3"/>
        <v/>
      </c>
      <c r="AD13" s="134" t="str">
        <f>IF(OR($C13="",K13="",N13=""),"",MAX(O13+'1045Bi Dati di base lav.'!T9-N13,0))</f>
        <v/>
      </c>
      <c r="AE13" s="134">
        <f>'1045Bi Dati di base lav.'!T9</f>
        <v>0</v>
      </c>
      <c r="AF13" s="134" t="str">
        <f t="shared" ref="AF13:AF76" si="8">IF(OR($C13="",N13=""),"",MAX(O13-Q13-AD13,0))</f>
        <v/>
      </c>
      <c r="AG13" s="139">
        <f>IF('1045Bi Dati di base lav.'!N9="",0,1)</f>
        <v>0</v>
      </c>
      <c r="AH13" s="143">
        <f t="shared" ref="AH13:AH76" si="9">IF(K13="",0,IF(ROUND(K13,2)&lt;=0,0,1))</f>
        <v>0</v>
      </c>
      <c r="AI13" s="134">
        <f>IF('1045Bi Dati di base lav.'!N9="",0,'1045Bi Dati di base lav.'!N9)</f>
        <v>0</v>
      </c>
      <c r="AJ13" s="134">
        <f>IF('1045Bi Dati di base lav.'!N9="",0,'1045Bi Dati di base lav.'!P9)</f>
        <v>0</v>
      </c>
      <c r="AK13" s="158">
        <f>IF('1045Bi Dati di base lav.'!V9&gt;0,AA13,0)</f>
        <v>0</v>
      </c>
      <c r="AL13" s="140">
        <f>IF('1045Bi Dati di base lav.'!V9&gt;0,'1045Bi Dati di base lav.'!T9,0)</f>
        <v>0</v>
      </c>
      <c r="AM13" s="134">
        <f>'1045Bi Dati di base lav.'!N9</f>
        <v>0</v>
      </c>
      <c r="AN13" s="134">
        <f>'1045Bi Dati di base lav.'!P9</f>
        <v>0</v>
      </c>
      <c r="AO13" s="134">
        <f>IF(AK13="",0,MAX(AK13-AL13,0))</f>
        <v>0</v>
      </c>
    </row>
    <row r="14" spans="1:42" s="135" customFormat="1" ht="16.899999999999999" customHeight="1">
      <c r="A14" s="159" t="str">
        <f>IF('1045Bi Dati di base lav.'!A10="","",'1045Bi Dati di base lav.'!A10)</f>
        <v/>
      </c>
      <c r="B14" s="160" t="str">
        <f>IF('1045Bi Dati di base lav.'!B10="","",'1045Bi Dati di base lav.'!B10)</f>
        <v/>
      </c>
      <c r="C14" s="161" t="str">
        <f>IF('1045Bi Dati di base lav.'!C10="","",'1045Bi Dati di base lav.'!C10)</f>
        <v/>
      </c>
      <c r="D14" s="228" t="str">
        <f>IF('1045Bi Dati di base lav.'!AG10="","",'1045Bi Dati di base lav.'!AG10)</f>
        <v/>
      </c>
      <c r="E14" s="236" t="str">
        <f>IF('1045Bi Dati di base lav.'!N10="","",'1045Bi Dati di base lav.'!N10)</f>
        <v/>
      </c>
      <c r="F14" s="224" t="str">
        <f>IF('1045Bi Dati di base lav.'!O10="","",'1045Bi Dati di base lav.'!O10)</f>
        <v/>
      </c>
      <c r="G14" s="231" t="str">
        <f>IF('1045Bi Dati di base lav.'!P10="","",'1045Bi Dati di base lav.'!P10)</f>
        <v/>
      </c>
      <c r="H14" s="232" t="str">
        <f>IF('1045Bi Dati di base lav.'!Q10="","",'1045Bi Dati di base lav.'!Q10)</f>
        <v/>
      </c>
      <c r="I14" s="233" t="str">
        <f>IF('1045Bi Dati di base lav.'!R10="","",'1045Bi Dati di base lav.'!R10)</f>
        <v/>
      </c>
      <c r="J14" s="338" t="str">
        <f t="shared" si="1"/>
        <v/>
      </c>
      <c r="K14" s="236" t="str">
        <f>Y14</f>
        <v/>
      </c>
      <c r="L14" s="234" t="str">
        <f>IF('1045Bi Dati di base lav.'!S10="","",'1045Bi Dati di base lav.'!S10)</f>
        <v/>
      </c>
      <c r="M14" s="235" t="str">
        <f t="shared" si="2"/>
        <v/>
      </c>
      <c r="N14" s="339" t="str">
        <f t="shared" si="2"/>
        <v/>
      </c>
      <c r="O14" s="338" t="str">
        <f t="shared" si="2"/>
        <v/>
      </c>
      <c r="P14" s="236" t="str">
        <f t="shared" si="4"/>
        <v/>
      </c>
      <c r="Q14" s="234" t="str">
        <f>AC14</f>
        <v/>
      </c>
      <c r="R14" s="235" t="str">
        <f>AF14</f>
        <v/>
      </c>
      <c r="S14" s="236" t="str">
        <f>IF(N14="","",MAX((N14-AE14)*'1045Ai Domanda'!$B$30,0))</f>
        <v/>
      </c>
      <c r="T14" s="237" t="str">
        <f t="shared" si="5"/>
        <v/>
      </c>
      <c r="U14" s="151"/>
      <c r="V14" s="158" t="str">
        <f>IF('1045Bi Dati di base lav.'!M10="","",'1045Bi Dati di base lav.'!M10)</f>
        <v/>
      </c>
      <c r="W14" s="158" t="str">
        <f>IF($C14="","",'1045Ei Conteggio'!D14)</f>
        <v/>
      </c>
      <c r="X14" s="151">
        <f>IF(AND('1045Bi Dati di base lav.'!Q10="",'1045Bi Dati di base lav.'!R10=""),0,'1045Bi Dati di base lav.'!Q10-'1045Bi Dati di base lav.'!R10)</f>
        <v>0</v>
      </c>
      <c r="Y14" s="151" t="str">
        <f>IF(OR($C14="",'1045Bi Dati di base lav.'!N10="",F14="",'1045Bi Dati di base lav.'!P10="",X14=""),"",'1045Bi Dati di base lav.'!N10-F14-'1045Bi Dati di base lav.'!P10-X14)</f>
        <v/>
      </c>
      <c r="Z14" s="134" t="str">
        <f>IF(K14="","",K14 - '1045Bi Dati di base lav.'!S10)</f>
        <v/>
      </c>
      <c r="AA14" s="134" t="str">
        <f t="shared" si="6"/>
        <v/>
      </c>
      <c r="AB14" s="134" t="str">
        <f t="shared" si="7"/>
        <v/>
      </c>
      <c r="AC14" s="134" t="str">
        <f t="shared" si="3"/>
        <v/>
      </c>
      <c r="AD14" s="134" t="str">
        <f>IF(OR($C14="",K14="",N14=""),"",MAX(O14+'1045Bi Dati di base lav.'!T10-N14,0))</f>
        <v/>
      </c>
      <c r="AE14" s="134">
        <f>'1045Bi Dati di base lav.'!T10</f>
        <v>0</v>
      </c>
      <c r="AF14" s="134" t="str">
        <f t="shared" si="8"/>
        <v/>
      </c>
      <c r="AG14" s="139">
        <f>IF('1045Bi Dati di base lav.'!N10="",0,1)</f>
        <v>0</v>
      </c>
      <c r="AH14" s="143">
        <f t="shared" si="9"/>
        <v>0</v>
      </c>
      <c r="AI14" s="134">
        <f>IF('1045Bi Dati di base lav.'!N10="",0,'1045Bi Dati di base lav.'!N10)</f>
        <v>0</v>
      </c>
      <c r="AJ14" s="134">
        <f>IF('1045Bi Dati di base lav.'!N10="",0,'1045Bi Dati di base lav.'!P10)</f>
        <v>0</v>
      </c>
      <c r="AK14" s="158">
        <f>IF('1045Bi Dati di base lav.'!V10&gt;0,AA14,0)</f>
        <v>0</v>
      </c>
      <c r="AL14" s="140">
        <f>IF('1045Bi Dati di base lav.'!V10&gt;0,'1045Bi Dati di base lav.'!T10,0)</f>
        <v>0</v>
      </c>
      <c r="AM14" s="134">
        <f>'1045Bi Dati di base lav.'!N10</f>
        <v>0</v>
      </c>
      <c r="AN14" s="134">
        <f>'1045Bi Dati di base lav.'!P10</f>
        <v>0</v>
      </c>
      <c r="AO14" s="134">
        <f>IF(AK14="",0,MAX(AK14-AL14,0))</f>
        <v>0</v>
      </c>
    </row>
    <row r="15" spans="1:42" s="135" customFormat="1" ht="16.899999999999999" customHeight="1">
      <c r="A15" s="159" t="str">
        <f>IF('1045Bi Dati di base lav.'!A11="","",'1045Bi Dati di base lav.'!A11)</f>
        <v/>
      </c>
      <c r="B15" s="160" t="str">
        <f>IF('1045Bi Dati di base lav.'!B11="","",'1045Bi Dati di base lav.'!B11)</f>
        <v/>
      </c>
      <c r="C15" s="161" t="str">
        <f>IF('1045Bi Dati di base lav.'!C11="","",'1045Bi Dati di base lav.'!C11)</f>
        <v/>
      </c>
      <c r="D15" s="228" t="str">
        <f>IF('1045Bi Dati di base lav.'!AG11="","",'1045Bi Dati di base lav.'!AG11)</f>
        <v/>
      </c>
      <c r="E15" s="236" t="str">
        <f>IF('1045Bi Dati di base lav.'!N11="","",'1045Bi Dati di base lav.'!N11)</f>
        <v/>
      </c>
      <c r="F15" s="224" t="str">
        <f>IF('1045Bi Dati di base lav.'!O11="","",'1045Bi Dati di base lav.'!O11)</f>
        <v/>
      </c>
      <c r="G15" s="231" t="str">
        <f>IF('1045Bi Dati di base lav.'!P11="","",'1045Bi Dati di base lav.'!P11)</f>
        <v/>
      </c>
      <c r="H15" s="232" t="str">
        <f>IF('1045Bi Dati di base lav.'!Q11="","",'1045Bi Dati di base lav.'!Q11)</f>
        <v/>
      </c>
      <c r="I15" s="233" t="str">
        <f>IF('1045Bi Dati di base lav.'!R11="","",'1045Bi Dati di base lav.'!R11)</f>
        <v/>
      </c>
      <c r="J15" s="338" t="str">
        <f t="shared" si="1"/>
        <v/>
      </c>
      <c r="K15" s="236" t="str">
        <f t="shared" ref="K15:K78" si="10">Y15</f>
        <v/>
      </c>
      <c r="L15" s="234" t="str">
        <f>IF('1045Bi Dati di base lav.'!S11="","",'1045Bi Dati di base lav.'!S11)</f>
        <v/>
      </c>
      <c r="M15" s="235" t="str">
        <f t="shared" ref="M15:M78" si="11">Z15</f>
        <v/>
      </c>
      <c r="N15" s="339" t="str">
        <f t="shared" ref="N15:N78" si="12">AA15</f>
        <v/>
      </c>
      <c r="O15" s="338" t="str">
        <f t="shared" ref="O15:O78" si="13">AB15</f>
        <v/>
      </c>
      <c r="P15" s="236" t="str">
        <f t="shared" si="4"/>
        <v/>
      </c>
      <c r="Q15" s="234" t="str">
        <f t="shared" ref="Q15:Q78" si="14">AC15</f>
        <v/>
      </c>
      <c r="R15" s="235" t="str">
        <f t="shared" ref="R15:R78" si="15">AF15</f>
        <v/>
      </c>
      <c r="S15" s="236" t="str">
        <f>IF(N15="","",MAX((N15-AE15)*'1045Ai Domanda'!$B$30,0))</f>
        <v/>
      </c>
      <c r="T15" s="237" t="str">
        <f t="shared" si="5"/>
        <v/>
      </c>
      <c r="U15" s="151"/>
      <c r="V15" s="158" t="str">
        <f>IF('1045Bi Dati di base lav.'!M11="","",'1045Bi Dati di base lav.'!M11)</f>
        <v/>
      </c>
      <c r="W15" s="158" t="str">
        <f>IF($C15="","",'1045Ei Conteggio'!D15)</f>
        <v/>
      </c>
      <c r="X15" s="151">
        <f>IF(AND('1045Bi Dati di base lav.'!Q11="",'1045Bi Dati di base lav.'!R11=""),0,'1045Bi Dati di base lav.'!Q11-'1045Bi Dati di base lav.'!R11)</f>
        <v>0</v>
      </c>
      <c r="Y15" s="151" t="str">
        <f>IF(OR($C15="",'1045Bi Dati di base lav.'!N11="",F15="",'1045Bi Dati di base lav.'!P11="",X15=""),"",'1045Bi Dati di base lav.'!N11-F15-'1045Bi Dati di base lav.'!P11-X15)</f>
        <v/>
      </c>
      <c r="Z15" s="134" t="str">
        <f>IF(K15="","",K15 - '1045Bi Dati di base lav.'!S11)</f>
        <v/>
      </c>
      <c r="AA15" s="134" t="str">
        <f t="shared" si="6"/>
        <v/>
      </c>
      <c r="AB15" s="134" t="str">
        <f t="shared" si="7"/>
        <v/>
      </c>
      <c r="AC15" s="134" t="str">
        <f t="shared" si="3"/>
        <v/>
      </c>
      <c r="AD15" s="134" t="str">
        <f>IF(OR($C15="",K15="",N15=""),"",MAX(O15+'1045Bi Dati di base lav.'!T11-N15,0))</f>
        <v/>
      </c>
      <c r="AE15" s="134">
        <f>'1045Bi Dati di base lav.'!T11</f>
        <v>0</v>
      </c>
      <c r="AF15" s="134" t="str">
        <f t="shared" si="8"/>
        <v/>
      </c>
      <c r="AG15" s="139">
        <f>IF('1045Bi Dati di base lav.'!N11="",0,1)</f>
        <v>0</v>
      </c>
      <c r="AH15" s="143">
        <f t="shared" si="9"/>
        <v>0</v>
      </c>
      <c r="AI15" s="134">
        <f>IF('1045Bi Dati di base lav.'!N11="",0,'1045Bi Dati di base lav.'!N11)</f>
        <v>0</v>
      </c>
      <c r="AJ15" s="134">
        <f>IF('1045Bi Dati di base lav.'!N11="",0,'1045Bi Dati di base lav.'!P11)</f>
        <v>0</v>
      </c>
      <c r="AK15" s="158">
        <f>IF('1045Bi Dati di base lav.'!V11&gt;0,AA15,0)</f>
        <v>0</v>
      </c>
      <c r="AL15" s="140">
        <f>IF('1045Bi Dati di base lav.'!V11&gt;0,'1045Bi Dati di base lav.'!T11,0)</f>
        <v>0</v>
      </c>
      <c r="AM15" s="134">
        <f>'1045Bi Dati di base lav.'!N11</f>
        <v>0</v>
      </c>
      <c r="AN15" s="134">
        <f>'1045Bi Dati di base lav.'!P11</f>
        <v>0</v>
      </c>
      <c r="AO15" s="134">
        <f t="shared" ref="AO15:AO78" si="16">IF(AK15="",0,MAX(AK15-AL15,0))</f>
        <v>0</v>
      </c>
    </row>
    <row r="16" spans="1:42" s="135" customFormat="1" ht="16.899999999999999" customHeight="1">
      <c r="A16" s="159" t="str">
        <f>IF('1045Bi Dati di base lav.'!A12="","",'1045Bi Dati di base lav.'!A12)</f>
        <v/>
      </c>
      <c r="B16" s="160" t="str">
        <f>IF('1045Bi Dati di base lav.'!B12="","",'1045Bi Dati di base lav.'!B12)</f>
        <v/>
      </c>
      <c r="C16" s="161" t="str">
        <f>IF('1045Bi Dati di base lav.'!C12="","",'1045Bi Dati di base lav.'!C12)</f>
        <v/>
      </c>
      <c r="D16" s="228" t="str">
        <f>IF('1045Bi Dati di base lav.'!AG12="","",'1045Bi Dati di base lav.'!AG12)</f>
        <v/>
      </c>
      <c r="E16" s="236" t="str">
        <f>IF('1045Bi Dati di base lav.'!N12="","",'1045Bi Dati di base lav.'!N12)</f>
        <v/>
      </c>
      <c r="F16" s="224" t="str">
        <f>IF('1045Bi Dati di base lav.'!O12="","",'1045Bi Dati di base lav.'!O12)</f>
        <v/>
      </c>
      <c r="G16" s="231" t="str">
        <f>IF('1045Bi Dati di base lav.'!P12="","",'1045Bi Dati di base lav.'!P12)</f>
        <v/>
      </c>
      <c r="H16" s="232" t="str">
        <f>IF('1045Bi Dati di base lav.'!Q12="","",'1045Bi Dati di base lav.'!Q12)</f>
        <v/>
      </c>
      <c r="I16" s="233" t="str">
        <f>IF('1045Bi Dati di base lav.'!R12="","",'1045Bi Dati di base lav.'!R12)</f>
        <v/>
      </c>
      <c r="J16" s="338" t="str">
        <f t="shared" si="1"/>
        <v/>
      </c>
      <c r="K16" s="236" t="str">
        <f t="shared" si="10"/>
        <v/>
      </c>
      <c r="L16" s="234" t="str">
        <f>IF('1045Bi Dati di base lav.'!S12="","",'1045Bi Dati di base lav.'!S12)</f>
        <v/>
      </c>
      <c r="M16" s="235" t="str">
        <f t="shared" si="11"/>
        <v/>
      </c>
      <c r="N16" s="339" t="str">
        <f t="shared" si="12"/>
        <v/>
      </c>
      <c r="O16" s="338" t="str">
        <f t="shared" si="13"/>
        <v/>
      </c>
      <c r="P16" s="236" t="str">
        <f t="shared" si="4"/>
        <v/>
      </c>
      <c r="Q16" s="234" t="str">
        <f t="shared" si="14"/>
        <v/>
      </c>
      <c r="R16" s="235" t="str">
        <f t="shared" si="15"/>
        <v/>
      </c>
      <c r="S16" s="236" t="str">
        <f>IF(N16="","",MAX((N16-AE16)*'1045Ai Domanda'!$B$30,0))</f>
        <v/>
      </c>
      <c r="T16" s="237" t="str">
        <f t="shared" si="5"/>
        <v/>
      </c>
      <c r="U16" s="151"/>
      <c r="V16" s="158" t="str">
        <f>IF('1045Bi Dati di base lav.'!M12="","",'1045Bi Dati di base lav.'!M12)</f>
        <v/>
      </c>
      <c r="W16" s="158" t="str">
        <f>IF($C16="","",'1045Ei Conteggio'!D16)</f>
        <v/>
      </c>
      <c r="X16" s="151">
        <f>IF(AND('1045Bi Dati di base lav.'!Q12="",'1045Bi Dati di base lav.'!R12=""),0,'1045Bi Dati di base lav.'!Q12-'1045Bi Dati di base lav.'!R12)</f>
        <v>0</v>
      </c>
      <c r="Y16" s="151" t="str">
        <f>IF(OR($C16="",'1045Bi Dati di base lav.'!N12="",F16="",'1045Bi Dati di base lav.'!P12="",X16=""),"",'1045Bi Dati di base lav.'!N12-F16-'1045Bi Dati di base lav.'!P12-X16)</f>
        <v/>
      </c>
      <c r="Z16" s="134" t="str">
        <f>IF(K16="","",K16 - '1045Bi Dati di base lav.'!S12)</f>
        <v/>
      </c>
      <c r="AA16" s="134" t="str">
        <f t="shared" si="6"/>
        <v/>
      </c>
      <c r="AB16" s="134" t="str">
        <f t="shared" si="7"/>
        <v/>
      </c>
      <c r="AC16" s="134" t="str">
        <f t="shared" si="3"/>
        <v/>
      </c>
      <c r="AD16" s="134" t="str">
        <f>IF(OR($C16="",K16="",N16=""),"",MAX(O16+'1045Bi Dati di base lav.'!T12-N16,0))</f>
        <v/>
      </c>
      <c r="AE16" s="134">
        <f>'1045Bi Dati di base lav.'!T12</f>
        <v>0</v>
      </c>
      <c r="AF16" s="134" t="str">
        <f t="shared" si="8"/>
        <v/>
      </c>
      <c r="AG16" s="139">
        <f>IF('1045Bi Dati di base lav.'!N12="",0,1)</f>
        <v>0</v>
      </c>
      <c r="AH16" s="143">
        <f t="shared" si="9"/>
        <v>0</v>
      </c>
      <c r="AI16" s="134">
        <f>IF('1045Bi Dati di base lav.'!N12="",0,'1045Bi Dati di base lav.'!N12)</f>
        <v>0</v>
      </c>
      <c r="AJ16" s="134">
        <f>IF('1045Bi Dati di base lav.'!N12="",0,'1045Bi Dati di base lav.'!P12)</f>
        <v>0</v>
      </c>
      <c r="AK16" s="158">
        <f>IF('1045Bi Dati di base lav.'!V12&gt;0,AA16,0)</f>
        <v>0</v>
      </c>
      <c r="AL16" s="140">
        <f>IF('1045Bi Dati di base lav.'!V12&gt;0,'1045Bi Dati di base lav.'!T12,0)</f>
        <v>0</v>
      </c>
      <c r="AM16" s="134">
        <f>'1045Bi Dati di base lav.'!N12</f>
        <v>0</v>
      </c>
      <c r="AN16" s="134">
        <f>'1045Bi Dati di base lav.'!P12</f>
        <v>0</v>
      </c>
      <c r="AO16" s="134">
        <f t="shared" si="16"/>
        <v>0</v>
      </c>
    </row>
    <row r="17" spans="1:41" s="135" customFormat="1" ht="16.899999999999999" customHeight="1">
      <c r="A17" s="159" t="str">
        <f>IF('1045Bi Dati di base lav.'!A13="","",'1045Bi Dati di base lav.'!A13)</f>
        <v/>
      </c>
      <c r="B17" s="160" t="str">
        <f>IF('1045Bi Dati di base lav.'!B13="","",'1045Bi Dati di base lav.'!B13)</f>
        <v/>
      </c>
      <c r="C17" s="161" t="str">
        <f>IF('1045Bi Dati di base lav.'!C13="","",'1045Bi Dati di base lav.'!C13)</f>
        <v/>
      </c>
      <c r="D17" s="228" t="str">
        <f>IF('1045Bi Dati di base lav.'!AG13="","",'1045Bi Dati di base lav.'!AG13)</f>
        <v/>
      </c>
      <c r="E17" s="236" t="str">
        <f>IF('1045Bi Dati di base lav.'!N13="","",'1045Bi Dati di base lav.'!N13)</f>
        <v/>
      </c>
      <c r="F17" s="224" t="str">
        <f>IF('1045Bi Dati di base lav.'!O13="","",'1045Bi Dati di base lav.'!O13)</f>
        <v/>
      </c>
      <c r="G17" s="231" t="str">
        <f>IF('1045Bi Dati di base lav.'!P13="","",'1045Bi Dati di base lav.'!P13)</f>
        <v/>
      </c>
      <c r="H17" s="232" t="str">
        <f>IF('1045Bi Dati di base lav.'!Q13="","",'1045Bi Dati di base lav.'!Q13)</f>
        <v/>
      </c>
      <c r="I17" s="233" t="str">
        <f>IF('1045Bi Dati di base lav.'!R13="","",'1045Bi Dati di base lav.'!R13)</f>
        <v/>
      </c>
      <c r="J17" s="338" t="str">
        <f t="shared" si="1"/>
        <v/>
      </c>
      <c r="K17" s="236" t="str">
        <f t="shared" si="10"/>
        <v/>
      </c>
      <c r="L17" s="234" t="str">
        <f>IF('1045Bi Dati di base lav.'!S13="","",'1045Bi Dati di base lav.'!S13)</f>
        <v/>
      </c>
      <c r="M17" s="235" t="str">
        <f t="shared" si="11"/>
        <v/>
      </c>
      <c r="N17" s="339" t="str">
        <f t="shared" si="12"/>
        <v/>
      </c>
      <c r="O17" s="338" t="str">
        <f t="shared" si="13"/>
        <v/>
      </c>
      <c r="P17" s="236" t="str">
        <f t="shared" si="4"/>
        <v/>
      </c>
      <c r="Q17" s="234" t="str">
        <f t="shared" si="14"/>
        <v/>
      </c>
      <c r="R17" s="235" t="str">
        <f t="shared" si="15"/>
        <v/>
      </c>
      <c r="S17" s="236" t="str">
        <f>IF(N17="","",MAX((N17-AE17)*'1045Ai Domanda'!$B$30,0))</f>
        <v/>
      </c>
      <c r="T17" s="237" t="str">
        <f t="shared" si="5"/>
        <v/>
      </c>
      <c r="U17" s="151"/>
      <c r="V17" s="158" t="str">
        <f>IF('1045Bi Dati di base lav.'!M13="","",'1045Bi Dati di base lav.'!M13)</f>
        <v/>
      </c>
      <c r="W17" s="158" t="str">
        <f>IF($C17="","",'1045Ei Conteggio'!D17)</f>
        <v/>
      </c>
      <c r="X17" s="151">
        <f>IF(AND('1045Bi Dati di base lav.'!Q13="",'1045Bi Dati di base lav.'!R13=""),0,'1045Bi Dati di base lav.'!Q13-'1045Bi Dati di base lav.'!R13)</f>
        <v>0</v>
      </c>
      <c r="Y17" s="151" t="str">
        <f>IF(OR($C17="",'1045Bi Dati di base lav.'!N13="",F17="",'1045Bi Dati di base lav.'!P13="",X17=""),"",'1045Bi Dati di base lav.'!N13-F17-'1045Bi Dati di base lav.'!P13-X17)</f>
        <v/>
      </c>
      <c r="Z17" s="134" t="str">
        <f>IF(K17="","",K17 - '1045Bi Dati di base lav.'!S13)</f>
        <v/>
      </c>
      <c r="AA17" s="134" t="str">
        <f t="shared" si="6"/>
        <v/>
      </c>
      <c r="AB17" s="134" t="str">
        <f t="shared" si="7"/>
        <v/>
      </c>
      <c r="AC17" s="134" t="str">
        <f t="shared" si="3"/>
        <v/>
      </c>
      <c r="AD17" s="134" t="str">
        <f>IF(OR($C17="",K17="",N17=""),"",MAX(O17+'1045Bi Dati di base lav.'!T13-N17,0))</f>
        <v/>
      </c>
      <c r="AE17" s="134">
        <f>'1045Bi Dati di base lav.'!T13</f>
        <v>0</v>
      </c>
      <c r="AF17" s="134" t="str">
        <f t="shared" si="8"/>
        <v/>
      </c>
      <c r="AG17" s="139">
        <f>IF('1045Bi Dati di base lav.'!N13="",0,1)</f>
        <v>0</v>
      </c>
      <c r="AH17" s="143">
        <f t="shared" si="9"/>
        <v>0</v>
      </c>
      <c r="AI17" s="134">
        <f>IF('1045Bi Dati di base lav.'!N13="",0,'1045Bi Dati di base lav.'!N13)</f>
        <v>0</v>
      </c>
      <c r="AJ17" s="134">
        <f>IF('1045Bi Dati di base lav.'!N13="",0,'1045Bi Dati di base lav.'!P13)</f>
        <v>0</v>
      </c>
      <c r="AK17" s="158">
        <f>IF('1045Bi Dati di base lav.'!V13&gt;0,AA17,0)</f>
        <v>0</v>
      </c>
      <c r="AL17" s="140">
        <f>IF('1045Bi Dati di base lav.'!V13&gt;0,'1045Bi Dati di base lav.'!T13,0)</f>
        <v>0</v>
      </c>
      <c r="AM17" s="134">
        <f>'1045Bi Dati di base lav.'!N13</f>
        <v>0</v>
      </c>
      <c r="AN17" s="134">
        <f>'1045Bi Dati di base lav.'!P13</f>
        <v>0</v>
      </c>
      <c r="AO17" s="134">
        <f t="shared" si="16"/>
        <v>0</v>
      </c>
    </row>
    <row r="18" spans="1:41" s="135" customFormat="1" ht="16.899999999999999" customHeight="1">
      <c r="A18" s="159" t="str">
        <f>IF('1045Bi Dati di base lav.'!A14="","",'1045Bi Dati di base lav.'!A14)</f>
        <v/>
      </c>
      <c r="B18" s="160" t="str">
        <f>IF('1045Bi Dati di base lav.'!B14="","",'1045Bi Dati di base lav.'!B14)</f>
        <v/>
      </c>
      <c r="C18" s="161" t="str">
        <f>IF('1045Bi Dati di base lav.'!C14="","",'1045Bi Dati di base lav.'!C14)</f>
        <v/>
      </c>
      <c r="D18" s="228" t="str">
        <f>IF('1045Bi Dati di base lav.'!AG14="","",'1045Bi Dati di base lav.'!AG14)</f>
        <v/>
      </c>
      <c r="E18" s="236" t="str">
        <f>IF('1045Bi Dati di base lav.'!N14="","",'1045Bi Dati di base lav.'!N14)</f>
        <v/>
      </c>
      <c r="F18" s="224" t="str">
        <f>IF('1045Bi Dati di base lav.'!O14="","",'1045Bi Dati di base lav.'!O14)</f>
        <v/>
      </c>
      <c r="G18" s="231" t="str">
        <f>IF('1045Bi Dati di base lav.'!P14="","",'1045Bi Dati di base lav.'!P14)</f>
        <v/>
      </c>
      <c r="H18" s="232" t="str">
        <f>IF('1045Bi Dati di base lav.'!Q14="","",'1045Bi Dati di base lav.'!Q14)</f>
        <v/>
      </c>
      <c r="I18" s="233" t="str">
        <f>IF('1045Bi Dati di base lav.'!R14="","",'1045Bi Dati di base lav.'!R14)</f>
        <v/>
      </c>
      <c r="J18" s="338" t="str">
        <f t="shared" si="1"/>
        <v/>
      </c>
      <c r="K18" s="236" t="str">
        <f t="shared" si="10"/>
        <v/>
      </c>
      <c r="L18" s="234" t="str">
        <f>IF('1045Bi Dati di base lav.'!S14="","",'1045Bi Dati di base lav.'!S14)</f>
        <v/>
      </c>
      <c r="M18" s="235" t="str">
        <f t="shared" si="11"/>
        <v/>
      </c>
      <c r="N18" s="339" t="str">
        <f t="shared" si="12"/>
        <v/>
      </c>
      <c r="O18" s="338" t="str">
        <f t="shared" si="13"/>
        <v/>
      </c>
      <c r="P18" s="236" t="str">
        <f t="shared" si="4"/>
        <v/>
      </c>
      <c r="Q18" s="234" t="str">
        <f t="shared" si="14"/>
        <v/>
      </c>
      <c r="R18" s="235" t="str">
        <f t="shared" si="15"/>
        <v/>
      </c>
      <c r="S18" s="236" t="str">
        <f>IF(N18="","",MAX((N18-AE18)*'1045Ai Domanda'!$B$30,0))</f>
        <v/>
      </c>
      <c r="T18" s="237" t="str">
        <f t="shared" si="5"/>
        <v/>
      </c>
      <c r="U18" s="151"/>
      <c r="V18" s="158" t="str">
        <f>IF('1045Bi Dati di base lav.'!M14="","",'1045Bi Dati di base lav.'!M14)</f>
        <v/>
      </c>
      <c r="W18" s="158" t="str">
        <f>IF($C18="","",'1045Ei Conteggio'!D18)</f>
        <v/>
      </c>
      <c r="X18" s="151">
        <f>IF(AND('1045Bi Dati di base lav.'!Q14="",'1045Bi Dati di base lav.'!R14=""),0,'1045Bi Dati di base lav.'!Q14-'1045Bi Dati di base lav.'!R14)</f>
        <v>0</v>
      </c>
      <c r="Y18" s="151" t="str">
        <f>IF(OR($C18="",'1045Bi Dati di base lav.'!N14="",F18="",'1045Bi Dati di base lav.'!P14="",X18=""),"",'1045Bi Dati di base lav.'!N14-F18-'1045Bi Dati di base lav.'!P14-X18)</f>
        <v/>
      </c>
      <c r="Z18" s="134" t="str">
        <f>IF(K18="","",K18 - '1045Bi Dati di base lav.'!S14)</f>
        <v/>
      </c>
      <c r="AA18" s="134" t="str">
        <f t="shared" si="6"/>
        <v/>
      </c>
      <c r="AB18" s="134" t="str">
        <f t="shared" si="7"/>
        <v/>
      </c>
      <c r="AC18" s="134" t="str">
        <f t="shared" si="3"/>
        <v/>
      </c>
      <c r="AD18" s="134" t="str">
        <f>IF(OR($C18="",K18="",N18=""),"",MAX(O18+'1045Bi Dati di base lav.'!T14-N18,0))</f>
        <v/>
      </c>
      <c r="AE18" s="134">
        <f>'1045Bi Dati di base lav.'!T14</f>
        <v>0</v>
      </c>
      <c r="AF18" s="134" t="str">
        <f t="shared" si="8"/>
        <v/>
      </c>
      <c r="AG18" s="139">
        <f>IF('1045Bi Dati di base lav.'!N14="",0,1)</f>
        <v>0</v>
      </c>
      <c r="AH18" s="143">
        <f t="shared" si="9"/>
        <v>0</v>
      </c>
      <c r="AI18" s="134">
        <f>IF('1045Bi Dati di base lav.'!N14="",0,'1045Bi Dati di base lav.'!N14)</f>
        <v>0</v>
      </c>
      <c r="AJ18" s="134">
        <f>IF('1045Bi Dati di base lav.'!N14="",0,'1045Bi Dati di base lav.'!P14)</f>
        <v>0</v>
      </c>
      <c r="AK18" s="158">
        <f>IF('1045Bi Dati di base lav.'!V14&gt;0,AA18,0)</f>
        <v>0</v>
      </c>
      <c r="AL18" s="140">
        <f>IF('1045Bi Dati di base lav.'!V14&gt;0,'1045Bi Dati di base lav.'!T14,0)</f>
        <v>0</v>
      </c>
      <c r="AM18" s="134">
        <f>'1045Bi Dati di base lav.'!N14</f>
        <v>0</v>
      </c>
      <c r="AN18" s="134">
        <f>'1045Bi Dati di base lav.'!P14</f>
        <v>0</v>
      </c>
      <c r="AO18" s="134">
        <f t="shared" si="16"/>
        <v>0</v>
      </c>
    </row>
    <row r="19" spans="1:41" s="135" customFormat="1" ht="16.899999999999999" customHeight="1">
      <c r="A19" s="159" t="str">
        <f>IF('1045Bi Dati di base lav.'!A15="","",'1045Bi Dati di base lav.'!A15)</f>
        <v/>
      </c>
      <c r="B19" s="160" t="str">
        <f>IF('1045Bi Dati di base lav.'!B15="","",'1045Bi Dati di base lav.'!B15)</f>
        <v/>
      </c>
      <c r="C19" s="161" t="str">
        <f>IF('1045Bi Dati di base lav.'!C15="","",'1045Bi Dati di base lav.'!C15)</f>
        <v/>
      </c>
      <c r="D19" s="228" t="str">
        <f>IF('1045Bi Dati di base lav.'!AG15="","",'1045Bi Dati di base lav.'!AG15)</f>
        <v/>
      </c>
      <c r="E19" s="236" t="str">
        <f>IF('1045Bi Dati di base lav.'!N15="","",'1045Bi Dati di base lav.'!N15)</f>
        <v/>
      </c>
      <c r="F19" s="224" t="str">
        <f>IF('1045Bi Dati di base lav.'!O15="","",'1045Bi Dati di base lav.'!O15)</f>
        <v/>
      </c>
      <c r="G19" s="231" t="str">
        <f>IF('1045Bi Dati di base lav.'!P15="","",'1045Bi Dati di base lav.'!P15)</f>
        <v/>
      </c>
      <c r="H19" s="232" t="str">
        <f>IF('1045Bi Dati di base lav.'!Q15="","",'1045Bi Dati di base lav.'!Q15)</f>
        <v/>
      </c>
      <c r="I19" s="233" t="str">
        <f>IF('1045Bi Dati di base lav.'!R15="","",'1045Bi Dati di base lav.'!R15)</f>
        <v/>
      </c>
      <c r="J19" s="338" t="str">
        <f t="shared" si="1"/>
        <v/>
      </c>
      <c r="K19" s="236" t="str">
        <f t="shared" si="10"/>
        <v/>
      </c>
      <c r="L19" s="234" t="str">
        <f>IF('1045Bi Dati di base lav.'!S15="","",'1045Bi Dati di base lav.'!S15)</f>
        <v/>
      </c>
      <c r="M19" s="235" t="str">
        <f t="shared" si="11"/>
        <v/>
      </c>
      <c r="N19" s="339" t="str">
        <f t="shared" si="12"/>
        <v/>
      </c>
      <c r="O19" s="338" t="str">
        <f t="shared" si="13"/>
        <v/>
      </c>
      <c r="P19" s="236" t="str">
        <f t="shared" si="4"/>
        <v/>
      </c>
      <c r="Q19" s="234" t="str">
        <f t="shared" si="14"/>
        <v/>
      </c>
      <c r="R19" s="235" t="str">
        <f t="shared" si="15"/>
        <v/>
      </c>
      <c r="S19" s="236" t="str">
        <f>IF(N19="","",MAX((N19-AE19)*'1045Ai Domanda'!$B$30,0))</f>
        <v/>
      </c>
      <c r="T19" s="237" t="str">
        <f t="shared" si="5"/>
        <v/>
      </c>
      <c r="U19" s="151"/>
      <c r="V19" s="158" t="str">
        <f>IF('1045Bi Dati di base lav.'!M15="","",'1045Bi Dati di base lav.'!M15)</f>
        <v/>
      </c>
      <c r="W19" s="158" t="str">
        <f>IF($C19="","",'1045Ei Conteggio'!D19)</f>
        <v/>
      </c>
      <c r="X19" s="151">
        <f>IF(AND('1045Bi Dati di base lav.'!Q15="",'1045Bi Dati di base lav.'!R15=""),0,'1045Bi Dati di base lav.'!Q15-'1045Bi Dati di base lav.'!R15)</f>
        <v>0</v>
      </c>
      <c r="Y19" s="151" t="str">
        <f>IF(OR($C19="",'1045Bi Dati di base lav.'!N15="",F19="",'1045Bi Dati di base lav.'!P15="",X19=""),"",'1045Bi Dati di base lav.'!N15-F19-'1045Bi Dati di base lav.'!P15-X19)</f>
        <v/>
      </c>
      <c r="Z19" s="134" t="str">
        <f>IF(K19="","",K19 - '1045Bi Dati di base lav.'!S15)</f>
        <v/>
      </c>
      <c r="AA19" s="134" t="str">
        <f t="shared" si="6"/>
        <v/>
      </c>
      <c r="AB19" s="134" t="str">
        <f t="shared" si="7"/>
        <v/>
      </c>
      <c r="AC19" s="134" t="str">
        <f t="shared" si="3"/>
        <v/>
      </c>
      <c r="AD19" s="134" t="str">
        <f>IF(OR($C19="",K19="",N19=""),"",MAX(O19+'1045Bi Dati di base lav.'!T15-N19,0))</f>
        <v/>
      </c>
      <c r="AE19" s="134">
        <f>'1045Bi Dati di base lav.'!T15</f>
        <v>0</v>
      </c>
      <c r="AF19" s="134" t="str">
        <f t="shared" si="8"/>
        <v/>
      </c>
      <c r="AG19" s="139">
        <f>IF('1045Bi Dati di base lav.'!N15="",0,1)</f>
        <v>0</v>
      </c>
      <c r="AH19" s="143">
        <f t="shared" si="9"/>
        <v>0</v>
      </c>
      <c r="AI19" s="134">
        <f>IF('1045Bi Dati di base lav.'!N15="",0,'1045Bi Dati di base lav.'!N15)</f>
        <v>0</v>
      </c>
      <c r="AJ19" s="134">
        <f>IF('1045Bi Dati di base lav.'!N15="",0,'1045Bi Dati di base lav.'!P15)</f>
        <v>0</v>
      </c>
      <c r="AK19" s="158">
        <f>IF('1045Bi Dati di base lav.'!V15&gt;0,AA19,0)</f>
        <v>0</v>
      </c>
      <c r="AL19" s="140">
        <f>IF('1045Bi Dati di base lav.'!V15&gt;0,'1045Bi Dati di base lav.'!T15,0)</f>
        <v>0</v>
      </c>
      <c r="AM19" s="134">
        <f>'1045Bi Dati di base lav.'!N15</f>
        <v>0</v>
      </c>
      <c r="AN19" s="134">
        <f>'1045Bi Dati di base lav.'!P15</f>
        <v>0</v>
      </c>
      <c r="AO19" s="134">
        <f t="shared" si="16"/>
        <v>0</v>
      </c>
    </row>
    <row r="20" spans="1:41" s="135" customFormat="1" ht="16.899999999999999" customHeight="1">
      <c r="A20" s="159" t="str">
        <f>IF('1045Bi Dati di base lav.'!A16="","",'1045Bi Dati di base lav.'!A16)</f>
        <v/>
      </c>
      <c r="B20" s="160" t="str">
        <f>IF('1045Bi Dati di base lav.'!B16="","",'1045Bi Dati di base lav.'!B16)</f>
        <v/>
      </c>
      <c r="C20" s="161" t="str">
        <f>IF('1045Bi Dati di base lav.'!C16="","",'1045Bi Dati di base lav.'!C16)</f>
        <v/>
      </c>
      <c r="D20" s="228" t="str">
        <f>IF('1045Bi Dati di base lav.'!AG16="","",'1045Bi Dati di base lav.'!AG16)</f>
        <v/>
      </c>
      <c r="E20" s="236" t="str">
        <f>IF('1045Bi Dati di base lav.'!N16="","",'1045Bi Dati di base lav.'!N16)</f>
        <v/>
      </c>
      <c r="F20" s="224" t="str">
        <f>IF('1045Bi Dati di base lav.'!O16="","",'1045Bi Dati di base lav.'!O16)</f>
        <v/>
      </c>
      <c r="G20" s="231" t="str">
        <f>IF('1045Bi Dati di base lav.'!P16="","",'1045Bi Dati di base lav.'!P16)</f>
        <v/>
      </c>
      <c r="H20" s="232" t="str">
        <f>IF('1045Bi Dati di base lav.'!Q16="","",'1045Bi Dati di base lav.'!Q16)</f>
        <v/>
      </c>
      <c r="I20" s="233" t="str">
        <f>IF('1045Bi Dati di base lav.'!R16="","",'1045Bi Dati di base lav.'!R16)</f>
        <v/>
      </c>
      <c r="J20" s="338" t="str">
        <f t="shared" si="1"/>
        <v/>
      </c>
      <c r="K20" s="236" t="str">
        <f t="shared" si="10"/>
        <v/>
      </c>
      <c r="L20" s="234" t="str">
        <f>IF('1045Bi Dati di base lav.'!S16="","",'1045Bi Dati di base lav.'!S16)</f>
        <v/>
      </c>
      <c r="M20" s="235" t="str">
        <f t="shared" si="11"/>
        <v/>
      </c>
      <c r="N20" s="339" t="str">
        <f t="shared" si="12"/>
        <v/>
      </c>
      <c r="O20" s="338" t="str">
        <f t="shared" si="13"/>
        <v/>
      </c>
      <c r="P20" s="236" t="str">
        <f t="shared" si="4"/>
        <v/>
      </c>
      <c r="Q20" s="234" t="str">
        <f t="shared" si="14"/>
        <v/>
      </c>
      <c r="R20" s="235" t="str">
        <f t="shared" si="15"/>
        <v/>
      </c>
      <c r="S20" s="236" t="str">
        <f>IF(N20="","",MAX((N20-AE20)*'1045Ai Domanda'!$B$30,0))</f>
        <v/>
      </c>
      <c r="T20" s="237" t="str">
        <f t="shared" si="5"/>
        <v/>
      </c>
      <c r="U20" s="151"/>
      <c r="V20" s="158" t="str">
        <f>IF('1045Bi Dati di base lav.'!M16="","",'1045Bi Dati di base lav.'!M16)</f>
        <v/>
      </c>
      <c r="W20" s="158" t="str">
        <f>IF($C20="","",'1045Ei Conteggio'!D20)</f>
        <v/>
      </c>
      <c r="X20" s="151">
        <f>IF(AND('1045Bi Dati di base lav.'!Q16="",'1045Bi Dati di base lav.'!R16=""),0,'1045Bi Dati di base lav.'!Q16-'1045Bi Dati di base lav.'!R16)</f>
        <v>0</v>
      </c>
      <c r="Y20" s="151" t="str">
        <f>IF(OR($C20="",'1045Bi Dati di base lav.'!N16="",F20="",'1045Bi Dati di base lav.'!P16="",X20=""),"",'1045Bi Dati di base lav.'!N16-F20-'1045Bi Dati di base lav.'!P16-X20)</f>
        <v/>
      </c>
      <c r="Z20" s="134" t="str">
        <f>IF(K20="","",K20 - '1045Bi Dati di base lav.'!S16)</f>
        <v/>
      </c>
      <c r="AA20" s="134" t="str">
        <f t="shared" si="6"/>
        <v/>
      </c>
      <c r="AB20" s="134" t="str">
        <f t="shared" si="7"/>
        <v/>
      </c>
      <c r="AC20" s="134" t="str">
        <f t="shared" si="3"/>
        <v/>
      </c>
      <c r="AD20" s="134" t="str">
        <f>IF(OR($C20="",K20="",N20=""),"",MAX(O20+'1045Bi Dati di base lav.'!T16-N20,0))</f>
        <v/>
      </c>
      <c r="AE20" s="134">
        <f>'1045Bi Dati di base lav.'!T16</f>
        <v>0</v>
      </c>
      <c r="AF20" s="134" t="str">
        <f t="shared" si="8"/>
        <v/>
      </c>
      <c r="AG20" s="139">
        <f>IF('1045Bi Dati di base lav.'!N16="",0,1)</f>
        <v>0</v>
      </c>
      <c r="AH20" s="143">
        <f t="shared" si="9"/>
        <v>0</v>
      </c>
      <c r="AI20" s="134">
        <f>IF('1045Bi Dati di base lav.'!N16="",0,'1045Bi Dati di base lav.'!N16)</f>
        <v>0</v>
      </c>
      <c r="AJ20" s="134">
        <f>IF('1045Bi Dati di base lav.'!N16="",0,'1045Bi Dati di base lav.'!P16)</f>
        <v>0</v>
      </c>
      <c r="AK20" s="158">
        <f>IF('1045Bi Dati di base lav.'!V16&gt;0,AA20,0)</f>
        <v>0</v>
      </c>
      <c r="AL20" s="140">
        <f>IF('1045Bi Dati di base lav.'!V16&gt;0,'1045Bi Dati di base lav.'!T16,0)</f>
        <v>0</v>
      </c>
      <c r="AM20" s="134">
        <f>'1045Bi Dati di base lav.'!N16</f>
        <v>0</v>
      </c>
      <c r="AN20" s="134">
        <f>'1045Bi Dati di base lav.'!P16</f>
        <v>0</v>
      </c>
      <c r="AO20" s="134">
        <f t="shared" si="16"/>
        <v>0</v>
      </c>
    </row>
    <row r="21" spans="1:41" s="135" customFormat="1" ht="16.899999999999999" customHeight="1">
      <c r="A21" s="159" t="str">
        <f>IF('1045Bi Dati di base lav.'!A17="","",'1045Bi Dati di base lav.'!A17)</f>
        <v/>
      </c>
      <c r="B21" s="160" t="str">
        <f>IF('1045Bi Dati di base lav.'!B17="","",'1045Bi Dati di base lav.'!B17)</f>
        <v/>
      </c>
      <c r="C21" s="161" t="str">
        <f>IF('1045Bi Dati di base lav.'!C17="","",'1045Bi Dati di base lav.'!C17)</f>
        <v/>
      </c>
      <c r="D21" s="228" t="str">
        <f>IF('1045Bi Dati di base lav.'!AG17="","",'1045Bi Dati di base lav.'!AG17)</f>
        <v/>
      </c>
      <c r="E21" s="236" t="str">
        <f>IF('1045Bi Dati di base lav.'!N17="","",'1045Bi Dati di base lav.'!N17)</f>
        <v/>
      </c>
      <c r="F21" s="224" t="str">
        <f>IF('1045Bi Dati di base lav.'!O17="","",'1045Bi Dati di base lav.'!O17)</f>
        <v/>
      </c>
      <c r="G21" s="231" t="str">
        <f>IF('1045Bi Dati di base lav.'!P17="","",'1045Bi Dati di base lav.'!P17)</f>
        <v/>
      </c>
      <c r="H21" s="232" t="str">
        <f>IF('1045Bi Dati di base lav.'!Q17="","",'1045Bi Dati di base lav.'!Q17)</f>
        <v/>
      </c>
      <c r="I21" s="233" t="str">
        <f>IF('1045Bi Dati di base lav.'!R17="","",'1045Bi Dati di base lav.'!R17)</f>
        <v/>
      </c>
      <c r="J21" s="338" t="str">
        <f t="shared" si="1"/>
        <v/>
      </c>
      <c r="K21" s="236" t="str">
        <f t="shared" si="10"/>
        <v/>
      </c>
      <c r="L21" s="234" t="str">
        <f>IF('1045Bi Dati di base lav.'!S17="","",'1045Bi Dati di base lav.'!S17)</f>
        <v/>
      </c>
      <c r="M21" s="235" t="str">
        <f t="shared" si="11"/>
        <v/>
      </c>
      <c r="N21" s="339" t="str">
        <f t="shared" si="12"/>
        <v/>
      </c>
      <c r="O21" s="338" t="str">
        <f t="shared" si="13"/>
        <v/>
      </c>
      <c r="P21" s="236" t="str">
        <f t="shared" si="4"/>
        <v/>
      </c>
      <c r="Q21" s="234" t="str">
        <f t="shared" si="14"/>
        <v/>
      </c>
      <c r="R21" s="235" t="str">
        <f t="shared" si="15"/>
        <v/>
      </c>
      <c r="S21" s="236" t="str">
        <f>IF(N21="","",MAX((N21-AE21)*'1045Ai Domanda'!$B$30,0))</f>
        <v/>
      </c>
      <c r="T21" s="237" t="str">
        <f t="shared" si="5"/>
        <v/>
      </c>
      <c r="U21" s="151"/>
      <c r="V21" s="158" t="str">
        <f>IF('1045Bi Dati di base lav.'!M17="","",'1045Bi Dati di base lav.'!M17)</f>
        <v/>
      </c>
      <c r="W21" s="158" t="str">
        <f>IF($C21="","",'1045Ei Conteggio'!D21)</f>
        <v/>
      </c>
      <c r="X21" s="151">
        <f>IF(AND('1045Bi Dati di base lav.'!Q17="",'1045Bi Dati di base lav.'!R17=""),0,'1045Bi Dati di base lav.'!Q17-'1045Bi Dati di base lav.'!R17)</f>
        <v>0</v>
      </c>
      <c r="Y21" s="151" t="str">
        <f>IF(OR($C21="",'1045Bi Dati di base lav.'!N17="",F21="",'1045Bi Dati di base lav.'!P17="",X21=""),"",'1045Bi Dati di base lav.'!N17-F21-'1045Bi Dati di base lav.'!P17-X21)</f>
        <v/>
      </c>
      <c r="Z21" s="134" t="str">
        <f>IF(K21="","",K21 - '1045Bi Dati di base lav.'!S17)</f>
        <v/>
      </c>
      <c r="AA21" s="134" t="str">
        <f t="shared" si="6"/>
        <v/>
      </c>
      <c r="AB21" s="134" t="str">
        <f t="shared" si="7"/>
        <v/>
      </c>
      <c r="AC21" s="134" t="str">
        <f t="shared" si="3"/>
        <v/>
      </c>
      <c r="AD21" s="134" t="str">
        <f>IF(OR($C21="",K21="",N21=""),"",MAX(O21+'1045Bi Dati di base lav.'!T17-N21,0))</f>
        <v/>
      </c>
      <c r="AE21" s="134">
        <f>'1045Bi Dati di base lav.'!T17</f>
        <v>0</v>
      </c>
      <c r="AF21" s="134" t="str">
        <f t="shared" si="8"/>
        <v/>
      </c>
      <c r="AG21" s="139">
        <f>IF('1045Bi Dati di base lav.'!N17="",0,1)</f>
        <v>0</v>
      </c>
      <c r="AH21" s="143">
        <f t="shared" si="9"/>
        <v>0</v>
      </c>
      <c r="AI21" s="134">
        <f>IF('1045Bi Dati di base lav.'!N17="",0,'1045Bi Dati di base lav.'!N17)</f>
        <v>0</v>
      </c>
      <c r="AJ21" s="134">
        <f>IF('1045Bi Dati di base lav.'!N17="",0,'1045Bi Dati di base lav.'!P17)</f>
        <v>0</v>
      </c>
      <c r="AK21" s="158">
        <f>IF('1045Bi Dati di base lav.'!V17&gt;0,AA21,0)</f>
        <v>0</v>
      </c>
      <c r="AL21" s="140">
        <f>IF('1045Bi Dati di base lav.'!V17&gt;0,'1045Bi Dati di base lav.'!T17,0)</f>
        <v>0</v>
      </c>
      <c r="AM21" s="134">
        <f>'1045Bi Dati di base lav.'!N17</f>
        <v>0</v>
      </c>
      <c r="AN21" s="134">
        <f>'1045Bi Dati di base lav.'!P17</f>
        <v>0</v>
      </c>
      <c r="AO21" s="134">
        <f t="shared" si="16"/>
        <v>0</v>
      </c>
    </row>
    <row r="22" spans="1:41" s="135" customFormat="1" ht="16.899999999999999" customHeight="1">
      <c r="A22" s="159" t="str">
        <f>IF('1045Bi Dati di base lav.'!A18="","",'1045Bi Dati di base lav.'!A18)</f>
        <v/>
      </c>
      <c r="B22" s="160" t="str">
        <f>IF('1045Bi Dati di base lav.'!B18="","",'1045Bi Dati di base lav.'!B18)</f>
        <v/>
      </c>
      <c r="C22" s="161" t="str">
        <f>IF('1045Bi Dati di base lav.'!C18="","",'1045Bi Dati di base lav.'!C18)</f>
        <v/>
      </c>
      <c r="D22" s="228" t="str">
        <f>IF('1045Bi Dati di base lav.'!AG18="","",'1045Bi Dati di base lav.'!AG18)</f>
        <v/>
      </c>
      <c r="E22" s="236" t="str">
        <f>IF('1045Bi Dati di base lav.'!N18="","",'1045Bi Dati di base lav.'!N18)</f>
        <v/>
      </c>
      <c r="F22" s="224" t="str">
        <f>IF('1045Bi Dati di base lav.'!O18="","",'1045Bi Dati di base lav.'!O18)</f>
        <v/>
      </c>
      <c r="G22" s="231" t="str">
        <f>IF('1045Bi Dati di base lav.'!P18="","",'1045Bi Dati di base lav.'!P18)</f>
        <v/>
      </c>
      <c r="H22" s="232" t="str">
        <f>IF('1045Bi Dati di base lav.'!Q18="","",'1045Bi Dati di base lav.'!Q18)</f>
        <v/>
      </c>
      <c r="I22" s="233" t="str">
        <f>IF('1045Bi Dati di base lav.'!R18="","",'1045Bi Dati di base lav.'!R18)</f>
        <v/>
      </c>
      <c r="J22" s="338" t="str">
        <f t="shared" si="1"/>
        <v/>
      </c>
      <c r="K22" s="236" t="str">
        <f t="shared" si="10"/>
        <v/>
      </c>
      <c r="L22" s="234" t="str">
        <f>IF('1045Bi Dati di base lav.'!S18="","",'1045Bi Dati di base lav.'!S18)</f>
        <v/>
      </c>
      <c r="M22" s="235" t="str">
        <f t="shared" si="11"/>
        <v/>
      </c>
      <c r="N22" s="339" t="str">
        <f t="shared" si="12"/>
        <v/>
      </c>
      <c r="O22" s="338" t="str">
        <f t="shared" si="13"/>
        <v/>
      </c>
      <c r="P22" s="236" t="str">
        <f t="shared" si="4"/>
        <v/>
      </c>
      <c r="Q22" s="234" t="str">
        <f t="shared" si="14"/>
        <v/>
      </c>
      <c r="R22" s="235" t="str">
        <f t="shared" si="15"/>
        <v/>
      </c>
      <c r="S22" s="236" t="str">
        <f>IF(N22="","",MAX((N22-AE22)*'1045Ai Domanda'!$B$30,0))</f>
        <v/>
      </c>
      <c r="T22" s="237" t="str">
        <f t="shared" si="5"/>
        <v/>
      </c>
      <c r="U22" s="151"/>
      <c r="V22" s="158" t="str">
        <f>IF('1045Bi Dati di base lav.'!M18="","",'1045Bi Dati di base lav.'!M18)</f>
        <v/>
      </c>
      <c r="W22" s="158" t="str">
        <f>IF($C22="","",'1045Ei Conteggio'!D22)</f>
        <v/>
      </c>
      <c r="X22" s="151">
        <f>IF(AND('1045Bi Dati di base lav.'!Q18="",'1045Bi Dati di base lav.'!R18=""),0,'1045Bi Dati di base lav.'!Q18-'1045Bi Dati di base lav.'!R18)</f>
        <v>0</v>
      </c>
      <c r="Y22" s="151" t="str">
        <f>IF(OR($C22="",'1045Bi Dati di base lav.'!N18="",F22="",'1045Bi Dati di base lav.'!P18="",X22=""),"",'1045Bi Dati di base lav.'!N18-F22-'1045Bi Dati di base lav.'!P18-X22)</f>
        <v/>
      </c>
      <c r="Z22" s="134" t="str">
        <f>IF(K22="","",K22 - '1045Bi Dati di base lav.'!S18)</f>
        <v/>
      </c>
      <c r="AA22" s="134" t="str">
        <f t="shared" si="6"/>
        <v/>
      </c>
      <c r="AB22" s="134" t="str">
        <f t="shared" si="7"/>
        <v/>
      </c>
      <c r="AC22" s="134" t="str">
        <f t="shared" si="3"/>
        <v/>
      </c>
      <c r="AD22" s="134" t="str">
        <f>IF(OR($C22="",K22="",N22=""),"",MAX(O22+'1045Bi Dati di base lav.'!T18-N22,0))</f>
        <v/>
      </c>
      <c r="AE22" s="134">
        <f>'1045Bi Dati di base lav.'!T18</f>
        <v>0</v>
      </c>
      <c r="AF22" s="134" t="str">
        <f t="shared" si="8"/>
        <v/>
      </c>
      <c r="AG22" s="139">
        <f>IF('1045Bi Dati di base lav.'!N18="",0,1)</f>
        <v>0</v>
      </c>
      <c r="AH22" s="143">
        <f t="shared" si="9"/>
        <v>0</v>
      </c>
      <c r="AI22" s="134">
        <f>IF('1045Bi Dati di base lav.'!N18="",0,'1045Bi Dati di base lav.'!N18)</f>
        <v>0</v>
      </c>
      <c r="AJ22" s="134">
        <f>IF('1045Bi Dati di base lav.'!N18="",0,'1045Bi Dati di base lav.'!P18)</f>
        <v>0</v>
      </c>
      <c r="AK22" s="158">
        <f>IF('1045Bi Dati di base lav.'!V18&gt;0,AA22,0)</f>
        <v>0</v>
      </c>
      <c r="AL22" s="140">
        <f>IF('1045Bi Dati di base lav.'!V18&gt;0,'1045Bi Dati di base lav.'!T18,0)</f>
        <v>0</v>
      </c>
      <c r="AM22" s="134">
        <f>'1045Bi Dati di base lav.'!N18</f>
        <v>0</v>
      </c>
      <c r="AN22" s="134">
        <f>'1045Bi Dati di base lav.'!P18</f>
        <v>0</v>
      </c>
      <c r="AO22" s="134">
        <f t="shared" si="16"/>
        <v>0</v>
      </c>
    </row>
    <row r="23" spans="1:41" s="135" customFormat="1" ht="16.899999999999999" customHeight="1">
      <c r="A23" s="159" t="str">
        <f>IF('1045Bi Dati di base lav.'!A19="","",'1045Bi Dati di base lav.'!A19)</f>
        <v/>
      </c>
      <c r="B23" s="160" t="str">
        <f>IF('1045Bi Dati di base lav.'!B19="","",'1045Bi Dati di base lav.'!B19)</f>
        <v/>
      </c>
      <c r="C23" s="161" t="str">
        <f>IF('1045Bi Dati di base lav.'!C19="","",'1045Bi Dati di base lav.'!C19)</f>
        <v/>
      </c>
      <c r="D23" s="228" t="str">
        <f>IF('1045Bi Dati di base lav.'!AG19="","",'1045Bi Dati di base lav.'!AG19)</f>
        <v/>
      </c>
      <c r="E23" s="236" t="str">
        <f>IF('1045Bi Dati di base lav.'!N19="","",'1045Bi Dati di base lav.'!N19)</f>
        <v/>
      </c>
      <c r="F23" s="224" t="str">
        <f>IF('1045Bi Dati di base lav.'!O19="","",'1045Bi Dati di base lav.'!O19)</f>
        <v/>
      </c>
      <c r="G23" s="231" t="str">
        <f>IF('1045Bi Dati di base lav.'!P19="","",'1045Bi Dati di base lav.'!P19)</f>
        <v/>
      </c>
      <c r="H23" s="232" t="str">
        <f>IF('1045Bi Dati di base lav.'!Q19="","",'1045Bi Dati di base lav.'!Q19)</f>
        <v/>
      </c>
      <c r="I23" s="233" t="str">
        <f>IF('1045Bi Dati di base lav.'!R19="","",'1045Bi Dati di base lav.'!R19)</f>
        <v/>
      </c>
      <c r="J23" s="338" t="str">
        <f t="shared" si="1"/>
        <v/>
      </c>
      <c r="K23" s="236" t="str">
        <f t="shared" si="10"/>
        <v/>
      </c>
      <c r="L23" s="234" t="str">
        <f>IF('1045Bi Dati di base lav.'!S19="","",'1045Bi Dati di base lav.'!S19)</f>
        <v/>
      </c>
      <c r="M23" s="235" t="str">
        <f t="shared" si="11"/>
        <v/>
      </c>
      <c r="N23" s="339" t="str">
        <f t="shared" si="12"/>
        <v/>
      </c>
      <c r="O23" s="338" t="str">
        <f t="shared" si="13"/>
        <v/>
      </c>
      <c r="P23" s="236" t="str">
        <f t="shared" si="4"/>
        <v/>
      </c>
      <c r="Q23" s="234" t="str">
        <f t="shared" si="14"/>
        <v/>
      </c>
      <c r="R23" s="235" t="str">
        <f t="shared" si="15"/>
        <v/>
      </c>
      <c r="S23" s="236" t="str">
        <f>IF(N23="","",MAX((N23-AE23)*'1045Ai Domanda'!$B$30,0))</f>
        <v/>
      </c>
      <c r="T23" s="237" t="str">
        <f t="shared" si="5"/>
        <v/>
      </c>
      <c r="U23" s="151"/>
      <c r="V23" s="158" t="str">
        <f>IF('1045Bi Dati di base lav.'!M19="","",'1045Bi Dati di base lav.'!M19)</f>
        <v/>
      </c>
      <c r="W23" s="158" t="str">
        <f>IF($C23="","",'1045Ei Conteggio'!D23)</f>
        <v/>
      </c>
      <c r="X23" s="151">
        <f>IF(AND('1045Bi Dati di base lav.'!Q19="",'1045Bi Dati di base lav.'!R19=""),0,'1045Bi Dati di base lav.'!Q19-'1045Bi Dati di base lav.'!R19)</f>
        <v>0</v>
      </c>
      <c r="Y23" s="151" t="str">
        <f>IF(OR($C23="",'1045Bi Dati di base lav.'!N19="",F23="",'1045Bi Dati di base lav.'!P19="",X23=""),"",'1045Bi Dati di base lav.'!N19-F23-'1045Bi Dati di base lav.'!P19-X23)</f>
        <v/>
      </c>
      <c r="Z23" s="134" t="str">
        <f>IF(K23="","",K23 - '1045Bi Dati di base lav.'!S19)</f>
        <v/>
      </c>
      <c r="AA23" s="134" t="str">
        <f t="shared" si="6"/>
        <v/>
      </c>
      <c r="AB23" s="134" t="str">
        <f t="shared" si="7"/>
        <v/>
      </c>
      <c r="AC23" s="134" t="str">
        <f t="shared" si="3"/>
        <v/>
      </c>
      <c r="AD23" s="134" t="str">
        <f>IF(OR($C23="",K23="",N23=""),"",MAX(O23+'1045Bi Dati di base lav.'!T19-N23,0))</f>
        <v/>
      </c>
      <c r="AE23" s="134">
        <f>'1045Bi Dati di base lav.'!T19</f>
        <v>0</v>
      </c>
      <c r="AF23" s="134" t="str">
        <f t="shared" si="8"/>
        <v/>
      </c>
      <c r="AG23" s="139">
        <f>IF('1045Bi Dati di base lav.'!N19="",0,1)</f>
        <v>0</v>
      </c>
      <c r="AH23" s="143">
        <f t="shared" si="9"/>
        <v>0</v>
      </c>
      <c r="AI23" s="134">
        <f>IF('1045Bi Dati di base lav.'!N19="",0,'1045Bi Dati di base lav.'!N19)</f>
        <v>0</v>
      </c>
      <c r="AJ23" s="134">
        <f>IF('1045Bi Dati di base lav.'!N19="",0,'1045Bi Dati di base lav.'!P19)</f>
        <v>0</v>
      </c>
      <c r="AK23" s="158">
        <f>IF('1045Bi Dati di base lav.'!V19&gt;0,AA23,0)</f>
        <v>0</v>
      </c>
      <c r="AL23" s="140">
        <f>IF('1045Bi Dati di base lav.'!V19&gt;0,'1045Bi Dati di base lav.'!T19,0)</f>
        <v>0</v>
      </c>
      <c r="AM23" s="134">
        <f>'1045Bi Dati di base lav.'!N19</f>
        <v>0</v>
      </c>
      <c r="AN23" s="134">
        <f>'1045Bi Dati di base lav.'!P19</f>
        <v>0</v>
      </c>
      <c r="AO23" s="134">
        <f t="shared" si="16"/>
        <v>0</v>
      </c>
    </row>
    <row r="24" spans="1:41" s="135" customFormat="1" ht="16.899999999999999" customHeight="1">
      <c r="A24" s="159" t="str">
        <f>IF('1045Bi Dati di base lav.'!A20="","",'1045Bi Dati di base lav.'!A20)</f>
        <v/>
      </c>
      <c r="B24" s="160" t="str">
        <f>IF('1045Bi Dati di base lav.'!B20="","",'1045Bi Dati di base lav.'!B20)</f>
        <v/>
      </c>
      <c r="C24" s="161" t="str">
        <f>IF('1045Bi Dati di base lav.'!C20="","",'1045Bi Dati di base lav.'!C20)</f>
        <v/>
      </c>
      <c r="D24" s="228" t="str">
        <f>IF('1045Bi Dati di base lav.'!AG20="","",'1045Bi Dati di base lav.'!AG20)</f>
        <v/>
      </c>
      <c r="E24" s="236" t="str">
        <f>IF('1045Bi Dati di base lav.'!N20="","",'1045Bi Dati di base lav.'!N20)</f>
        <v/>
      </c>
      <c r="F24" s="224" t="str">
        <f>IF('1045Bi Dati di base lav.'!O20="","",'1045Bi Dati di base lav.'!O20)</f>
        <v/>
      </c>
      <c r="G24" s="231" t="str">
        <f>IF('1045Bi Dati di base lav.'!P20="","",'1045Bi Dati di base lav.'!P20)</f>
        <v/>
      </c>
      <c r="H24" s="232" t="str">
        <f>IF('1045Bi Dati di base lav.'!Q20="","",'1045Bi Dati di base lav.'!Q20)</f>
        <v/>
      </c>
      <c r="I24" s="233" t="str">
        <f>IF('1045Bi Dati di base lav.'!R20="","",'1045Bi Dati di base lav.'!R20)</f>
        <v/>
      </c>
      <c r="J24" s="338" t="str">
        <f t="shared" si="1"/>
        <v/>
      </c>
      <c r="K24" s="236" t="str">
        <f t="shared" si="10"/>
        <v/>
      </c>
      <c r="L24" s="234" t="str">
        <f>IF('1045Bi Dati di base lav.'!S20="","",'1045Bi Dati di base lav.'!S20)</f>
        <v/>
      </c>
      <c r="M24" s="235" t="str">
        <f t="shared" si="11"/>
        <v/>
      </c>
      <c r="N24" s="339" t="str">
        <f t="shared" si="12"/>
        <v/>
      </c>
      <c r="O24" s="338" t="str">
        <f t="shared" si="13"/>
        <v/>
      </c>
      <c r="P24" s="236" t="str">
        <f t="shared" si="4"/>
        <v/>
      </c>
      <c r="Q24" s="234" t="str">
        <f t="shared" si="14"/>
        <v/>
      </c>
      <c r="R24" s="235" t="str">
        <f t="shared" si="15"/>
        <v/>
      </c>
      <c r="S24" s="236" t="str">
        <f>IF(N24="","",MAX((N24-AE24)*'1045Ai Domanda'!$B$30,0))</f>
        <v/>
      </c>
      <c r="T24" s="237" t="str">
        <f t="shared" si="5"/>
        <v/>
      </c>
      <c r="U24" s="151"/>
      <c r="V24" s="158" t="str">
        <f>IF('1045Bi Dati di base lav.'!M20="","",'1045Bi Dati di base lav.'!M20)</f>
        <v/>
      </c>
      <c r="W24" s="158" t="str">
        <f>IF($C24="","",'1045Ei Conteggio'!D24)</f>
        <v/>
      </c>
      <c r="X24" s="151">
        <f>IF(AND('1045Bi Dati di base lav.'!Q20="",'1045Bi Dati di base lav.'!R20=""),0,'1045Bi Dati di base lav.'!Q20-'1045Bi Dati di base lav.'!R20)</f>
        <v>0</v>
      </c>
      <c r="Y24" s="151" t="str">
        <f>IF(OR($C24="",'1045Bi Dati di base lav.'!N20="",F24="",'1045Bi Dati di base lav.'!P20="",X24=""),"",'1045Bi Dati di base lav.'!N20-F24-'1045Bi Dati di base lav.'!P20-X24)</f>
        <v/>
      </c>
      <c r="Z24" s="134" t="str">
        <f>IF(K24="","",K24 - '1045Bi Dati di base lav.'!S20)</f>
        <v/>
      </c>
      <c r="AA24" s="134" t="str">
        <f t="shared" si="6"/>
        <v/>
      </c>
      <c r="AB24" s="134" t="str">
        <f t="shared" si="7"/>
        <v/>
      </c>
      <c r="AC24" s="134" t="str">
        <f t="shared" si="3"/>
        <v/>
      </c>
      <c r="AD24" s="134" t="str">
        <f>IF(OR($C24="",K24="",N24=""),"",MAX(O24+'1045Bi Dati di base lav.'!T20-N24,0))</f>
        <v/>
      </c>
      <c r="AE24" s="134">
        <f>'1045Bi Dati di base lav.'!T20</f>
        <v>0</v>
      </c>
      <c r="AF24" s="134" t="str">
        <f t="shared" si="8"/>
        <v/>
      </c>
      <c r="AG24" s="139">
        <f>IF('1045Bi Dati di base lav.'!N20="",0,1)</f>
        <v>0</v>
      </c>
      <c r="AH24" s="143">
        <f t="shared" si="9"/>
        <v>0</v>
      </c>
      <c r="AI24" s="134">
        <f>IF('1045Bi Dati di base lav.'!N20="",0,'1045Bi Dati di base lav.'!N20)</f>
        <v>0</v>
      </c>
      <c r="AJ24" s="134">
        <f>IF('1045Bi Dati di base lav.'!N20="",0,'1045Bi Dati di base lav.'!P20)</f>
        <v>0</v>
      </c>
      <c r="AK24" s="158">
        <f>IF('1045Bi Dati di base lav.'!V20&gt;0,AA24,0)</f>
        <v>0</v>
      </c>
      <c r="AL24" s="140">
        <f>IF('1045Bi Dati di base lav.'!V20&gt;0,'1045Bi Dati di base lav.'!T20,0)</f>
        <v>0</v>
      </c>
      <c r="AM24" s="134">
        <f>'1045Bi Dati di base lav.'!N20</f>
        <v>0</v>
      </c>
      <c r="AN24" s="134">
        <f>'1045Bi Dati di base lav.'!P20</f>
        <v>0</v>
      </c>
      <c r="AO24" s="134">
        <f t="shared" si="16"/>
        <v>0</v>
      </c>
    </row>
    <row r="25" spans="1:41" s="135" customFormat="1" ht="16.899999999999999" customHeight="1">
      <c r="A25" s="159" t="str">
        <f>IF('1045Bi Dati di base lav.'!A21="","",'1045Bi Dati di base lav.'!A21)</f>
        <v/>
      </c>
      <c r="B25" s="160" t="str">
        <f>IF('1045Bi Dati di base lav.'!B21="","",'1045Bi Dati di base lav.'!B21)</f>
        <v/>
      </c>
      <c r="C25" s="161" t="str">
        <f>IF('1045Bi Dati di base lav.'!C21="","",'1045Bi Dati di base lav.'!C21)</f>
        <v/>
      </c>
      <c r="D25" s="228" t="str">
        <f>IF('1045Bi Dati di base lav.'!AG21="","",'1045Bi Dati di base lav.'!AG21)</f>
        <v/>
      </c>
      <c r="E25" s="236" t="str">
        <f>IF('1045Bi Dati di base lav.'!N21="","",'1045Bi Dati di base lav.'!N21)</f>
        <v/>
      </c>
      <c r="F25" s="224" t="str">
        <f>IF('1045Bi Dati di base lav.'!O21="","",'1045Bi Dati di base lav.'!O21)</f>
        <v/>
      </c>
      <c r="G25" s="231" t="str">
        <f>IF('1045Bi Dati di base lav.'!P21="","",'1045Bi Dati di base lav.'!P21)</f>
        <v/>
      </c>
      <c r="H25" s="232" t="str">
        <f>IF('1045Bi Dati di base lav.'!Q21="","",'1045Bi Dati di base lav.'!Q21)</f>
        <v/>
      </c>
      <c r="I25" s="233" t="str">
        <f>IF('1045Bi Dati di base lav.'!R21="","",'1045Bi Dati di base lav.'!R21)</f>
        <v/>
      </c>
      <c r="J25" s="338" t="str">
        <f t="shared" si="1"/>
        <v/>
      </c>
      <c r="K25" s="236" t="str">
        <f t="shared" si="10"/>
        <v/>
      </c>
      <c r="L25" s="234" t="str">
        <f>IF('1045Bi Dati di base lav.'!S21="","",'1045Bi Dati di base lav.'!S21)</f>
        <v/>
      </c>
      <c r="M25" s="235" t="str">
        <f t="shared" si="11"/>
        <v/>
      </c>
      <c r="N25" s="339" t="str">
        <f t="shared" si="12"/>
        <v/>
      </c>
      <c r="O25" s="338" t="str">
        <f t="shared" si="13"/>
        <v/>
      </c>
      <c r="P25" s="236" t="str">
        <f t="shared" si="4"/>
        <v/>
      </c>
      <c r="Q25" s="234" t="str">
        <f t="shared" si="14"/>
        <v/>
      </c>
      <c r="R25" s="235" t="str">
        <f t="shared" si="15"/>
        <v/>
      </c>
      <c r="S25" s="236" t="str">
        <f>IF(N25="","",MAX((N25-AE25)*'1045Ai Domanda'!$B$30,0))</f>
        <v/>
      </c>
      <c r="T25" s="237" t="str">
        <f t="shared" si="5"/>
        <v/>
      </c>
      <c r="U25" s="151"/>
      <c r="V25" s="158" t="str">
        <f>IF('1045Bi Dati di base lav.'!M21="","",'1045Bi Dati di base lav.'!M21)</f>
        <v/>
      </c>
      <c r="W25" s="158" t="str">
        <f>IF($C25="","",'1045Ei Conteggio'!D25)</f>
        <v/>
      </c>
      <c r="X25" s="151">
        <f>IF(AND('1045Bi Dati di base lav.'!Q21="",'1045Bi Dati di base lav.'!R21=""),0,'1045Bi Dati di base lav.'!Q21-'1045Bi Dati di base lav.'!R21)</f>
        <v>0</v>
      </c>
      <c r="Y25" s="151" t="str">
        <f>IF(OR($C25="",'1045Bi Dati di base lav.'!N21="",F25="",'1045Bi Dati di base lav.'!P21="",X25=""),"",'1045Bi Dati di base lav.'!N21-F25-'1045Bi Dati di base lav.'!P21-X25)</f>
        <v/>
      </c>
      <c r="Z25" s="134" t="str">
        <f>IF(K25="","",K25 - '1045Bi Dati di base lav.'!S21)</f>
        <v/>
      </c>
      <c r="AA25" s="134" t="str">
        <f t="shared" si="6"/>
        <v/>
      </c>
      <c r="AB25" s="134" t="str">
        <f t="shared" si="7"/>
        <v/>
      </c>
      <c r="AC25" s="134" t="str">
        <f t="shared" si="3"/>
        <v/>
      </c>
      <c r="AD25" s="134" t="str">
        <f>IF(OR($C25="",K25="",N25=""),"",MAX(O25+'1045Bi Dati di base lav.'!T21-N25,0))</f>
        <v/>
      </c>
      <c r="AE25" s="134">
        <f>'1045Bi Dati di base lav.'!T21</f>
        <v>0</v>
      </c>
      <c r="AF25" s="134" t="str">
        <f t="shared" si="8"/>
        <v/>
      </c>
      <c r="AG25" s="139">
        <f>IF('1045Bi Dati di base lav.'!N21="",0,1)</f>
        <v>0</v>
      </c>
      <c r="AH25" s="143">
        <f t="shared" si="9"/>
        <v>0</v>
      </c>
      <c r="AI25" s="134">
        <f>IF('1045Bi Dati di base lav.'!N21="",0,'1045Bi Dati di base lav.'!N21)</f>
        <v>0</v>
      </c>
      <c r="AJ25" s="134">
        <f>IF('1045Bi Dati di base lav.'!N21="",0,'1045Bi Dati di base lav.'!P21)</f>
        <v>0</v>
      </c>
      <c r="AK25" s="158">
        <f>IF('1045Bi Dati di base lav.'!V21&gt;0,AA25,0)</f>
        <v>0</v>
      </c>
      <c r="AL25" s="140">
        <f>IF('1045Bi Dati di base lav.'!V21&gt;0,'1045Bi Dati di base lav.'!T21,0)</f>
        <v>0</v>
      </c>
      <c r="AM25" s="134">
        <f>'1045Bi Dati di base lav.'!N21</f>
        <v>0</v>
      </c>
      <c r="AN25" s="134">
        <f>'1045Bi Dati di base lav.'!P21</f>
        <v>0</v>
      </c>
      <c r="AO25" s="134">
        <f t="shared" si="16"/>
        <v>0</v>
      </c>
    </row>
    <row r="26" spans="1:41" s="135" customFormat="1" ht="16.899999999999999" customHeight="1">
      <c r="A26" s="159" t="str">
        <f>IF('1045Bi Dati di base lav.'!A22="","",'1045Bi Dati di base lav.'!A22)</f>
        <v/>
      </c>
      <c r="B26" s="160" t="str">
        <f>IF('1045Bi Dati di base lav.'!B22="","",'1045Bi Dati di base lav.'!B22)</f>
        <v/>
      </c>
      <c r="C26" s="161" t="str">
        <f>IF('1045Bi Dati di base lav.'!C22="","",'1045Bi Dati di base lav.'!C22)</f>
        <v/>
      </c>
      <c r="D26" s="228" t="str">
        <f>IF('1045Bi Dati di base lav.'!AG22="","",'1045Bi Dati di base lav.'!AG22)</f>
        <v/>
      </c>
      <c r="E26" s="236" t="str">
        <f>IF('1045Bi Dati di base lav.'!N22="","",'1045Bi Dati di base lav.'!N22)</f>
        <v/>
      </c>
      <c r="F26" s="224" t="str">
        <f>IF('1045Bi Dati di base lav.'!O22="","",'1045Bi Dati di base lav.'!O22)</f>
        <v/>
      </c>
      <c r="G26" s="231" t="str">
        <f>IF('1045Bi Dati di base lav.'!P22="","",'1045Bi Dati di base lav.'!P22)</f>
        <v/>
      </c>
      <c r="H26" s="232" t="str">
        <f>IF('1045Bi Dati di base lav.'!Q22="","",'1045Bi Dati di base lav.'!Q22)</f>
        <v/>
      </c>
      <c r="I26" s="233" t="str">
        <f>IF('1045Bi Dati di base lav.'!R22="","",'1045Bi Dati di base lav.'!R22)</f>
        <v/>
      </c>
      <c r="J26" s="338" t="str">
        <f t="shared" si="1"/>
        <v/>
      </c>
      <c r="K26" s="236" t="str">
        <f t="shared" si="10"/>
        <v/>
      </c>
      <c r="L26" s="234" t="str">
        <f>IF('1045Bi Dati di base lav.'!S22="","",'1045Bi Dati di base lav.'!S22)</f>
        <v/>
      </c>
      <c r="M26" s="235" t="str">
        <f t="shared" si="11"/>
        <v/>
      </c>
      <c r="N26" s="339" t="str">
        <f t="shared" si="12"/>
        <v/>
      </c>
      <c r="O26" s="338" t="str">
        <f t="shared" si="13"/>
        <v/>
      </c>
      <c r="P26" s="236" t="str">
        <f t="shared" si="4"/>
        <v/>
      </c>
      <c r="Q26" s="234" t="str">
        <f t="shared" si="14"/>
        <v/>
      </c>
      <c r="R26" s="235" t="str">
        <f t="shared" si="15"/>
        <v/>
      </c>
      <c r="S26" s="236" t="str">
        <f>IF(N26="","",MAX((N26-AE26)*'1045Ai Domanda'!$B$30,0))</f>
        <v/>
      </c>
      <c r="T26" s="237" t="str">
        <f t="shared" si="5"/>
        <v/>
      </c>
      <c r="U26" s="151"/>
      <c r="V26" s="158" t="str">
        <f>IF('1045Bi Dati di base lav.'!M22="","",'1045Bi Dati di base lav.'!M22)</f>
        <v/>
      </c>
      <c r="W26" s="158" t="str">
        <f>IF($C26="","",'1045Ei Conteggio'!D26)</f>
        <v/>
      </c>
      <c r="X26" s="151">
        <f>IF(AND('1045Bi Dati di base lav.'!Q22="",'1045Bi Dati di base lav.'!R22=""),0,'1045Bi Dati di base lav.'!Q22-'1045Bi Dati di base lav.'!R22)</f>
        <v>0</v>
      </c>
      <c r="Y26" s="151" t="str">
        <f>IF(OR($C26="",'1045Bi Dati di base lav.'!N22="",F26="",'1045Bi Dati di base lav.'!P22="",X26=""),"",'1045Bi Dati di base lav.'!N22-F26-'1045Bi Dati di base lav.'!P22-X26)</f>
        <v/>
      </c>
      <c r="Z26" s="134" t="str">
        <f>IF(K26="","",K26 - '1045Bi Dati di base lav.'!S22)</f>
        <v/>
      </c>
      <c r="AA26" s="134" t="str">
        <f t="shared" si="6"/>
        <v/>
      </c>
      <c r="AB26" s="134" t="str">
        <f t="shared" si="7"/>
        <v/>
      </c>
      <c r="AC26" s="134" t="str">
        <f t="shared" si="3"/>
        <v/>
      </c>
      <c r="AD26" s="134" t="str">
        <f>IF(OR($C26="",K26="",N26=""),"",MAX(O26+'1045Bi Dati di base lav.'!T22-N26,0))</f>
        <v/>
      </c>
      <c r="AE26" s="134">
        <f>'1045Bi Dati di base lav.'!T22</f>
        <v>0</v>
      </c>
      <c r="AF26" s="134" t="str">
        <f t="shared" si="8"/>
        <v/>
      </c>
      <c r="AG26" s="139">
        <f>IF('1045Bi Dati di base lav.'!N22="",0,1)</f>
        <v>0</v>
      </c>
      <c r="AH26" s="143">
        <f t="shared" si="9"/>
        <v>0</v>
      </c>
      <c r="AI26" s="134">
        <f>IF('1045Bi Dati di base lav.'!N22="",0,'1045Bi Dati di base lav.'!N22)</f>
        <v>0</v>
      </c>
      <c r="AJ26" s="134">
        <f>IF('1045Bi Dati di base lav.'!N22="",0,'1045Bi Dati di base lav.'!P22)</f>
        <v>0</v>
      </c>
      <c r="AK26" s="158">
        <f>IF('1045Bi Dati di base lav.'!V22&gt;0,AA26,0)</f>
        <v>0</v>
      </c>
      <c r="AL26" s="140">
        <f>IF('1045Bi Dati di base lav.'!V22&gt;0,'1045Bi Dati di base lav.'!T22,0)</f>
        <v>0</v>
      </c>
      <c r="AM26" s="134">
        <f>'1045Bi Dati di base lav.'!N22</f>
        <v>0</v>
      </c>
      <c r="AN26" s="134">
        <f>'1045Bi Dati di base lav.'!P22</f>
        <v>0</v>
      </c>
      <c r="AO26" s="134">
        <f t="shared" si="16"/>
        <v>0</v>
      </c>
    </row>
    <row r="27" spans="1:41" s="135" customFormat="1" ht="16.899999999999999" customHeight="1">
      <c r="A27" s="159" t="str">
        <f>IF('1045Bi Dati di base lav.'!A23="","",'1045Bi Dati di base lav.'!A23)</f>
        <v/>
      </c>
      <c r="B27" s="160" t="str">
        <f>IF('1045Bi Dati di base lav.'!B23="","",'1045Bi Dati di base lav.'!B23)</f>
        <v/>
      </c>
      <c r="C27" s="161" t="str">
        <f>IF('1045Bi Dati di base lav.'!C23="","",'1045Bi Dati di base lav.'!C23)</f>
        <v/>
      </c>
      <c r="D27" s="228" t="str">
        <f>IF('1045Bi Dati di base lav.'!AG23="","",'1045Bi Dati di base lav.'!AG23)</f>
        <v/>
      </c>
      <c r="E27" s="236" t="str">
        <f>IF('1045Bi Dati di base lav.'!N23="","",'1045Bi Dati di base lav.'!N23)</f>
        <v/>
      </c>
      <c r="F27" s="224" t="str">
        <f>IF('1045Bi Dati di base lav.'!O23="","",'1045Bi Dati di base lav.'!O23)</f>
        <v/>
      </c>
      <c r="G27" s="231" t="str">
        <f>IF('1045Bi Dati di base lav.'!P23="","",'1045Bi Dati di base lav.'!P23)</f>
        <v/>
      </c>
      <c r="H27" s="232" t="str">
        <f>IF('1045Bi Dati di base lav.'!Q23="","",'1045Bi Dati di base lav.'!Q23)</f>
        <v/>
      </c>
      <c r="I27" s="233" t="str">
        <f>IF('1045Bi Dati di base lav.'!R23="","",'1045Bi Dati di base lav.'!R23)</f>
        <v/>
      </c>
      <c r="J27" s="338" t="str">
        <f t="shared" si="1"/>
        <v/>
      </c>
      <c r="K27" s="236" t="str">
        <f t="shared" si="10"/>
        <v/>
      </c>
      <c r="L27" s="234" t="str">
        <f>IF('1045Bi Dati di base lav.'!S23="","",'1045Bi Dati di base lav.'!S23)</f>
        <v/>
      </c>
      <c r="M27" s="235" t="str">
        <f t="shared" si="11"/>
        <v/>
      </c>
      <c r="N27" s="339" t="str">
        <f t="shared" si="12"/>
        <v/>
      </c>
      <c r="O27" s="338" t="str">
        <f t="shared" si="13"/>
        <v/>
      </c>
      <c r="P27" s="236" t="str">
        <f t="shared" si="4"/>
        <v/>
      </c>
      <c r="Q27" s="234" t="str">
        <f t="shared" si="14"/>
        <v/>
      </c>
      <c r="R27" s="235" t="str">
        <f t="shared" si="15"/>
        <v/>
      </c>
      <c r="S27" s="236" t="str">
        <f>IF(N27="","",MAX((N27-AE27)*'1045Ai Domanda'!$B$30,0))</f>
        <v/>
      </c>
      <c r="T27" s="237" t="str">
        <f t="shared" si="5"/>
        <v/>
      </c>
      <c r="U27" s="151"/>
      <c r="V27" s="158" t="str">
        <f>IF('1045Bi Dati di base lav.'!M23="","",'1045Bi Dati di base lav.'!M23)</f>
        <v/>
      </c>
      <c r="W27" s="158" t="str">
        <f>IF($C27="","",'1045Ei Conteggio'!D27)</f>
        <v/>
      </c>
      <c r="X27" s="151">
        <f>IF(AND('1045Bi Dati di base lav.'!Q23="",'1045Bi Dati di base lav.'!R23=""),0,'1045Bi Dati di base lav.'!Q23-'1045Bi Dati di base lav.'!R23)</f>
        <v>0</v>
      </c>
      <c r="Y27" s="151" t="str">
        <f>IF(OR($C27="",'1045Bi Dati di base lav.'!N23="",F27="",'1045Bi Dati di base lav.'!P23="",X27=""),"",'1045Bi Dati di base lav.'!N23-F27-'1045Bi Dati di base lav.'!P23-X27)</f>
        <v/>
      </c>
      <c r="Z27" s="134" t="str">
        <f>IF(K27="","",K27 - '1045Bi Dati di base lav.'!S23)</f>
        <v/>
      </c>
      <c r="AA27" s="134" t="str">
        <f t="shared" si="6"/>
        <v/>
      </c>
      <c r="AB27" s="134" t="str">
        <f t="shared" si="7"/>
        <v/>
      </c>
      <c r="AC27" s="134" t="str">
        <f t="shared" si="3"/>
        <v/>
      </c>
      <c r="AD27" s="134" t="str">
        <f>IF(OR($C27="",K27="",N27=""),"",MAX(O27+'1045Bi Dati di base lav.'!T23-N27,0))</f>
        <v/>
      </c>
      <c r="AE27" s="134">
        <f>'1045Bi Dati di base lav.'!T23</f>
        <v>0</v>
      </c>
      <c r="AF27" s="134" t="str">
        <f t="shared" si="8"/>
        <v/>
      </c>
      <c r="AG27" s="139">
        <f>IF('1045Bi Dati di base lav.'!N23="",0,1)</f>
        <v>0</v>
      </c>
      <c r="AH27" s="143">
        <f t="shared" si="9"/>
        <v>0</v>
      </c>
      <c r="AI27" s="134">
        <f>IF('1045Bi Dati di base lav.'!N23="",0,'1045Bi Dati di base lav.'!N23)</f>
        <v>0</v>
      </c>
      <c r="AJ27" s="134">
        <f>IF('1045Bi Dati di base lav.'!N23="",0,'1045Bi Dati di base lav.'!P23)</f>
        <v>0</v>
      </c>
      <c r="AK27" s="158">
        <f>IF('1045Bi Dati di base lav.'!V23&gt;0,AA27,0)</f>
        <v>0</v>
      </c>
      <c r="AL27" s="140">
        <f>IF('1045Bi Dati di base lav.'!V23&gt;0,'1045Bi Dati di base lav.'!T23,0)</f>
        <v>0</v>
      </c>
      <c r="AM27" s="134">
        <f>'1045Bi Dati di base lav.'!N23</f>
        <v>0</v>
      </c>
      <c r="AN27" s="134">
        <f>'1045Bi Dati di base lav.'!P23</f>
        <v>0</v>
      </c>
      <c r="AO27" s="134">
        <f t="shared" si="16"/>
        <v>0</v>
      </c>
    </row>
    <row r="28" spans="1:41" s="135" customFormat="1" ht="16.899999999999999" customHeight="1">
      <c r="A28" s="159" t="str">
        <f>IF('1045Bi Dati di base lav.'!A24="","",'1045Bi Dati di base lav.'!A24)</f>
        <v/>
      </c>
      <c r="B28" s="160" t="str">
        <f>IF('1045Bi Dati di base lav.'!B24="","",'1045Bi Dati di base lav.'!B24)</f>
        <v/>
      </c>
      <c r="C28" s="161" t="str">
        <f>IF('1045Bi Dati di base lav.'!C24="","",'1045Bi Dati di base lav.'!C24)</f>
        <v/>
      </c>
      <c r="D28" s="228" t="str">
        <f>IF('1045Bi Dati di base lav.'!AG24="","",'1045Bi Dati di base lav.'!AG24)</f>
        <v/>
      </c>
      <c r="E28" s="236" t="str">
        <f>IF('1045Bi Dati di base lav.'!N24="","",'1045Bi Dati di base lav.'!N24)</f>
        <v/>
      </c>
      <c r="F28" s="224" t="str">
        <f>IF('1045Bi Dati di base lav.'!O24="","",'1045Bi Dati di base lav.'!O24)</f>
        <v/>
      </c>
      <c r="G28" s="231" t="str">
        <f>IF('1045Bi Dati di base lav.'!P24="","",'1045Bi Dati di base lav.'!P24)</f>
        <v/>
      </c>
      <c r="H28" s="232" t="str">
        <f>IF('1045Bi Dati di base lav.'!Q24="","",'1045Bi Dati di base lav.'!Q24)</f>
        <v/>
      </c>
      <c r="I28" s="233" t="str">
        <f>IF('1045Bi Dati di base lav.'!R24="","",'1045Bi Dati di base lav.'!R24)</f>
        <v/>
      </c>
      <c r="J28" s="338" t="str">
        <f t="shared" si="1"/>
        <v/>
      </c>
      <c r="K28" s="236" t="str">
        <f t="shared" si="10"/>
        <v/>
      </c>
      <c r="L28" s="234" t="str">
        <f>IF('1045Bi Dati di base lav.'!S24="","",'1045Bi Dati di base lav.'!S24)</f>
        <v/>
      </c>
      <c r="M28" s="235" t="str">
        <f t="shared" si="11"/>
        <v/>
      </c>
      <c r="N28" s="339" t="str">
        <f t="shared" si="12"/>
        <v/>
      </c>
      <c r="O28" s="338" t="str">
        <f t="shared" si="13"/>
        <v/>
      </c>
      <c r="P28" s="236" t="str">
        <f t="shared" si="4"/>
        <v/>
      </c>
      <c r="Q28" s="234" t="str">
        <f t="shared" si="14"/>
        <v/>
      </c>
      <c r="R28" s="235" t="str">
        <f t="shared" si="15"/>
        <v/>
      </c>
      <c r="S28" s="236" t="str">
        <f>IF(N28="","",MAX((N28-AE28)*'1045Ai Domanda'!$B$30,0))</f>
        <v/>
      </c>
      <c r="T28" s="237" t="str">
        <f t="shared" si="5"/>
        <v/>
      </c>
      <c r="U28" s="151"/>
      <c r="V28" s="158" t="str">
        <f>IF('1045Bi Dati di base lav.'!M24="","",'1045Bi Dati di base lav.'!M24)</f>
        <v/>
      </c>
      <c r="W28" s="158" t="str">
        <f>IF($C28="","",'1045Ei Conteggio'!D28)</f>
        <v/>
      </c>
      <c r="X28" s="151">
        <f>IF(AND('1045Bi Dati di base lav.'!Q24="",'1045Bi Dati di base lav.'!R24=""),0,'1045Bi Dati di base lav.'!Q24-'1045Bi Dati di base lav.'!R24)</f>
        <v>0</v>
      </c>
      <c r="Y28" s="151" t="str">
        <f>IF(OR($C28="",'1045Bi Dati di base lav.'!N24="",F28="",'1045Bi Dati di base lav.'!P24="",X28=""),"",'1045Bi Dati di base lav.'!N24-F28-'1045Bi Dati di base lav.'!P24-X28)</f>
        <v/>
      </c>
      <c r="Z28" s="134" t="str">
        <f>IF(K28="","",K28 - '1045Bi Dati di base lav.'!S24)</f>
        <v/>
      </c>
      <c r="AA28" s="134" t="str">
        <f t="shared" si="6"/>
        <v/>
      </c>
      <c r="AB28" s="134" t="str">
        <f t="shared" si="7"/>
        <v/>
      </c>
      <c r="AC28" s="134" t="str">
        <f t="shared" si="3"/>
        <v/>
      </c>
      <c r="AD28" s="134" t="str">
        <f>IF(OR($C28="",K28="",N28=""),"",MAX(O28+'1045Bi Dati di base lav.'!T24-N28,0))</f>
        <v/>
      </c>
      <c r="AE28" s="134">
        <f>'1045Bi Dati di base lav.'!T24</f>
        <v>0</v>
      </c>
      <c r="AF28" s="134" t="str">
        <f t="shared" si="8"/>
        <v/>
      </c>
      <c r="AG28" s="139">
        <f>IF('1045Bi Dati di base lav.'!N24="",0,1)</f>
        <v>0</v>
      </c>
      <c r="AH28" s="143">
        <f t="shared" si="9"/>
        <v>0</v>
      </c>
      <c r="AI28" s="134">
        <f>IF('1045Bi Dati di base lav.'!N24="",0,'1045Bi Dati di base lav.'!N24)</f>
        <v>0</v>
      </c>
      <c r="AJ28" s="134">
        <f>IF('1045Bi Dati di base lav.'!N24="",0,'1045Bi Dati di base lav.'!P24)</f>
        <v>0</v>
      </c>
      <c r="AK28" s="158">
        <f>IF('1045Bi Dati di base lav.'!V24&gt;0,AA28,0)</f>
        <v>0</v>
      </c>
      <c r="AL28" s="140">
        <f>IF('1045Bi Dati di base lav.'!V24&gt;0,'1045Bi Dati di base lav.'!T24,0)</f>
        <v>0</v>
      </c>
      <c r="AM28" s="134">
        <f>'1045Bi Dati di base lav.'!N24</f>
        <v>0</v>
      </c>
      <c r="AN28" s="134">
        <f>'1045Bi Dati di base lav.'!P24</f>
        <v>0</v>
      </c>
      <c r="AO28" s="134">
        <f t="shared" si="16"/>
        <v>0</v>
      </c>
    </row>
    <row r="29" spans="1:41" s="135" customFormat="1" ht="16.899999999999999" customHeight="1">
      <c r="A29" s="159" t="str">
        <f>IF('1045Bi Dati di base lav.'!A25="","",'1045Bi Dati di base lav.'!A25)</f>
        <v/>
      </c>
      <c r="B29" s="160" t="str">
        <f>IF('1045Bi Dati di base lav.'!B25="","",'1045Bi Dati di base lav.'!B25)</f>
        <v/>
      </c>
      <c r="C29" s="161" t="str">
        <f>IF('1045Bi Dati di base lav.'!C25="","",'1045Bi Dati di base lav.'!C25)</f>
        <v/>
      </c>
      <c r="D29" s="228" t="str">
        <f>IF('1045Bi Dati di base lav.'!AG25="","",'1045Bi Dati di base lav.'!AG25)</f>
        <v/>
      </c>
      <c r="E29" s="236" t="str">
        <f>IF('1045Bi Dati di base lav.'!N25="","",'1045Bi Dati di base lav.'!N25)</f>
        <v/>
      </c>
      <c r="F29" s="224" t="str">
        <f>IF('1045Bi Dati di base lav.'!O25="","",'1045Bi Dati di base lav.'!O25)</f>
        <v/>
      </c>
      <c r="G29" s="231" t="str">
        <f>IF('1045Bi Dati di base lav.'!P25="","",'1045Bi Dati di base lav.'!P25)</f>
        <v/>
      </c>
      <c r="H29" s="232" t="str">
        <f>IF('1045Bi Dati di base lav.'!Q25="","",'1045Bi Dati di base lav.'!Q25)</f>
        <v/>
      </c>
      <c r="I29" s="233" t="str">
        <f>IF('1045Bi Dati di base lav.'!R25="","",'1045Bi Dati di base lav.'!R25)</f>
        <v/>
      </c>
      <c r="J29" s="338" t="str">
        <f t="shared" si="1"/>
        <v/>
      </c>
      <c r="K29" s="236" t="str">
        <f t="shared" si="10"/>
        <v/>
      </c>
      <c r="L29" s="234" t="str">
        <f>IF('1045Bi Dati di base lav.'!S25="","",'1045Bi Dati di base lav.'!S25)</f>
        <v/>
      </c>
      <c r="M29" s="235" t="str">
        <f t="shared" si="11"/>
        <v/>
      </c>
      <c r="N29" s="339" t="str">
        <f t="shared" si="12"/>
        <v/>
      </c>
      <c r="O29" s="338" t="str">
        <f t="shared" si="13"/>
        <v/>
      </c>
      <c r="P29" s="236" t="str">
        <f t="shared" si="4"/>
        <v/>
      </c>
      <c r="Q29" s="234" t="str">
        <f t="shared" si="14"/>
        <v/>
      </c>
      <c r="R29" s="235" t="str">
        <f t="shared" si="15"/>
        <v/>
      </c>
      <c r="S29" s="236" t="str">
        <f>IF(N29="","",MAX((N29-AE29)*'1045Ai Domanda'!$B$30,0))</f>
        <v/>
      </c>
      <c r="T29" s="237" t="str">
        <f t="shared" si="5"/>
        <v/>
      </c>
      <c r="U29" s="151"/>
      <c r="V29" s="158" t="str">
        <f>IF('1045Bi Dati di base lav.'!M25="","",'1045Bi Dati di base lav.'!M25)</f>
        <v/>
      </c>
      <c r="W29" s="158" t="str">
        <f>IF($C29="","",'1045Ei Conteggio'!D29)</f>
        <v/>
      </c>
      <c r="X29" s="151">
        <f>IF(AND('1045Bi Dati di base lav.'!Q25="",'1045Bi Dati di base lav.'!R25=""),0,'1045Bi Dati di base lav.'!Q25-'1045Bi Dati di base lav.'!R25)</f>
        <v>0</v>
      </c>
      <c r="Y29" s="151" t="str">
        <f>IF(OR($C29="",'1045Bi Dati di base lav.'!N25="",F29="",'1045Bi Dati di base lav.'!P25="",X29=""),"",'1045Bi Dati di base lav.'!N25-F29-'1045Bi Dati di base lav.'!P25-X29)</f>
        <v/>
      </c>
      <c r="Z29" s="134" t="str">
        <f>IF(K29="","",K29 - '1045Bi Dati di base lav.'!S25)</f>
        <v/>
      </c>
      <c r="AA29" s="134" t="str">
        <f t="shared" si="6"/>
        <v/>
      </c>
      <c r="AB29" s="134" t="str">
        <f t="shared" si="7"/>
        <v/>
      </c>
      <c r="AC29" s="134" t="str">
        <f t="shared" si="3"/>
        <v/>
      </c>
      <c r="AD29" s="134" t="str">
        <f>IF(OR($C29="",K29="",N29=""),"",MAX(O29+'1045Bi Dati di base lav.'!T25-N29,0))</f>
        <v/>
      </c>
      <c r="AE29" s="134">
        <f>'1045Bi Dati di base lav.'!T25</f>
        <v>0</v>
      </c>
      <c r="AF29" s="134" t="str">
        <f t="shared" si="8"/>
        <v/>
      </c>
      <c r="AG29" s="139">
        <f>IF('1045Bi Dati di base lav.'!N25="",0,1)</f>
        <v>0</v>
      </c>
      <c r="AH29" s="143">
        <f t="shared" si="9"/>
        <v>0</v>
      </c>
      <c r="AI29" s="134">
        <f>IF('1045Bi Dati di base lav.'!N25="",0,'1045Bi Dati di base lav.'!N25)</f>
        <v>0</v>
      </c>
      <c r="AJ29" s="134">
        <f>IF('1045Bi Dati di base lav.'!N25="",0,'1045Bi Dati di base lav.'!P25)</f>
        <v>0</v>
      </c>
      <c r="AK29" s="158">
        <f>IF('1045Bi Dati di base lav.'!V25&gt;0,AA29,0)</f>
        <v>0</v>
      </c>
      <c r="AL29" s="140">
        <f>IF('1045Bi Dati di base lav.'!V25&gt;0,'1045Bi Dati di base lav.'!T25,0)</f>
        <v>0</v>
      </c>
      <c r="AM29" s="134">
        <f>'1045Bi Dati di base lav.'!N25</f>
        <v>0</v>
      </c>
      <c r="AN29" s="134">
        <f>'1045Bi Dati di base lav.'!P25</f>
        <v>0</v>
      </c>
      <c r="AO29" s="134">
        <f t="shared" si="16"/>
        <v>0</v>
      </c>
    </row>
    <row r="30" spans="1:41" s="135" customFormat="1" ht="16.899999999999999" customHeight="1">
      <c r="A30" s="159" t="str">
        <f>IF('1045Bi Dati di base lav.'!A26="","",'1045Bi Dati di base lav.'!A26)</f>
        <v/>
      </c>
      <c r="B30" s="160" t="str">
        <f>IF('1045Bi Dati di base lav.'!B26="","",'1045Bi Dati di base lav.'!B26)</f>
        <v/>
      </c>
      <c r="C30" s="161" t="str">
        <f>IF('1045Bi Dati di base lav.'!C26="","",'1045Bi Dati di base lav.'!C26)</f>
        <v/>
      </c>
      <c r="D30" s="228" t="str">
        <f>IF('1045Bi Dati di base lav.'!AG26="","",'1045Bi Dati di base lav.'!AG26)</f>
        <v/>
      </c>
      <c r="E30" s="236" t="str">
        <f>IF('1045Bi Dati di base lav.'!N26="","",'1045Bi Dati di base lav.'!N26)</f>
        <v/>
      </c>
      <c r="F30" s="224" t="str">
        <f>IF('1045Bi Dati di base lav.'!O26="","",'1045Bi Dati di base lav.'!O26)</f>
        <v/>
      </c>
      <c r="G30" s="231" t="str">
        <f>IF('1045Bi Dati di base lav.'!P26="","",'1045Bi Dati di base lav.'!P26)</f>
        <v/>
      </c>
      <c r="H30" s="232" t="str">
        <f>IF('1045Bi Dati di base lav.'!Q26="","",'1045Bi Dati di base lav.'!Q26)</f>
        <v/>
      </c>
      <c r="I30" s="233" t="str">
        <f>IF('1045Bi Dati di base lav.'!R26="","",'1045Bi Dati di base lav.'!R26)</f>
        <v/>
      </c>
      <c r="J30" s="338" t="str">
        <f t="shared" si="1"/>
        <v/>
      </c>
      <c r="K30" s="236" t="str">
        <f t="shared" si="10"/>
        <v/>
      </c>
      <c r="L30" s="234" t="str">
        <f>IF('1045Bi Dati di base lav.'!S26="","",'1045Bi Dati di base lav.'!S26)</f>
        <v/>
      </c>
      <c r="M30" s="235" t="str">
        <f t="shared" si="11"/>
        <v/>
      </c>
      <c r="N30" s="339" t="str">
        <f t="shared" si="12"/>
        <v/>
      </c>
      <c r="O30" s="338" t="str">
        <f t="shared" si="13"/>
        <v/>
      </c>
      <c r="P30" s="236" t="str">
        <f t="shared" si="4"/>
        <v/>
      </c>
      <c r="Q30" s="234" t="str">
        <f t="shared" si="14"/>
        <v/>
      </c>
      <c r="R30" s="235" t="str">
        <f t="shared" si="15"/>
        <v/>
      </c>
      <c r="S30" s="236" t="str">
        <f>IF(N30="","",MAX((N30-AE30)*'1045Ai Domanda'!$B$30,0))</f>
        <v/>
      </c>
      <c r="T30" s="237" t="str">
        <f t="shared" si="5"/>
        <v/>
      </c>
      <c r="U30" s="151"/>
      <c r="V30" s="158" t="str">
        <f>IF('1045Bi Dati di base lav.'!M26="","",'1045Bi Dati di base lav.'!M26)</f>
        <v/>
      </c>
      <c r="W30" s="158" t="str">
        <f>IF($C30="","",'1045Ei Conteggio'!D30)</f>
        <v/>
      </c>
      <c r="X30" s="151">
        <f>IF(AND('1045Bi Dati di base lav.'!Q26="",'1045Bi Dati di base lav.'!R26=""),0,'1045Bi Dati di base lav.'!Q26-'1045Bi Dati di base lav.'!R26)</f>
        <v>0</v>
      </c>
      <c r="Y30" s="151" t="str">
        <f>IF(OR($C30="",'1045Bi Dati di base lav.'!N26="",F30="",'1045Bi Dati di base lav.'!P26="",X30=""),"",'1045Bi Dati di base lav.'!N26-F30-'1045Bi Dati di base lav.'!P26-X30)</f>
        <v/>
      </c>
      <c r="Z30" s="134" t="str">
        <f>IF(K30="","",K30 - '1045Bi Dati di base lav.'!S26)</f>
        <v/>
      </c>
      <c r="AA30" s="134" t="str">
        <f t="shared" si="6"/>
        <v/>
      </c>
      <c r="AB30" s="134" t="str">
        <f t="shared" si="7"/>
        <v/>
      </c>
      <c r="AC30" s="134" t="str">
        <f t="shared" si="3"/>
        <v/>
      </c>
      <c r="AD30" s="134" t="str">
        <f>IF(OR($C30="",K30="",N30=""),"",MAX(O30+'1045Bi Dati di base lav.'!T26-N30,0))</f>
        <v/>
      </c>
      <c r="AE30" s="134">
        <f>'1045Bi Dati di base lav.'!T26</f>
        <v>0</v>
      </c>
      <c r="AF30" s="134" t="str">
        <f t="shared" si="8"/>
        <v/>
      </c>
      <c r="AG30" s="139">
        <f>IF('1045Bi Dati di base lav.'!N26="",0,1)</f>
        <v>0</v>
      </c>
      <c r="AH30" s="143">
        <f t="shared" si="9"/>
        <v>0</v>
      </c>
      <c r="AI30" s="134">
        <f>IF('1045Bi Dati di base lav.'!N26="",0,'1045Bi Dati di base lav.'!N26)</f>
        <v>0</v>
      </c>
      <c r="AJ30" s="134">
        <f>IF('1045Bi Dati di base lav.'!N26="",0,'1045Bi Dati di base lav.'!P26)</f>
        <v>0</v>
      </c>
      <c r="AK30" s="158">
        <f>IF('1045Bi Dati di base lav.'!V26&gt;0,AA30,0)</f>
        <v>0</v>
      </c>
      <c r="AL30" s="140">
        <f>IF('1045Bi Dati di base lav.'!V26&gt;0,'1045Bi Dati di base lav.'!T26,0)</f>
        <v>0</v>
      </c>
      <c r="AM30" s="134">
        <f>'1045Bi Dati di base lav.'!N26</f>
        <v>0</v>
      </c>
      <c r="AN30" s="134">
        <f>'1045Bi Dati di base lav.'!P26</f>
        <v>0</v>
      </c>
      <c r="AO30" s="134">
        <f t="shared" si="16"/>
        <v>0</v>
      </c>
    </row>
    <row r="31" spans="1:41" s="135" customFormat="1" ht="16.899999999999999" customHeight="1">
      <c r="A31" s="159" t="str">
        <f>IF('1045Bi Dati di base lav.'!A27="","",'1045Bi Dati di base lav.'!A27)</f>
        <v/>
      </c>
      <c r="B31" s="160" t="str">
        <f>IF('1045Bi Dati di base lav.'!B27="","",'1045Bi Dati di base lav.'!B27)</f>
        <v/>
      </c>
      <c r="C31" s="161" t="str">
        <f>IF('1045Bi Dati di base lav.'!C27="","",'1045Bi Dati di base lav.'!C27)</f>
        <v/>
      </c>
      <c r="D31" s="228" t="str">
        <f>IF('1045Bi Dati di base lav.'!AG27="","",'1045Bi Dati di base lav.'!AG27)</f>
        <v/>
      </c>
      <c r="E31" s="236" t="str">
        <f>IF('1045Bi Dati di base lav.'!N27="","",'1045Bi Dati di base lav.'!N27)</f>
        <v/>
      </c>
      <c r="F31" s="224" t="str">
        <f>IF('1045Bi Dati di base lav.'!O27="","",'1045Bi Dati di base lav.'!O27)</f>
        <v/>
      </c>
      <c r="G31" s="231" t="str">
        <f>IF('1045Bi Dati di base lav.'!P27="","",'1045Bi Dati di base lav.'!P27)</f>
        <v/>
      </c>
      <c r="H31" s="232" t="str">
        <f>IF('1045Bi Dati di base lav.'!Q27="","",'1045Bi Dati di base lav.'!Q27)</f>
        <v/>
      </c>
      <c r="I31" s="233" t="str">
        <f>IF('1045Bi Dati di base lav.'!R27="","",'1045Bi Dati di base lav.'!R27)</f>
        <v/>
      </c>
      <c r="J31" s="338" t="str">
        <f t="shared" si="1"/>
        <v/>
      </c>
      <c r="K31" s="236" t="str">
        <f t="shared" si="10"/>
        <v/>
      </c>
      <c r="L31" s="234" t="str">
        <f>IF('1045Bi Dati di base lav.'!S27="","",'1045Bi Dati di base lav.'!S27)</f>
        <v/>
      </c>
      <c r="M31" s="235" t="str">
        <f t="shared" si="11"/>
        <v/>
      </c>
      <c r="N31" s="339" t="str">
        <f t="shared" si="12"/>
        <v/>
      </c>
      <c r="O31" s="338" t="str">
        <f t="shared" si="13"/>
        <v/>
      </c>
      <c r="P31" s="236" t="str">
        <f t="shared" si="4"/>
        <v/>
      </c>
      <c r="Q31" s="234" t="str">
        <f t="shared" si="14"/>
        <v/>
      </c>
      <c r="R31" s="235" t="str">
        <f t="shared" si="15"/>
        <v/>
      </c>
      <c r="S31" s="236" t="str">
        <f>IF(N31="","",MAX((N31-AE31)*'1045Ai Domanda'!$B$30,0))</f>
        <v/>
      </c>
      <c r="T31" s="237" t="str">
        <f t="shared" si="5"/>
        <v/>
      </c>
      <c r="U31" s="151"/>
      <c r="V31" s="158" t="str">
        <f>IF('1045Bi Dati di base lav.'!M27="","",'1045Bi Dati di base lav.'!M27)</f>
        <v/>
      </c>
      <c r="W31" s="158" t="str">
        <f>IF($C31="","",'1045Ei Conteggio'!D31)</f>
        <v/>
      </c>
      <c r="X31" s="151">
        <f>IF(AND('1045Bi Dati di base lav.'!Q27="",'1045Bi Dati di base lav.'!R27=""),0,'1045Bi Dati di base lav.'!Q27-'1045Bi Dati di base lav.'!R27)</f>
        <v>0</v>
      </c>
      <c r="Y31" s="151" t="str">
        <f>IF(OR($C31="",'1045Bi Dati di base lav.'!N27="",F31="",'1045Bi Dati di base lav.'!P27="",X31=""),"",'1045Bi Dati di base lav.'!N27-F31-'1045Bi Dati di base lav.'!P27-X31)</f>
        <v/>
      </c>
      <c r="Z31" s="134" t="str">
        <f>IF(K31="","",K31 - '1045Bi Dati di base lav.'!S27)</f>
        <v/>
      </c>
      <c r="AA31" s="134" t="str">
        <f t="shared" si="6"/>
        <v/>
      </c>
      <c r="AB31" s="134" t="str">
        <f t="shared" si="7"/>
        <v/>
      </c>
      <c r="AC31" s="134" t="str">
        <f t="shared" si="3"/>
        <v/>
      </c>
      <c r="AD31" s="134" t="str">
        <f>IF(OR($C31="",K31="",N31=""),"",MAX(O31+'1045Bi Dati di base lav.'!T27-N31,0))</f>
        <v/>
      </c>
      <c r="AE31" s="134">
        <f>'1045Bi Dati di base lav.'!T27</f>
        <v>0</v>
      </c>
      <c r="AF31" s="134" t="str">
        <f t="shared" si="8"/>
        <v/>
      </c>
      <c r="AG31" s="139">
        <f>IF('1045Bi Dati di base lav.'!N27="",0,1)</f>
        <v>0</v>
      </c>
      <c r="AH31" s="143">
        <f t="shared" si="9"/>
        <v>0</v>
      </c>
      <c r="AI31" s="134">
        <f>IF('1045Bi Dati di base lav.'!N27="",0,'1045Bi Dati di base lav.'!N27)</f>
        <v>0</v>
      </c>
      <c r="AJ31" s="134">
        <f>IF('1045Bi Dati di base lav.'!N27="",0,'1045Bi Dati di base lav.'!P27)</f>
        <v>0</v>
      </c>
      <c r="AK31" s="158">
        <f>IF('1045Bi Dati di base lav.'!V27&gt;0,AA31,0)</f>
        <v>0</v>
      </c>
      <c r="AL31" s="140">
        <f>IF('1045Bi Dati di base lav.'!V27&gt;0,'1045Bi Dati di base lav.'!T27,0)</f>
        <v>0</v>
      </c>
      <c r="AM31" s="134">
        <f>'1045Bi Dati di base lav.'!N27</f>
        <v>0</v>
      </c>
      <c r="AN31" s="134">
        <f>'1045Bi Dati di base lav.'!P27</f>
        <v>0</v>
      </c>
      <c r="AO31" s="134">
        <f t="shared" si="16"/>
        <v>0</v>
      </c>
    </row>
    <row r="32" spans="1:41" s="135" customFormat="1" ht="16.899999999999999" customHeight="1">
      <c r="A32" s="159" t="str">
        <f>IF('1045Bi Dati di base lav.'!A28="","",'1045Bi Dati di base lav.'!A28)</f>
        <v/>
      </c>
      <c r="B32" s="160" t="str">
        <f>IF('1045Bi Dati di base lav.'!B28="","",'1045Bi Dati di base lav.'!B28)</f>
        <v/>
      </c>
      <c r="C32" s="161" t="str">
        <f>IF('1045Bi Dati di base lav.'!C28="","",'1045Bi Dati di base lav.'!C28)</f>
        <v/>
      </c>
      <c r="D32" s="228" t="str">
        <f>IF('1045Bi Dati di base lav.'!AG28="","",'1045Bi Dati di base lav.'!AG28)</f>
        <v/>
      </c>
      <c r="E32" s="236" t="str">
        <f>IF('1045Bi Dati di base lav.'!N28="","",'1045Bi Dati di base lav.'!N28)</f>
        <v/>
      </c>
      <c r="F32" s="224" t="str">
        <f>IF('1045Bi Dati di base lav.'!O28="","",'1045Bi Dati di base lav.'!O28)</f>
        <v/>
      </c>
      <c r="G32" s="231" t="str">
        <f>IF('1045Bi Dati di base lav.'!P28="","",'1045Bi Dati di base lav.'!P28)</f>
        <v/>
      </c>
      <c r="H32" s="232" t="str">
        <f>IF('1045Bi Dati di base lav.'!Q28="","",'1045Bi Dati di base lav.'!Q28)</f>
        <v/>
      </c>
      <c r="I32" s="233" t="str">
        <f>IF('1045Bi Dati di base lav.'!R28="","",'1045Bi Dati di base lav.'!R28)</f>
        <v/>
      </c>
      <c r="J32" s="338" t="str">
        <f t="shared" si="1"/>
        <v/>
      </c>
      <c r="K32" s="236" t="str">
        <f t="shared" si="10"/>
        <v/>
      </c>
      <c r="L32" s="234" t="str">
        <f>IF('1045Bi Dati di base lav.'!S28="","",'1045Bi Dati di base lav.'!S28)</f>
        <v/>
      </c>
      <c r="M32" s="235" t="str">
        <f t="shared" si="11"/>
        <v/>
      </c>
      <c r="N32" s="339" t="str">
        <f t="shared" si="12"/>
        <v/>
      </c>
      <c r="O32" s="338" t="str">
        <f t="shared" si="13"/>
        <v/>
      </c>
      <c r="P32" s="236" t="str">
        <f t="shared" si="4"/>
        <v/>
      </c>
      <c r="Q32" s="234" t="str">
        <f t="shared" si="14"/>
        <v/>
      </c>
      <c r="R32" s="235" t="str">
        <f t="shared" si="15"/>
        <v/>
      </c>
      <c r="S32" s="236" t="str">
        <f>IF(N32="","",MAX((N32-AE32)*'1045Ai Domanda'!$B$30,0))</f>
        <v/>
      </c>
      <c r="T32" s="237" t="str">
        <f t="shared" si="5"/>
        <v/>
      </c>
      <c r="U32" s="151"/>
      <c r="V32" s="158" t="str">
        <f>IF('1045Bi Dati di base lav.'!M28="","",'1045Bi Dati di base lav.'!M28)</f>
        <v/>
      </c>
      <c r="W32" s="158" t="str">
        <f>IF($C32="","",'1045Ei Conteggio'!D32)</f>
        <v/>
      </c>
      <c r="X32" s="151">
        <f>IF(AND('1045Bi Dati di base lav.'!Q28="",'1045Bi Dati di base lav.'!R28=""),0,'1045Bi Dati di base lav.'!Q28-'1045Bi Dati di base lav.'!R28)</f>
        <v>0</v>
      </c>
      <c r="Y32" s="151" t="str">
        <f>IF(OR($C32="",'1045Bi Dati di base lav.'!N28="",F32="",'1045Bi Dati di base lav.'!P28="",X32=""),"",'1045Bi Dati di base lav.'!N28-F32-'1045Bi Dati di base lav.'!P28-X32)</f>
        <v/>
      </c>
      <c r="Z32" s="134" t="str">
        <f>IF(K32="","",K32 - '1045Bi Dati di base lav.'!S28)</f>
        <v/>
      </c>
      <c r="AA32" s="134" t="str">
        <f t="shared" si="6"/>
        <v/>
      </c>
      <c r="AB32" s="134" t="str">
        <f t="shared" si="7"/>
        <v/>
      </c>
      <c r="AC32" s="134" t="str">
        <f t="shared" si="3"/>
        <v/>
      </c>
      <c r="AD32" s="134" t="str">
        <f>IF(OR($C32="",K32="",N32=""),"",MAX(O32+'1045Bi Dati di base lav.'!T28-N32,0))</f>
        <v/>
      </c>
      <c r="AE32" s="134">
        <f>'1045Bi Dati di base lav.'!T28</f>
        <v>0</v>
      </c>
      <c r="AF32" s="134" t="str">
        <f t="shared" si="8"/>
        <v/>
      </c>
      <c r="AG32" s="139">
        <f>IF('1045Bi Dati di base lav.'!N28="",0,1)</f>
        <v>0</v>
      </c>
      <c r="AH32" s="143">
        <f t="shared" si="9"/>
        <v>0</v>
      </c>
      <c r="AI32" s="134">
        <f>IF('1045Bi Dati di base lav.'!N28="",0,'1045Bi Dati di base lav.'!N28)</f>
        <v>0</v>
      </c>
      <c r="AJ32" s="134">
        <f>IF('1045Bi Dati di base lav.'!N28="",0,'1045Bi Dati di base lav.'!P28)</f>
        <v>0</v>
      </c>
      <c r="AK32" s="158">
        <f>IF('1045Bi Dati di base lav.'!V28&gt;0,AA32,0)</f>
        <v>0</v>
      </c>
      <c r="AL32" s="140">
        <f>IF('1045Bi Dati di base lav.'!V28&gt;0,'1045Bi Dati di base lav.'!T28,0)</f>
        <v>0</v>
      </c>
      <c r="AM32" s="134">
        <f>'1045Bi Dati di base lav.'!N28</f>
        <v>0</v>
      </c>
      <c r="AN32" s="134">
        <f>'1045Bi Dati di base lav.'!P28</f>
        <v>0</v>
      </c>
      <c r="AO32" s="134">
        <f t="shared" si="16"/>
        <v>0</v>
      </c>
    </row>
    <row r="33" spans="1:41" s="135" customFormat="1" ht="16.899999999999999" customHeight="1">
      <c r="A33" s="159" t="str">
        <f>IF('1045Bi Dati di base lav.'!A29="","",'1045Bi Dati di base lav.'!A29)</f>
        <v/>
      </c>
      <c r="B33" s="160" t="str">
        <f>IF('1045Bi Dati di base lav.'!B29="","",'1045Bi Dati di base lav.'!B29)</f>
        <v/>
      </c>
      <c r="C33" s="161" t="str">
        <f>IF('1045Bi Dati di base lav.'!C29="","",'1045Bi Dati di base lav.'!C29)</f>
        <v/>
      </c>
      <c r="D33" s="228" t="str">
        <f>IF('1045Bi Dati di base lav.'!AG29="","",'1045Bi Dati di base lav.'!AG29)</f>
        <v/>
      </c>
      <c r="E33" s="236" t="str">
        <f>IF('1045Bi Dati di base lav.'!N29="","",'1045Bi Dati di base lav.'!N29)</f>
        <v/>
      </c>
      <c r="F33" s="224" t="str">
        <f>IF('1045Bi Dati di base lav.'!O29="","",'1045Bi Dati di base lav.'!O29)</f>
        <v/>
      </c>
      <c r="G33" s="231" t="str">
        <f>IF('1045Bi Dati di base lav.'!P29="","",'1045Bi Dati di base lav.'!P29)</f>
        <v/>
      </c>
      <c r="H33" s="232" t="str">
        <f>IF('1045Bi Dati di base lav.'!Q29="","",'1045Bi Dati di base lav.'!Q29)</f>
        <v/>
      </c>
      <c r="I33" s="233" t="str">
        <f>IF('1045Bi Dati di base lav.'!R29="","",'1045Bi Dati di base lav.'!R29)</f>
        <v/>
      </c>
      <c r="J33" s="338" t="str">
        <f t="shared" si="1"/>
        <v/>
      </c>
      <c r="K33" s="236" t="str">
        <f t="shared" si="10"/>
        <v/>
      </c>
      <c r="L33" s="234" t="str">
        <f>IF('1045Bi Dati di base lav.'!S29="","",'1045Bi Dati di base lav.'!S29)</f>
        <v/>
      </c>
      <c r="M33" s="235" t="str">
        <f t="shared" si="11"/>
        <v/>
      </c>
      <c r="N33" s="339" t="str">
        <f t="shared" si="12"/>
        <v/>
      </c>
      <c r="O33" s="338" t="str">
        <f t="shared" si="13"/>
        <v/>
      </c>
      <c r="P33" s="236" t="str">
        <f t="shared" si="4"/>
        <v/>
      </c>
      <c r="Q33" s="234" t="str">
        <f t="shared" si="14"/>
        <v/>
      </c>
      <c r="R33" s="235" t="str">
        <f t="shared" si="15"/>
        <v/>
      </c>
      <c r="S33" s="236" t="str">
        <f>IF(N33="","",MAX((N33-AE33)*'1045Ai Domanda'!$B$30,0))</f>
        <v/>
      </c>
      <c r="T33" s="237" t="str">
        <f t="shared" si="5"/>
        <v/>
      </c>
      <c r="U33" s="151"/>
      <c r="V33" s="158" t="str">
        <f>IF('1045Bi Dati di base lav.'!M29="","",'1045Bi Dati di base lav.'!M29)</f>
        <v/>
      </c>
      <c r="W33" s="158" t="str">
        <f>IF($C33="","",'1045Ei Conteggio'!D33)</f>
        <v/>
      </c>
      <c r="X33" s="151">
        <f>IF(AND('1045Bi Dati di base lav.'!Q29="",'1045Bi Dati di base lav.'!R29=""),0,'1045Bi Dati di base lav.'!Q29-'1045Bi Dati di base lav.'!R29)</f>
        <v>0</v>
      </c>
      <c r="Y33" s="151" t="str">
        <f>IF(OR($C33="",'1045Bi Dati di base lav.'!N29="",F33="",'1045Bi Dati di base lav.'!P29="",X33=""),"",'1045Bi Dati di base lav.'!N29-F33-'1045Bi Dati di base lav.'!P29-X33)</f>
        <v/>
      </c>
      <c r="Z33" s="134" t="str">
        <f>IF(K33="","",K33 - '1045Bi Dati di base lav.'!S29)</f>
        <v/>
      </c>
      <c r="AA33" s="134" t="str">
        <f t="shared" si="6"/>
        <v/>
      </c>
      <c r="AB33" s="134" t="str">
        <f t="shared" si="7"/>
        <v/>
      </c>
      <c r="AC33" s="134" t="str">
        <f t="shared" si="3"/>
        <v/>
      </c>
      <c r="AD33" s="134" t="str">
        <f>IF(OR($C33="",K33="",N33=""),"",MAX(O33+'1045Bi Dati di base lav.'!T29-N33,0))</f>
        <v/>
      </c>
      <c r="AE33" s="134">
        <f>'1045Bi Dati di base lav.'!T29</f>
        <v>0</v>
      </c>
      <c r="AF33" s="134" t="str">
        <f t="shared" si="8"/>
        <v/>
      </c>
      <c r="AG33" s="139">
        <f>IF('1045Bi Dati di base lav.'!N29="",0,1)</f>
        <v>0</v>
      </c>
      <c r="AH33" s="143">
        <f t="shared" si="9"/>
        <v>0</v>
      </c>
      <c r="AI33" s="134">
        <f>IF('1045Bi Dati di base lav.'!N29="",0,'1045Bi Dati di base lav.'!N29)</f>
        <v>0</v>
      </c>
      <c r="AJ33" s="134">
        <f>IF('1045Bi Dati di base lav.'!N29="",0,'1045Bi Dati di base lav.'!P29)</f>
        <v>0</v>
      </c>
      <c r="AK33" s="158">
        <f>IF('1045Bi Dati di base lav.'!V29&gt;0,AA33,0)</f>
        <v>0</v>
      </c>
      <c r="AL33" s="140">
        <f>IF('1045Bi Dati di base lav.'!V29&gt;0,'1045Bi Dati di base lav.'!T29,0)</f>
        <v>0</v>
      </c>
      <c r="AM33" s="134">
        <f>'1045Bi Dati di base lav.'!N29</f>
        <v>0</v>
      </c>
      <c r="AN33" s="134">
        <f>'1045Bi Dati di base lav.'!P29</f>
        <v>0</v>
      </c>
      <c r="AO33" s="134">
        <f t="shared" si="16"/>
        <v>0</v>
      </c>
    </row>
    <row r="34" spans="1:41" s="135" customFormat="1" ht="16.899999999999999" customHeight="1">
      <c r="A34" s="159" t="str">
        <f>IF('1045Bi Dati di base lav.'!A30="","",'1045Bi Dati di base lav.'!A30)</f>
        <v/>
      </c>
      <c r="B34" s="160" t="str">
        <f>IF('1045Bi Dati di base lav.'!B30="","",'1045Bi Dati di base lav.'!B30)</f>
        <v/>
      </c>
      <c r="C34" s="161" t="str">
        <f>IF('1045Bi Dati di base lav.'!C30="","",'1045Bi Dati di base lav.'!C30)</f>
        <v/>
      </c>
      <c r="D34" s="228" t="str">
        <f>IF('1045Bi Dati di base lav.'!AG30="","",'1045Bi Dati di base lav.'!AG30)</f>
        <v/>
      </c>
      <c r="E34" s="236" t="str">
        <f>IF('1045Bi Dati di base lav.'!N30="","",'1045Bi Dati di base lav.'!N30)</f>
        <v/>
      </c>
      <c r="F34" s="224" t="str">
        <f>IF('1045Bi Dati di base lav.'!O30="","",'1045Bi Dati di base lav.'!O30)</f>
        <v/>
      </c>
      <c r="G34" s="231" t="str">
        <f>IF('1045Bi Dati di base lav.'!P30="","",'1045Bi Dati di base lav.'!P30)</f>
        <v/>
      </c>
      <c r="H34" s="232" t="str">
        <f>IF('1045Bi Dati di base lav.'!Q30="","",'1045Bi Dati di base lav.'!Q30)</f>
        <v/>
      </c>
      <c r="I34" s="233" t="str">
        <f>IF('1045Bi Dati di base lav.'!R30="","",'1045Bi Dati di base lav.'!R30)</f>
        <v/>
      </c>
      <c r="J34" s="338" t="str">
        <f t="shared" si="1"/>
        <v/>
      </c>
      <c r="K34" s="236" t="str">
        <f t="shared" si="10"/>
        <v/>
      </c>
      <c r="L34" s="234" t="str">
        <f>IF('1045Bi Dati di base lav.'!S30="","",'1045Bi Dati di base lav.'!S30)</f>
        <v/>
      </c>
      <c r="M34" s="235" t="str">
        <f t="shared" si="11"/>
        <v/>
      </c>
      <c r="N34" s="339" t="str">
        <f t="shared" si="12"/>
        <v/>
      </c>
      <c r="O34" s="338" t="str">
        <f t="shared" si="13"/>
        <v/>
      </c>
      <c r="P34" s="236" t="str">
        <f t="shared" si="4"/>
        <v/>
      </c>
      <c r="Q34" s="234" t="str">
        <f t="shared" si="14"/>
        <v/>
      </c>
      <c r="R34" s="235" t="str">
        <f t="shared" si="15"/>
        <v/>
      </c>
      <c r="S34" s="236" t="str">
        <f>IF(N34="","",MAX((N34-AE34)*'1045Ai Domanda'!$B$30,0))</f>
        <v/>
      </c>
      <c r="T34" s="237" t="str">
        <f t="shared" si="5"/>
        <v/>
      </c>
      <c r="U34" s="151"/>
      <c r="V34" s="158" t="str">
        <f>IF('1045Bi Dati di base lav.'!M30="","",'1045Bi Dati di base lav.'!M30)</f>
        <v/>
      </c>
      <c r="W34" s="158" t="str">
        <f>IF($C34="","",'1045Ei Conteggio'!D34)</f>
        <v/>
      </c>
      <c r="X34" s="151">
        <f>IF(AND('1045Bi Dati di base lav.'!Q30="",'1045Bi Dati di base lav.'!R30=""),0,'1045Bi Dati di base lav.'!Q30-'1045Bi Dati di base lav.'!R30)</f>
        <v>0</v>
      </c>
      <c r="Y34" s="151" t="str">
        <f>IF(OR($C34="",'1045Bi Dati di base lav.'!N30="",F34="",'1045Bi Dati di base lav.'!P30="",X34=""),"",'1045Bi Dati di base lav.'!N30-F34-'1045Bi Dati di base lav.'!P30-X34)</f>
        <v/>
      </c>
      <c r="Z34" s="134" t="str">
        <f>IF(K34="","",K34 - '1045Bi Dati di base lav.'!S30)</f>
        <v/>
      </c>
      <c r="AA34" s="134" t="str">
        <f t="shared" si="6"/>
        <v/>
      </c>
      <c r="AB34" s="134" t="str">
        <f t="shared" si="7"/>
        <v/>
      </c>
      <c r="AC34" s="134" t="str">
        <f t="shared" si="3"/>
        <v/>
      </c>
      <c r="AD34" s="134" t="str">
        <f>IF(OR($C34="",K34="",N34=""),"",MAX(O34+'1045Bi Dati di base lav.'!T30-N34,0))</f>
        <v/>
      </c>
      <c r="AE34" s="134">
        <f>'1045Bi Dati di base lav.'!T30</f>
        <v>0</v>
      </c>
      <c r="AF34" s="134" t="str">
        <f t="shared" si="8"/>
        <v/>
      </c>
      <c r="AG34" s="139">
        <f>IF('1045Bi Dati di base lav.'!N30="",0,1)</f>
        <v>0</v>
      </c>
      <c r="AH34" s="143">
        <f t="shared" si="9"/>
        <v>0</v>
      </c>
      <c r="AI34" s="134">
        <f>IF('1045Bi Dati di base lav.'!N30="",0,'1045Bi Dati di base lav.'!N30)</f>
        <v>0</v>
      </c>
      <c r="AJ34" s="134">
        <f>IF('1045Bi Dati di base lav.'!N30="",0,'1045Bi Dati di base lav.'!P30)</f>
        <v>0</v>
      </c>
      <c r="AK34" s="158">
        <f>IF('1045Bi Dati di base lav.'!V30&gt;0,AA34,0)</f>
        <v>0</v>
      </c>
      <c r="AL34" s="140">
        <f>IF('1045Bi Dati di base lav.'!V30&gt;0,'1045Bi Dati di base lav.'!T30,0)</f>
        <v>0</v>
      </c>
      <c r="AM34" s="134">
        <f>'1045Bi Dati di base lav.'!N30</f>
        <v>0</v>
      </c>
      <c r="AN34" s="134">
        <f>'1045Bi Dati di base lav.'!P30</f>
        <v>0</v>
      </c>
      <c r="AO34" s="134">
        <f t="shared" si="16"/>
        <v>0</v>
      </c>
    </row>
    <row r="35" spans="1:41" s="135" customFormat="1" ht="16.899999999999999" customHeight="1">
      <c r="A35" s="159" t="str">
        <f>IF('1045Bi Dati di base lav.'!A31="","",'1045Bi Dati di base lav.'!A31)</f>
        <v/>
      </c>
      <c r="B35" s="160" t="str">
        <f>IF('1045Bi Dati di base lav.'!B31="","",'1045Bi Dati di base lav.'!B31)</f>
        <v/>
      </c>
      <c r="C35" s="161" t="str">
        <f>IF('1045Bi Dati di base lav.'!C31="","",'1045Bi Dati di base lav.'!C31)</f>
        <v/>
      </c>
      <c r="D35" s="228" t="str">
        <f>IF('1045Bi Dati di base lav.'!AG31="","",'1045Bi Dati di base lav.'!AG31)</f>
        <v/>
      </c>
      <c r="E35" s="236" t="str">
        <f>IF('1045Bi Dati di base lav.'!N31="","",'1045Bi Dati di base lav.'!N31)</f>
        <v/>
      </c>
      <c r="F35" s="224" t="str">
        <f>IF('1045Bi Dati di base lav.'!O31="","",'1045Bi Dati di base lav.'!O31)</f>
        <v/>
      </c>
      <c r="G35" s="231" t="str">
        <f>IF('1045Bi Dati di base lav.'!P31="","",'1045Bi Dati di base lav.'!P31)</f>
        <v/>
      </c>
      <c r="H35" s="232" t="str">
        <f>IF('1045Bi Dati di base lav.'!Q31="","",'1045Bi Dati di base lav.'!Q31)</f>
        <v/>
      </c>
      <c r="I35" s="233" t="str">
        <f>IF('1045Bi Dati di base lav.'!R31="","",'1045Bi Dati di base lav.'!R31)</f>
        <v/>
      </c>
      <c r="J35" s="338" t="str">
        <f t="shared" si="1"/>
        <v/>
      </c>
      <c r="K35" s="236" t="str">
        <f t="shared" si="10"/>
        <v/>
      </c>
      <c r="L35" s="234" t="str">
        <f>IF('1045Bi Dati di base lav.'!S31="","",'1045Bi Dati di base lav.'!S31)</f>
        <v/>
      </c>
      <c r="M35" s="235" t="str">
        <f t="shared" si="11"/>
        <v/>
      </c>
      <c r="N35" s="339" t="str">
        <f t="shared" si="12"/>
        <v/>
      </c>
      <c r="O35" s="338" t="str">
        <f t="shared" si="13"/>
        <v/>
      </c>
      <c r="P35" s="236" t="str">
        <f t="shared" si="4"/>
        <v/>
      </c>
      <c r="Q35" s="234" t="str">
        <f t="shared" si="14"/>
        <v/>
      </c>
      <c r="R35" s="235" t="str">
        <f t="shared" si="15"/>
        <v/>
      </c>
      <c r="S35" s="236" t="str">
        <f>IF(N35="","",MAX((N35-AE35)*'1045Ai Domanda'!$B$30,0))</f>
        <v/>
      </c>
      <c r="T35" s="237" t="str">
        <f t="shared" si="5"/>
        <v/>
      </c>
      <c r="U35" s="151"/>
      <c r="V35" s="158" t="str">
        <f>IF('1045Bi Dati di base lav.'!M31="","",'1045Bi Dati di base lav.'!M31)</f>
        <v/>
      </c>
      <c r="W35" s="158" t="str">
        <f>IF($C35="","",'1045Ei Conteggio'!D35)</f>
        <v/>
      </c>
      <c r="X35" s="151">
        <f>IF(AND('1045Bi Dati di base lav.'!Q31="",'1045Bi Dati di base lav.'!R31=""),0,'1045Bi Dati di base lav.'!Q31-'1045Bi Dati di base lav.'!R31)</f>
        <v>0</v>
      </c>
      <c r="Y35" s="151" t="str">
        <f>IF(OR($C35="",'1045Bi Dati di base lav.'!N31="",F35="",'1045Bi Dati di base lav.'!P31="",X35=""),"",'1045Bi Dati di base lav.'!N31-F35-'1045Bi Dati di base lav.'!P31-X35)</f>
        <v/>
      </c>
      <c r="Z35" s="134" t="str">
        <f>IF(K35="","",K35 - '1045Bi Dati di base lav.'!S31)</f>
        <v/>
      </c>
      <c r="AA35" s="134" t="str">
        <f t="shared" si="6"/>
        <v/>
      </c>
      <c r="AB35" s="134" t="str">
        <f t="shared" si="7"/>
        <v/>
      </c>
      <c r="AC35" s="134" t="str">
        <f t="shared" si="3"/>
        <v/>
      </c>
      <c r="AD35" s="134" t="str">
        <f>IF(OR($C35="",K35="",N35=""),"",MAX(O35+'1045Bi Dati di base lav.'!T31-N35,0))</f>
        <v/>
      </c>
      <c r="AE35" s="134">
        <f>'1045Bi Dati di base lav.'!T31</f>
        <v>0</v>
      </c>
      <c r="AF35" s="134" t="str">
        <f t="shared" si="8"/>
        <v/>
      </c>
      <c r="AG35" s="139">
        <f>IF('1045Bi Dati di base lav.'!N31="",0,1)</f>
        <v>0</v>
      </c>
      <c r="AH35" s="143">
        <f t="shared" si="9"/>
        <v>0</v>
      </c>
      <c r="AI35" s="134">
        <f>IF('1045Bi Dati di base lav.'!N31="",0,'1045Bi Dati di base lav.'!N31)</f>
        <v>0</v>
      </c>
      <c r="AJ35" s="134">
        <f>IF('1045Bi Dati di base lav.'!N31="",0,'1045Bi Dati di base lav.'!P31)</f>
        <v>0</v>
      </c>
      <c r="AK35" s="158">
        <f>IF('1045Bi Dati di base lav.'!V31&gt;0,AA35,0)</f>
        <v>0</v>
      </c>
      <c r="AL35" s="140">
        <f>IF('1045Bi Dati di base lav.'!V31&gt;0,'1045Bi Dati di base lav.'!T31,0)</f>
        <v>0</v>
      </c>
      <c r="AM35" s="134">
        <f>'1045Bi Dati di base lav.'!N31</f>
        <v>0</v>
      </c>
      <c r="AN35" s="134">
        <f>'1045Bi Dati di base lav.'!P31</f>
        <v>0</v>
      </c>
      <c r="AO35" s="134">
        <f t="shared" si="16"/>
        <v>0</v>
      </c>
    </row>
    <row r="36" spans="1:41" s="135" customFormat="1" ht="16.899999999999999" customHeight="1">
      <c r="A36" s="159" t="str">
        <f>IF('1045Bi Dati di base lav.'!A32="","",'1045Bi Dati di base lav.'!A32)</f>
        <v/>
      </c>
      <c r="B36" s="160" t="str">
        <f>IF('1045Bi Dati di base lav.'!B32="","",'1045Bi Dati di base lav.'!B32)</f>
        <v/>
      </c>
      <c r="C36" s="161" t="str">
        <f>IF('1045Bi Dati di base lav.'!C32="","",'1045Bi Dati di base lav.'!C32)</f>
        <v/>
      </c>
      <c r="D36" s="228" t="str">
        <f>IF('1045Bi Dati di base lav.'!AG32="","",'1045Bi Dati di base lav.'!AG32)</f>
        <v/>
      </c>
      <c r="E36" s="236" t="str">
        <f>IF('1045Bi Dati di base lav.'!N32="","",'1045Bi Dati di base lav.'!N32)</f>
        <v/>
      </c>
      <c r="F36" s="224" t="str">
        <f>IF('1045Bi Dati di base lav.'!O32="","",'1045Bi Dati di base lav.'!O32)</f>
        <v/>
      </c>
      <c r="G36" s="231" t="str">
        <f>IF('1045Bi Dati di base lav.'!P32="","",'1045Bi Dati di base lav.'!P32)</f>
        <v/>
      </c>
      <c r="H36" s="232" t="str">
        <f>IF('1045Bi Dati di base lav.'!Q32="","",'1045Bi Dati di base lav.'!Q32)</f>
        <v/>
      </c>
      <c r="I36" s="233" t="str">
        <f>IF('1045Bi Dati di base lav.'!R32="","",'1045Bi Dati di base lav.'!R32)</f>
        <v/>
      </c>
      <c r="J36" s="338" t="str">
        <f t="shared" si="1"/>
        <v/>
      </c>
      <c r="K36" s="236" t="str">
        <f t="shared" si="10"/>
        <v/>
      </c>
      <c r="L36" s="234" t="str">
        <f>IF('1045Bi Dati di base lav.'!S32="","",'1045Bi Dati di base lav.'!S32)</f>
        <v/>
      </c>
      <c r="M36" s="235" t="str">
        <f t="shared" si="11"/>
        <v/>
      </c>
      <c r="N36" s="339" t="str">
        <f t="shared" si="12"/>
        <v/>
      </c>
      <c r="O36" s="338" t="str">
        <f t="shared" si="13"/>
        <v/>
      </c>
      <c r="P36" s="236" t="str">
        <f t="shared" si="4"/>
        <v/>
      </c>
      <c r="Q36" s="234" t="str">
        <f t="shared" si="14"/>
        <v/>
      </c>
      <c r="R36" s="235" t="str">
        <f t="shared" si="15"/>
        <v/>
      </c>
      <c r="S36" s="236" t="str">
        <f>IF(N36="","",MAX((N36-AE36)*'1045Ai Domanda'!$B$30,0))</f>
        <v/>
      </c>
      <c r="T36" s="237" t="str">
        <f t="shared" si="5"/>
        <v/>
      </c>
      <c r="U36" s="151"/>
      <c r="V36" s="158" t="str">
        <f>IF('1045Bi Dati di base lav.'!M32="","",'1045Bi Dati di base lav.'!M32)</f>
        <v/>
      </c>
      <c r="W36" s="158" t="str">
        <f>IF($C36="","",'1045Ei Conteggio'!D36)</f>
        <v/>
      </c>
      <c r="X36" s="151">
        <f>IF(AND('1045Bi Dati di base lav.'!Q32="",'1045Bi Dati di base lav.'!R32=""),0,'1045Bi Dati di base lav.'!Q32-'1045Bi Dati di base lav.'!R32)</f>
        <v>0</v>
      </c>
      <c r="Y36" s="151" t="str">
        <f>IF(OR($C36="",'1045Bi Dati di base lav.'!N32="",F36="",'1045Bi Dati di base lav.'!P32="",X36=""),"",'1045Bi Dati di base lav.'!N32-F36-'1045Bi Dati di base lav.'!P32-X36)</f>
        <v/>
      </c>
      <c r="Z36" s="134" t="str">
        <f>IF(K36="","",K36 - '1045Bi Dati di base lav.'!S32)</f>
        <v/>
      </c>
      <c r="AA36" s="134" t="str">
        <f t="shared" si="6"/>
        <v/>
      </c>
      <c r="AB36" s="134" t="str">
        <f t="shared" si="7"/>
        <v/>
      </c>
      <c r="AC36" s="134" t="str">
        <f t="shared" si="3"/>
        <v/>
      </c>
      <c r="AD36" s="134" t="str">
        <f>IF(OR($C36="",K36="",N36=""),"",MAX(O36+'1045Bi Dati di base lav.'!T32-N36,0))</f>
        <v/>
      </c>
      <c r="AE36" s="134">
        <f>'1045Bi Dati di base lav.'!T32</f>
        <v>0</v>
      </c>
      <c r="AF36" s="134" t="str">
        <f t="shared" si="8"/>
        <v/>
      </c>
      <c r="AG36" s="139">
        <f>IF('1045Bi Dati di base lav.'!N32="",0,1)</f>
        <v>0</v>
      </c>
      <c r="AH36" s="143">
        <f t="shared" si="9"/>
        <v>0</v>
      </c>
      <c r="AI36" s="134">
        <f>IF('1045Bi Dati di base lav.'!N32="",0,'1045Bi Dati di base lav.'!N32)</f>
        <v>0</v>
      </c>
      <c r="AJ36" s="134">
        <f>IF('1045Bi Dati di base lav.'!N32="",0,'1045Bi Dati di base lav.'!P32)</f>
        <v>0</v>
      </c>
      <c r="AK36" s="158">
        <f>IF('1045Bi Dati di base lav.'!V32&gt;0,AA36,0)</f>
        <v>0</v>
      </c>
      <c r="AL36" s="140">
        <f>IF('1045Bi Dati di base lav.'!V32&gt;0,'1045Bi Dati di base lav.'!T32,0)</f>
        <v>0</v>
      </c>
      <c r="AM36" s="134">
        <f>'1045Bi Dati di base lav.'!N32</f>
        <v>0</v>
      </c>
      <c r="AN36" s="134">
        <f>'1045Bi Dati di base lav.'!P32</f>
        <v>0</v>
      </c>
      <c r="AO36" s="134">
        <f t="shared" si="16"/>
        <v>0</v>
      </c>
    </row>
    <row r="37" spans="1:41" s="135" customFormat="1" ht="16.899999999999999" customHeight="1">
      <c r="A37" s="159" t="str">
        <f>IF('1045Bi Dati di base lav.'!A33="","",'1045Bi Dati di base lav.'!A33)</f>
        <v/>
      </c>
      <c r="B37" s="160" t="str">
        <f>IF('1045Bi Dati di base lav.'!B33="","",'1045Bi Dati di base lav.'!B33)</f>
        <v/>
      </c>
      <c r="C37" s="161" t="str">
        <f>IF('1045Bi Dati di base lav.'!C33="","",'1045Bi Dati di base lav.'!C33)</f>
        <v/>
      </c>
      <c r="D37" s="228" t="str">
        <f>IF('1045Bi Dati di base lav.'!AG33="","",'1045Bi Dati di base lav.'!AG33)</f>
        <v/>
      </c>
      <c r="E37" s="236" t="str">
        <f>IF('1045Bi Dati di base lav.'!N33="","",'1045Bi Dati di base lav.'!N33)</f>
        <v/>
      </c>
      <c r="F37" s="224" t="str">
        <f>IF('1045Bi Dati di base lav.'!O33="","",'1045Bi Dati di base lav.'!O33)</f>
        <v/>
      </c>
      <c r="G37" s="231" t="str">
        <f>IF('1045Bi Dati di base lav.'!P33="","",'1045Bi Dati di base lav.'!P33)</f>
        <v/>
      </c>
      <c r="H37" s="232" t="str">
        <f>IF('1045Bi Dati di base lav.'!Q33="","",'1045Bi Dati di base lav.'!Q33)</f>
        <v/>
      </c>
      <c r="I37" s="233" t="str">
        <f>IF('1045Bi Dati di base lav.'!R33="","",'1045Bi Dati di base lav.'!R33)</f>
        <v/>
      </c>
      <c r="J37" s="338" t="str">
        <f t="shared" si="1"/>
        <v/>
      </c>
      <c r="K37" s="236" t="str">
        <f t="shared" si="10"/>
        <v/>
      </c>
      <c r="L37" s="234" t="str">
        <f>IF('1045Bi Dati di base lav.'!S33="","",'1045Bi Dati di base lav.'!S33)</f>
        <v/>
      </c>
      <c r="M37" s="235" t="str">
        <f t="shared" si="11"/>
        <v/>
      </c>
      <c r="N37" s="339" t="str">
        <f t="shared" si="12"/>
        <v/>
      </c>
      <c r="O37" s="338" t="str">
        <f t="shared" si="13"/>
        <v/>
      </c>
      <c r="P37" s="236" t="str">
        <f t="shared" si="4"/>
        <v/>
      </c>
      <c r="Q37" s="234" t="str">
        <f t="shared" si="14"/>
        <v/>
      </c>
      <c r="R37" s="235" t="str">
        <f t="shared" si="15"/>
        <v/>
      </c>
      <c r="S37" s="236" t="str">
        <f>IF(N37="","",MAX((N37-AE37)*'1045Ai Domanda'!$B$30,0))</f>
        <v/>
      </c>
      <c r="T37" s="237" t="str">
        <f t="shared" si="5"/>
        <v/>
      </c>
      <c r="U37" s="151"/>
      <c r="V37" s="158" t="str">
        <f>IF('1045Bi Dati di base lav.'!M33="","",'1045Bi Dati di base lav.'!M33)</f>
        <v/>
      </c>
      <c r="W37" s="158" t="str">
        <f>IF($C37="","",'1045Ei Conteggio'!D37)</f>
        <v/>
      </c>
      <c r="X37" s="151">
        <f>IF(AND('1045Bi Dati di base lav.'!Q33="",'1045Bi Dati di base lav.'!R33=""),0,'1045Bi Dati di base lav.'!Q33-'1045Bi Dati di base lav.'!R33)</f>
        <v>0</v>
      </c>
      <c r="Y37" s="151" t="str">
        <f>IF(OR($C37="",'1045Bi Dati di base lav.'!N33="",F37="",'1045Bi Dati di base lav.'!P33="",X37=""),"",'1045Bi Dati di base lav.'!N33-F37-'1045Bi Dati di base lav.'!P33-X37)</f>
        <v/>
      </c>
      <c r="Z37" s="134" t="str">
        <f>IF(K37="","",K37 - '1045Bi Dati di base lav.'!S33)</f>
        <v/>
      </c>
      <c r="AA37" s="134" t="str">
        <f t="shared" si="6"/>
        <v/>
      </c>
      <c r="AB37" s="134" t="str">
        <f t="shared" si="7"/>
        <v/>
      </c>
      <c r="AC37" s="134" t="str">
        <f t="shared" si="3"/>
        <v/>
      </c>
      <c r="AD37" s="134" t="str">
        <f>IF(OR($C37="",K37="",N37=""),"",MAX(O37+'1045Bi Dati di base lav.'!T33-N37,0))</f>
        <v/>
      </c>
      <c r="AE37" s="134">
        <f>'1045Bi Dati di base lav.'!T33</f>
        <v>0</v>
      </c>
      <c r="AF37" s="134" t="str">
        <f t="shared" si="8"/>
        <v/>
      </c>
      <c r="AG37" s="139">
        <f>IF('1045Bi Dati di base lav.'!N33="",0,1)</f>
        <v>0</v>
      </c>
      <c r="AH37" s="143">
        <f t="shared" si="9"/>
        <v>0</v>
      </c>
      <c r="AI37" s="134">
        <f>IF('1045Bi Dati di base lav.'!N33="",0,'1045Bi Dati di base lav.'!N33)</f>
        <v>0</v>
      </c>
      <c r="AJ37" s="134">
        <f>IF('1045Bi Dati di base lav.'!N33="",0,'1045Bi Dati di base lav.'!P33)</f>
        <v>0</v>
      </c>
      <c r="AK37" s="158">
        <f>IF('1045Bi Dati di base lav.'!V33&gt;0,AA37,0)</f>
        <v>0</v>
      </c>
      <c r="AL37" s="140">
        <f>IF('1045Bi Dati di base lav.'!V33&gt;0,'1045Bi Dati di base lav.'!T33,0)</f>
        <v>0</v>
      </c>
      <c r="AM37" s="134">
        <f>'1045Bi Dati di base lav.'!N33</f>
        <v>0</v>
      </c>
      <c r="AN37" s="134">
        <f>'1045Bi Dati di base lav.'!P33</f>
        <v>0</v>
      </c>
      <c r="AO37" s="134">
        <f t="shared" si="16"/>
        <v>0</v>
      </c>
    </row>
    <row r="38" spans="1:41" s="135" customFormat="1" ht="16.899999999999999" customHeight="1">
      <c r="A38" s="159" t="str">
        <f>IF('1045Bi Dati di base lav.'!A34="","",'1045Bi Dati di base lav.'!A34)</f>
        <v/>
      </c>
      <c r="B38" s="160" t="str">
        <f>IF('1045Bi Dati di base lav.'!B34="","",'1045Bi Dati di base lav.'!B34)</f>
        <v/>
      </c>
      <c r="C38" s="161" t="str">
        <f>IF('1045Bi Dati di base lav.'!C34="","",'1045Bi Dati di base lav.'!C34)</f>
        <v/>
      </c>
      <c r="D38" s="228" t="str">
        <f>IF('1045Bi Dati di base lav.'!AG34="","",'1045Bi Dati di base lav.'!AG34)</f>
        <v/>
      </c>
      <c r="E38" s="236" t="str">
        <f>IF('1045Bi Dati di base lav.'!N34="","",'1045Bi Dati di base lav.'!N34)</f>
        <v/>
      </c>
      <c r="F38" s="224" t="str">
        <f>IF('1045Bi Dati di base lav.'!O34="","",'1045Bi Dati di base lav.'!O34)</f>
        <v/>
      </c>
      <c r="G38" s="231" t="str">
        <f>IF('1045Bi Dati di base lav.'!P34="","",'1045Bi Dati di base lav.'!P34)</f>
        <v/>
      </c>
      <c r="H38" s="232" t="str">
        <f>IF('1045Bi Dati di base lav.'!Q34="","",'1045Bi Dati di base lav.'!Q34)</f>
        <v/>
      </c>
      <c r="I38" s="233" t="str">
        <f>IF('1045Bi Dati di base lav.'!R34="","",'1045Bi Dati di base lav.'!R34)</f>
        <v/>
      </c>
      <c r="J38" s="338" t="str">
        <f t="shared" si="1"/>
        <v/>
      </c>
      <c r="K38" s="236" t="str">
        <f t="shared" si="10"/>
        <v/>
      </c>
      <c r="L38" s="234" t="str">
        <f>IF('1045Bi Dati di base lav.'!S34="","",'1045Bi Dati di base lav.'!S34)</f>
        <v/>
      </c>
      <c r="M38" s="235" t="str">
        <f t="shared" si="11"/>
        <v/>
      </c>
      <c r="N38" s="339" t="str">
        <f t="shared" si="12"/>
        <v/>
      </c>
      <c r="O38" s="338" t="str">
        <f t="shared" si="13"/>
        <v/>
      </c>
      <c r="P38" s="236" t="str">
        <f t="shared" si="4"/>
        <v/>
      </c>
      <c r="Q38" s="234" t="str">
        <f t="shared" si="14"/>
        <v/>
      </c>
      <c r="R38" s="235" t="str">
        <f t="shared" si="15"/>
        <v/>
      </c>
      <c r="S38" s="236" t="str">
        <f>IF(N38="","",MAX((N38-AE38)*'1045Ai Domanda'!$B$30,0))</f>
        <v/>
      </c>
      <c r="T38" s="237" t="str">
        <f t="shared" si="5"/>
        <v/>
      </c>
      <c r="U38" s="151"/>
      <c r="V38" s="158" t="str">
        <f>IF('1045Bi Dati di base lav.'!M34="","",'1045Bi Dati di base lav.'!M34)</f>
        <v/>
      </c>
      <c r="W38" s="158" t="str">
        <f>IF($C38="","",'1045Ei Conteggio'!D38)</f>
        <v/>
      </c>
      <c r="X38" s="151">
        <f>IF(AND('1045Bi Dati di base lav.'!Q34="",'1045Bi Dati di base lav.'!R34=""),0,'1045Bi Dati di base lav.'!Q34-'1045Bi Dati di base lav.'!R34)</f>
        <v>0</v>
      </c>
      <c r="Y38" s="151" t="str">
        <f>IF(OR($C38="",'1045Bi Dati di base lav.'!N34="",F38="",'1045Bi Dati di base lav.'!P34="",X38=""),"",'1045Bi Dati di base lav.'!N34-F38-'1045Bi Dati di base lav.'!P34-X38)</f>
        <v/>
      </c>
      <c r="Z38" s="134" t="str">
        <f>IF(K38="","",K38 - '1045Bi Dati di base lav.'!S34)</f>
        <v/>
      </c>
      <c r="AA38" s="134" t="str">
        <f t="shared" si="6"/>
        <v/>
      </c>
      <c r="AB38" s="134" t="str">
        <f t="shared" si="7"/>
        <v/>
      </c>
      <c r="AC38" s="134" t="str">
        <f t="shared" si="3"/>
        <v/>
      </c>
      <c r="AD38" s="134" t="str">
        <f>IF(OR($C38="",K38="",N38=""),"",MAX(O38+'1045Bi Dati di base lav.'!T34-N38,0))</f>
        <v/>
      </c>
      <c r="AE38" s="134">
        <f>'1045Bi Dati di base lav.'!T34</f>
        <v>0</v>
      </c>
      <c r="AF38" s="134" t="str">
        <f t="shared" si="8"/>
        <v/>
      </c>
      <c r="AG38" s="139">
        <f>IF('1045Bi Dati di base lav.'!N34="",0,1)</f>
        <v>0</v>
      </c>
      <c r="AH38" s="143">
        <f t="shared" si="9"/>
        <v>0</v>
      </c>
      <c r="AI38" s="134">
        <f>IF('1045Bi Dati di base lav.'!N34="",0,'1045Bi Dati di base lav.'!N34)</f>
        <v>0</v>
      </c>
      <c r="AJ38" s="134">
        <f>IF('1045Bi Dati di base lav.'!N34="",0,'1045Bi Dati di base lav.'!P34)</f>
        <v>0</v>
      </c>
      <c r="AK38" s="158">
        <f>IF('1045Bi Dati di base lav.'!V34&gt;0,AA38,0)</f>
        <v>0</v>
      </c>
      <c r="AL38" s="140">
        <f>IF('1045Bi Dati di base lav.'!V34&gt;0,'1045Bi Dati di base lav.'!T34,0)</f>
        <v>0</v>
      </c>
      <c r="AM38" s="134">
        <f>'1045Bi Dati di base lav.'!N34</f>
        <v>0</v>
      </c>
      <c r="AN38" s="134">
        <f>'1045Bi Dati di base lav.'!P34</f>
        <v>0</v>
      </c>
      <c r="AO38" s="134">
        <f t="shared" si="16"/>
        <v>0</v>
      </c>
    </row>
    <row r="39" spans="1:41" s="135" customFormat="1" ht="16.899999999999999" customHeight="1">
      <c r="A39" s="159" t="str">
        <f>IF('1045Bi Dati di base lav.'!A35="","",'1045Bi Dati di base lav.'!A35)</f>
        <v/>
      </c>
      <c r="B39" s="160" t="str">
        <f>IF('1045Bi Dati di base lav.'!B35="","",'1045Bi Dati di base lav.'!B35)</f>
        <v/>
      </c>
      <c r="C39" s="161" t="str">
        <f>IF('1045Bi Dati di base lav.'!C35="","",'1045Bi Dati di base lav.'!C35)</f>
        <v/>
      </c>
      <c r="D39" s="228" t="str">
        <f>IF('1045Bi Dati di base lav.'!AG35="","",'1045Bi Dati di base lav.'!AG35)</f>
        <v/>
      </c>
      <c r="E39" s="236" t="str">
        <f>IF('1045Bi Dati di base lav.'!N35="","",'1045Bi Dati di base lav.'!N35)</f>
        <v/>
      </c>
      <c r="F39" s="224" t="str">
        <f>IF('1045Bi Dati di base lav.'!O35="","",'1045Bi Dati di base lav.'!O35)</f>
        <v/>
      </c>
      <c r="G39" s="231" t="str">
        <f>IF('1045Bi Dati di base lav.'!P35="","",'1045Bi Dati di base lav.'!P35)</f>
        <v/>
      </c>
      <c r="H39" s="232" t="str">
        <f>IF('1045Bi Dati di base lav.'!Q35="","",'1045Bi Dati di base lav.'!Q35)</f>
        <v/>
      </c>
      <c r="I39" s="233" t="str">
        <f>IF('1045Bi Dati di base lav.'!R35="","",'1045Bi Dati di base lav.'!R35)</f>
        <v/>
      </c>
      <c r="J39" s="338" t="str">
        <f t="shared" si="1"/>
        <v/>
      </c>
      <c r="K39" s="236" t="str">
        <f t="shared" si="10"/>
        <v/>
      </c>
      <c r="L39" s="234" t="str">
        <f>IF('1045Bi Dati di base lav.'!S35="","",'1045Bi Dati di base lav.'!S35)</f>
        <v/>
      </c>
      <c r="M39" s="235" t="str">
        <f t="shared" si="11"/>
        <v/>
      </c>
      <c r="N39" s="339" t="str">
        <f t="shared" si="12"/>
        <v/>
      </c>
      <c r="O39" s="338" t="str">
        <f t="shared" si="13"/>
        <v/>
      </c>
      <c r="P39" s="236" t="str">
        <f t="shared" si="4"/>
        <v/>
      </c>
      <c r="Q39" s="234" t="str">
        <f t="shared" si="14"/>
        <v/>
      </c>
      <c r="R39" s="235" t="str">
        <f t="shared" si="15"/>
        <v/>
      </c>
      <c r="S39" s="236" t="str">
        <f>IF(N39="","",MAX((N39-AE39)*'1045Ai Domanda'!$B$30,0))</f>
        <v/>
      </c>
      <c r="T39" s="237" t="str">
        <f t="shared" si="5"/>
        <v/>
      </c>
      <c r="U39" s="151"/>
      <c r="V39" s="158" t="str">
        <f>IF('1045Bi Dati di base lav.'!M35="","",'1045Bi Dati di base lav.'!M35)</f>
        <v/>
      </c>
      <c r="W39" s="158" t="str">
        <f>IF($C39="","",'1045Ei Conteggio'!D39)</f>
        <v/>
      </c>
      <c r="X39" s="151">
        <f>IF(AND('1045Bi Dati di base lav.'!Q35="",'1045Bi Dati di base lav.'!R35=""),0,'1045Bi Dati di base lav.'!Q35-'1045Bi Dati di base lav.'!R35)</f>
        <v>0</v>
      </c>
      <c r="Y39" s="151" t="str">
        <f>IF(OR($C39="",'1045Bi Dati di base lav.'!N35="",F39="",'1045Bi Dati di base lav.'!P35="",X39=""),"",'1045Bi Dati di base lav.'!N35-F39-'1045Bi Dati di base lav.'!P35-X39)</f>
        <v/>
      </c>
      <c r="Z39" s="134" t="str">
        <f>IF(K39="","",K39 - '1045Bi Dati di base lav.'!S35)</f>
        <v/>
      </c>
      <c r="AA39" s="134" t="str">
        <f t="shared" si="6"/>
        <v/>
      </c>
      <c r="AB39" s="134" t="str">
        <f t="shared" si="7"/>
        <v/>
      </c>
      <c r="AC39" s="134" t="str">
        <f t="shared" si="3"/>
        <v/>
      </c>
      <c r="AD39" s="134" t="str">
        <f>IF(OR($C39="",K39="",N39=""),"",MAX(O39+'1045Bi Dati di base lav.'!T35-N39,0))</f>
        <v/>
      </c>
      <c r="AE39" s="134">
        <f>'1045Bi Dati di base lav.'!T35</f>
        <v>0</v>
      </c>
      <c r="AF39" s="134" t="str">
        <f t="shared" si="8"/>
        <v/>
      </c>
      <c r="AG39" s="139">
        <f>IF('1045Bi Dati di base lav.'!N35="",0,1)</f>
        <v>0</v>
      </c>
      <c r="AH39" s="143">
        <f t="shared" si="9"/>
        <v>0</v>
      </c>
      <c r="AI39" s="134">
        <f>IF('1045Bi Dati di base lav.'!N35="",0,'1045Bi Dati di base lav.'!N35)</f>
        <v>0</v>
      </c>
      <c r="AJ39" s="134">
        <f>IF('1045Bi Dati di base lav.'!N35="",0,'1045Bi Dati di base lav.'!P35)</f>
        <v>0</v>
      </c>
      <c r="AK39" s="158">
        <f>IF('1045Bi Dati di base lav.'!V35&gt;0,AA39,0)</f>
        <v>0</v>
      </c>
      <c r="AL39" s="140">
        <f>IF('1045Bi Dati di base lav.'!V35&gt;0,'1045Bi Dati di base lav.'!T35,0)</f>
        <v>0</v>
      </c>
      <c r="AM39" s="134">
        <f>'1045Bi Dati di base lav.'!N35</f>
        <v>0</v>
      </c>
      <c r="AN39" s="134">
        <f>'1045Bi Dati di base lav.'!P35</f>
        <v>0</v>
      </c>
      <c r="AO39" s="134">
        <f t="shared" si="16"/>
        <v>0</v>
      </c>
    </row>
    <row r="40" spans="1:41" s="135" customFormat="1" ht="16.899999999999999" customHeight="1">
      <c r="A40" s="159" t="str">
        <f>IF('1045Bi Dati di base lav.'!A36="","",'1045Bi Dati di base lav.'!A36)</f>
        <v/>
      </c>
      <c r="B40" s="160" t="str">
        <f>IF('1045Bi Dati di base lav.'!B36="","",'1045Bi Dati di base lav.'!B36)</f>
        <v/>
      </c>
      <c r="C40" s="161" t="str">
        <f>IF('1045Bi Dati di base lav.'!C36="","",'1045Bi Dati di base lav.'!C36)</f>
        <v/>
      </c>
      <c r="D40" s="228" t="str">
        <f>IF('1045Bi Dati di base lav.'!AG36="","",'1045Bi Dati di base lav.'!AG36)</f>
        <v/>
      </c>
      <c r="E40" s="236" t="str">
        <f>IF('1045Bi Dati di base lav.'!N36="","",'1045Bi Dati di base lav.'!N36)</f>
        <v/>
      </c>
      <c r="F40" s="224" t="str">
        <f>IF('1045Bi Dati di base lav.'!O36="","",'1045Bi Dati di base lav.'!O36)</f>
        <v/>
      </c>
      <c r="G40" s="231" t="str">
        <f>IF('1045Bi Dati di base lav.'!P36="","",'1045Bi Dati di base lav.'!P36)</f>
        <v/>
      </c>
      <c r="H40" s="232" t="str">
        <f>IF('1045Bi Dati di base lav.'!Q36="","",'1045Bi Dati di base lav.'!Q36)</f>
        <v/>
      </c>
      <c r="I40" s="233" t="str">
        <f>IF('1045Bi Dati di base lav.'!R36="","",'1045Bi Dati di base lav.'!R36)</f>
        <v/>
      </c>
      <c r="J40" s="338" t="str">
        <f t="shared" si="1"/>
        <v/>
      </c>
      <c r="K40" s="236" t="str">
        <f t="shared" si="10"/>
        <v/>
      </c>
      <c r="L40" s="234" t="str">
        <f>IF('1045Bi Dati di base lav.'!S36="","",'1045Bi Dati di base lav.'!S36)</f>
        <v/>
      </c>
      <c r="M40" s="235" t="str">
        <f t="shared" si="11"/>
        <v/>
      </c>
      <c r="N40" s="339" t="str">
        <f t="shared" si="12"/>
        <v/>
      </c>
      <c r="O40" s="338" t="str">
        <f t="shared" si="13"/>
        <v/>
      </c>
      <c r="P40" s="236" t="str">
        <f t="shared" si="4"/>
        <v/>
      </c>
      <c r="Q40" s="234" t="str">
        <f t="shared" si="14"/>
        <v/>
      </c>
      <c r="R40" s="235" t="str">
        <f t="shared" si="15"/>
        <v/>
      </c>
      <c r="S40" s="236" t="str">
        <f>IF(N40="","",MAX((N40-AE40)*'1045Ai Domanda'!$B$30,0))</f>
        <v/>
      </c>
      <c r="T40" s="237" t="str">
        <f t="shared" si="5"/>
        <v/>
      </c>
      <c r="U40" s="151"/>
      <c r="V40" s="158" t="str">
        <f>IF('1045Bi Dati di base lav.'!M36="","",'1045Bi Dati di base lav.'!M36)</f>
        <v/>
      </c>
      <c r="W40" s="158" t="str">
        <f>IF($C40="","",'1045Ei Conteggio'!D40)</f>
        <v/>
      </c>
      <c r="X40" s="151">
        <f>IF(AND('1045Bi Dati di base lav.'!Q36="",'1045Bi Dati di base lav.'!R36=""),0,'1045Bi Dati di base lav.'!Q36-'1045Bi Dati di base lav.'!R36)</f>
        <v>0</v>
      </c>
      <c r="Y40" s="151" t="str">
        <f>IF(OR($C40="",'1045Bi Dati di base lav.'!N36="",F40="",'1045Bi Dati di base lav.'!P36="",X40=""),"",'1045Bi Dati di base lav.'!N36-F40-'1045Bi Dati di base lav.'!P36-X40)</f>
        <v/>
      </c>
      <c r="Z40" s="134" t="str">
        <f>IF(K40="","",K40 - '1045Bi Dati di base lav.'!S36)</f>
        <v/>
      </c>
      <c r="AA40" s="134" t="str">
        <f t="shared" si="6"/>
        <v/>
      </c>
      <c r="AB40" s="134" t="str">
        <f t="shared" si="7"/>
        <v/>
      </c>
      <c r="AC40" s="134" t="str">
        <f t="shared" si="3"/>
        <v/>
      </c>
      <c r="AD40" s="134" t="str">
        <f>IF(OR($C40="",K40="",N40=""),"",MAX(O40+'1045Bi Dati di base lav.'!T36-N40,0))</f>
        <v/>
      </c>
      <c r="AE40" s="134">
        <f>'1045Bi Dati di base lav.'!T36</f>
        <v>0</v>
      </c>
      <c r="AF40" s="134" t="str">
        <f t="shared" si="8"/>
        <v/>
      </c>
      <c r="AG40" s="139">
        <f>IF('1045Bi Dati di base lav.'!N36="",0,1)</f>
        <v>0</v>
      </c>
      <c r="AH40" s="143">
        <f t="shared" si="9"/>
        <v>0</v>
      </c>
      <c r="AI40" s="134">
        <f>IF('1045Bi Dati di base lav.'!N36="",0,'1045Bi Dati di base lav.'!N36)</f>
        <v>0</v>
      </c>
      <c r="AJ40" s="134">
        <f>IF('1045Bi Dati di base lav.'!N36="",0,'1045Bi Dati di base lav.'!P36)</f>
        <v>0</v>
      </c>
      <c r="AK40" s="158">
        <f>IF('1045Bi Dati di base lav.'!V36&gt;0,AA40,0)</f>
        <v>0</v>
      </c>
      <c r="AL40" s="140">
        <f>IF('1045Bi Dati di base lav.'!V36&gt;0,'1045Bi Dati di base lav.'!T36,0)</f>
        <v>0</v>
      </c>
      <c r="AM40" s="134">
        <f>'1045Bi Dati di base lav.'!N36</f>
        <v>0</v>
      </c>
      <c r="AN40" s="134">
        <f>'1045Bi Dati di base lav.'!P36</f>
        <v>0</v>
      </c>
      <c r="AO40" s="134">
        <f t="shared" si="16"/>
        <v>0</v>
      </c>
    </row>
    <row r="41" spans="1:41" s="135" customFormat="1" ht="16.899999999999999" customHeight="1">
      <c r="A41" s="159" t="str">
        <f>IF('1045Bi Dati di base lav.'!A37="","",'1045Bi Dati di base lav.'!A37)</f>
        <v/>
      </c>
      <c r="B41" s="160" t="str">
        <f>IF('1045Bi Dati di base lav.'!B37="","",'1045Bi Dati di base lav.'!B37)</f>
        <v/>
      </c>
      <c r="C41" s="161" t="str">
        <f>IF('1045Bi Dati di base lav.'!C37="","",'1045Bi Dati di base lav.'!C37)</f>
        <v/>
      </c>
      <c r="D41" s="228" t="str">
        <f>IF('1045Bi Dati di base lav.'!AG37="","",'1045Bi Dati di base lav.'!AG37)</f>
        <v/>
      </c>
      <c r="E41" s="236" t="str">
        <f>IF('1045Bi Dati di base lav.'!N37="","",'1045Bi Dati di base lav.'!N37)</f>
        <v/>
      </c>
      <c r="F41" s="224" t="str">
        <f>IF('1045Bi Dati di base lav.'!O37="","",'1045Bi Dati di base lav.'!O37)</f>
        <v/>
      </c>
      <c r="G41" s="231" t="str">
        <f>IF('1045Bi Dati di base lav.'!P37="","",'1045Bi Dati di base lav.'!P37)</f>
        <v/>
      </c>
      <c r="H41" s="232" t="str">
        <f>IF('1045Bi Dati di base lav.'!Q37="","",'1045Bi Dati di base lav.'!Q37)</f>
        <v/>
      </c>
      <c r="I41" s="233" t="str">
        <f>IF('1045Bi Dati di base lav.'!R37="","",'1045Bi Dati di base lav.'!R37)</f>
        <v/>
      </c>
      <c r="J41" s="338" t="str">
        <f t="shared" si="1"/>
        <v/>
      </c>
      <c r="K41" s="236" t="str">
        <f t="shared" si="10"/>
        <v/>
      </c>
      <c r="L41" s="234" t="str">
        <f>IF('1045Bi Dati di base lav.'!S37="","",'1045Bi Dati di base lav.'!S37)</f>
        <v/>
      </c>
      <c r="M41" s="235" t="str">
        <f t="shared" si="11"/>
        <v/>
      </c>
      <c r="N41" s="339" t="str">
        <f t="shared" si="12"/>
        <v/>
      </c>
      <c r="O41" s="338" t="str">
        <f t="shared" si="13"/>
        <v/>
      </c>
      <c r="P41" s="236" t="str">
        <f t="shared" si="4"/>
        <v/>
      </c>
      <c r="Q41" s="234" t="str">
        <f t="shared" si="14"/>
        <v/>
      </c>
      <c r="R41" s="235" t="str">
        <f t="shared" si="15"/>
        <v/>
      </c>
      <c r="S41" s="236" t="str">
        <f>IF(N41="","",MAX((N41-AE41)*'1045Ai Domanda'!$B$30,0))</f>
        <v/>
      </c>
      <c r="T41" s="237" t="str">
        <f t="shared" si="5"/>
        <v/>
      </c>
      <c r="U41" s="151"/>
      <c r="V41" s="158" t="str">
        <f>IF('1045Bi Dati di base lav.'!M37="","",'1045Bi Dati di base lav.'!M37)</f>
        <v/>
      </c>
      <c r="W41" s="158" t="str">
        <f>IF($C41="","",'1045Ei Conteggio'!D41)</f>
        <v/>
      </c>
      <c r="X41" s="151">
        <f>IF(AND('1045Bi Dati di base lav.'!Q37="",'1045Bi Dati di base lav.'!R37=""),0,'1045Bi Dati di base lav.'!Q37-'1045Bi Dati di base lav.'!R37)</f>
        <v>0</v>
      </c>
      <c r="Y41" s="151" t="str">
        <f>IF(OR($C41="",'1045Bi Dati di base lav.'!N37="",F41="",'1045Bi Dati di base lav.'!P37="",X41=""),"",'1045Bi Dati di base lav.'!N37-F41-'1045Bi Dati di base lav.'!P37-X41)</f>
        <v/>
      </c>
      <c r="Z41" s="134" t="str">
        <f>IF(K41="","",K41 - '1045Bi Dati di base lav.'!S37)</f>
        <v/>
      </c>
      <c r="AA41" s="134" t="str">
        <f t="shared" si="6"/>
        <v/>
      </c>
      <c r="AB41" s="134" t="str">
        <f t="shared" si="7"/>
        <v/>
      </c>
      <c r="AC41" s="134" t="str">
        <f t="shared" si="3"/>
        <v/>
      </c>
      <c r="AD41" s="134" t="str">
        <f>IF(OR($C41="",K41="",N41=""),"",MAX(O41+'1045Bi Dati di base lav.'!T37-N41,0))</f>
        <v/>
      </c>
      <c r="AE41" s="134">
        <f>'1045Bi Dati di base lav.'!T37</f>
        <v>0</v>
      </c>
      <c r="AF41" s="134" t="str">
        <f t="shared" si="8"/>
        <v/>
      </c>
      <c r="AG41" s="139">
        <f>IF('1045Bi Dati di base lav.'!N37="",0,1)</f>
        <v>0</v>
      </c>
      <c r="AH41" s="143">
        <f t="shared" si="9"/>
        <v>0</v>
      </c>
      <c r="AI41" s="134">
        <f>IF('1045Bi Dati di base lav.'!N37="",0,'1045Bi Dati di base lav.'!N37)</f>
        <v>0</v>
      </c>
      <c r="AJ41" s="134">
        <f>IF('1045Bi Dati di base lav.'!N37="",0,'1045Bi Dati di base lav.'!P37)</f>
        <v>0</v>
      </c>
      <c r="AK41" s="158">
        <f>IF('1045Bi Dati di base lav.'!V37&gt;0,AA41,0)</f>
        <v>0</v>
      </c>
      <c r="AL41" s="140">
        <f>IF('1045Bi Dati di base lav.'!V37&gt;0,'1045Bi Dati di base lav.'!T37,0)</f>
        <v>0</v>
      </c>
      <c r="AM41" s="134">
        <f>'1045Bi Dati di base lav.'!N37</f>
        <v>0</v>
      </c>
      <c r="AN41" s="134">
        <f>'1045Bi Dati di base lav.'!P37</f>
        <v>0</v>
      </c>
      <c r="AO41" s="134">
        <f t="shared" si="16"/>
        <v>0</v>
      </c>
    </row>
    <row r="42" spans="1:41" s="135" customFormat="1" ht="16.899999999999999" customHeight="1">
      <c r="A42" s="159" t="str">
        <f>IF('1045Bi Dati di base lav.'!A38="","",'1045Bi Dati di base lav.'!A38)</f>
        <v/>
      </c>
      <c r="B42" s="160" t="str">
        <f>IF('1045Bi Dati di base lav.'!B38="","",'1045Bi Dati di base lav.'!B38)</f>
        <v/>
      </c>
      <c r="C42" s="161" t="str">
        <f>IF('1045Bi Dati di base lav.'!C38="","",'1045Bi Dati di base lav.'!C38)</f>
        <v/>
      </c>
      <c r="D42" s="228" t="str">
        <f>IF('1045Bi Dati di base lav.'!AG38="","",'1045Bi Dati di base lav.'!AG38)</f>
        <v/>
      </c>
      <c r="E42" s="236" t="str">
        <f>IF('1045Bi Dati di base lav.'!N38="","",'1045Bi Dati di base lav.'!N38)</f>
        <v/>
      </c>
      <c r="F42" s="224" t="str">
        <f>IF('1045Bi Dati di base lav.'!O38="","",'1045Bi Dati di base lav.'!O38)</f>
        <v/>
      </c>
      <c r="G42" s="231" t="str">
        <f>IF('1045Bi Dati di base lav.'!P38="","",'1045Bi Dati di base lav.'!P38)</f>
        <v/>
      </c>
      <c r="H42" s="232" t="str">
        <f>IF('1045Bi Dati di base lav.'!Q38="","",'1045Bi Dati di base lav.'!Q38)</f>
        <v/>
      </c>
      <c r="I42" s="233" t="str">
        <f>IF('1045Bi Dati di base lav.'!R38="","",'1045Bi Dati di base lav.'!R38)</f>
        <v/>
      </c>
      <c r="J42" s="338" t="str">
        <f t="shared" si="1"/>
        <v/>
      </c>
      <c r="K42" s="236" t="str">
        <f t="shared" si="10"/>
        <v/>
      </c>
      <c r="L42" s="234" t="str">
        <f>IF('1045Bi Dati di base lav.'!S38="","",'1045Bi Dati di base lav.'!S38)</f>
        <v/>
      </c>
      <c r="M42" s="235" t="str">
        <f t="shared" si="11"/>
        <v/>
      </c>
      <c r="N42" s="339" t="str">
        <f t="shared" si="12"/>
        <v/>
      </c>
      <c r="O42" s="338" t="str">
        <f t="shared" si="13"/>
        <v/>
      </c>
      <c r="P42" s="236" t="str">
        <f t="shared" si="4"/>
        <v/>
      </c>
      <c r="Q42" s="234" t="str">
        <f t="shared" si="14"/>
        <v/>
      </c>
      <c r="R42" s="235" t="str">
        <f t="shared" si="15"/>
        <v/>
      </c>
      <c r="S42" s="236" t="str">
        <f>IF(N42="","",MAX((N42-AE42)*'1045Ai Domanda'!$B$30,0))</f>
        <v/>
      </c>
      <c r="T42" s="237" t="str">
        <f t="shared" si="5"/>
        <v/>
      </c>
      <c r="U42" s="151"/>
      <c r="V42" s="158" t="str">
        <f>IF('1045Bi Dati di base lav.'!M38="","",'1045Bi Dati di base lav.'!M38)</f>
        <v/>
      </c>
      <c r="W42" s="158" t="str">
        <f>IF($C42="","",'1045Ei Conteggio'!D42)</f>
        <v/>
      </c>
      <c r="X42" s="151">
        <f>IF(AND('1045Bi Dati di base lav.'!Q38="",'1045Bi Dati di base lav.'!R38=""),0,'1045Bi Dati di base lav.'!Q38-'1045Bi Dati di base lav.'!R38)</f>
        <v>0</v>
      </c>
      <c r="Y42" s="151" t="str">
        <f>IF(OR($C42="",'1045Bi Dati di base lav.'!N38="",F42="",'1045Bi Dati di base lav.'!P38="",X42=""),"",'1045Bi Dati di base lav.'!N38-F42-'1045Bi Dati di base lav.'!P38-X42)</f>
        <v/>
      </c>
      <c r="Z42" s="134" t="str">
        <f>IF(K42="","",K42 - '1045Bi Dati di base lav.'!S38)</f>
        <v/>
      </c>
      <c r="AA42" s="134" t="str">
        <f t="shared" si="6"/>
        <v/>
      </c>
      <c r="AB42" s="134" t="str">
        <f t="shared" si="7"/>
        <v/>
      </c>
      <c r="AC42" s="134" t="str">
        <f t="shared" si="3"/>
        <v/>
      </c>
      <c r="AD42" s="134" t="str">
        <f>IF(OR($C42="",K42="",N42=""),"",MAX(O42+'1045Bi Dati di base lav.'!T38-N42,0))</f>
        <v/>
      </c>
      <c r="AE42" s="134">
        <f>'1045Bi Dati di base lav.'!T38</f>
        <v>0</v>
      </c>
      <c r="AF42" s="134" t="str">
        <f t="shared" si="8"/>
        <v/>
      </c>
      <c r="AG42" s="139">
        <f>IF('1045Bi Dati di base lav.'!N38="",0,1)</f>
        <v>0</v>
      </c>
      <c r="AH42" s="143">
        <f t="shared" si="9"/>
        <v>0</v>
      </c>
      <c r="AI42" s="134">
        <f>IF('1045Bi Dati di base lav.'!N38="",0,'1045Bi Dati di base lav.'!N38)</f>
        <v>0</v>
      </c>
      <c r="AJ42" s="134">
        <f>IF('1045Bi Dati di base lav.'!N38="",0,'1045Bi Dati di base lav.'!P38)</f>
        <v>0</v>
      </c>
      <c r="AK42" s="158">
        <f>IF('1045Bi Dati di base lav.'!V38&gt;0,AA42,0)</f>
        <v>0</v>
      </c>
      <c r="AL42" s="140">
        <f>IF('1045Bi Dati di base lav.'!V38&gt;0,'1045Bi Dati di base lav.'!T38,0)</f>
        <v>0</v>
      </c>
      <c r="AM42" s="134">
        <f>'1045Bi Dati di base lav.'!N38</f>
        <v>0</v>
      </c>
      <c r="AN42" s="134">
        <f>'1045Bi Dati di base lav.'!P38</f>
        <v>0</v>
      </c>
      <c r="AO42" s="134">
        <f t="shared" si="16"/>
        <v>0</v>
      </c>
    </row>
    <row r="43" spans="1:41" s="135" customFormat="1" ht="16.899999999999999" customHeight="1">
      <c r="A43" s="159" t="str">
        <f>IF('1045Bi Dati di base lav.'!A39="","",'1045Bi Dati di base lav.'!A39)</f>
        <v/>
      </c>
      <c r="B43" s="160" t="str">
        <f>IF('1045Bi Dati di base lav.'!B39="","",'1045Bi Dati di base lav.'!B39)</f>
        <v/>
      </c>
      <c r="C43" s="161" t="str">
        <f>IF('1045Bi Dati di base lav.'!C39="","",'1045Bi Dati di base lav.'!C39)</f>
        <v/>
      </c>
      <c r="D43" s="228" t="str">
        <f>IF('1045Bi Dati di base lav.'!AG39="","",'1045Bi Dati di base lav.'!AG39)</f>
        <v/>
      </c>
      <c r="E43" s="236" t="str">
        <f>IF('1045Bi Dati di base lav.'!N39="","",'1045Bi Dati di base lav.'!N39)</f>
        <v/>
      </c>
      <c r="F43" s="224" t="str">
        <f>IF('1045Bi Dati di base lav.'!O39="","",'1045Bi Dati di base lav.'!O39)</f>
        <v/>
      </c>
      <c r="G43" s="231" t="str">
        <f>IF('1045Bi Dati di base lav.'!P39="","",'1045Bi Dati di base lav.'!P39)</f>
        <v/>
      </c>
      <c r="H43" s="232" t="str">
        <f>IF('1045Bi Dati di base lav.'!Q39="","",'1045Bi Dati di base lav.'!Q39)</f>
        <v/>
      </c>
      <c r="I43" s="233" t="str">
        <f>IF('1045Bi Dati di base lav.'!R39="","",'1045Bi Dati di base lav.'!R39)</f>
        <v/>
      </c>
      <c r="J43" s="338" t="str">
        <f t="shared" si="1"/>
        <v/>
      </c>
      <c r="K43" s="236" t="str">
        <f t="shared" si="10"/>
        <v/>
      </c>
      <c r="L43" s="234" t="str">
        <f>IF('1045Bi Dati di base lav.'!S39="","",'1045Bi Dati di base lav.'!S39)</f>
        <v/>
      </c>
      <c r="M43" s="235" t="str">
        <f t="shared" si="11"/>
        <v/>
      </c>
      <c r="N43" s="339" t="str">
        <f t="shared" si="12"/>
        <v/>
      </c>
      <c r="O43" s="338" t="str">
        <f t="shared" si="13"/>
        <v/>
      </c>
      <c r="P43" s="236" t="str">
        <f t="shared" si="4"/>
        <v/>
      </c>
      <c r="Q43" s="234" t="str">
        <f t="shared" si="14"/>
        <v/>
      </c>
      <c r="R43" s="235" t="str">
        <f t="shared" si="15"/>
        <v/>
      </c>
      <c r="S43" s="236" t="str">
        <f>IF(N43="","",MAX((N43-AE43)*'1045Ai Domanda'!$B$30,0))</f>
        <v/>
      </c>
      <c r="T43" s="237" t="str">
        <f t="shared" si="5"/>
        <v/>
      </c>
      <c r="U43" s="151"/>
      <c r="V43" s="158" t="str">
        <f>IF('1045Bi Dati di base lav.'!M39="","",'1045Bi Dati di base lav.'!M39)</f>
        <v/>
      </c>
      <c r="W43" s="158" t="str">
        <f>IF($C43="","",'1045Ei Conteggio'!D43)</f>
        <v/>
      </c>
      <c r="X43" s="151">
        <f>IF(AND('1045Bi Dati di base lav.'!Q39="",'1045Bi Dati di base lav.'!R39=""),0,'1045Bi Dati di base lav.'!Q39-'1045Bi Dati di base lav.'!R39)</f>
        <v>0</v>
      </c>
      <c r="Y43" s="151" t="str">
        <f>IF(OR($C43="",'1045Bi Dati di base lav.'!N39="",F43="",'1045Bi Dati di base lav.'!P39="",X43=""),"",'1045Bi Dati di base lav.'!N39-F43-'1045Bi Dati di base lav.'!P39-X43)</f>
        <v/>
      </c>
      <c r="Z43" s="134" t="str">
        <f>IF(K43="","",K43 - '1045Bi Dati di base lav.'!S39)</f>
        <v/>
      </c>
      <c r="AA43" s="134" t="str">
        <f t="shared" si="6"/>
        <v/>
      </c>
      <c r="AB43" s="134" t="str">
        <f t="shared" si="7"/>
        <v/>
      </c>
      <c r="AC43" s="134" t="str">
        <f t="shared" si="3"/>
        <v/>
      </c>
      <c r="AD43" s="134" t="str">
        <f>IF(OR($C43="",K43="",N43=""),"",MAX(O43+'1045Bi Dati di base lav.'!T39-N43,0))</f>
        <v/>
      </c>
      <c r="AE43" s="134">
        <f>'1045Bi Dati di base lav.'!T39</f>
        <v>0</v>
      </c>
      <c r="AF43" s="134" t="str">
        <f t="shared" si="8"/>
        <v/>
      </c>
      <c r="AG43" s="139">
        <f>IF('1045Bi Dati di base lav.'!N39="",0,1)</f>
        <v>0</v>
      </c>
      <c r="AH43" s="143">
        <f t="shared" si="9"/>
        <v>0</v>
      </c>
      <c r="AI43" s="134">
        <f>IF('1045Bi Dati di base lav.'!N39="",0,'1045Bi Dati di base lav.'!N39)</f>
        <v>0</v>
      </c>
      <c r="AJ43" s="134">
        <f>IF('1045Bi Dati di base lav.'!N39="",0,'1045Bi Dati di base lav.'!P39)</f>
        <v>0</v>
      </c>
      <c r="AK43" s="158">
        <f>IF('1045Bi Dati di base lav.'!V39&gt;0,AA43,0)</f>
        <v>0</v>
      </c>
      <c r="AL43" s="140">
        <f>IF('1045Bi Dati di base lav.'!V39&gt;0,'1045Bi Dati di base lav.'!T39,0)</f>
        <v>0</v>
      </c>
      <c r="AM43" s="134">
        <f>'1045Bi Dati di base lav.'!N39</f>
        <v>0</v>
      </c>
      <c r="AN43" s="134">
        <f>'1045Bi Dati di base lav.'!P39</f>
        <v>0</v>
      </c>
      <c r="AO43" s="134">
        <f t="shared" si="16"/>
        <v>0</v>
      </c>
    </row>
    <row r="44" spans="1:41" s="135" customFormat="1" ht="16.899999999999999" customHeight="1">
      <c r="A44" s="159" t="str">
        <f>IF('1045Bi Dati di base lav.'!A40="","",'1045Bi Dati di base lav.'!A40)</f>
        <v/>
      </c>
      <c r="B44" s="160" t="str">
        <f>IF('1045Bi Dati di base lav.'!B40="","",'1045Bi Dati di base lav.'!B40)</f>
        <v/>
      </c>
      <c r="C44" s="161" t="str">
        <f>IF('1045Bi Dati di base lav.'!C40="","",'1045Bi Dati di base lav.'!C40)</f>
        <v/>
      </c>
      <c r="D44" s="228" t="str">
        <f>IF('1045Bi Dati di base lav.'!AG40="","",'1045Bi Dati di base lav.'!AG40)</f>
        <v/>
      </c>
      <c r="E44" s="236" t="str">
        <f>IF('1045Bi Dati di base lav.'!N40="","",'1045Bi Dati di base lav.'!N40)</f>
        <v/>
      </c>
      <c r="F44" s="224" t="str">
        <f>IF('1045Bi Dati di base lav.'!O40="","",'1045Bi Dati di base lav.'!O40)</f>
        <v/>
      </c>
      <c r="G44" s="231" t="str">
        <f>IF('1045Bi Dati di base lav.'!P40="","",'1045Bi Dati di base lav.'!P40)</f>
        <v/>
      </c>
      <c r="H44" s="232" t="str">
        <f>IF('1045Bi Dati di base lav.'!Q40="","",'1045Bi Dati di base lav.'!Q40)</f>
        <v/>
      </c>
      <c r="I44" s="233" t="str">
        <f>IF('1045Bi Dati di base lav.'!R40="","",'1045Bi Dati di base lav.'!R40)</f>
        <v/>
      </c>
      <c r="J44" s="338" t="str">
        <f t="shared" ref="J44:J75" si="17">IF(A44="","",X44)</f>
        <v/>
      </c>
      <c r="K44" s="236" t="str">
        <f t="shared" si="10"/>
        <v/>
      </c>
      <c r="L44" s="234" t="str">
        <f>IF('1045Bi Dati di base lav.'!S40="","",'1045Bi Dati di base lav.'!S40)</f>
        <v/>
      </c>
      <c r="M44" s="235" t="str">
        <f t="shared" si="11"/>
        <v/>
      </c>
      <c r="N44" s="339" t="str">
        <f t="shared" si="12"/>
        <v/>
      </c>
      <c r="O44" s="338" t="str">
        <f t="shared" si="13"/>
        <v/>
      </c>
      <c r="P44" s="236" t="str">
        <f t="shared" si="4"/>
        <v/>
      </c>
      <c r="Q44" s="234" t="str">
        <f t="shared" si="14"/>
        <v/>
      </c>
      <c r="R44" s="235" t="str">
        <f t="shared" si="15"/>
        <v/>
      </c>
      <c r="S44" s="236" t="str">
        <f>IF(N44="","",MAX((N44-AE44)*'1045Ai Domanda'!$B$30,0))</f>
        <v/>
      </c>
      <c r="T44" s="237" t="str">
        <f t="shared" si="5"/>
        <v/>
      </c>
      <c r="U44" s="151"/>
      <c r="V44" s="158" t="str">
        <f>IF('1045Bi Dati di base lav.'!M40="","",'1045Bi Dati di base lav.'!M40)</f>
        <v/>
      </c>
      <c r="W44" s="158" t="str">
        <f>IF($C44="","",'1045Ei Conteggio'!D44)</f>
        <v/>
      </c>
      <c r="X44" s="151">
        <f>IF(AND('1045Bi Dati di base lav.'!Q40="",'1045Bi Dati di base lav.'!R40=""),0,'1045Bi Dati di base lav.'!Q40-'1045Bi Dati di base lav.'!R40)</f>
        <v>0</v>
      </c>
      <c r="Y44" s="151" t="str">
        <f>IF(OR($C44="",'1045Bi Dati di base lav.'!N40="",F44="",'1045Bi Dati di base lav.'!P40="",X44=""),"",'1045Bi Dati di base lav.'!N40-F44-'1045Bi Dati di base lav.'!P40-X44)</f>
        <v/>
      </c>
      <c r="Z44" s="134" t="str">
        <f>IF(K44="","",K44 - '1045Bi Dati di base lav.'!S40)</f>
        <v/>
      </c>
      <c r="AA44" s="134" t="str">
        <f t="shared" si="6"/>
        <v/>
      </c>
      <c r="AB44" s="134" t="str">
        <f t="shared" si="7"/>
        <v/>
      </c>
      <c r="AC44" s="134" t="str">
        <f t="shared" ref="AC44:AC75" si="18">IF(OR($C44="",D44="",N44=""),"",$AC$4/5*V44*D44*0.8)</f>
        <v/>
      </c>
      <c r="AD44" s="134" t="str">
        <f>IF(OR($C44="",K44="",N44=""),"",MAX(O44+'1045Bi Dati di base lav.'!T40-N44,0))</f>
        <v/>
      </c>
      <c r="AE44" s="134">
        <f>'1045Bi Dati di base lav.'!T40</f>
        <v>0</v>
      </c>
      <c r="AF44" s="134" t="str">
        <f t="shared" si="8"/>
        <v/>
      </c>
      <c r="AG44" s="139">
        <f>IF('1045Bi Dati di base lav.'!N40="",0,1)</f>
        <v>0</v>
      </c>
      <c r="AH44" s="143">
        <f t="shared" si="9"/>
        <v>0</v>
      </c>
      <c r="AI44" s="134">
        <f>IF('1045Bi Dati di base lav.'!N40="",0,'1045Bi Dati di base lav.'!N40)</f>
        <v>0</v>
      </c>
      <c r="AJ44" s="134">
        <f>IF('1045Bi Dati di base lav.'!N40="",0,'1045Bi Dati di base lav.'!P40)</f>
        <v>0</v>
      </c>
      <c r="AK44" s="158">
        <f>IF('1045Bi Dati di base lav.'!V40&gt;0,AA44,0)</f>
        <v>0</v>
      </c>
      <c r="AL44" s="140">
        <f>IF('1045Bi Dati di base lav.'!V40&gt;0,'1045Bi Dati di base lav.'!T40,0)</f>
        <v>0</v>
      </c>
      <c r="AM44" s="134">
        <f>'1045Bi Dati di base lav.'!N40</f>
        <v>0</v>
      </c>
      <c r="AN44" s="134">
        <f>'1045Bi Dati di base lav.'!P40</f>
        <v>0</v>
      </c>
      <c r="AO44" s="134">
        <f t="shared" si="16"/>
        <v>0</v>
      </c>
    </row>
    <row r="45" spans="1:41" s="135" customFormat="1" ht="16.899999999999999" customHeight="1">
      <c r="A45" s="159" t="str">
        <f>IF('1045Bi Dati di base lav.'!A41="","",'1045Bi Dati di base lav.'!A41)</f>
        <v/>
      </c>
      <c r="B45" s="160" t="str">
        <f>IF('1045Bi Dati di base lav.'!B41="","",'1045Bi Dati di base lav.'!B41)</f>
        <v/>
      </c>
      <c r="C45" s="161" t="str">
        <f>IF('1045Bi Dati di base lav.'!C41="","",'1045Bi Dati di base lav.'!C41)</f>
        <v/>
      </c>
      <c r="D45" s="228" t="str">
        <f>IF('1045Bi Dati di base lav.'!AG41="","",'1045Bi Dati di base lav.'!AG41)</f>
        <v/>
      </c>
      <c r="E45" s="236" t="str">
        <f>IF('1045Bi Dati di base lav.'!N41="","",'1045Bi Dati di base lav.'!N41)</f>
        <v/>
      </c>
      <c r="F45" s="224" t="str">
        <f>IF('1045Bi Dati di base lav.'!O41="","",'1045Bi Dati di base lav.'!O41)</f>
        <v/>
      </c>
      <c r="G45" s="231" t="str">
        <f>IF('1045Bi Dati di base lav.'!P41="","",'1045Bi Dati di base lav.'!P41)</f>
        <v/>
      </c>
      <c r="H45" s="232" t="str">
        <f>IF('1045Bi Dati di base lav.'!Q41="","",'1045Bi Dati di base lav.'!Q41)</f>
        <v/>
      </c>
      <c r="I45" s="233" t="str">
        <f>IF('1045Bi Dati di base lav.'!R41="","",'1045Bi Dati di base lav.'!R41)</f>
        <v/>
      </c>
      <c r="J45" s="338" t="str">
        <f t="shared" si="17"/>
        <v/>
      </c>
      <c r="K45" s="236" t="str">
        <f t="shared" si="10"/>
        <v/>
      </c>
      <c r="L45" s="234" t="str">
        <f>IF('1045Bi Dati di base lav.'!S41="","",'1045Bi Dati di base lav.'!S41)</f>
        <v/>
      </c>
      <c r="M45" s="235" t="str">
        <f t="shared" si="11"/>
        <v/>
      </c>
      <c r="N45" s="339" t="str">
        <f t="shared" si="12"/>
        <v/>
      </c>
      <c r="O45" s="338" t="str">
        <f t="shared" si="13"/>
        <v/>
      </c>
      <c r="P45" s="236" t="str">
        <f t="shared" si="4"/>
        <v/>
      </c>
      <c r="Q45" s="234" t="str">
        <f t="shared" si="14"/>
        <v/>
      </c>
      <c r="R45" s="235" t="str">
        <f t="shared" si="15"/>
        <v/>
      </c>
      <c r="S45" s="236" t="str">
        <f>IF(N45="","",MAX((N45-AE45)*'1045Ai Domanda'!$B$30,0))</f>
        <v/>
      </c>
      <c r="T45" s="237" t="str">
        <f t="shared" si="5"/>
        <v/>
      </c>
      <c r="U45" s="151"/>
      <c r="V45" s="158" t="str">
        <f>IF('1045Bi Dati di base lav.'!M41="","",'1045Bi Dati di base lav.'!M41)</f>
        <v/>
      </c>
      <c r="W45" s="158" t="str">
        <f>IF($C45="","",'1045Ei Conteggio'!D45)</f>
        <v/>
      </c>
      <c r="X45" s="151">
        <f>IF(AND('1045Bi Dati di base lav.'!Q41="",'1045Bi Dati di base lav.'!R41=""),0,'1045Bi Dati di base lav.'!Q41-'1045Bi Dati di base lav.'!R41)</f>
        <v>0</v>
      </c>
      <c r="Y45" s="151" t="str">
        <f>IF(OR($C45="",'1045Bi Dati di base lav.'!N41="",F45="",'1045Bi Dati di base lav.'!P41="",X45=""),"",'1045Bi Dati di base lav.'!N41-F45-'1045Bi Dati di base lav.'!P41-X45)</f>
        <v/>
      </c>
      <c r="Z45" s="134" t="str">
        <f>IF(K45="","",K45 - '1045Bi Dati di base lav.'!S41)</f>
        <v/>
      </c>
      <c r="AA45" s="134" t="str">
        <f t="shared" si="6"/>
        <v/>
      </c>
      <c r="AB45" s="134" t="str">
        <f t="shared" si="7"/>
        <v/>
      </c>
      <c r="AC45" s="134" t="str">
        <f t="shared" si="18"/>
        <v/>
      </c>
      <c r="AD45" s="134" t="str">
        <f>IF(OR($C45="",K45="",N45=""),"",MAX(O45+'1045Bi Dati di base lav.'!T41-N45,0))</f>
        <v/>
      </c>
      <c r="AE45" s="134">
        <f>'1045Bi Dati di base lav.'!T41</f>
        <v>0</v>
      </c>
      <c r="AF45" s="134" t="str">
        <f t="shared" si="8"/>
        <v/>
      </c>
      <c r="AG45" s="139">
        <f>IF('1045Bi Dati di base lav.'!N41="",0,1)</f>
        <v>0</v>
      </c>
      <c r="AH45" s="143">
        <f t="shared" si="9"/>
        <v>0</v>
      </c>
      <c r="AI45" s="134">
        <f>IF('1045Bi Dati di base lav.'!N41="",0,'1045Bi Dati di base lav.'!N41)</f>
        <v>0</v>
      </c>
      <c r="AJ45" s="134">
        <f>IF('1045Bi Dati di base lav.'!N41="",0,'1045Bi Dati di base lav.'!P41)</f>
        <v>0</v>
      </c>
      <c r="AK45" s="158">
        <f>IF('1045Bi Dati di base lav.'!V41&gt;0,AA45,0)</f>
        <v>0</v>
      </c>
      <c r="AL45" s="140">
        <f>IF('1045Bi Dati di base lav.'!V41&gt;0,'1045Bi Dati di base lav.'!T41,0)</f>
        <v>0</v>
      </c>
      <c r="AM45" s="134">
        <f>'1045Bi Dati di base lav.'!N41</f>
        <v>0</v>
      </c>
      <c r="AN45" s="134">
        <f>'1045Bi Dati di base lav.'!P41</f>
        <v>0</v>
      </c>
      <c r="AO45" s="134">
        <f t="shared" si="16"/>
        <v>0</v>
      </c>
    </row>
    <row r="46" spans="1:41" s="135" customFormat="1" ht="16.899999999999999" customHeight="1">
      <c r="A46" s="159" t="str">
        <f>IF('1045Bi Dati di base lav.'!A42="","",'1045Bi Dati di base lav.'!A42)</f>
        <v/>
      </c>
      <c r="B46" s="160" t="str">
        <f>IF('1045Bi Dati di base lav.'!B42="","",'1045Bi Dati di base lav.'!B42)</f>
        <v/>
      </c>
      <c r="C46" s="161" t="str">
        <f>IF('1045Bi Dati di base lav.'!C42="","",'1045Bi Dati di base lav.'!C42)</f>
        <v/>
      </c>
      <c r="D46" s="228" t="str">
        <f>IF('1045Bi Dati di base lav.'!AG42="","",'1045Bi Dati di base lav.'!AG42)</f>
        <v/>
      </c>
      <c r="E46" s="236" t="str">
        <f>IF('1045Bi Dati di base lav.'!N42="","",'1045Bi Dati di base lav.'!N42)</f>
        <v/>
      </c>
      <c r="F46" s="224" t="str">
        <f>IF('1045Bi Dati di base lav.'!O42="","",'1045Bi Dati di base lav.'!O42)</f>
        <v/>
      </c>
      <c r="G46" s="231" t="str">
        <f>IF('1045Bi Dati di base lav.'!P42="","",'1045Bi Dati di base lav.'!P42)</f>
        <v/>
      </c>
      <c r="H46" s="232" t="str">
        <f>IF('1045Bi Dati di base lav.'!Q42="","",'1045Bi Dati di base lav.'!Q42)</f>
        <v/>
      </c>
      <c r="I46" s="233" t="str">
        <f>IF('1045Bi Dati di base lav.'!R42="","",'1045Bi Dati di base lav.'!R42)</f>
        <v/>
      </c>
      <c r="J46" s="338" t="str">
        <f t="shared" si="17"/>
        <v/>
      </c>
      <c r="K46" s="236" t="str">
        <f t="shared" si="10"/>
        <v/>
      </c>
      <c r="L46" s="234" t="str">
        <f>IF('1045Bi Dati di base lav.'!S42="","",'1045Bi Dati di base lav.'!S42)</f>
        <v/>
      </c>
      <c r="M46" s="235" t="str">
        <f t="shared" si="11"/>
        <v/>
      </c>
      <c r="N46" s="339" t="str">
        <f t="shared" si="12"/>
        <v/>
      </c>
      <c r="O46" s="338" t="str">
        <f t="shared" si="13"/>
        <v/>
      </c>
      <c r="P46" s="236" t="str">
        <f t="shared" si="4"/>
        <v/>
      </c>
      <c r="Q46" s="234" t="str">
        <f t="shared" si="14"/>
        <v/>
      </c>
      <c r="R46" s="235" t="str">
        <f t="shared" si="15"/>
        <v/>
      </c>
      <c r="S46" s="236" t="str">
        <f>IF(N46="","",MAX((N46-AE46)*'1045Ai Domanda'!$B$30,0))</f>
        <v/>
      </c>
      <c r="T46" s="237" t="str">
        <f t="shared" si="5"/>
        <v/>
      </c>
      <c r="U46" s="151"/>
      <c r="V46" s="158" t="str">
        <f>IF('1045Bi Dati di base lav.'!M42="","",'1045Bi Dati di base lav.'!M42)</f>
        <v/>
      </c>
      <c r="W46" s="158" t="str">
        <f>IF($C46="","",'1045Ei Conteggio'!D46)</f>
        <v/>
      </c>
      <c r="X46" s="151">
        <f>IF(AND('1045Bi Dati di base lav.'!Q42="",'1045Bi Dati di base lav.'!R42=""),0,'1045Bi Dati di base lav.'!Q42-'1045Bi Dati di base lav.'!R42)</f>
        <v>0</v>
      </c>
      <c r="Y46" s="151" t="str">
        <f>IF(OR($C46="",'1045Bi Dati di base lav.'!N42="",F46="",'1045Bi Dati di base lav.'!P42="",X46=""),"",'1045Bi Dati di base lav.'!N42-F46-'1045Bi Dati di base lav.'!P42-X46)</f>
        <v/>
      </c>
      <c r="Z46" s="134" t="str">
        <f>IF(K46="","",K46 - '1045Bi Dati di base lav.'!S42)</f>
        <v/>
      </c>
      <c r="AA46" s="134" t="str">
        <f t="shared" si="6"/>
        <v/>
      </c>
      <c r="AB46" s="134" t="str">
        <f t="shared" si="7"/>
        <v/>
      </c>
      <c r="AC46" s="134" t="str">
        <f t="shared" si="18"/>
        <v/>
      </c>
      <c r="AD46" s="134" t="str">
        <f>IF(OR($C46="",K46="",N46=""),"",MAX(O46+'1045Bi Dati di base lav.'!T42-N46,0))</f>
        <v/>
      </c>
      <c r="AE46" s="134">
        <f>'1045Bi Dati di base lav.'!T42</f>
        <v>0</v>
      </c>
      <c r="AF46" s="134" t="str">
        <f t="shared" si="8"/>
        <v/>
      </c>
      <c r="AG46" s="139">
        <f>IF('1045Bi Dati di base lav.'!N42="",0,1)</f>
        <v>0</v>
      </c>
      <c r="AH46" s="143">
        <f t="shared" si="9"/>
        <v>0</v>
      </c>
      <c r="AI46" s="134">
        <f>IF('1045Bi Dati di base lav.'!N42="",0,'1045Bi Dati di base lav.'!N42)</f>
        <v>0</v>
      </c>
      <c r="AJ46" s="134">
        <f>IF('1045Bi Dati di base lav.'!N42="",0,'1045Bi Dati di base lav.'!P42)</f>
        <v>0</v>
      </c>
      <c r="AK46" s="158">
        <f>IF('1045Bi Dati di base lav.'!V42&gt;0,AA46,0)</f>
        <v>0</v>
      </c>
      <c r="AL46" s="140">
        <f>IF('1045Bi Dati di base lav.'!V42&gt;0,'1045Bi Dati di base lav.'!T42,0)</f>
        <v>0</v>
      </c>
      <c r="AM46" s="134">
        <f>'1045Bi Dati di base lav.'!N42</f>
        <v>0</v>
      </c>
      <c r="AN46" s="134">
        <f>'1045Bi Dati di base lav.'!P42</f>
        <v>0</v>
      </c>
      <c r="AO46" s="134">
        <f t="shared" si="16"/>
        <v>0</v>
      </c>
    </row>
    <row r="47" spans="1:41" s="135" customFormat="1" ht="16.899999999999999" customHeight="1">
      <c r="A47" s="159" t="str">
        <f>IF('1045Bi Dati di base lav.'!A43="","",'1045Bi Dati di base lav.'!A43)</f>
        <v/>
      </c>
      <c r="B47" s="160" t="str">
        <f>IF('1045Bi Dati di base lav.'!B43="","",'1045Bi Dati di base lav.'!B43)</f>
        <v/>
      </c>
      <c r="C47" s="161" t="str">
        <f>IF('1045Bi Dati di base lav.'!C43="","",'1045Bi Dati di base lav.'!C43)</f>
        <v/>
      </c>
      <c r="D47" s="228" t="str">
        <f>IF('1045Bi Dati di base lav.'!AG43="","",'1045Bi Dati di base lav.'!AG43)</f>
        <v/>
      </c>
      <c r="E47" s="236" t="str">
        <f>IF('1045Bi Dati di base lav.'!N43="","",'1045Bi Dati di base lav.'!N43)</f>
        <v/>
      </c>
      <c r="F47" s="224" t="str">
        <f>IF('1045Bi Dati di base lav.'!O43="","",'1045Bi Dati di base lav.'!O43)</f>
        <v/>
      </c>
      <c r="G47" s="231" t="str">
        <f>IF('1045Bi Dati di base lav.'!P43="","",'1045Bi Dati di base lav.'!P43)</f>
        <v/>
      </c>
      <c r="H47" s="232" t="str">
        <f>IF('1045Bi Dati di base lav.'!Q43="","",'1045Bi Dati di base lav.'!Q43)</f>
        <v/>
      </c>
      <c r="I47" s="233" t="str">
        <f>IF('1045Bi Dati di base lav.'!R43="","",'1045Bi Dati di base lav.'!R43)</f>
        <v/>
      </c>
      <c r="J47" s="338" t="str">
        <f t="shared" si="17"/>
        <v/>
      </c>
      <c r="K47" s="236" t="str">
        <f t="shared" si="10"/>
        <v/>
      </c>
      <c r="L47" s="234" t="str">
        <f>IF('1045Bi Dati di base lav.'!S43="","",'1045Bi Dati di base lav.'!S43)</f>
        <v/>
      </c>
      <c r="M47" s="235" t="str">
        <f t="shared" si="11"/>
        <v/>
      </c>
      <c r="N47" s="339" t="str">
        <f t="shared" si="12"/>
        <v/>
      </c>
      <c r="O47" s="338" t="str">
        <f t="shared" si="13"/>
        <v/>
      </c>
      <c r="P47" s="236" t="str">
        <f t="shared" si="4"/>
        <v/>
      </c>
      <c r="Q47" s="234" t="str">
        <f t="shared" si="14"/>
        <v/>
      </c>
      <c r="R47" s="235" t="str">
        <f t="shared" si="15"/>
        <v/>
      </c>
      <c r="S47" s="236" t="str">
        <f>IF(N47="","",MAX((N47-AE47)*'1045Ai Domanda'!$B$30,0))</f>
        <v/>
      </c>
      <c r="T47" s="237" t="str">
        <f t="shared" si="5"/>
        <v/>
      </c>
      <c r="U47" s="151"/>
      <c r="V47" s="158" t="str">
        <f>IF('1045Bi Dati di base lav.'!M43="","",'1045Bi Dati di base lav.'!M43)</f>
        <v/>
      </c>
      <c r="W47" s="158" t="str">
        <f>IF($C47="","",'1045Ei Conteggio'!D47)</f>
        <v/>
      </c>
      <c r="X47" s="151">
        <f>IF(AND('1045Bi Dati di base lav.'!Q43="",'1045Bi Dati di base lav.'!R43=""),0,'1045Bi Dati di base lav.'!Q43-'1045Bi Dati di base lav.'!R43)</f>
        <v>0</v>
      </c>
      <c r="Y47" s="151" t="str">
        <f>IF(OR($C47="",'1045Bi Dati di base lav.'!N43="",F47="",'1045Bi Dati di base lav.'!P43="",X47=""),"",'1045Bi Dati di base lav.'!N43-F47-'1045Bi Dati di base lav.'!P43-X47)</f>
        <v/>
      </c>
      <c r="Z47" s="134" t="str">
        <f>IF(K47="","",K47 - '1045Bi Dati di base lav.'!S43)</f>
        <v/>
      </c>
      <c r="AA47" s="134" t="str">
        <f t="shared" si="6"/>
        <v/>
      </c>
      <c r="AB47" s="134" t="str">
        <f t="shared" si="7"/>
        <v/>
      </c>
      <c r="AC47" s="134" t="str">
        <f t="shared" si="18"/>
        <v/>
      </c>
      <c r="AD47" s="134" t="str">
        <f>IF(OR($C47="",K47="",N47=""),"",MAX(O47+'1045Bi Dati di base lav.'!T43-N47,0))</f>
        <v/>
      </c>
      <c r="AE47" s="134">
        <f>'1045Bi Dati di base lav.'!T43</f>
        <v>0</v>
      </c>
      <c r="AF47" s="134" t="str">
        <f t="shared" si="8"/>
        <v/>
      </c>
      <c r="AG47" s="139">
        <f>IF('1045Bi Dati di base lav.'!N43="",0,1)</f>
        <v>0</v>
      </c>
      <c r="AH47" s="143">
        <f t="shared" si="9"/>
        <v>0</v>
      </c>
      <c r="AI47" s="134">
        <f>IF('1045Bi Dati di base lav.'!N43="",0,'1045Bi Dati di base lav.'!N43)</f>
        <v>0</v>
      </c>
      <c r="AJ47" s="134">
        <f>IF('1045Bi Dati di base lav.'!N43="",0,'1045Bi Dati di base lav.'!P43)</f>
        <v>0</v>
      </c>
      <c r="AK47" s="158">
        <f>IF('1045Bi Dati di base lav.'!V43&gt;0,AA47,0)</f>
        <v>0</v>
      </c>
      <c r="AL47" s="140">
        <f>IF('1045Bi Dati di base lav.'!V43&gt;0,'1045Bi Dati di base lav.'!T43,0)</f>
        <v>0</v>
      </c>
      <c r="AM47" s="134">
        <f>'1045Bi Dati di base lav.'!N43</f>
        <v>0</v>
      </c>
      <c r="AN47" s="134">
        <f>'1045Bi Dati di base lav.'!P43</f>
        <v>0</v>
      </c>
      <c r="AO47" s="134">
        <f t="shared" si="16"/>
        <v>0</v>
      </c>
    </row>
    <row r="48" spans="1:41" s="135" customFormat="1" ht="16.899999999999999" customHeight="1">
      <c r="A48" s="159" t="str">
        <f>IF('1045Bi Dati di base lav.'!A44="","",'1045Bi Dati di base lav.'!A44)</f>
        <v/>
      </c>
      <c r="B48" s="160" t="str">
        <f>IF('1045Bi Dati di base lav.'!B44="","",'1045Bi Dati di base lav.'!B44)</f>
        <v/>
      </c>
      <c r="C48" s="161" t="str">
        <f>IF('1045Bi Dati di base lav.'!C44="","",'1045Bi Dati di base lav.'!C44)</f>
        <v/>
      </c>
      <c r="D48" s="228" t="str">
        <f>IF('1045Bi Dati di base lav.'!AG44="","",'1045Bi Dati di base lav.'!AG44)</f>
        <v/>
      </c>
      <c r="E48" s="236" t="str">
        <f>IF('1045Bi Dati di base lav.'!N44="","",'1045Bi Dati di base lav.'!N44)</f>
        <v/>
      </c>
      <c r="F48" s="224" t="str">
        <f>IF('1045Bi Dati di base lav.'!O44="","",'1045Bi Dati di base lav.'!O44)</f>
        <v/>
      </c>
      <c r="G48" s="231" t="str">
        <f>IF('1045Bi Dati di base lav.'!P44="","",'1045Bi Dati di base lav.'!P44)</f>
        <v/>
      </c>
      <c r="H48" s="232" t="str">
        <f>IF('1045Bi Dati di base lav.'!Q44="","",'1045Bi Dati di base lav.'!Q44)</f>
        <v/>
      </c>
      <c r="I48" s="233" t="str">
        <f>IF('1045Bi Dati di base lav.'!R44="","",'1045Bi Dati di base lav.'!R44)</f>
        <v/>
      </c>
      <c r="J48" s="338" t="str">
        <f t="shared" si="17"/>
        <v/>
      </c>
      <c r="K48" s="236" t="str">
        <f t="shared" si="10"/>
        <v/>
      </c>
      <c r="L48" s="234" t="str">
        <f>IF('1045Bi Dati di base lav.'!S44="","",'1045Bi Dati di base lav.'!S44)</f>
        <v/>
      </c>
      <c r="M48" s="235" t="str">
        <f t="shared" si="11"/>
        <v/>
      </c>
      <c r="N48" s="339" t="str">
        <f t="shared" si="12"/>
        <v/>
      </c>
      <c r="O48" s="338" t="str">
        <f t="shared" si="13"/>
        <v/>
      </c>
      <c r="P48" s="236" t="str">
        <f t="shared" si="4"/>
        <v/>
      </c>
      <c r="Q48" s="234" t="str">
        <f t="shared" si="14"/>
        <v/>
      </c>
      <c r="R48" s="235" t="str">
        <f t="shared" si="15"/>
        <v/>
      </c>
      <c r="S48" s="236" t="str">
        <f>IF(N48="","",MAX((N48-AE48)*'1045Ai Domanda'!$B$30,0))</f>
        <v/>
      </c>
      <c r="T48" s="237" t="str">
        <f t="shared" si="5"/>
        <v/>
      </c>
      <c r="U48" s="151"/>
      <c r="V48" s="158" t="str">
        <f>IF('1045Bi Dati di base lav.'!M44="","",'1045Bi Dati di base lav.'!M44)</f>
        <v/>
      </c>
      <c r="W48" s="158" t="str">
        <f>IF($C48="","",'1045Ei Conteggio'!D48)</f>
        <v/>
      </c>
      <c r="X48" s="151">
        <f>IF(AND('1045Bi Dati di base lav.'!Q44="",'1045Bi Dati di base lav.'!R44=""),0,'1045Bi Dati di base lav.'!Q44-'1045Bi Dati di base lav.'!R44)</f>
        <v>0</v>
      </c>
      <c r="Y48" s="151" t="str">
        <f>IF(OR($C48="",'1045Bi Dati di base lav.'!N44="",F48="",'1045Bi Dati di base lav.'!P44="",X48=""),"",'1045Bi Dati di base lav.'!N44-F48-'1045Bi Dati di base lav.'!P44-X48)</f>
        <v/>
      </c>
      <c r="Z48" s="134" t="str">
        <f>IF(K48="","",K48 - '1045Bi Dati di base lav.'!S44)</f>
        <v/>
      </c>
      <c r="AA48" s="134" t="str">
        <f t="shared" si="6"/>
        <v/>
      </c>
      <c r="AB48" s="134" t="str">
        <f t="shared" si="7"/>
        <v/>
      </c>
      <c r="AC48" s="134" t="str">
        <f t="shared" si="18"/>
        <v/>
      </c>
      <c r="AD48" s="134" t="str">
        <f>IF(OR($C48="",K48="",N48=""),"",MAX(O48+'1045Bi Dati di base lav.'!T44-N48,0))</f>
        <v/>
      </c>
      <c r="AE48" s="134">
        <f>'1045Bi Dati di base lav.'!T44</f>
        <v>0</v>
      </c>
      <c r="AF48" s="134" t="str">
        <f t="shared" si="8"/>
        <v/>
      </c>
      <c r="AG48" s="139">
        <f>IF('1045Bi Dati di base lav.'!N44="",0,1)</f>
        <v>0</v>
      </c>
      <c r="AH48" s="143">
        <f t="shared" si="9"/>
        <v>0</v>
      </c>
      <c r="AI48" s="134">
        <f>IF('1045Bi Dati di base lav.'!N44="",0,'1045Bi Dati di base lav.'!N44)</f>
        <v>0</v>
      </c>
      <c r="AJ48" s="134">
        <f>IF('1045Bi Dati di base lav.'!N44="",0,'1045Bi Dati di base lav.'!P44)</f>
        <v>0</v>
      </c>
      <c r="AK48" s="158">
        <f>IF('1045Bi Dati di base lav.'!V44&gt;0,AA48,0)</f>
        <v>0</v>
      </c>
      <c r="AL48" s="140">
        <f>IF('1045Bi Dati di base lav.'!V44&gt;0,'1045Bi Dati di base lav.'!T44,0)</f>
        <v>0</v>
      </c>
      <c r="AM48" s="134">
        <f>'1045Bi Dati di base lav.'!N44</f>
        <v>0</v>
      </c>
      <c r="AN48" s="134">
        <f>'1045Bi Dati di base lav.'!P44</f>
        <v>0</v>
      </c>
      <c r="AO48" s="134">
        <f t="shared" si="16"/>
        <v>0</v>
      </c>
    </row>
    <row r="49" spans="1:41" s="135" customFormat="1" ht="16.899999999999999" customHeight="1">
      <c r="A49" s="159" t="str">
        <f>IF('1045Bi Dati di base lav.'!A45="","",'1045Bi Dati di base lav.'!A45)</f>
        <v/>
      </c>
      <c r="B49" s="160" t="str">
        <f>IF('1045Bi Dati di base lav.'!B45="","",'1045Bi Dati di base lav.'!B45)</f>
        <v/>
      </c>
      <c r="C49" s="161" t="str">
        <f>IF('1045Bi Dati di base lav.'!C45="","",'1045Bi Dati di base lav.'!C45)</f>
        <v/>
      </c>
      <c r="D49" s="228" t="str">
        <f>IF('1045Bi Dati di base lav.'!AG45="","",'1045Bi Dati di base lav.'!AG45)</f>
        <v/>
      </c>
      <c r="E49" s="236" t="str">
        <f>IF('1045Bi Dati di base lav.'!N45="","",'1045Bi Dati di base lav.'!N45)</f>
        <v/>
      </c>
      <c r="F49" s="224" t="str">
        <f>IF('1045Bi Dati di base lav.'!O45="","",'1045Bi Dati di base lav.'!O45)</f>
        <v/>
      </c>
      <c r="G49" s="231" t="str">
        <f>IF('1045Bi Dati di base lav.'!P45="","",'1045Bi Dati di base lav.'!P45)</f>
        <v/>
      </c>
      <c r="H49" s="232" t="str">
        <f>IF('1045Bi Dati di base lav.'!Q45="","",'1045Bi Dati di base lav.'!Q45)</f>
        <v/>
      </c>
      <c r="I49" s="233" t="str">
        <f>IF('1045Bi Dati di base lav.'!R45="","",'1045Bi Dati di base lav.'!R45)</f>
        <v/>
      </c>
      <c r="J49" s="338" t="str">
        <f t="shared" si="17"/>
        <v/>
      </c>
      <c r="K49" s="236" t="str">
        <f t="shared" si="10"/>
        <v/>
      </c>
      <c r="L49" s="234" t="str">
        <f>IF('1045Bi Dati di base lav.'!S45="","",'1045Bi Dati di base lav.'!S45)</f>
        <v/>
      </c>
      <c r="M49" s="235" t="str">
        <f t="shared" si="11"/>
        <v/>
      </c>
      <c r="N49" s="339" t="str">
        <f t="shared" si="12"/>
        <v/>
      </c>
      <c r="O49" s="338" t="str">
        <f t="shared" si="13"/>
        <v/>
      </c>
      <c r="P49" s="236" t="str">
        <f t="shared" si="4"/>
        <v/>
      </c>
      <c r="Q49" s="234" t="str">
        <f t="shared" si="14"/>
        <v/>
      </c>
      <c r="R49" s="235" t="str">
        <f t="shared" si="15"/>
        <v/>
      </c>
      <c r="S49" s="236" t="str">
        <f>IF(N49="","",MAX((N49-AE49)*'1045Ai Domanda'!$B$30,0))</f>
        <v/>
      </c>
      <c r="T49" s="237" t="str">
        <f t="shared" si="5"/>
        <v/>
      </c>
      <c r="U49" s="151"/>
      <c r="V49" s="158" t="str">
        <f>IF('1045Bi Dati di base lav.'!M45="","",'1045Bi Dati di base lav.'!M45)</f>
        <v/>
      </c>
      <c r="W49" s="158" t="str">
        <f>IF($C49="","",'1045Ei Conteggio'!D49)</f>
        <v/>
      </c>
      <c r="X49" s="151">
        <f>IF(AND('1045Bi Dati di base lav.'!Q45="",'1045Bi Dati di base lav.'!R45=""),0,'1045Bi Dati di base lav.'!Q45-'1045Bi Dati di base lav.'!R45)</f>
        <v>0</v>
      </c>
      <c r="Y49" s="151" t="str">
        <f>IF(OR($C49="",'1045Bi Dati di base lav.'!N45="",F49="",'1045Bi Dati di base lav.'!P45="",X49=""),"",'1045Bi Dati di base lav.'!N45-F49-'1045Bi Dati di base lav.'!P45-X49)</f>
        <v/>
      </c>
      <c r="Z49" s="134" t="str">
        <f>IF(K49="","",K49 - '1045Bi Dati di base lav.'!S45)</f>
        <v/>
      </c>
      <c r="AA49" s="134" t="str">
        <f t="shared" si="6"/>
        <v/>
      </c>
      <c r="AB49" s="134" t="str">
        <f t="shared" si="7"/>
        <v/>
      </c>
      <c r="AC49" s="134" t="str">
        <f t="shared" si="18"/>
        <v/>
      </c>
      <c r="AD49" s="134" t="str">
        <f>IF(OR($C49="",K49="",N49=""),"",MAX(O49+'1045Bi Dati di base lav.'!T45-N49,0))</f>
        <v/>
      </c>
      <c r="AE49" s="134">
        <f>'1045Bi Dati di base lav.'!T45</f>
        <v>0</v>
      </c>
      <c r="AF49" s="134" t="str">
        <f t="shared" si="8"/>
        <v/>
      </c>
      <c r="AG49" s="139">
        <f>IF('1045Bi Dati di base lav.'!N45="",0,1)</f>
        <v>0</v>
      </c>
      <c r="AH49" s="143">
        <f t="shared" si="9"/>
        <v>0</v>
      </c>
      <c r="AI49" s="134">
        <f>IF('1045Bi Dati di base lav.'!N45="",0,'1045Bi Dati di base lav.'!N45)</f>
        <v>0</v>
      </c>
      <c r="AJ49" s="134">
        <f>IF('1045Bi Dati di base lav.'!N45="",0,'1045Bi Dati di base lav.'!P45)</f>
        <v>0</v>
      </c>
      <c r="AK49" s="158">
        <f>IF('1045Bi Dati di base lav.'!V45&gt;0,AA49,0)</f>
        <v>0</v>
      </c>
      <c r="AL49" s="140">
        <f>IF('1045Bi Dati di base lav.'!V45&gt;0,'1045Bi Dati di base lav.'!T45,0)</f>
        <v>0</v>
      </c>
      <c r="AM49" s="134">
        <f>'1045Bi Dati di base lav.'!N45</f>
        <v>0</v>
      </c>
      <c r="AN49" s="134">
        <f>'1045Bi Dati di base lav.'!P45</f>
        <v>0</v>
      </c>
      <c r="AO49" s="134">
        <f t="shared" si="16"/>
        <v>0</v>
      </c>
    </row>
    <row r="50" spans="1:41" s="135" customFormat="1" ht="16.899999999999999" customHeight="1">
      <c r="A50" s="159" t="str">
        <f>IF('1045Bi Dati di base lav.'!A46="","",'1045Bi Dati di base lav.'!A46)</f>
        <v/>
      </c>
      <c r="B50" s="160" t="str">
        <f>IF('1045Bi Dati di base lav.'!B46="","",'1045Bi Dati di base lav.'!B46)</f>
        <v/>
      </c>
      <c r="C50" s="161" t="str">
        <f>IF('1045Bi Dati di base lav.'!C46="","",'1045Bi Dati di base lav.'!C46)</f>
        <v/>
      </c>
      <c r="D50" s="228" t="str">
        <f>IF('1045Bi Dati di base lav.'!AG46="","",'1045Bi Dati di base lav.'!AG46)</f>
        <v/>
      </c>
      <c r="E50" s="236" t="str">
        <f>IF('1045Bi Dati di base lav.'!N46="","",'1045Bi Dati di base lav.'!N46)</f>
        <v/>
      </c>
      <c r="F50" s="224" t="str">
        <f>IF('1045Bi Dati di base lav.'!O46="","",'1045Bi Dati di base lav.'!O46)</f>
        <v/>
      </c>
      <c r="G50" s="231" t="str">
        <f>IF('1045Bi Dati di base lav.'!P46="","",'1045Bi Dati di base lav.'!P46)</f>
        <v/>
      </c>
      <c r="H50" s="232" t="str">
        <f>IF('1045Bi Dati di base lav.'!Q46="","",'1045Bi Dati di base lav.'!Q46)</f>
        <v/>
      </c>
      <c r="I50" s="233" t="str">
        <f>IF('1045Bi Dati di base lav.'!R46="","",'1045Bi Dati di base lav.'!R46)</f>
        <v/>
      </c>
      <c r="J50" s="338" t="str">
        <f t="shared" si="17"/>
        <v/>
      </c>
      <c r="K50" s="236" t="str">
        <f t="shared" si="10"/>
        <v/>
      </c>
      <c r="L50" s="234" t="str">
        <f>IF('1045Bi Dati di base lav.'!S46="","",'1045Bi Dati di base lav.'!S46)</f>
        <v/>
      </c>
      <c r="M50" s="235" t="str">
        <f t="shared" si="11"/>
        <v/>
      </c>
      <c r="N50" s="339" t="str">
        <f t="shared" si="12"/>
        <v/>
      </c>
      <c r="O50" s="338" t="str">
        <f t="shared" si="13"/>
        <v/>
      </c>
      <c r="P50" s="236" t="str">
        <f t="shared" si="4"/>
        <v/>
      </c>
      <c r="Q50" s="234" t="str">
        <f t="shared" si="14"/>
        <v/>
      </c>
      <c r="R50" s="235" t="str">
        <f t="shared" si="15"/>
        <v/>
      </c>
      <c r="S50" s="236" t="str">
        <f>IF(N50="","",MAX((N50-AE50)*'1045Ai Domanda'!$B$30,0))</f>
        <v/>
      </c>
      <c r="T50" s="237" t="str">
        <f t="shared" si="5"/>
        <v/>
      </c>
      <c r="U50" s="151"/>
      <c r="V50" s="158" t="str">
        <f>IF('1045Bi Dati di base lav.'!M46="","",'1045Bi Dati di base lav.'!M46)</f>
        <v/>
      </c>
      <c r="W50" s="158" t="str">
        <f>IF($C50="","",'1045Ei Conteggio'!D50)</f>
        <v/>
      </c>
      <c r="X50" s="151">
        <f>IF(AND('1045Bi Dati di base lav.'!Q46="",'1045Bi Dati di base lav.'!R46=""),0,'1045Bi Dati di base lav.'!Q46-'1045Bi Dati di base lav.'!R46)</f>
        <v>0</v>
      </c>
      <c r="Y50" s="151" t="str">
        <f>IF(OR($C50="",'1045Bi Dati di base lav.'!N46="",F50="",'1045Bi Dati di base lav.'!P46="",X50=""),"",'1045Bi Dati di base lav.'!N46-F50-'1045Bi Dati di base lav.'!P46-X50)</f>
        <v/>
      </c>
      <c r="Z50" s="134" t="str">
        <f>IF(K50="","",K50 - '1045Bi Dati di base lav.'!S46)</f>
        <v/>
      </c>
      <c r="AA50" s="134" t="str">
        <f t="shared" si="6"/>
        <v/>
      </c>
      <c r="AB50" s="134" t="str">
        <f t="shared" si="7"/>
        <v/>
      </c>
      <c r="AC50" s="134" t="str">
        <f t="shared" si="18"/>
        <v/>
      </c>
      <c r="AD50" s="134" t="str">
        <f>IF(OR($C50="",K50="",N50=""),"",MAX(O50+'1045Bi Dati di base lav.'!T46-N50,0))</f>
        <v/>
      </c>
      <c r="AE50" s="134">
        <f>'1045Bi Dati di base lav.'!T46</f>
        <v>0</v>
      </c>
      <c r="AF50" s="134" t="str">
        <f t="shared" si="8"/>
        <v/>
      </c>
      <c r="AG50" s="139">
        <f>IF('1045Bi Dati di base lav.'!N46="",0,1)</f>
        <v>0</v>
      </c>
      <c r="AH50" s="143">
        <f t="shared" si="9"/>
        <v>0</v>
      </c>
      <c r="AI50" s="134">
        <f>IF('1045Bi Dati di base lav.'!N46="",0,'1045Bi Dati di base lav.'!N46)</f>
        <v>0</v>
      </c>
      <c r="AJ50" s="134">
        <f>IF('1045Bi Dati di base lav.'!N46="",0,'1045Bi Dati di base lav.'!P46)</f>
        <v>0</v>
      </c>
      <c r="AK50" s="158">
        <f>IF('1045Bi Dati di base lav.'!V46&gt;0,AA50,0)</f>
        <v>0</v>
      </c>
      <c r="AL50" s="140">
        <f>IF('1045Bi Dati di base lav.'!V46&gt;0,'1045Bi Dati di base lav.'!T46,0)</f>
        <v>0</v>
      </c>
      <c r="AM50" s="134">
        <f>'1045Bi Dati di base lav.'!N46</f>
        <v>0</v>
      </c>
      <c r="AN50" s="134">
        <f>'1045Bi Dati di base lav.'!P46</f>
        <v>0</v>
      </c>
      <c r="AO50" s="134">
        <f t="shared" si="16"/>
        <v>0</v>
      </c>
    </row>
    <row r="51" spans="1:41" s="135" customFormat="1" ht="16.899999999999999" customHeight="1">
      <c r="A51" s="159" t="str">
        <f>IF('1045Bi Dati di base lav.'!A47="","",'1045Bi Dati di base lav.'!A47)</f>
        <v/>
      </c>
      <c r="B51" s="160" t="str">
        <f>IF('1045Bi Dati di base lav.'!B47="","",'1045Bi Dati di base lav.'!B47)</f>
        <v/>
      </c>
      <c r="C51" s="161" t="str">
        <f>IF('1045Bi Dati di base lav.'!C47="","",'1045Bi Dati di base lav.'!C47)</f>
        <v/>
      </c>
      <c r="D51" s="228" t="str">
        <f>IF('1045Bi Dati di base lav.'!AG47="","",'1045Bi Dati di base lav.'!AG47)</f>
        <v/>
      </c>
      <c r="E51" s="236" t="str">
        <f>IF('1045Bi Dati di base lav.'!N47="","",'1045Bi Dati di base lav.'!N47)</f>
        <v/>
      </c>
      <c r="F51" s="224" t="str">
        <f>IF('1045Bi Dati di base lav.'!O47="","",'1045Bi Dati di base lav.'!O47)</f>
        <v/>
      </c>
      <c r="G51" s="231" t="str">
        <f>IF('1045Bi Dati di base lav.'!P47="","",'1045Bi Dati di base lav.'!P47)</f>
        <v/>
      </c>
      <c r="H51" s="232" t="str">
        <f>IF('1045Bi Dati di base lav.'!Q47="","",'1045Bi Dati di base lav.'!Q47)</f>
        <v/>
      </c>
      <c r="I51" s="233" t="str">
        <f>IF('1045Bi Dati di base lav.'!R47="","",'1045Bi Dati di base lav.'!R47)</f>
        <v/>
      </c>
      <c r="J51" s="338" t="str">
        <f t="shared" si="17"/>
        <v/>
      </c>
      <c r="K51" s="236" t="str">
        <f t="shared" si="10"/>
        <v/>
      </c>
      <c r="L51" s="234" t="str">
        <f>IF('1045Bi Dati di base lav.'!S47="","",'1045Bi Dati di base lav.'!S47)</f>
        <v/>
      </c>
      <c r="M51" s="235" t="str">
        <f t="shared" si="11"/>
        <v/>
      </c>
      <c r="N51" s="339" t="str">
        <f t="shared" si="12"/>
        <v/>
      </c>
      <c r="O51" s="338" t="str">
        <f t="shared" si="13"/>
        <v/>
      </c>
      <c r="P51" s="236" t="str">
        <f t="shared" si="4"/>
        <v/>
      </c>
      <c r="Q51" s="234" t="str">
        <f t="shared" si="14"/>
        <v/>
      </c>
      <c r="R51" s="235" t="str">
        <f t="shared" si="15"/>
        <v/>
      </c>
      <c r="S51" s="236" t="str">
        <f>IF(N51="","",MAX((N51-AE51)*'1045Ai Domanda'!$B$30,0))</f>
        <v/>
      </c>
      <c r="T51" s="237" t="str">
        <f t="shared" si="5"/>
        <v/>
      </c>
      <c r="U51" s="151"/>
      <c r="V51" s="158" t="str">
        <f>IF('1045Bi Dati di base lav.'!M47="","",'1045Bi Dati di base lav.'!M47)</f>
        <v/>
      </c>
      <c r="W51" s="158" t="str">
        <f>IF($C51="","",'1045Ei Conteggio'!D51)</f>
        <v/>
      </c>
      <c r="X51" s="151">
        <f>IF(AND('1045Bi Dati di base lav.'!Q47="",'1045Bi Dati di base lav.'!R47=""),0,'1045Bi Dati di base lav.'!Q47-'1045Bi Dati di base lav.'!R47)</f>
        <v>0</v>
      </c>
      <c r="Y51" s="151" t="str">
        <f>IF(OR($C51="",'1045Bi Dati di base lav.'!N47="",F51="",'1045Bi Dati di base lav.'!P47="",X51=""),"",'1045Bi Dati di base lav.'!N47-F51-'1045Bi Dati di base lav.'!P47-X51)</f>
        <v/>
      </c>
      <c r="Z51" s="134" t="str">
        <f>IF(K51="","",K51 - '1045Bi Dati di base lav.'!S47)</f>
        <v/>
      </c>
      <c r="AA51" s="134" t="str">
        <f t="shared" si="6"/>
        <v/>
      </c>
      <c r="AB51" s="134" t="str">
        <f t="shared" si="7"/>
        <v/>
      </c>
      <c r="AC51" s="134" t="str">
        <f t="shared" si="18"/>
        <v/>
      </c>
      <c r="AD51" s="134" t="str">
        <f>IF(OR($C51="",K51="",N51=""),"",MAX(O51+'1045Bi Dati di base lav.'!T47-N51,0))</f>
        <v/>
      </c>
      <c r="AE51" s="134">
        <f>'1045Bi Dati di base lav.'!T47</f>
        <v>0</v>
      </c>
      <c r="AF51" s="134" t="str">
        <f t="shared" si="8"/>
        <v/>
      </c>
      <c r="AG51" s="139">
        <f>IF('1045Bi Dati di base lav.'!N47="",0,1)</f>
        <v>0</v>
      </c>
      <c r="AH51" s="143">
        <f t="shared" si="9"/>
        <v>0</v>
      </c>
      <c r="AI51" s="134">
        <f>IF('1045Bi Dati di base lav.'!N47="",0,'1045Bi Dati di base lav.'!N47)</f>
        <v>0</v>
      </c>
      <c r="AJ51" s="134">
        <f>IF('1045Bi Dati di base lav.'!N47="",0,'1045Bi Dati di base lav.'!P47)</f>
        <v>0</v>
      </c>
      <c r="AK51" s="158">
        <f>IF('1045Bi Dati di base lav.'!V47&gt;0,AA51,0)</f>
        <v>0</v>
      </c>
      <c r="AL51" s="140">
        <f>IF('1045Bi Dati di base lav.'!V47&gt;0,'1045Bi Dati di base lav.'!T47,0)</f>
        <v>0</v>
      </c>
      <c r="AM51" s="134">
        <f>'1045Bi Dati di base lav.'!N47</f>
        <v>0</v>
      </c>
      <c r="AN51" s="134">
        <f>'1045Bi Dati di base lav.'!P47</f>
        <v>0</v>
      </c>
      <c r="AO51" s="134">
        <f t="shared" si="16"/>
        <v>0</v>
      </c>
    </row>
    <row r="52" spans="1:41" s="135" customFormat="1" ht="16.899999999999999" customHeight="1">
      <c r="A52" s="159" t="str">
        <f>IF('1045Bi Dati di base lav.'!A48="","",'1045Bi Dati di base lav.'!A48)</f>
        <v/>
      </c>
      <c r="B52" s="160" t="str">
        <f>IF('1045Bi Dati di base lav.'!B48="","",'1045Bi Dati di base lav.'!B48)</f>
        <v/>
      </c>
      <c r="C52" s="161" t="str">
        <f>IF('1045Bi Dati di base lav.'!C48="","",'1045Bi Dati di base lav.'!C48)</f>
        <v/>
      </c>
      <c r="D52" s="228" t="str">
        <f>IF('1045Bi Dati di base lav.'!AG48="","",'1045Bi Dati di base lav.'!AG48)</f>
        <v/>
      </c>
      <c r="E52" s="236" t="str">
        <f>IF('1045Bi Dati di base lav.'!N48="","",'1045Bi Dati di base lav.'!N48)</f>
        <v/>
      </c>
      <c r="F52" s="224" t="str">
        <f>IF('1045Bi Dati di base lav.'!O48="","",'1045Bi Dati di base lav.'!O48)</f>
        <v/>
      </c>
      <c r="G52" s="231" t="str">
        <f>IF('1045Bi Dati di base lav.'!P48="","",'1045Bi Dati di base lav.'!P48)</f>
        <v/>
      </c>
      <c r="H52" s="232" t="str">
        <f>IF('1045Bi Dati di base lav.'!Q48="","",'1045Bi Dati di base lav.'!Q48)</f>
        <v/>
      </c>
      <c r="I52" s="233" t="str">
        <f>IF('1045Bi Dati di base lav.'!R48="","",'1045Bi Dati di base lav.'!R48)</f>
        <v/>
      </c>
      <c r="J52" s="338" t="str">
        <f t="shared" si="17"/>
        <v/>
      </c>
      <c r="K52" s="236" t="str">
        <f t="shared" si="10"/>
        <v/>
      </c>
      <c r="L52" s="234" t="str">
        <f>IF('1045Bi Dati di base lav.'!S48="","",'1045Bi Dati di base lav.'!S48)</f>
        <v/>
      </c>
      <c r="M52" s="235" t="str">
        <f t="shared" si="11"/>
        <v/>
      </c>
      <c r="N52" s="339" t="str">
        <f t="shared" si="12"/>
        <v/>
      </c>
      <c r="O52" s="338" t="str">
        <f t="shared" si="13"/>
        <v/>
      </c>
      <c r="P52" s="236" t="str">
        <f t="shared" si="4"/>
        <v/>
      </c>
      <c r="Q52" s="234" t="str">
        <f t="shared" si="14"/>
        <v/>
      </c>
      <c r="R52" s="235" t="str">
        <f t="shared" si="15"/>
        <v/>
      </c>
      <c r="S52" s="236" t="str">
        <f>IF(N52="","",MAX((N52-AE52)*'1045Ai Domanda'!$B$30,0))</f>
        <v/>
      </c>
      <c r="T52" s="237" t="str">
        <f t="shared" si="5"/>
        <v/>
      </c>
      <c r="U52" s="151"/>
      <c r="V52" s="158" t="str">
        <f>IF('1045Bi Dati di base lav.'!M48="","",'1045Bi Dati di base lav.'!M48)</f>
        <v/>
      </c>
      <c r="W52" s="158" t="str">
        <f>IF($C52="","",'1045Ei Conteggio'!D52)</f>
        <v/>
      </c>
      <c r="X52" s="151">
        <f>IF(AND('1045Bi Dati di base lav.'!Q48="",'1045Bi Dati di base lav.'!R48=""),0,'1045Bi Dati di base lav.'!Q48-'1045Bi Dati di base lav.'!R48)</f>
        <v>0</v>
      </c>
      <c r="Y52" s="151" t="str">
        <f>IF(OR($C52="",'1045Bi Dati di base lav.'!N48="",F52="",'1045Bi Dati di base lav.'!P48="",X52=""),"",'1045Bi Dati di base lav.'!N48-F52-'1045Bi Dati di base lav.'!P48-X52)</f>
        <v/>
      </c>
      <c r="Z52" s="134" t="str">
        <f>IF(K52="","",K52 - '1045Bi Dati di base lav.'!S48)</f>
        <v/>
      </c>
      <c r="AA52" s="134" t="str">
        <f t="shared" si="6"/>
        <v/>
      </c>
      <c r="AB52" s="134" t="str">
        <f t="shared" si="7"/>
        <v/>
      </c>
      <c r="AC52" s="134" t="str">
        <f t="shared" si="18"/>
        <v/>
      </c>
      <c r="AD52" s="134" t="str">
        <f>IF(OR($C52="",K52="",N52=""),"",MAX(O52+'1045Bi Dati di base lav.'!T48-N52,0))</f>
        <v/>
      </c>
      <c r="AE52" s="134">
        <f>'1045Bi Dati di base lav.'!T48</f>
        <v>0</v>
      </c>
      <c r="AF52" s="134" t="str">
        <f t="shared" si="8"/>
        <v/>
      </c>
      <c r="AG52" s="139">
        <f>IF('1045Bi Dati di base lav.'!N48="",0,1)</f>
        <v>0</v>
      </c>
      <c r="AH52" s="143">
        <f t="shared" si="9"/>
        <v>0</v>
      </c>
      <c r="AI52" s="134">
        <f>IF('1045Bi Dati di base lav.'!N48="",0,'1045Bi Dati di base lav.'!N48)</f>
        <v>0</v>
      </c>
      <c r="AJ52" s="134">
        <f>IF('1045Bi Dati di base lav.'!N48="",0,'1045Bi Dati di base lav.'!P48)</f>
        <v>0</v>
      </c>
      <c r="AK52" s="158">
        <f>IF('1045Bi Dati di base lav.'!V48&gt;0,AA52,0)</f>
        <v>0</v>
      </c>
      <c r="AL52" s="140">
        <f>IF('1045Bi Dati di base lav.'!V48&gt;0,'1045Bi Dati di base lav.'!T48,0)</f>
        <v>0</v>
      </c>
      <c r="AM52" s="134">
        <f>'1045Bi Dati di base lav.'!N48</f>
        <v>0</v>
      </c>
      <c r="AN52" s="134">
        <f>'1045Bi Dati di base lav.'!P48</f>
        <v>0</v>
      </c>
      <c r="AO52" s="134">
        <f t="shared" si="16"/>
        <v>0</v>
      </c>
    </row>
    <row r="53" spans="1:41" s="135" customFormat="1" ht="16.899999999999999" customHeight="1">
      <c r="A53" s="159" t="str">
        <f>IF('1045Bi Dati di base lav.'!A49="","",'1045Bi Dati di base lav.'!A49)</f>
        <v/>
      </c>
      <c r="B53" s="160" t="str">
        <f>IF('1045Bi Dati di base lav.'!B49="","",'1045Bi Dati di base lav.'!B49)</f>
        <v/>
      </c>
      <c r="C53" s="161" t="str">
        <f>IF('1045Bi Dati di base lav.'!C49="","",'1045Bi Dati di base lav.'!C49)</f>
        <v/>
      </c>
      <c r="D53" s="228" t="str">
        <f>IF('1045Bi Dati di base lav.'!AG49="","",'1045Bi Dati di base lav.'!AG49)</f>
        <v/>
      </c>
      <c r="E53" s="236" t="str">
        <f>IF('1045Bi Dati di base lav.'!N49="","",'1045Bi Dati di base lav.'!N49)</f>
        <v/>
      </c>
      <c r="F53" s="224" t="str">
        <f>IF('1045Bi Dati di base lav.'!O49="","",'1045Bi Dati di base lav.'!O49)</f>
        <v/>
      </c>
      <c r="G53" s="231" t="str">
        <f>IF('1045Bi Dati di base lav.'!P49="","",'1045Bi Dati di base lav.'!P49)</f>
        <v/>
      </c>
      <c r="H53" s="232" t="str">
        <f>IF('1045Bi Dati di base lav.'!Q49="","",'1045Bi Dati di base lav.'!Q49)</f>
        <v/>
      </c>
      <c r="I53" s="233" t="str">
        <f>IF('1045Bi Dati di base lav.'!R49="","",'1045Bi Dati di base lav.'!R49)</f>
        <v/>
      </c>
      <c r="J53" s="338" t="str">
        <f t="shared" si="17"/>
        <v/>
      </c>
      <c r="K53" s="236" t="str">
        <f t="shared" si="10"/>
        <v/>
      </c>
      <c r="L53" s="234" t="str">
        <f>IF('1045Bi Dati di base lav.'!S49="","",'1045Bi Dati di base lav.'!S49)</f>
        <v/>
      </c>
      <c r="M53" s="235" t="str">
        <f t="shared" si="11"/>
        <v/>
      </c>
      <c r="N53" s="339" t="str">
        <f t="shared" si="12"/>
        <v/>
      </c>
      <c r="O53" s="338" t="str">
        <f t="shared" si="13"/>
        <v/>
      </c>
      <c r="P53" s="236" t="str">
        <f t="shared" si="4"/>
        <v/>
      </c>
      <c r="Q53" s="234" t="str">
        <f t="shared" si="14"/>
        <v/>
      </c>
      <c r="R53" s="235" t="str">
        <f t="shared" si="15"/>
        <v/>
      </c>
      <c r="S53" s="236" t="str">
        <f>IF(N53="","",MAX((N53-AE53)*'1045Ai Domanda'!$B$30,0))</f>
        <v/>
      </c>
      <c r="T53" s="237" t="str">
        <f t="shared" si="5"/>
        <v/>
      </c>
      <c r="U53" s="151"/>
      <c r="V53" s="158" t="str">
        <f>IF('1045Bi Dati di base lav.'!M49="","",'1045Bi Dati di base lav.'!M49)</f>
        <v/>
      </c>
      <c r="W53" s="158" t="str">
        <f>IF($C53="","",'1045Ei Conteggio'!D53)</f>
        <v/>
      </c>
      <c r="X53" s="151">
        <f>IF(AND('1045Bi Dati di base lav.'!Q49="",'1045Bi Dati di base lav.'!R49=""),0,'1045Bi Dati di base lav.'!Q49-'1045Bi Dati di base lav.'!R49)</f>
        <v>0</v>
      </c>
      <c r="Y53" s="151" t="str">
        <f>IF(OR($C53="",'1045Bi Dati di base lav.'!N49="",F53="",'1045Bi Dati di base lav.'!P49="",X53=""),"",'1045Bi Dati di base lav.'!N49-F53-'1045Bi Dati di base lav.'!P49-X53)</f>
        <v/>
      </c>
      <c r="Z53" s="134" t="str">
        <f>IF(K53="","",K53 - '1045Bi Dati di base lav.'!S49)</f>
        <v/>
      </c>
      <c r="AA53" s="134" t="str">
        <f t="shared" si="6"/>
        <v/>
      </c>
      <c r="AB53" s="134" t="str">
        <f t="shared" si="7"/>
        <v/>
      </c>
      <c r="AC53" s="134" t="str">
        <f t="shared" si="18"/>
        <v/>
      </c>
      <c r="AD53" s="134" t="str">
        <f>IF(OR($C53="",K53="",N53=""),"",MAX(O53+'1045Bi Dati di base lav.'!T49-N53,0))</f>
        <v/>
      </c>
      <c r="AE53" s="134">
        <f>'1045Bi Dati di base lav.'!T49</f>
        <v>0</v>
      </c>
      <c r="AF53" s="134" t="str">
        <f t="shared" si="8"/>
        <v/>
      </c>
      <c r="AG53" s="139">
        <f>IF('1045Bi Dati di base lav.'!N49="",0,1)</f>
        <v>0</v>
      </c>
      <c r="AH53" s="143">
        <f t="shared" si="9"/>
        <v>0</v>
      </c>
      <c r="AI53" s="134">
        <f>IF('1045Bi Dati di base lav.'!N49="",0,'1045Bi Dati di base lav.'!N49)</f>
        <v>0</v>
      </c>
      <c r="AJ53" s="134">
        <f>IF('1045Bi Dati di base lav.'!N49="",0,'1045Bi Dati di base lav.'!P49)</f>
        <v>0</v>
      </c>
      <c r="AK53" s="158">
        <f>IF('1045Bi Dati di base lav.'!V49&gt;0,AA53,0)</f>
        <v>0</v>
      </c>
      <c r="AL53" s="140">
        <f>IF('1045Bi Dati di base lav.'!V49&gt;0,'1045Bi Dati di base lav.'!T49,0)</f>
        <v>0</v>
      </c>
      <c r="AM53" s="134">
        <f>'1045Bi Dati di base lav.'!N49</f>
        <v>0</v>
      </c>
      <c r="AN53" s="134">
        <f>'1045Bi Dati di base lav.'!P49</f>
        <v>0</v>
      </c>
      <c r="AO53" s="134">
        <f t="shared" si="16"/>
        <v>0</v>
      </c>
    </row>
    <row r="54" spans="1:41" s="135" customFormat="1" ht="16.899999999999999" customHeight="1">
      <c r="A54" s="159" t="str">
        <f>IF('1045Bi Dati di base lav.'!A50="","",'1045Bi Dati di base lav.'!A50)</f>
        <v/>
      </c>
      <c r="B54" s="160" t="str">
        <f>IF('1045Bi Dati di base lav.'!B50="","",'1045Bi Dati di base lav.'!B50)</f>
        <v/>
      </c>
      <c r="C54" s="161" t="str">
        <f>IF('1045Bi Dati di base lav.'!C50="","",'1045Bi Dati di base lav.'!C50)</f>
        <v/>
      </c>
      <c r="D54" s="228" t="str">
        <f>IF('1045Bi Dati di base lav.'!AG50="","",'1045Bi Dati di base lav.'!AG50)</f>
        <v/>
      </c>
      <c r="E54" s="236" t="str">
        <f>IF('1045Bi Dati di base lav.'!N50="","",'1045Bi Dati di base lav.'!N50)</f>
        <v/>
      </c>
      <c r="F54" s="224" t="str">
        <f>IF('1045Bi Dati di base lav.'!O50="","",'1045Bi Dati di base lav.'!O50)</f>
        <v/>
      </c>
      <c r="G54" s="231" t="str">
        <f>IF('1045Bi Dati di base lav.'!P50="","",'1045Bi Dati di base lav.'!P50)</f>
        <v/>
      </c>
      <c r="H54" s="232" t="str">
        <f>IF('1045Bi Dati di base lav.'!Q50="","",'1045Bi Dati di base lav.'!Q50)</f>
        <v/>
      </c>
      <c r="I54" s="233" t="str">
        <f>IF('1045Bi Dati di base lav.'!R50="","",'1045Bi Dati di base lav.'!R50)</f>
        <v/>
      </c>
      <c r="J54" s="338" t="str">
        <f t="shared" si="17"/>
        <v/>
      </c>
      <c r="K54" s="236" t="str">
        <f t="shared" si="10"/>
        <v/>
      </c>
      <c r="L54" s="234" t="str">
        <f>IF('1045Bi Dati di base lav.'!S50="","",'1045Bi Dati di base lav.'!S50)</f>
        <v/>
      </c>
      <c r="M54" s="235" t="str">
        <f t="shared" si="11"/>
        <v/>
      </c>
      <c r="N54" s="339" t="str">
        <f t="shared" si="12"/>
        <v/>
      </c>
      <c r="O54" s="338" t="str">
        <f t="shared" si="13"/>
        <v/>
      </c>
      <c r="P54" s="236" t="str">
        <f t="shared" si="4"/>
        <v/>
      </c>
      <c r="Q54" s="234" t="str">
        <f t="shared" si="14"/>
        <v/>
      </c>
      <c r="R54" s="235" t="str">
        <f t="shared" si="15"/>
        <v/>
      </c>
      <c r="S54" s="236" t="str">
        <f>IF(N54="","",MAX((N54-AE54)*'1045Ai Domanda'!$B$30,0))</f>
        <v/>
      </c>
      <c r="T54" s="237" t="str">
        <f t="shared" si="5"/>
        <v/>
      </c>
      <c r="U54" s="151"/>
      <c r="V54" s="158" t="str">
        <f>IF('1045Bi Dati di base lav.'!M50="","",'1045Bi Dati di base lav.'!M50)</f>
        <v/>
      </c>
      <c r="W54" s="158" t="str">
        <f>IF($C54="","",'1045Ei Conteggio'!D54)</f>
        <v/>
      </c>
      <c r="X54" s="151">
        <f>IF(AND('1045Bi Dati di base lav.'!Q50="",'1045Bi Dati di base lav.'!R50=""),0,'1045Bi Dati di base lav.'!Q50-'1045Bi Dati di base lav.'!R50)</f>
        <v>0</v>
      </c>
      <c r="Y54" s="151" t="str">
        <f>IF(OR($C54="",'1045Bi Dati di base lav.'!N50="",F54="",'1045Bi Dati di base lav.'!P50="",X54=""),"",'1045Bi Dati di base lav.'!N50-F54-'1045Bi Dati di base lav.'!P50-X54)</f>
        <v/>
      </c>
      <c r="Z54" s="134" t="str">
        <f>IF(K54="","",K54 - '1045Bi Dati di base lav.'!S50)</f>
        <v/>
      </c>
      <c r="AA54" s="134" t="str">
        <f t="shared" si="6"/>
        <v/>
      </c>
      <c r="AB54" s="134" t="str">
        <f t="shared" si="7"/>
        <v/>
      </c>
      <c r="AC54" s="134" t="str">
        <f t="shared" si="18"/>
        <v/>
      </c>
      <c r="AD54" s="134" t="str">
        <f>IF(OR($C54="",K54="",N54=""),"",MAX(O54+'1045Bi Dati di base lav.'!T50-N54,0))</f>
        <v/>
      </c>
      <c r="AE54" s="134">
        <f>'1045Bi Dati di base lav.'!T50</f>
        <v>0</v>
      </c>
      <c r="AF54" s="134" t="str">
        <f t="shared" si="8"/>
        <v/>
      </c>
      <c r="AG54" s="139">
        <f>IF('1045Bi Dati di base lav.'!N50="",0,1)</f>
        <v>0</v>
      </c>
      <c r="AH54" s="143">
        <f t="shared" si="9"/>
        <v>0</v>
      </c>
      <c r="AI54" s="134">
        <f>IF('1045Bi Dati di base lav.'!N50="",0,'1045Bi Dati di base lav.'!N50)</f>
        <v>0</v>
      </c>
      <c r="AJ54" s="134">
        <f>IF('1045Bi Dati di base lav.'!N50="",0,'1045Bi Dati di base lav.'!P50)</f>
        <v>0</v>
      </c>
      <c r="AK54" s="158">
        <f>IF('1045Bi Dati di base lav.'!V50&gt;0,AA54,0)</f>
        <v>0</v>
      </c>
      <c r="AL54" s="140">
        <f>IF('1045Bi Dati di base lav.'!V50&gt;0,'1045Bi Dati di base lav.'!T50,0)</f>
        <v>0</v>
      </c>
      <c r="AM54" s="134">
        <f>'1045Bi Dati di base lav.'!N50</f>
        <v>0</v>
      </c>
      <c r="AN54" s="134">
        <f>'1045Bi Dati di base lav.'!P50</f>
        <v>0</v>
      </c>
      <c r="AO54" s="134">
        <f t="shared" si="16"/>
        <v>0</v>
      </c>
    </row>
    <row r="55" spans="1:41" s="135" customFormat="1" ht="16.899999999999999" customHeight="1">
      <c r="A55" s="159" t="str">
        <f>IF('1045Bi Dati di base lav.'!A51="","",'1045Bi Dati di base lav.'!A51)</f>
        <v/>
      </c>
      <c r="B55" s="160" t="str">
        <f>IF('1045Bi Dati di base lav.'!B51="","",'1045Bi Dati di base lav.'!B51)</f>
        <v/>
      </c>
      <c r="C55" s="161" t="str">
        <f>IF('1045Bi Dati di base lav.'!C51="","",'1045Bi Dati di base lav.'!C51)</f>
        <v/>
      </c>
      <c r="D55" s="228" t="str">
        <f>IF('1045Bi Dati di base lav.'!AG51="","",'1045Bi Dati di base lav.'!AG51)</f>
        <v/>
      </c>
      <c r="E55" s="236" t="str">
        <f>IF('1045Bi Dati di base lav.'!N51="","",'1045Bi Dati di base lav.'!N51)</f>
        <v/>
      </c>
      <c r="F55" s="224" t="str">
        <f>IF('1045Bi Dati di base lav.'!O51="","",'1045Bi Dati di base lav.'!O51)</f>
        <v/>
      </c>
      <c r="G55" s="231" t="str">
        <f>IF('1045Bi Dati di base lav.'!P51="","",'1045Bi Dati di base lav.'!P51)</f>
        <v/>
      </c>
      <c r="H55" s="232" t="str">
        <f>IF('1045Bi Dati di base lav.'!Q51="","",'1045Bi Dati di base lav.'!Q51)</f>
        <v/>
      </c>
      <c r="I55" s="233" t="str">
        <f>IF('1045Bi Dati di base lav.'!R51="","",'1045Bi Dati di base lav.'!R51)</f>
        <v/>
      </c>
      <c r="J55" s="338" t="str">
        <f t="shared" si="17"/>
        <v/>
      </c>
      <c r="K55" s="236" t="str">
        <f t="shared" si="10"/>
        <v/>
      </c>
      <c r="L55" s="234" t="str">
        <f>IF('1045Bi Dati di base lav.'!S51="","",'1045Bi Dati di base lav.'!S51)</f>
        <v/>
      </c>
      <c r="M55" s="235" t="str">
        <f t="shared" si="11"/>
        <v/>
      </c>
      <c r="N55" s="339" t="str">
        <f t="shared" si="12"/>
        <v/>
      </c>
      <c r="O55" s="338" t="str">
        <f t="shared" si="13"/>
        <v/>
      </c>
      <c r="P55" s="236" t="str">
        <f t="shared" si="4"/>
        <v/>
      </c>
      <c r="Q55" s="234" t="str">
        <f t="shared" si="14"/>
        <v/>
      </c>
      <c r="R55" s="235" t="str">
        <f t="shared" si="15"/>
        <v/>
      </c>
      <c r="S55" s="236" t="str">
        <f>IF(N55="","",MAX((N55-AE55)*'1045Ai Domanda'!$B$30,0))</f>
        <v/>
      </c>
      <c r="T55" s="237" t="str">
        <f t="shared" si="5"/>
        <v/>
      </c>
      <c r="U55" s="151"/>
      <c r="V55" s="158" t="str">
        <f>IF('1045Bi Dati di base lav.'!M51="","",'1045Bi Dati di base lav.'!M51)</f>
        <v/>
      </c>
      <c r="W55" s="158" t="str">
        <f>IF($C55="","",'1045Ei Conteggio'!D55)</f>
        <v/>
      </c>
      <c r="X55" s="151">
        <f>IF(AND('1045Bi Dati di base lav.'!Q51="",'1045Bi Dati di base lav.'!R51=""),0,'1045Bi Dati di base lav.'!Q51-'1045Bi Dati di base lav.'!R51)</f>
        <v>0</v>
      </c>
      <c r="Y55" s="151" t="str">
        <f>IF(OR($C55="",'1045Bi Dati di base lav.'!N51="",F55="",'1045Bi Dati di base lav.'!P51="",X55=""),"",'1045Bi Dati di base lav.'!N51-F55-'1045Bi Dati di base lav.'!P51-X55)</f>
        <v/>
      </c>
      <c r="Z55" s="134" t="str">
        <f>IF(K55="","",K55 - '1045Bi Dati di base lav.'!S51)</f>
        <v/>
      </c>
      <c r="AA55" s="134" t="str">
        <f t="shared" si="6"/>
        <v/>
      </c>
      <c r="AB55" s="134" t="str">
        <f t="shared" si="7"/>
        <v/>
      </c>
      <c r="AC55" s="134" t="str">
        <f t="shared" si="18"/>
        <v/>
      </c>
      <c r="AD55" s="134" t="str">
        <f>IF(OR($C55="",K55="",N55=""),"",MAX(O55+'1045Bi Dati di base lav.'!T51-N55,0))</f>
        <v/>
      </c>
      <c r="AE55" s="134">
        <f>'1045Bi Dati di base lav.'!T51</f>
        <v>0</v>
      </c>
      <c r="AF55" s="134" t="str">
        <f t="shared" si="8"/>
        <v/>
      </c>
      <c r="AG55" s="139">
        <f>IF('1045Bi Dati di base lav.'!N51="",0,1)</f>
        <v>0</v>
      </c>
      <c r="AH55" s="143">
        <f t="shared" si="9"/>
        <v>0</v>
      </c>
      <c r="AI55" s="134">
        <f>IF('1045Bi Dati di base lav.'!N51="",0,'1045Bi Dati di base lav.'!N51)</f>
        <v>0</v>
      </c>
      <c r="AJ55" s="134">
        <f>IF('1045Bi Dati di base lav.'!N51="",0,'1045Bi Dati di base lav.'!P51)</f>
        <v>0</v>
      </c>
      <c r="AK55" s="158">
        <f>IF('1045Bi Dati di base lav.'!V51&gt;0,AA55,0)</f>
        <v>0</v>
      </c>
      <c r="AL55" s="140">
        <f>IF('1045Bi Dati di base lav.'!V51&gt;0,'1045Bi Dati di base lav.'!T51,0)</f>
        <v>0</v>
      </c>
      <c r="AM55" s="134">
        <f>'1045Bi Dati di base lav.'!N51</f>
        <v>0</v>
      </c>
      <c r="AN55" s="134">
        <f>'1045Bi Dati di base lav.'!P51</f>
        <v>0</v>
      </c>
      <c r="AO55" s="134">
        <f t="shared" si="16"/>
        <v>0</v>
      </c>
    </row>
    <row r="56" spans="1:41" s="135" customFormat="1" ht="16.899999999999999" customHeight="1">
      <c r="A56" s="159" t="str">
        <f>IF('1045Bi Dati di base lav.'!A52="","",'1045Bi Dati di base lav.'!A52)</f>
        <v/>
      </c>
      <c r="B56" s="160" t="str">
        <f>IF('1045Bi Dati di base lav.'!B52="","",'1045Bi Dati di base lav.'!B52)</f>
        <v/>
      </c>
      <c r="C56" s="161" t="str">
        <f>IF('1045Bi Dati di base lav.'!C52="","",'1045Bi Dati di base lav.'!C52)</f>
        <v/>
      </c>
      <c r="D56" s="228" t="str">
        <f>IF('1045Bi Dati di base lav.'!AG52="","",'1045Bi Dati di base lav.'!AG52)</f>
        <v/>
      </c>
      <c r="E56" s="236" t="str">
        <f>IF('1045Bi Dati di base lav.'!N52="","",'1045Bi Dati di base lav.'!N52)</f>
        <v/>
      </c>
      <c r="F56" s="224" t="str">
        <f>IF('1045Bi Dati di base lav.'!O52="","",'1045Bi Dati di base lav.'!O52)</f>
        <v/>
      </c>
      <c r="G56" s="231" t="str">
        <f>IF('1045Bi Dati di base lav.'!P52="","",'1045Bi Dati di base lav.'!P52)</f>
        <v/>
      </c>
      <c r="H56" s="232" t="str">
        <f>IF('1045Bi Dati di base lav.'!Q52="","",'1045Bi Dati di base lav.'!Q52)</f>
        <v/>
      </c>
      <c r="I56" s="233" t="str">
        <f>IF('1045Bi Dati di base lav.'!R52="","",'1045Bi Dati di base lav.'!R52)</f>
        <v/>
      </c>
      <c r="J56" s="338" t="str">
        <f t="shared" si="17"/>
        <v/>
      </c>
      <c r="K56" s="236" t="str">
        <f t="shared" si="10"/>
        <v/>
      </c>
      <c r="L56" s="234" t="str">
        <f>IF('1045Bi Dati di base lav.'!S52="","",'1045Bi Dati di base lav.'!S52)</f>
        <v/>
      </c>
      <c r="M56" s="235" t="str">
        <f t="shared" si="11"/>
        <v/>
      </c>
      <c r="N56" s="339" t="str">
        <f t="shared" si="12"/>
        <v/>
      </c>
      <c r="O56" s="338" t="str">
        <f t="shared" si="13"/>
        <v/>
      </c>
      <c r="P56" s="236" t="str">
        <f t="shared" si="4"/>
        <v/>
      </c>
      <c r="Q56" s="234" t="str">
        <f t="shared" si="14"/>
        <v/>
      </c>
      <c r="R56" s="235" t="str">
        <f t="shared" si="15"/>
        <v/>
      </c>
      <c r="S56" s="236" t="str">
        <f>IF(N56="","",MAX((N56-AE56)*'1045Ai Domanda'!$B$30,0))</f>
        <v/>
      </c>
      <c r="T56" s="237" t="str">
        <f t="shared" si="5"/>
        <v/>
      </c>
      <c r="U56" s="151"/>
      <c r="V56" s="158" t="str">
        <f>IF('1045Bi Dati di base lav.'!M52="","",'1045Bi Dati di base lav.'!M52)</f>
        <v/>
      </c>
      <c r="W56" s="158" t="str">
        <f>IF($C56="","",'1045Ei Conteggio'!D56)</f>
        <v/>
      </c>
      <c r="X56" s="151">
        <f>IF(AND('1045Bi Dati di base lav.'!Q52="",'1045Bi Dati di base lav.'!R52=""),0,'1045Bi Dati di base lav.'!Q52-'1045Bi Dati di base lav.'!R52)</f>
        <v>0</v>
      </c>
      <c r="Y56" s="151" t="str">
        <f>IF(OR($C56="",'1045Bi Dati di base lav.'!N52="",F56="",'1045Bi Dati di base lav.'!P52="",X56=""),"",'1045Bi Dati di base lav.'!N52-F56-'1045Bi Dati di base lav.'!P52-X56)</f>
        <v/>
      </c>
      <c r="Z56" s="134" t="str">
        <f>IF(K56="","",K56 - '1045Bi Dati di base lav.'!S52)</f>
        <v/>
      </c>
      <c r="AA56" s="134" t="str">
        <f t="shared" si="6"/>
        <v/>
      </c>
      <c r="AB56" s="134" t="str">
        <f t="shared" si="7"/>
        <v/>
      </c>
      <c r="AC56" s="134" t="str">
        <f t="shared" si="18"/>
        <v/>
      </c>
      <c r="AD56" s="134" t="str">
        <f>IF(OR($C56="",K56="",N56=""),"",MAX(O56+'1045Bi Dati di base lav.'!T52-N56,0))</f>
        <v/>
      </c>
      <c r="AE56" s="134">
        <f>'1045Bi Dati di base lav.'!T52</f>
        <v>0</v>
      </c>
      <c r="AF56" s="134" t="str">
        <f t="shared" si="8"/>
        <v/>
      </c>
      <c r="AG56" s="139">
        <f>IF('1045Bi Dati di base lav.'!N52="",0,1)</f>
        <v>0</v>
      </c>
      <c r="AH56" s="143">
        <f t="shared" si="9"/>
        <v>0</v>
      </c>
      <c r="AI56" s="134">
        <f>IF('1045Bi Dati di base lav.'!N52="",0,'1045Bi Dati di base lav.'!N52)</f>
        <v>0</v>
      </c>
      <c r="AJ56" s="134">
        <f>IF('1045Bi Dati di base lav.'!N52="",0,'1045Bi Dati di base lav.'!P52)</f>
        <v>0</v>
      </c>
      <c r="AK56" s="158">
        <f>IF('1045Bi Dati di base lav.'!V52&gt;0,AA56,0)</f>
        <v>0</v>
      </c>
      <c r="AL56" s="140">
        <f>IF('1045Bi Dati di base lav.'!V52&gt;0,'1045Bi Dati di base lav.'!T52,0)</f>
        <v>0</v>
      </c>
      <c r="AM56" s="134">
        <f>'1045Bi Dati di base lav.'!N52</f>
        <v>0</v>
      </c>
      <c r="AN56" s="134">
        <f>'1045Bi Dati di base lav.'!P52</f>
        <v>0</v>
      </c>
      <c r="AO56" s="134">
        <f t="shared" si="16"/>
        <v>0</v>
      </c>
    </row>
    <row r="57" spans="1:41" s="135" customFormat="1" ht="16.899999999999999" customHeight="1">
      <c r="A57" s="159" t="str">
        <f>IF('1045Bi Dati di base lav.'!A53="","",'1045Bi Dati di base lav.'!A53)</f>
        <v/>
      </c>
      <c r="B57" s="160" t="str">
        <f>IF('1045Bi Dati di base lav.'!B53="","",'1045Bi Dati di base lav.'!B53)</f>
        <v/>
      </c>
      <c r="C57" s="161" t="str">
        <f>IF('1045Bi Dati di base lav.'!C53="","",'1045Bi Dati di base lav.'!C53)</f>
        <v/>
      </c>
      <c r="D57" s="228" t="str">
        <f>IF('1045Bi Dati di base lav.'!AG53="","",'1045Bi Dati di base lav.'!AG53)</f>
        <v/>
      </c>
      <c r="E57" s="236" t="str">
        <f>IF('1045Bi Dati di base lav.'!N53="","",'1045Bi Dati di base lav.'!N53)</f>
        <v/>
      </c>
      <c r="F57" s="224" t="str">
        <f>IF('1045Bi Dati di base lav.'!O53="","",'1045Bi Dati di base lav.'!O53)</f>
        <v/>
      </c>
      <c r="G57" s="231" t="str">
        <f>IF('1045Bi Dati di base lav.'!P53="","",'1045Bi Dati di base lav.'!P53)</f>
        <v/>
      </c>
      <c r="H57" s="232" t="str">
        <f>IF('1045Bi Dati di base lav.'!Q53="","",'1045Bi Dati di base lav.'!Q53)</f>
        <v/>
      </c>
      <c r="I57" s="233" t="str">
        <f>IF('1045Bi Dati di base lav.'!R53="","",'1045Bi Dati di base lav.'!R53)</f>
        <v/>
      </c>
      <c r="J57" s="338" t="str">
        <f t="shared" si="17"/>
        <v/>
      </c>
      <c r="K57" s="236" t="str">
        <f t="shared" si="10"/>
        <v/>
      </c>
      <c r="L57" s="234" t="str">
        <f>IF('1045Bi Dati di base lav.'!S53="","",'1045Bi Dati di base lav.'!S53)</f>
        <v/>
      </c>
      <c r="M57" s="235" t="str">
        <f t="shared" si="11"/>
        <v/>
      </c>
      <c r="N57" s="339" t="str">
        <f t="shared" si="12"/>
        <v/>
      </c>
      <c r="O57" s="338" t="str">
        <f t="shared" si="13"/>
        <v/>
      </c>
      <c r="P57" s="236" t="str">
        <f t="shared" si="4"/>
        <v/>
      </c>
      <c r="Q57" s="234" t="str">
        <f t="shared" si="14"/>
        <v/>
      </c>
      <c r="R57" s="235" t="str">
        <f t="shared" si="15"/>
        <v/>
      </c>
      <c r="S57" s="236" t="str">
        <f>IF(N57="","",MAX((N57-AE57)*'1045Ai Domanda'!$B$30,0))</f>
        <v/>
      </c>
      <c r="T57" s="237" t="str">
        <f t="shared" si="5"/>
        <v/>
      </c>
      <c r="U57" s="151"/>
      <c r="V57" s="158" t="str">
        <f>IF('1045Bi Dati di base lav.'!M53="","",'1045Bi Dati di base lav.'!M53)</f>
        <v/>
      </c>
      <c r="W57" s="158" t="str">
        <f>IF($C57="","",'1045Ei Conteggio'!D57)</f>
        <v/>
      </c>
      <c r="X57" s="151">
        <f>IF(AND('1045Bi Dati di base lav.'!Q53="",'1045Bi Dati di base lav.'!R53=""),0,'1045Bi Dati di base lav.'!Q53-'1045Bi Dati di base lav.'!R53)</f>
        <v>0</v>
      </c>
      <c r="Y57" s="151" t="str">
        <f>IF(OR($C57="",'1045Bi Dati di base lav.'!N53="",F57="",'1045Bi Dati di base lav.'!P53="",X57=""),"",'1045Bi Dati di base lav.'!N53-F57-'1045Bi Dati di base lav.'!P53-X57)</f>
        <v/>
      </c>
      <c r="Z57" s="134" t="str">
        <f>IF(K57="","",K57 - '1045Bi Dati di base lav.'!S53)</f>
        <v/>
      </c>
      <c r="AA57" s="134" t="str">
        <f t="shared" si="6"/>
        <v/>
      </c>
      <c r="AB57" s="134" t="str">
        <f t="shared" si="7"/>
        <v/>
      </c>
      <c r="AC57" s="134" t="str">
        <f t="shared" si="18"/>
        <v/>
      </c>
      <c r="AD57" s="134" t="str">
        <f>IF(OR($C57="",K57="",N57=""),"",MAX(O57+'1045Bi Dati di base lav.'!T53-N57,0))</f>
        <v/>
      </c>
      <c r="AE57" s="134">
        <f>'1045Bi Dati di base lav.'!T53</f>
        <v>0</v>
      </c>
      <c r="AF57" s="134" t="str">
        <f t="shared" si="8"/>
        <v/>
      </c>
      <c r="AG57" s="139">
        <f>IF('1045Bi Dati di base lav.'!N53="",0,1)</f>
        <v>0</v>
      </c>
      <c r="AH57" s="143">
        <f t="shared" si="9"/>
        <v>0</v>
      </c>
      <c r="AI57" s="134">
        <f>IF('1045Bi Dati di base lav.'!N53="",0,'1045Bi Dati di base lav.'!N53)</f>
        <v>0</v>
      </c>
      <c r="AJ57" s="134">
        <f>IF('1045Bi Dati di base lav.'!N53="",0,'1045Bi Dati di base lav.'!P53)</f>
        <v>0</v>
      </c>
      <c r="AK57" s="158">
        <f>IF('1045Bi Dati di base lav.'!V53&gt;0,AA57,0)</f>
        <v>0</v>
      </c>
      <c r="AL57" s="140">
        <f>IF('1045Bi Dati di base lav.'!V53&gt;0,'1045Bi Dati di base lav.'!T53,0)</f>
        <v>0</v>
      </c>
      <c r="AM57" s="134">
        <f>'1045Bi Dati di base lav.'!N53</f>
        <v>0</v>
      </c>
      <c r="AN57" s="134">
        <f>'1045Bi Dati di base lav.'!P53</f>
        <v>0</v>
      </c>
      <c r="AO57" s="134">
        <f t="shared" si="16"/>
        <v>0</v>
      </c>
    </row>
    <row r="58" spans="1:41" s="135" customFormat="1" ht="16.899999999999999" customHeight="1">
      <c r="A58" s="159" t="str">
        <f>IF('1045Bi Dati di base lav.'!A54="","",'1045Bi Dati di base lav.'!A54)</f>
        <v/>
      </c>
      <c r="B58" s="160" t="str">
        <f>IF('1045Bi Dati di base lav.'!B54="","",'1045Bi Dati di base lav.'!B54)</f>
        <v/>
      </c>
      <c r="C58" s="161" t="str">
        <f>IF('1045Bi Dati di base lav.'!C54="","",'1045Bi Dati di base lav.'!C54)</f>
        <v/>
      </c>
      <c r="D58" s="228" t="str">
        <f>IF('1045Bi Dati di base lav.'!AG54="","",'1045Bi Dati di base lav.'!AG54)</f>
        <v/>
      </c>
      <c r="E58" s="236" t="str">
        <f>IF('1045Bi Dati di base lav.'!N54="","",'1045Bi Dati di base lav.'!N54)</f>
        <v/>
      </c>
      <c r="F58" s="224" t="str">
        <f>IF('1045Bi Dati di base lav.'!O54="","",'1045Bi Dati di base lav.'!O54)</f>
        <v/>
      </c>
      <c r="G58" s="231" t="str">
        <f>IF('1045Bi Dati di base lav.'!P54="","",'1045Bi Dati di base lav.'!P54)</f>
        <v/>
      </c>
      <c r="H58" s="232" t="str">
        <f>IF('1045Bi Dati di base lav.'!Q54="","",'1045Bi Dati di base lav.'!Q54)</f>
        <v/>
      </c>
      <c r="I58" s="233" t="str">
        <f>IF('1045Bi Dati di base lav.'!R54="","",'1045Bi Dati di base lav.'!R54)</f>
        <v/>
      </c>
      <c r="J58" s="338" t="str">
        <f t="shared" si="17"/>
        <v/>
      </c>
      <c r="K58" s="236" t="str">
        <f t="shared" si="10"/>
        <v/>
      </c>
      <c r="L58" s="234" t="str">
        <f>IF('1045Bi Dati di base lav.'!S54="","",'1045Bi Dati di base lav.'!S54)</f>
        <v/>
      </c>
      <c r="M58" s="235" t="str">
        <f t="shared" si="11"/>
        <v/>
      </c>
      <c r="N58" s="339" t="str">
        <f t="shared" si="12"/>
        <v/>
      </c>
      <c r="O58" s="338" t="str">
        <f t="shared" si="13"/>
        <v/>
      </c>
      <c r="P58" s="236" t="str">
        <f t="shared" si="4"/>
        <v/>
      </c>
      <c r="Q58" s="234" t="str">
        <f t="shared" si="14"/>
        <v/>
      </c>
      <c r="R58" s="235" t="str">
        <f t="shared" si="15"/>
        <v/>
      </c>
      <c r="S58" s="236" t="str">
        <f>IF(N58="","",MAX((N58-AE58)*'1045Ai Domanda'!$B$30,0))</f>
        <v/>
      </c>
      <c r="T58" s="237" t="str">
        <f t="shared" si="5"/>
        <v/>
      </c>
      <c r="U58" s="151"/>
      <c r="V58" s="158" t="str">
        <f>IF('1045Bi Dati di base lav.'!M54="","",'1045Bi Dati di base lav.'!M54)</f>
        <v/>
      </c>
      <c r="W58" s="158" t="str">
        <f>IF($C58="","",'1045Ei Conteggio'!D58)</f>
        <v/>
      </c>
      <c r="X58" s="151">
        <f>IF(AND('1045Bi Dati di base lav.'!Q54="",'1045Bi Dati di base lav.'!R54=""),0,'1045Bi Dati di base lav.'!Q54-'1045Bi Dati di base lav.'!R54)</f>
        <v>0</v>
      </c>
      <c r="Y58" s="151" t="str">
        <f>IF(OR($C58="",'1045Bi Dati di base lav.'!N54="",F58="",'1045Bi Dati di base lav.'!P54="",X58=""),"",'1045Bi Dati di base lav.'!N54-F58-'1045Bi Dati di base lav.'!P54-X58)</f>
        <v/>
      </c>
      <c r="Z58" s="134" t="str">
        <f>IF(K58="","",K58 - '1045Bi Dati di base lav.'!S54)</f>
        <v/>
      </c>
      <c r="AA58" s="134" t="str">
        <f t="shared" si="6"/>
        <v/>
      </c>
      <c r="AB58" s="134" t="str">
        <f t="shared" si="7"/>
        <v/>
      </c>
      <c r="AC58" s="134" t="str">
        <f t="shared" si="18"/>
        <v/>
      </c>
      <c r="AD58" s="134" t="str">
        <f>IF(OR($C58="",K58="",N58=""),"",MAX(O58+'1045Bi Dati di base lav.'!T54-N58,0))</f>
        <v/>
      </c>
      <c r="AE58" s="134">
        <f>'1045Bi Dati di base lav.'!T54</f>
        <v>0</v>
      </c>
      <c r="AF58" s="134" t="str">
        <f t="shared" si="8"/>
        <v/>
      </c>
      <c r="AG58" s="139">
        <f>IF('1045Bi Dati di base lav.'!N54="",0,1)</f>
        <v>0</v>
      </c>
      <c r="AH58" s="143">
        <f t="shared" si="9"/>
        <v>0</v>
      </c>
      <c r="AI58" s="134">
        <f>IF('1045Bi Dati di base lav.'!N54="",0,'1045Bi Dati di base lav.'!N54)</f>
        <v>0</v>
      </c>
      <c r="AJ58" s="134">
        <f>IF('1045Bi Dati di base lav.'!N54="",0,'1045Bi Dati di base lav.'!P54)</f>
        <v>0</v>
      </c>
      <c r="AK58" s="158">
        <f>IF('1045Bi Dati di base lav.'!V54&gt;0,AA58,0)</f>
        <v>0</v>
      </c>
      <c r="AL58" s="140">
        <f>IF('1045Bi Dati di base lav.'!V54&gt;0,'1045Bi Dati di base lav.'!T54,0)</f>
        <v>0</v>
      </c>
      <c r="AM58" s="134">
        <f>'1045Bi Dati di base lav.'!N54</f>
        <v>0</v>
      </c>
      <c r="AN58" s="134">
        <f>'1045Bi Dati di base lav.'!P54</f>
        <v>0</v>
      </c>
      <c r="AO58" s="134">
        <f t="shared" si="16"/>
        <v>0</v>
      </c>
    </row>
    <row r="59" spans="1:41" s="135" customFormat="1" ht="16.899999999999999" customHeight="1">
      <c r="A59" s="159" t="str">
        <f>IF('1045Bi Dati di base lav.'!A55="","",'1045Bi Dati di base lav.'!A55)</f>
        <v/>
      </c>
      <c r="B59" s="160" t="str">
        <f>IF('1045Bi Dati di base lav.'!B55="","",'1045Bi Dati di base lav.'!B55)</f>
        <v/>
      </c>
      <c r="C59" s="161" t="str">
        <f>IF('1045Bi Dati di base lav.'!C55="","",'1045Bi Dati di base lav.'!C55)</f>
        <v/>
      </c>
      <c r="D59" s="228" t="str">
        <f>IF('1045Bi Dati di base lav.'!AG55="","",'1045Bi Dati di base lav.'!AG55)</f>
        <v/>
      </c>
      <c r="E59" s="236" t="str">
        <f>IF('1045Bi Dati di base lav.'!N55="","",'1045Bi Dati di base lav.'!N55)</f>
        <v/>
      </c>
      <c r="F59" s="224" t="str">
        <f>IF('1045Bi Dati di base lav.'!O55="","",'1045Bi Dati di base lav.'!O55)</f>
        <v/>
      </c>
      <c r="G59" s="231" t="str">
        <f>IF('1045Bi Dati di base lav.'!P55="","",'1045Bi Dati di base lav.'!P55)</f>
        <v/>
      </c>
      <c r="H59" s="232" t="str">
        <f>IF('1045Bi Dati di base lav.'!Q55="","",'1045Bi Dati di base lav.'!Q55)</f>
        <v/>
      </c>
      <c r="I59" s="233" t="str">
        <f>IF('1045Bi Dati di base lav.'!R55="","",'1045Bi Dati di base lav.'!R55)</f>
        <v/>
      </c>
      <c r="J59" s="338" t="str">
        <f t="shared" si="17"/>
        <v/>
      </c>
      <c r="K59" s="236" t="str">
        <f t="shared" si="10"/>
        <v/>
      </c>
      <c r="L59" s="234" t="str">
        <f>IF('1045Bi Dati di base lav.'!S55="","",'1045Bi Dati di base lav.'!S55)</f>
        <v/>
      </c>
      <c r="M59" s="235" t="str">
        <f t="shared" si="11"/>
        <v/>
      </c>
      <c r="N59" s="339" t="str">
        <f t="shared" si="12"/>
        <v/>
      </c>
      <c r="O59" s="338" t="str">
        <f t="shared" si="13"/>
        <v/>
      </c>
      <c r="P59" s="236" t="str">
        <f t="shared" si="4"/>
        <v/>
      </c>
      <c r="Q59" s="234" t="str">
        <f t="shared" si="14"/>
        <v/>
      </c>
      <c r="R59" s="235" t="str">
        <f t="shared" si="15"/>
        <v/>
      </c>
      <c r="S59" s="236" t="str">
        <f>IF(N59="","",MAX((N59-AE59)*'1045Ai Domanda'!$B$30,0))</f>
        <v/>
      </c>
      <c r="T59" s="237" t="str">
        <f t="shared" si="5"/>
        <v/>
      </c>
      <c r="U59" s="151"/>
      <c r="V59" s="158" t="str">
        <f>IF('1045Bi Dati di base lav.'!M55="","",'1045Bi Dati di base lav.'!M55)</f>
        <v/>
      </c>
      <c r="W59" s="158" t="str">
        <f>IF($C59="","",'1045Ei Conteggio'!D59)</f>
        <v/>
      </c>
      <c r="X59" s="151">
        <f>IF(AND('1045Bi Dati di base lav.'!Q55="",'1045Bi Dati di base lav.'!R55=""),0,'1045Bi Dati di base lav.'!Q55-'1045Bi Dati di base lav.'!R55)</f>
        <v>0</v>
      </c>
      <c r="Y59" s="151" t="str">
        <f>IF(OR($C59="",'1045Bi Dati di base lav.'!N55="",F59="",'1045Bi Dati di base lav.'!P55="",X59=""),"",'1045Bi Dati di base lav.'!N55-F59-'1045Bi Dati di base lav.'!P55-X59)</f>
        <v/>
      </c>
      <c r="Z59" s="134" t="str">
        <f>IF(K59="","",K59 - '1045Bi Dati di base lav.'!S55)</f>
        <v/>
      </c>
      <c r="AA59" s="134" t="str">
        <f t="shared" si="6"/>
        <v/>
      </c>
      <c r="AB59" s="134" t="str">
        <f t="shared" si="7"/>
        <v/>
      </c>
      <c r="AC59" s="134" t="str">
        <f t="shared" si="18"/>
        <v/>
      </c>
      <c r="AD59" s="134" t="str">
        <f>IF(OR($C59="",K59="",N59=""),"",MAX(O59+'1045Bi Dati di base lav.'!T55-N59,0))</f>
        <v/>
      </c>
      <c r="AE59" s="134">
        <f>'1045Bi Dati di base lav.'!T55</f>
        <v>0</v>
      </c>
      <c r="AF59" s="134" t="str">
        <f t="shared" si="8"/>
        <v/>
      </c>
      <c r="AG59" s="139">
        <f>IF('1045Bi Dati di base lav.'!N55="",0,1)</f>
        <v>0</v>
      </c>
      <c r="AH59" s="143">
        <f t="shared" si="9"/>
        <v>0</v>
      </c>
      <c r="AI59" s="134">
        <f>IF('1045Bi Dati di base lav.'!N55="",0,'1045Bi Dati di base lav.'!N55)</f>
        <v>0</v>
      </c>
      <c r="AJ59" s="134">
        <f>IF('1045Bi Dati di base lav.'!N55="",0,'1045Bi Dati di base lav.'!P55)</f>
        <v>0</v>
      </c>
      <c r="AK59" s="158">
        <f>IF('1045Bi Dati di base lav.'!V55&gt;0,AA59,0)</f>
        <v>0</v>
      </c>
      <c r="AL59" s="140">
        <f>IF('1045Bi Dati di base lav.'!V55&gt;0,'1045Bi Dati di base lav.'!T55,0)</f>
        <v>0</v>
      </c>
      <c r="AM59" s="134">
        <f>'1045Bi Dati di base lav.'!N55</f>
        <v>0</v>
      </c>
      <c r="AN59" s="134">
        <f>'1045Bi Dati di base lav.'!P55</f>
        <v>0</v>
      </c>
      <c r="AO59" s="134">
        <f t="shared" si="16"/>
        <v>0</v>
      </c>
    </row>
    <row r="60" spans="1:41" s="135" customFormat="1" ht="16.899999999999999" customHeight="1">
      <c r="A60" s="159" t="str">
        <f>IF('1045Bi Dati di base lav.'!A56="","",'1045Bi Dati di base lav.'!A56)</f>
        <v/>
      </c>
      <c r="B60" s="160" t="str">
        <f>IF('1045Bi Dati di base lav.'!B56="","",'1045Bi Dati di base lav.'!B56)</f>
        <v/>
      </c>
      <c r="C60" s="161" t="str">
        <f>IF('1045Bi Dati di base lav.'!C56="","",'1045Bi Dati di base lav.'!C56)</f>
        <v/>
      </c>
      <c r="D60" s="228" t="str">
        <f>IF('1045Bi Dati di base lav.'!AG56="","",'1045Bi Dati di base lav.'!AG56)</f>
        <v/>
      </c>
      <c r="E60" s="236" t="str">
        <f>IF('1045Bi Dati di base lav.'!N56="","",'1045Bi Dati di base lav.'!N56)</f>
        <v/>
      </c>
      <c r="F60" s="224" t="str">
        <f>IF('1045Bi Dati di base lav.'!O56="","",'1045Bi Dati di base lav.'!O56)</f>
        <v/>
      </c>
      <c r="G60" s="231" t="str">
        <f>IF('1045Bi Dati di base lav.'!P56="","",'1045Bi Dati di base lav.'!P56)</f>
        <v/>
      </c>
      <c r="H60" s="232" t="str">
        <f>IF('1045Bi Dati di base lav.'!Q56="","",'1045Bi Dati di base lav.'!Q56)</f>
        <v/>
      </c>
      <c r="I60" s="233" t="str">
        <f>IF('1045Bi Dati di base lav.'!R56="","",'1045Bi Dati di base lav.'!R56)</f>
        <v/>
      </c>
      <c r="J60" s="338" t="str">
        <f t="shared" si="17"/>
        <v/>
      </c>
      <c r="K60" s="236" t="str">
        <f t="shared" si="10"/>
        <v/>
      </c>
      <c r="L60" s="234" t="str">
        <f>IF('1045Bi Dati di base lav.'!S56="","",'1045Bi Dati di base lav.'!S56)</f>
        <v/>
      </c>
      <c r="M60" s="235" t="str">
        <f t="shared" si="11"/>
        <v/>
      </c>
      <c r="N60" s="339" t="str">
        <f t="shared" si="12"/>
        <v/>
      </c>
      <c r="O60" s="338" t="str">
        <f t="shared" si="13"/>
        <v/>
      </c>
      <c r="P60" s="236" t="str">
        <f t="shared" si="4"/>
        <v/>
      </c>
      <c r="Q60" s="234" t="str">
        <f t="shared" si="14"/>
        <v/>
      </c>
      <c r="R60" s="235" t="str">
        <f t="shared" si="15"/>
        <v/>
      </c>
      <c r="S60" s="236" t="str">
        <f>IF(N60="","",MAX((N60-AE60)*'1045Ai Domanda'!$B$30,0))</f>
        <v/>
      </c>
      <c r="T60" s="237" t="str">
        <f t="shared" si="5"/>
        <v/>
      </c>
      <c r="U60" s="151"/>
      <c r="V60" s="158" t="str">
        <f>IF('1045Bi Dati di base lav.'!M56="","",'1045Bi Dati di base lav.'!M56)</f>
        <v/>
      </c>
      <c r="W60" s="158" t="str">
        <f>IF($C60="","",'1045Ei Conteggio'!D60)</f>
        <v/>
      </c>
      <c r="X60" s="151">
        <f>IF(AND('1045Bi Dati di base lav.'!Q56="",'1045Bi Dati di base lav.'!R56=""),0,'1045Bi Dati di base lav.'!Q56-'1045Bi Dati di base lav.'!R56)</f>
        <v>0</v>
      </c>
      <c r="Y60" s="151" t="str">
        <f>IF(OR($C60="",'1045Bi Dati di base lav.'!N56="",F60="",'1045Bi Dati di base lav.'!P56="",X60=""),"",'1045Bi Dati di base lav.'!N56-F60-'1045Bi Dati di base lav.'!P56-X60)</f>
        <v/>
      </c>
      <c r="Z60" s="134" t="str">
        <f>IF(K60="","",K60 - '1045Bi Dati di base lav.'!S56)</f>
        <v/>
      </c>
      <c r="AA60" s="134" t="str">
        <f t="shared" si="6"/>
        <v/>
      </c>
      <c r="AB60" s="134" t="str">
        <f t="shared" si="7"/>
        <v/>
      </c>
      <c r="AC60" s="134" t="str">
        <f t="shared" si="18"/>
        <v/>
      </c>
      <c r="AD60" s="134" t="str">
        <f>IF(OR($C60="",K60="",N60=""),"",MAX(O60+'1045Bi Dati di base lav.'!T56-N60,0))</f>
        <v/>
      </c>
      <c r="AE60" s="134">
        <f>'1045Bi Dati di base lav.'!T56</f>
        <v>0</v>
      </c>
      <c r="AF60" s="134" t="str">
        <f t="shared" si="8"/>
        <v/>
      </c>
      <c r="AG60" s="139">
        <f>IF('1045Bi Dati di base lav.'!N56="",0,1)</f>
        <v>0</v>
      </c>
      <c r="AH60" s="143">
        <f t="shared" si="9"/>
        <v>0</v>
      </c>
      <c r="AI60" s="134">
        <f>IF('1045Bi Dati di base lav.'!N56="",0,'1045Bi Dati di base lav.'!N56)</f>
        <v>0</v>
      </c>
      <c r="AJ60" s="134">
        <f>IF('1045Bi Dati di base lav.'!N56="",0,'1045Bi Dati di base lav.'!P56)</f>
        <v>0</v>
      </c>
      <c r="AK60" s="158">
        <f>IF('1045Bi Dati di base lav.'!V56&gt;0,AA60,0)</f>
        <v>0</v>
      </c>
      <c r="AL60" s="140">
        <f>IF('1045Bi Dati di base lav.'!V56&gt;0,'1045Bi Dati di base lav.'!T56,0)</f>
        <v>0</v>
      </c>
      <c r="AM60" s="134">
        <f>'1045Bi Dati di base lav.'!N56</f>
        <v>0</v>
      </c>
      <c r="AN60" s="134">
        <f>'1045Bi Dati di base lav.'!P56</f>
        <v>0</v>
      </c>
      <c r="AO60" s="134">
        <f t="shared" si="16"/>
        <v>0</v>
      </c>
    </row>
    <row r="61" spans="1:41" s="135" customFormat="1" ht="16.899999999999999" customHeight="1">
      <c r="A61" s="159" t="str">
        <f>IF('1045Bi Dati di base lav.'!A57="","",'1045Bi Dati di base lav.'!A57)</f>
        <v/>
      </c>
      <c r="B61" s="160" t="str">
        <f>IF('1045Bi Dati di base lav.'!B57="","",'1045Bi Dati di base lav.'!B57)</f>
        <v/>
      </c>
      <c r="C61" s="161" t="str">
        <f>IF('1045Bi Dati di base lav.'!C57="","",'1045Bi Dati di base lav.'!C57)</f>
        <v/>
      </c>
      <c r="D61" s="228" t="str">
        <f>IF('1045Bi Dati di base lav.'!AG57="","",'1045Bi Dati di base lav.'!AG57)</f>
        <v/>
      </c>
      <c r="E61" s="236" t="str">
        <f>IF('1045Bi Dati di base lav.'!N57="","",'1045Bi Dati di base lav.'!N57)</f>
        <v/>
      </c>
      <c r="F61" s="224" t="str">
        <f>IF('1045Bi Dati di base lav.'!O57="","",'1045Bi Dati di base lav.'!O57)</f>
        <v/>
      </c>
      <c r="G61" s="231" t="str">
        <f>IF('1045Bi Dati di base lav.'!P57="","",'1045Bi Dati di base lav.'!P57)</f>
        <v/>
      </c>
      <c r="H61" s="232" t="str">
        <f>IF('1045Bi Dati di base lav.'!Q57="","",'1045Bi Dati di base lav.'!Q57)</f>
        <v/>
      </c>
      <c r="I61" s="233" t="str">
        <f>IF('1045Bi Dati di base lav.'!R57="","",'1045Bi Dati di base lav.'!R57)</f>
        <v/>
      </c>
      <c r="J61" s="338" t="str">
        <f t="shared" si="17"/>
        <v/>
      </c>
      <c r="K61" s="236" t="str">
        <f t="shared" si="10"/>
        <v/>
      </c>
      <c r="L61" s="234" t="str">
        <f>IF('1045Bi Dati di base lav.'!S57="","",'1045Bi Dati di base lav.'!S57)</f>
        <v/>
      </c>
      <c r="M61" s="235" t="str">
        <f t="shared" si="11"/>
        <v/>
      </c>
      <c r="N61" s="339" t="str">
        <f t="shared" si="12"/>
        <v/>
      </c>
      <c r="O61" s="338" t="str">
        <f t="shared" si="13"/>
        <v/>
      </c>
      <c r="P61" s="236" t="str">
        <f t="shared" si="4"/>
        <v/>
      </c>
      <c r="Q61" s="234" t="str">
        <f t="shared" si="14"/>
        <v/>
      </c>
      <c r="R61" s="235" t="str">
        <f t="shared" si="15"/>
        <v/>
      </c>
      <c r="S61" s="236" t="str">
        <f>IF(N61="","",MAX((N61-AE61)*'1045Ai Domanda'!$B$30,0))</f>
        <v/>
      </c>
      <c r="T61" s="237" t="str">
        <f t="shared" si="5"/>
        <v/>
      </c>
      <c r="U61" s="151"/>
      <c r="V61" s="158" t="str">
        <f>IF('1045Bi Dati di base lav.'!M57="","",'1045Bi Dati di base lav.'!M57)</f>
        <v/>
      </c>
      <c r="W61" s="158" t="str">
        <f>IF($C61="","",'1045Ei Conteggio'!D61)</f>
        <v/>
      </c>
      <c r="X61" s="151">
        <f>IF(AND('1045Bi Dati di base lav.'!Q57="",'1045Bi Dati di base lav.'!R57=""),0,'1045Bi Dati di base lav.'!Q57-'1045Bi Dati di base lav.'!R57)</f>
        <v>0</v>
      </c>
      <c r="Y61" s="151" t="str">
        <f>IF(OR($C61="",'1045Bi Dati di base lav.'!N57="",F61="",'1045Bi Dati di base lav.'!P57="",X61=""),"",'1045Bi Dati di base lav.'!N57-F61-'1045Bi Dati di base lav.'!P57-X61)</f>
        <v/>
      </c>
      <c r="Z61" s="134" t="str">
        <f>IF(K61="","",K61 - '1045Bi Dati di base lav.'!S57)</f>
        <v/>
      </c>
      <c r="AA61" s="134" t="str">
        <f t="shared" si="6"/>
        <v/>
      </c>
      <c r="AB61" s="134" t="str">
        <f t="shared" si="7"/>
        <v/>
      </c>
      <c r="AC61" s="134" t="str">
        <f t="shared" si="18"/>
        <v/>
      </c>
      <c r="AD61" s="134" t="str">
        <f>IF(OR($C61="",K61="",N61=""),"",MAX(O61+'1045Bi Dati di base lav.'!T57-N61,0))</f>
        <v/>
      </c>
      <c r="AE61" s="134">
        <f>'1045Bi Dati di base lav.'!T57</f>
        <v>0</v>
      </c>
      <c r="AF61" s="134" t="str">
        <f t="shared" si="8"/>
        <v/>
      </c>
      <c r="AG61" s="139">
        <f>IF('1045Bi Dati di base lav.'!N57="",0,1)</f>
        <v>0</v>
      </c>
      <c r="AH61" s="143">
        <f t="shared" si="9"/>
        <v>0</v>
      </c>
      <c r="AI61" s="134">
        <f>IF('1045Bi Dati di base lav.'!N57="",0,'1045Bi Dati di base lav.'!N57)</f>
        <v>0</v>
      </c>
      <c r="AJ61" s="134">
        <f>IF('1045Bi Dati di base lav.'!N57="",0,'1045Bi Dati di base lav.'!P57)</f>
        <v>0</v>
      </c>
      <c r="AK61" s="158">
        <f>IF('1045Bi Dati di base lav.'!V57&gt;0,AA61,0)</f>
        <v>0</v>
      </c>
      <c r="AL61" s="140">
        <f>IF('1045Bi Dati di base lav.'!V57&gt;0,'1045Bi Dati di base lav.'!T57,0)</f>
        <v>0</v>
      </c>
      <c r="AM61" s="134">
        <f>'1045Bi Dati di base lav.'!N57</f>
        <v>0</v>
      </c>
      <c r="AN61" s="134">
        <f>'1045Bi Dati di base lav.'!P57</f>
        <v>0</v>
      </c>
      <c r="AO61" s="134">
        <f t="shared" si="16"/>
        <v>0</v>
      </c>
    </row>
    <row r="62" spans="1:41" s="135" customFormat="1" ht="16.899999999999999" customHeight="1">
      <c r="A62" s="159" t="str">
        <f>IF('1045Bi Dati di base lav.'!A58="","",'1045Bi Dati di base lav.'!A58)</f>
        <v/>
      </c>
      <c r="B62" s="160" t="str">
        <f>IF('1045Bi Dati di base lav.'!B58="","",'1045Bi Dati di base lav.'!B58)</f>
        <v/>
      </c>
      <c r="C62" s="161" t="str">
        <f>IF('1045Bi Dati di base lav.'!C58="","",'1045Bi Dati di base lav.'!C58)</f>
        <v/>
      </c>
      <c r="D62" s="228" t="str">
        <f>IF('1045Bi Dati di base lav.'!AG58="","",'1045Bi Dati di base lav.'!AG58)</f>
        <v/>
      </c>
      <c r="E62" s="236" t="str">
        <f>IF('1045Bi Dati di base lav.'!N58="","",'1045Bi Dati di base lav.'!N58)</f>
        <v/>
      </c>
      <c r="F62" s="224" t="str">
        <f>IF('1045Bi Dati di base lav.'!O58="","",'1045Bi Dati di base lav.'!O58)</f>
        <v/>
      </c>
      <c r="G62" s="231" t="str">
        <f>IF('1045Bi Dati di base lav.'!P58="","",'1045Bi Dati di base lav.'!P58)</f>
        <v/>
      </c>
      <c r="H62" s="232" t="str">
        <f>IF('1045Bi Dati di base lav.'!Q58="","",'1045Bi Dati di base lav.'!Q58)</f>
        <v/>
      </c>
      <c r="I62" s="233" t="str">
        <f>IF('1045Bi Dati di base lav.'!R58="","",'1045Bi Dati di base lav.'!R58)</f>
        <v/>
      </c>
      <c r="J62" s="338" t="str">
        <f t="shared" si="17"/>
        <v/>
      </c>
      <c r="K62" s="236" t="str">
        <f t="shared" si="10"/>
        <v/>
      </c>
      <c r="L62" s="234" t="str">
        <f>IF('1045Bi Dati di base lav.'!S58="","",'1045Bi Dati di base lav.'!S58)</f>
        <v/>
      </c>
      <c r="M62" s="235" t="str">
        <f t="shared" si="11"/>
        <v/>
      </c>
      <c r="N62" s="339" t="str">
        <f t="shared" si="12"/>
        <v/>
      </c>
      <c r="O62" s="338" t="str">
        <f t="shared" si="13"/>
        <v/>
      </c>
      <c r="P62" s="236" t="str">
        <f t="shared" si="4"/>
        <v/>
      </c>
      <c r="Q62" s="234" t="str">
        <f t="shared" si="14"/>
        <v/>
      </c>
      <c r="R62" s="235" t="str">
        <f t="shared" si="15"/>
        <v/>
      </c>
      <c r="S62" s="236" t="str">
        <f>IF(N62="","",MAX((N62-AE62)*'1045Ai Domanda'!$B$30,0))</f>
        <v/>
      </c>
      <c r="T62" s="237" t="str">
        <f t="shared" si="5"/>
        <v/>
      </c>
      <c r="U62" s="151"/>
      <c r="V62" s="158" t="str">
        <f>IF('1045Bi Dati di base lav.'!M58="","",'1045Bi Dati di base lav.'!M58)</f>
        <v/>
      </c>
      <c r="W62" s="158" t="str">
        <f>IF($C62="","",'1045Ei Conteggio'!D62)</f>
        <v/>
      </c>
      <c r="X62" s="151">
        <f>IF(AND('1045Bi Dati di base lav.'!Q58="",'1045Bi Dati di base lav.'!R58=""),0,'1045Bi Dati di base lav.'!Q58-'1045Bi Dati di base lav.'!R58)</f>
        <v>0</v>
      </c>
      <c r="Y62" s="151" t="str">
        <f>IF(OR($C62="",'1045Bi Dati di base lav.'!N58="",F62="",'1045Bi Dati di base lav.'!P58="",X62=""),"",'1045Bi Dati di base lav.'!N58-F62-'1045Bi Dati di base lav.'!P58-X62)</f>
        <v/>
      </c>
      <c r="Z62" s="134" t="str">
        <f>IF(K62="","",K62 - '1045Bi Dati di base lav.'!S58)</f>
        <v/>
      </c>
      <c r="AA62" s="134" t="str">
        <f t="shared" si="6"/>
        <v/>
      </c>
      <c r="AB62" s="134" t="str">
        <f t="shared" si="7"/>
        <v/>
      </c>
      <c r="AC62" s="134" t="str">
        <f t="shared" si="18"/>
        <v/>
      </c>
      <c r="AD62" s="134" t="str">
        <f>IF(OR($C62="",K62="",N62=""),"",MAX(O62+'1045Bi Dati di base lav.'!T58-N62,0))</f>
        <v/>
      </c>
      <c r="AE62" s="134">
        <f>'1045Bi Dati di base lav.'!T58</f>
        <v>0</v>
      </c>
      <c r="AF62" s="134" t="str">
        <f t="shared" si="8"/>
        <v/>
      </c>
      <c r="AG62" s="139">
        <f>IF('1045Bi Dati di base lav.'!N58="",0,1)</f>
        <v>0</v>
      </c>
      <c r="AH62" s="143">
        <f t="shared" si="9"/>
        <v>0</v>
      </c>
      <c r="AI62" s="134">
        <f>IF('1045Bi Dati di base lav.'!N58="",0,'1045Bi Dati di base lav.'!N58)</f>
        <v>0</v>
      </c>
      <c r="AJ62" s="134">
        <f>IF('1045Bi Dati di base lav.'!N58="",0,'1045Bi Dati di base lav.'!P58)</f>
        <v>0</v>
      </c>
      <c r="AK62" s="158">
        <f>IF('1045Bi Dati di base lav.'!V58&gt;0,AA62,0)</f>
        <v>0</v>
      </c>
      <c r="AL62" s="140">
        <f>IF('1045Bi Dati di base lav.'!V58&gt;0,'1045Bi Dati di base lav.'!T58,0)</f>
        <v>0</v>
      </c>
      <c r="AM62" s="134">
        <f>'1045Bi Dati di base lav.'!N58</f>
        <v>0</v>
      </c>
      <c r="AN62" s="134">
        <f>'1045Bi Dati di base lav.'!P58</f>
        <v>0</v>
      </c>
      <c r="AO62" s="134">
        <f t="shared" si="16"/>
        <v>0</v>
      </c>
    </row>
    <row r="63" spans="1:41" s="135" customFormat="1" ht="16.899999999999999" customHeight="1">
      <c r="A63" s="159" t="str">
        <f>IF('1045Bi Dati di base lav.'!A59="","",'1045Bi Dati di base lav.'!A59)</f>
        <v/>
      </c>
      <c r="B63" s="160" t="str">
        <f>IF('1045Bi Dati di base lav.'!B59="","",'1045Bi Dati di base lav.'!B59)</f>
        <v/>
      </c>
      <c r="C63" s="161" t="str">
        <f>IF('1045Bi Dati di base lav.'!C59="","",'1045Bi Dati di base lav.'!C59)</f>
        <v/>
      </c>
      <c r="D63" s="228" t="str">
        <f>IF('1045Bi Dati di base lav.'!AG59="","",'1045Bi Dati di base lav.'!AG59)</f>
        <v/>
      </c>
      <c r="E63" s="236" t="str">
        <f>IF('1045Bi Dati di base lav.'!N59="","",'1045Bi Dati di base lav.'!N59)</f>
        <v/>
      </c>
      <c r="F63" s="224" t="str">
        <f>IF('1045Bi Dati di base lav.'!O59="","",'1045Bi Dati di base lav.'!O59)</f>
        <v/>
      </c>
      <c r="G63" s="231" t="str">
        <f>IF('1045Bi Dati di base lav.'!P59="","",'1045Bi Dati di base lav.'!P59)</f>
        <v/>
      </c>
      <c r="H63" s="232" t="str">
        <f>IF('1045Bi Dati di base lav.'!Q59="","",'1045Bi Dati di base lav.'!Q59)</f>
        <v/>
      </c>
      <c r="I63" s="233" t="str">
        <f>IF('1045Bi Dati di base lav.'!R59="","",'1045Bi Dati di base lav.'!R59)</f>
        <v/>
      </c>
      <c r="J63" s="338" t="str">
        <f t="shared" si="17"/>
        <v/>
      </c>
      <c r="K63" s="236" t="str">
        <f t="shared" si="10"/>
        <v/>
      </c>
      <c r="L63" s="234" t="str">
        <f>IF('1045Bi Dati di base lav.'!S59="","",'1045Bi Dati di base lav.'!S59)</f>
        <v/>
      </c>
      <c r="M63" s="235" t="str">
        <f t="shared" si="11"/>
        <v/>
      </c>
      <c r="N63" s="339" t="str">
        <f t="shared" si="12"/>
        <v/>
      </c>
      <c r="O63" s="338" t="str">
        <f t="shared" si="13"/>
        <v/>
      </c>
      <c r="P63" s="236" t="str">
        <f t="shared" si="4"/>
        <v/>
      </c>
      <c r="Q63" s="234" t="str">
        <f t="shared" si="14"/>
        <v/>
      </c>
      <c r="R63" s="235" t="str">
        <f t="shared" si="15"/>
        <v/>
      </c>
      <c r="S63" s="236" t="str">
        <f>IF(N63="","",MAX((N63-AE63)*'1045Ai Domanda'!$B$30,0))</f>
        <v/>
      </c>
      <c r="T63" s="237" t="str">
        <f t="shared" si="5"/>
        <v/>
      </c>
      <c r="U63" s="151"/>
      <c r="V63" s="158" t="str">
        <f>IF('1045Bi Dati di base lav.'!M59="","",'1045Bi Dati di base lav.'!M59)</f>
        <v/>
      </c>
      <c r="W63" s="158" t="str">
        <f>IF($C63="","",'1045Ei Conteggio'!D63)</f>
        <v/>
      </c>
      <c r="X63" s="151">
        <f>IF(AND('1045Bi Dati di base lav.'!Q59="",'1045Bi Dati di base lav.'!R59=""),0,'1045Bi Dati di base lav.'!Q59-'1045Bi Dati di base lav.'!R59)</f>
        <v>0</v>
      </c>
      <c r="Y63" s="151" t="str">
        <f>IF(OR($C63="",'1045Bi Dati di base lav.'!N59="",F63="",'1045Bi Dati di base lav.'!P59="",X63=""),"",'1045Bi Dati di base lav.'!N59-F63-'1045Bi Dati di base lav.'!P59-X63)</f>
        <v/>
      </c>
      <c r="Z63" s="134" t="str">
        <f>IF(K63="","",K63 - '1045Bi Dati di base lav.'!S59)</f>
        <v/>
      </c>
      <c r="AA63" s="134" t="str">
        <f t="shared" si="6"/>
        <v/>
      </c>
      <c r="AB63" s="134" t="str">
        <f t="shared" si="7"/>
        <v/>
      </c>
      <c r="AC63" s="134" t="str">
        <f t="shared" si="18"/>
        <v/>
      </c>
      <c r="AD63" s="134" t="str">
        <f>IF(OR($C63="",K63="",N63=""),"",MAX(O63+'1045Bi Dati di base lav.'!T59-N63,0))</f>
        <v/>
      </c>
      <c r="AE63" s="134">
        <f>'1045Bi Dati di base lav.'!T59</f>
        <v>0</v>
      </c>
      <c r="AF63" s="134" t="str">
        <f t="shared" si="8"/>
        <v/>
      </c>
      <c r="AG63" s="139">
        <f>IF('1045Bi Dati di base lav.'!N59="",0,1)</f>
        <v>0</v>
      </c>
      <c r="AH63" s="143">
        <f t="shared" si="9"/>
        <v>0</v>
      </c>
      <c r="AI63" s="134">
        <f>IF('1045Bi Dati di base lav.'!N59="",0,'1045Bi Dati di base lav.'!N59)</f>
        <v>0</v>
      </c>
      <c r="AJ63" s="134">
        <f>IF('1045Bi Dati di base lav.'!N59="",0,'1045Bi Dati di base lav.'!P59)</f>
        <v>0</v>
      </c>
      <c r="AK63" s="158">
        <f>IF('1045Bi Dati di base lav.'!V59&gt;0,AA63,0)</f>
        <v>0</v>
      </c>
      <c r="AL63" s="140">
        <f>IF('1045Bi Dati di base lav.'!V59&gt;0,'1045Bi Dati di base lav.'!T59,0)</f>
        <v>0</v>
      </c>
      <c r="AM63" s="134">
        <f>'1045Bi Dati di base lav.'!N59</f>
        <v>0</v>
      </c>
      <c r="AN63" s="134">
        <f>'1045Bi Dati di base lav.'!P59</f>
        <v>0</v>
      </c>
      <c r="AO63" s="134">
        <f t="shared" si="16"/>
        <v>0</v>
      </c>
    </row>
    <row r="64" spans="1:41" s="135" customFormat="1" ht="16.899999999999999" customHeight="1">
      <c r="A64" s="159" t="str">
        <f>IF('1045Bi Dati di base lav.'!A60="","",'1045Bi Dati di base lav.'!A60)</f>
        <v/>
      </c>
      <c r="B64" s="160" t="str">
        <f>IF('1045Bi Dati di base lav.'!B60="","",'1045Bi Dati di base lav.'!B60)</f>
        <v/>
      </c>
      <c r="C64" s="161" t="str">
        <f>IF('1045Bi Dati di base lav.'!C60="","",'1045Bi Dati di base lav.'!C60)</f>
        <v/>
      </c>
      <c r="D64" s="228" t="str">
        <f>IF('1045Bi Dati di base lav.'!AG60="","",'1045Bi Dati di base lav.'!AG60)</f>
        <v/>
      </c>
      <c r="E64" s="236" t="str">
        <f>IF('1045Bi Dati di base lav.'!N60="","",'1045Bi Dati di base lav.'!N60)</f>
        <v/>
      </c>
      <c r="F64" s="224" t="str">
        <f>IF('1045Bi Dati di base lav.'!O60="","",'1045Bi Dati di base lav.'!O60)</f>
        <v/>
      </c>
      <c r="G64" s="231" t="str">
        <f>IF('1045Bi Dati di base lav.'!P60="","",'1045Bi Dati di base lav.'!P60)</f>
        <v/>
      </c>
      <c r="H64" s="232" t="str">
        <f>IF('1045Bi Dati di base lav.'!Q60="","",'1045Bi Dati di base lav.'!Q60)</f>
        <v/>
      </c>
      <c r="I64" s="233" t="str">
        <f>IF('1045Bi Dati di base lav.'!R60="","",'1045Bi Dati di base lav.'!R60)</f>
        <v/>
      </c>
      <c r="J64" s="338" t="str">
        <f t="shared" si="17"/>
        <v/>
      </c>
      <c r="K64" s="236" t="str">
        <f t="shared" si="10"/>
        <v/>
      </c>
      <c r="L64" s="234" t="str">
        <f>IF('1045Bi Dati di base lav.'!S60="","",'1045Bi Dati di base lav.'!S60)</f>
        <v/>
      </c>
      <c r="M64" s="235" t="str">
        <f t="shared" si="11"/>
        <v/>
      </c>
      <c r="N64" s="339" t="str">
        <f t="shared" si="12"/>
        <v/>
      </c>
      <c r="O64" s="338" t="str">
        <f t="shared" si="13"/>
        <v/>
      </c>
      <c r="P64" s="236" t="str">
        <f t="shared" si="4"/>
        <v/>
      </c>
      <c r="Q64" s="234" t="str">
        <f t="shared" si="14"/>
        <v/>
      </c>
      <c r="R64" s="235" t="str">
        <f t="shared" si="15"/>
        <v/>
      </c>
      <c r="S64" s="236" t="str">
        <f>IF(N64="","",MAX((N64-AE64)*'1045Ai Domanda'!$B$30,0))</f>
        <v/>
      </c>
      <c r="T64" s="237" t="str">
        <f t="shared" si="5"/>
        <v/>
      </c>
      <c r="U64" s="151"/>
      <c r="V64" s="158" t="str">
        <f>IF('1045Bi Dati di base lav.'!M60="","",'1045Bi Dati di base lav.'!M60)</f>
        <v/>
      </c>
      <c r="W64" s="158" t="str">
        <f>IF($C64="","",'1045Ei Conteggio'!D64)</f>
        <v/>
      </c>
      <c r="X64" s="151">
        <f>IF(AND('1045Bi Dati di base lav.'!Q60="",'1045Bi Dati di base lav.'!R60=""),0,'1045Bi Dati di base lav.'!Q60-'1045Bi Dati di base lav.'!R60)</f>
        <v>0</v>
      </c>
      <c r="Y64" s="151" t="str">
        <f>IF(OR($C64="",'1045Bi Dati di base lav.'!N60="",F64="",'1045Bi Dati di base lav.'!P60="",X64=""),"",'1045Bi Dati di base lav.'!N60-F64-'1045Bi Dati di base lav.'!P60-X64)</f>
        <v/>
      </c>
      <c r="Z64" s="134" t="str">
        <f>IF(K64="","",K64 - '1045Bi Dati di base lav.'!S60)</f>
        <v/>
      </c>
      <c r="AA64" s="134" t="str">
        <f t="shared" si="6"/>
        <v/>
      </c>
      <c r="AB64" s="134" t="str">
        <f t="shared" si="7"/>
        <v/>
      </c>
      <c r="AC64" s="134" t="str">
        <f t="shared" si="18"/>
        <v/>
      </c>
      <c r="AD64" s="134" t="str">
        <f>IF(OR($C64="",K64="",N64=""),"",MAX(O64+'1045Bi Dati di base lav.'!T60-N64,0))</f>
        <v/>
      </c>
      <c r="AE64" s="134">
        <f>'1045Bi Dati di base lav.'!T60</f>
        <v>0</v>
      </c>
      <c r="AF64" s="134" t="str">
        <f t="shared" si="8"/>
        <v/>
      </c>
      <c r="AG64" s="139">
        <f>IF('1045Bi Dati di base lav.'!N60="",0,1)</f>
        <v>0</v>
      </c>
      <c r="AH64" s="143">
        <f t="shared" si="9"/>
        <v>0</v>
      </c>
      <c r="AI64" s="134">
        <f>IF('1045Bi Dati di base lav.'!N60="",0,'1045Bi Dati di base lav.'!N60)</f>
        <v>0</v>
      </c>
      <c r="AJ64" s="134">
        <f>IF('1045Bi Dati di base lav.'!N60="",0,'1045Bi Dati di base lav.'!P60)</f>
        <v>0</v>
      </c>
      <c r="AK64" s="158">
        <f>IF('1045Bi Dati di base lav.'!V60&gt;0,AA64,0)</f>
        <v>0</v>
      </c>
      <c r="AL64" s="140">
        <f>IF('1045Bi Dati di base lav.'!V60&gt;0,'1045Bi Dati di base lav.'!T60,0)</f>
        <v>0</v>
      </c>
      <c r="AM64" s="134">
        <f>'1045Bi Dati di base lav.'!N60</f>
        <v>0</v>
      </c>
      <c r="AN64" s="134">
        <f>'1045Bi Dati di base lav.'!P60</f>
        <v>0</v>
      </c>
      <c r="AO64" s="134">
        <f t="shared" si="16"/>
        <v>0</v>
      </c>
    </row>
    <row r="65" spans="1:41" s="135" customFormat="1" ht="16.899999999999999" customHeight="1">
      <c r="A65" s="159" t="str">
        <f>IF('1045Bi Dati di base lav.'!A61="","",'1045Bi Dati di base lav.'!A61)</f>
        <v/>
      </c>
      <c r="B65" s="160" t="str">
        <f>IF('1045Bi Dati di base lav.'!B61="","",'1045Bi Dati di base lav.'!B61)</f>
        <v/>
      </c>
      <c r="C65" s="161" t="str">
        <f>IF('1045Bi Dati di base lav.'!C61="","",'1045Bi Dati di base lav.'!C61)</f>
        <v/>
      </c>
      <c r="D65" s="228" t="str">
        <f>IF('1045Bi Dati di base lav.'!AG61="","",'1045Bi Dati di base lav.'!AG61)</f>
        <v/>
      </c>
      <c r="E65" s="236" t="str">
        <f>IF('1045Bi Dati di base lav.'!N61="","",'1045Bi Dati di base lav.'!N61)</f>
        <v/>
      </c>
      <c r="F65" s="224" t="str">
        <f>IF('1045Bi Dati di base lav.'!O61="","",'1045Bi Dati di base lav.'!O61)</f>
        <v/>
      </c>
      <c r="G65" s="231" t="str">
        <f>IF('1045Bi Dati di base lav.'!P61="","",'1045Bi Dati di base lav.'!P61)</f>
        <v/>
      </c>
      <c r="H65" s="232" t="str">
        <f>IF('1045Bi Dati di base lav.'!Q61="","",'1045Bi Dati di base lav.'!Q61)</f>
        <v/>
      </c>
      <c r="I65" s="233" t="str">
        <f>IF('1045Bi Dati di base lav.'!R61="","",'1045Bi Dati di base lav.'!R61)</f>
        <v/>
      </c>
      <c r="J65" s="338" t="str">
        <f t="shared" si="17"/>
        <v/>
      </c>
      <c r="K65" s="236" t="str">
        <f t="shared" si="10"/>
        <v/>
      </c>
      <c r="L65" s="234" t="str">
        <f>IF('1045Bi Dati di base lav.'!S61="","",'1045Bi Dati di base lav.'!S61)</f>
        <v/>
      </c>
      <c r="M65" s="235" t="str">
        <f t="shared" si="11"/>
        <v/>
      </c>
      <c r="N65" s="339" t="str">
        <f t="shared" si="12"/>
        <v/>
      </c>
      <c r="O65" s="338" t="str">
        <f t="shared" si="13"/>
        <v/>
      </c>
      <c r="P65" s="236" t="str">
        <f t="shared" si="4"/>
        <v/>
      </c>
      <c r="Q65" s="234" t="str">
        <f t="shared" si="14"/>
        <v/>
      </c>
      <c r="R65" s="235" t="str">
        <f t="shared" si="15"/>
        <v/>
      </c>
      <c r="S65" s="236" t="str">
        <f>IF(N65="","",MAX((N65-AE65)*'1045Ai Domanda'!$B$30,0))</f>
        <v/>
      </c>
      <c r="T65" s="237" t="str">
        <f t="shared" si="5"/>
        <v/>
      </c>
      <c r="U65" s="151"/>
      <c r="V65" s="158" t="str">
        <f>IF('1045Bi Dati di base lav.'!M61="","",'1045Bi Dati di base lav.'!M61)</f>
        <v/>
      </c>
      <c r="W65" s="158" t="str">
        <f>IF($C65="","",'1045Ei Conteggio'!D65)</f>
        <v/>
      </c>
      <c r="X65" s="151">
        <f>IF(AND('1045Bi Dati di base lav.'!Q61="",'1045Bi Dati di base lav.'!R61=""),0,'1045Bi Dati di base lav.'!Q61-'1045Bi Dati di base lav.'!R61)</f>
        <v>0</v>
      </c>
      <c r="Y65" s="151" t="str">
        <f>IF(OR($C65="",'1045Bi Dati di base lav.'!N61="",F65="",'1045Bi Dati di base lav.'!P61="",X65=""),"",'1045Bi Dati di base lav.'!N61-F65-'1045Bi Dati di base lav.'!P61-X65)</f>
        <v/>
      </c>
      <c r="Z65" s="134" t="str">
        <f>IF(K65="","",K65 - '1045Bi Dati di base lav.'!S61)</f>
        <v/>
      </c>
      <c r="AA65" s="134" t="str">
        <f t="shared" si="6"/>
        <v/>
      </c>
      <c r="AB65" s="134" t="str">
        <f t="shared" si="7"/>
        <v/>
      </c>
      <c r="AC65" s="134" t="str">
        <f t="shared" si="18"/>
        <v/>
      </c>
      <c r="AD65" s="134" t="str">
        <f>IF(OR($C65="",K65="",N65=""),"",MAX(O65+'1045Bi Dati di base lav.'!T61-N65,0))</f>
        <v/>
      </c>
      <c r="AE65" s="134">
        <f>'1045Bi Dati di base lav.'!T61</f>
        <v>0</v>
      </c>
      <c r="AF65" s="134" t="str">
        <f t="shared" si="8"/>
        <v/>
      </c>
      <c r="AG65" s="139">
        <f>IF('1045Bi Dati di base lav.'!N61="",0,1)</f>
        <v>0</v>
      </c>
      <c r="AH65" s="143">
        <f t="shared" si="9"/>
        <v>0</v>
      </c>
      <c r="AI65" s="134">
        <f>IF('1045Bi Dati di base lav.'!N61="",0,'1045Bi Dati di base lav.'!N61)</f>
        <v>0</v>
      </c>
      <c r="AJ65" s="134">
        <f>IF('1045Bi Dati di base lav.'!N61="",0,'1045Bi Dati di base lav.'!P61)</f>
        <v>0</v>
      </c>
      <c r="AK65" s="158">
        <f>IF('1045Bi Dati di base lav.'!V61&gt;0,AA65,0)</f>
        <v>0</v>
      </c>
      <c r="AL65" s="140">
        <f>IF('1045Bi Dati di base lav.'!V61&gt;0,'1045Bi Dati di base lav.'!T61,0)</f>
        <v>0</v>
      </c>
      <c r="AM65" s="134">
        <f>'1045Bi Dati di base lav.'!N61</f>
        <v>0</v>
      </c>
      <c r="AN65" s="134">
        <f>'1045Bi Dati di base lav.'!P61</f>
        <v>0</v>
      </c>
      <c r="AO65" s="134">
        <f t="shared" si="16"/>
        <v>0</v>
      </c>
    </row>
    <row r="66" spans="1:41" s="135" customFormat="1" ht="16.899999999999999" customHeight="1">
      <c r="A66" s="159" t="str">
        <f>IF('1045Bi Dati di base lav.'!A62="","",'1045Bi Dati di base lav.'!A62)</f>
        <v/>
      </c>
      <c r="B66" s="160" t="str">
        <f>IF('1045Bi Dati di base lav.'!B62="","",'1045Bi Dati di base lav.'!B62)</f>
        <v/>
      </c>
      <c r="C66" s="161" t="str">
        <f>IF('1045Bi Dati di base lav.'!C62="","",'1045Bi Dati di base lav.'!C62)</f>
        <v/>
      </c>
      <c r="D66" s="228" t="str">
        <f>IF('1045Bi Dati di base lav.'!AG62="","",'1045Bi Dati di base lav.'!AG62)</f>
        <v/>
      </c>
      <c r="E66" s="236" t="str">
        <f>IF('1045Bi Dati di base lav.'!N62="","",'1045Bi Dati di base lav.'!N62)</f>
        <v/>
      </c>
      <c r="F66" s="224" t="str">
        <f>IF('1045Bi Dati di base lav.'!O62="","",'1045Bi Dati di base lav.'!O62)</f>
        <v/>
      </c>
      <c r="G66" s="231" t="str">
        <f>IF('1045Bi Dati di base lav.'!P62="","",'1045Bi Dati di base lav.'!P62)</f>
        <v/>
      </c>
      <c r="H66" s="232" t="str">
        <f>IF('1045Bi Dati di base lav.'!Q62="","",'1045Bi Dati di base lav.'!Q62)</f>
        <v/>
      </c>
      <c r="I66" s="233" t="str">
        <f>IF('1045Bi Dati di base lav.'!R62="","",'1045Bi Dati di base lav.'!R62)</f>
        <v/>
      </c>
      <c r="J66" s="338" t="str">
        <f t="shared" si="17"/>
        <v/>
      </c>
      <c r="K66" s="236" t="str">
        <f t="shared" si="10"/>
        <v/>
      </c>
      <c r="L66" s="234" t="str">
        <f>IF('1045Bi Dati di base lav.'!S62="","",'1045Bi Dati di base lav.'!S62)</f>
        <v/>
      </c>
      <c r="M66" s="235" t="str">
        <f t="shared" si="11"/>
        <v/>
      </c>
      <c r="N66" s="339" t="str">
        <f t="shared" si="12"/>
        <v/>
      </c>
      <c r="O66" s="338" t="str">
        <f t="shared" si="13"/>
        <v/>
      </c>
      <c r="P66" s="236" t="str">
        <f t="shared" si="4"/>
        <v/>
      </c>
      <c r="Q66" s="234" t="str">
        <f t="shared" si="14"/>
        <v/>
      </c>
      <c r="R66" s="235" t="str">
        <f t="shared" si="15"/>
        <v/>
      </c>
      <c r="S66" s="236" t="str">
        <f>IF(N66="","",MAX((N66-AE66)*'1045Ai Domanda'!$B$30,0))</f>
        <v/>
      </c>
      <c r="T66" s="237" t="str">
        <f t="shared" si="5"/>
        <v/>
      </c>
      <c r="U66" s="151"/>
      <c r="V66" s="158" t="str">
        <f>IF('1045Bi Dati di base lav.'!M62="","",'1045Bi Dati di base lav.'!M62)</f>
        <v/>
      </c>
      <c r="W66" s="158" t="str">
        <f>IF($C66="","",'1045Ei Conteggio'!D66)</f>
        <v/>
      </c>
      <c r="X66" s="151">
        <f>IF(AND('1045Bi Dati di base lav.'!Q62="",'1045Bi Dati di base lav.'!R62=""),0,'1045Bi Dati di base lav.'!Q62-'1045Bi Dati di base lav.'!R62)</f>
        <v>0</v>
      </c>
      <c r="Y66" s="151" t="str">
        <f>IF(OR($C66="",'1045Bi Dati di base lav.'!N62="",F66="",'1045Bi Dati di base lav.'!P62="",X66=""),"",'1045Bi Dati di base lav.'!N62-F66-'1045Bi Dati di base lav.'!P62-X66)</f>
        <v/>
      </c>
      <c r="Z66" s="134" t="str">
        <f>IF(K66="","",K66 - '1045Bi Dati di base lav.'!S62)</f>
        <v/>
      </c>
      <c r="AA66" s="134" t="str">
        <f t="shared" si="6"/>
        <v/>
      </c>
      <c r="AB66" s="134" t="str">
        <f t="shared" si="7"/>
        <v/>
      </c>
      <c r="AC66" s="134" t="str">
        <f t="shared" si="18"/>
        <v/>
      </c>
      <c r="AD66" s="134" t="str">
        <f>IF(OR($C66="",K66="",N66=""),"",MAX(O66+'1045Bi Dati di base lav.'!T62-N66,0))</f>
        <v/>
      </c>
      <c r="AE66" s="134">
        <f>'1045Bi Dati di base lav.'!T62</f>
        <v>0</v>
      </c>
      <c r="AF66" s="134" t="str">
        <f t="shared" si="8"/>
        <v/>
      </c>
      <c r="AG66" s="139">
        <f>IF('1045Bi Dati di base lav.'!N62="",0,1)</f>
        <v>0</v>
      </c>
      <c r="AH66" s="143">
        <f t="shared" si="9"/>
        <v>0</v>
      </c>
      <c r="AI66" s="134">
        <f>IF('1045Bi Dati di base lav.'!N62="",0,'1045Bi Dati di base lav.'!N62)</f>
        <v>0</v>
      </c>
      <c r="AJ66" s="134">
        <f>IF('1045Bi Dati di base lav.'!N62="",0,'1045Bi Dati di base lav.'!P62)</f>
        <v>0</v>
      </c>
      <c r="AK66" s="158">
        <f>IF('1045Bi Dati di base lav.'!V62&gt;0,AA66,0)</f>
        <v>0</v>
      </c>
      <c r="AL66" s="140">
        <f>IF('1045Bi Dati di base lav.'!V62&gt;0,'1045Bi Dati di base lav.'!T62,0)</f>
        <v>0</v>
      </c>
      <c r="AM66" s="134">
        <f>'1045Bi Dati di base lav.'!N62</f>
        <v>0</v>
      </c>
      <c r="AN66" s="134">
        <f>'1045Bi Dati di base lav.'!P62</f>
        <v>0</v>
      </c>
      <c r="AO66" s="134">
        <f t="shared" si="16"/>
        <v>0</v>
      </c>
    </row>
    <row r="67" spans="1:41" s="135" customFormat="1" ht="16.899999999999999" customHeight="1">
      <c r="A67" s="159" t="str">
        <f>IF('1045Bi Dati di base lav.'!A63="","",'1045Bi Dati di base lav.'!A63)</f>
        <v/>
      </c>
      <c r="B67" s="160" t="str">
        <f>IF('1045Bi Dati di base lav.'!B63="","",'1045Bi Dati di base lav.'!B63)</f>
        <v/>
      </c>
      <c r="C67" s="161" t="str">
        <f>IF('1045Bi Dati di base lav.'!C63="","",'1045Bi Dati di base lav.'!C63)</f>
        <v/>
      </c>
      <c r="D67" s="228" t="str">
        <f>IF('1045Bi Dati di base lav.'!AG63="","",'1045Bi Dati di base lav.'!AG63)</f>
        <v/>
      </c>
      <c r="E67" s="236" t="str">
        <f>IF('1045Bi Dati di base lav.'!N63="","",'1045Bi Dati di base lav.'!N63)</f>
        <v/>
      </c>
      <c r="F67" s="224" t="str">
        <f>IF('1045Bi Dati di base lav.'!O63="","",'1045Bi Dati di base lav.'!O63)</f>
        <v/>
      </c>
      <c r="G67" s="231" t="str">
        <f>IF('1045Bi Dati di base lav.'!P63="","",'1045Bi Dati di base lav.'!P63)</f>
        <v/>
      </c>
      <c r="H67" s="232" t="str">
        <f>IF('1045Bi Dati di base lav.'!Q63="","",'1045Bi Dati di base lav.'!Q63)</f>
        <v/>
      </c>
      <c r="I67" s="233" t="str">
        <f>IF('1045Bi Dati di base lav.'!R63="","",'1045Bi Dati di base lav.'!R63)</f>
        <v/>
      </c>
      <c r="J67" s="338" t="str">
        <f t="shared" si="17"/>
        <v/>
      </c>
      <c r="K67" s="236" t="str">
        <f t="shared" si="10"/>
        <v/>
      </c>
      <c r="L67" s="234" t="str">
        <f>IF('1045Bi Dati di base lav.'!S63="","",'1045Bi Dati di base lav.'!S63)</f>
        <v/>
      </c>
      <c r="M67" s="235" t="str">
        <f t="shared" si="11"/>
        <v/>
      </c>
      <c r="N67" s="339" t="str">
        <f t="shared" si="12"/>
        <v/>
      </c>
      <c r="O67" s="338" t="str">
        <f t="shared" si="13"/>
        <v/>
      </c>
      <c r="P67" s="236" t="str">
        <f t="shared" si="4"/>
        <v/>
      </c>
      <c r="Q67" s="234" t="str">
        <f t="shared" si="14"/>
        <v/>
      </c>
      <c r="R67" s="235" t="str">
        <f t="shared" si="15"/>
        <v/>
      </c>
      <c r="S67" s="236" t="str">
        <f>IF(N67="","",MAX((N67-AE67)*'1045Ai Domanda'!$B$30,0))</f>
        <v/>
      </c>
      <c r="T67" s="237" t="str">
        <f t="shared" si="5"/>
        <v/>
      </c>
      <c r="U67" s="151"/>
      <c r="V67" s="158" t="str">
        <f>IF('1045Bi Dati di base lav.'!M63="","",'1045Bi Dati di base lav.'!M63)</f>
        <v/>
      </c>
      <c r="W67" s="158" t="str">
        <f>IF($C67="","",'1045Ei Conteggio'!D67)</f>
        <v/>
      </c>
      <c r="X67" s="151">
        <f>IF(AND('1045Bi Dati di base lav.'!Q63="",'1045Bi Dati di base lav.'!R63=""),0,'1045Bi Dati di base lav.'!Q63-'1045Bi Dati di base lav.'!R63)</f>
        <v>0</v>
      </c>
      <c r="Y67" s="151" t="str">
        <f>IF(OR($C67="",'1045Bi Dati di base lav.'!N63="",F67="",'1045Bi Dati di base lav.'!P63="",X67=""),"",'1045Bi Dati di base lav.'!N63-F67-'1045Bi Dati di base lav.'!P63-X67)</f>
        <v/>
      </c>
      <c r="Z67" s="134" t="str">
        <f>IF(K67="","",K67 - '1045Bi Dati di base lav.'!S63)</f>
        <v/>
      </c>
      <c r="AA67" s="134" t="str">
        <f t="shared" si="6"/>
        <v/>
      </c>
      <c r="AB67" s="134" t="str">
        <f t="shared" si="7"/>
        <v/>
      </c>
      <c r="AC67" s="134" t="str">
        <f t="shared" si="18"/>
        <v/>
      </c>
      <c r="AD67" s="134" t="str">
        <f>IF(OR($C67="",K67="",N67=""),"",MAX(O67+'1045Bi Dati di base lav.'!T63-N67,0))</f>
        <v/>
      </c>
      <c r="AE67" s="134">
        <f>'1045Bi Dati di base lav.'!T63</f>
        <v>0</v>
      </c>
      <c r="AF67" s="134" t="str">
        <f t="shared" si="8"/>
        <v/>
      </c>
      <c r="AG67" s="139">
        <f>IF('1045Bi Dati di base lav.'!N63="",0,1)</f>
        <v>0</v>
      </c>
      <c r="AH67" s="143">
        <f t="shared" si="9"/>
        <v>0</v>
      </c>
      <c r="AI67" s="134">
        <f>IF('1045Bi Dati di base lav.'!N63="",0,'1045Bi Dati di base lav.'!N63)</f>
        <v>0</v>
      </c>
      <c r="AJ67" s="134">
        <f>IF('1045Bi Dati di base lav.'!N63="",0,'1045Bi Dati di base lav.'!P63)</f>
        <v>0</v>
      </c>
      <c r="AK67" s="158">
        <f>IF('1045Bi Dati di base lav.'!V63&gt;0,AA67,0)</f>
        <v>0</v>
      </c>
      <c r="AL67" s="140">
        <f>IF('1045Bi Dati di base lav.'!V63&gt;0,'1045Bi Dati di base lav.'!T63,0)</f>
        <v>0</v>
      </c>
      <c r="AM67" s="134">
        <f>'1045Bi Dati di base lav.'!N63</f>
        <v>0</v>
      </c>
      <c r="AN67" s="134">
        <f>'1045Bi Dati di base lav.'!P63</f>
        <v>0</v>
      </c>
      <c r="AO67" s="134">
        <f t="shared" si="16"/>
        <v>0</v>
      </c>
    </row>
    <row r="68" spans="1:41" s="135" customFormat="1" ht="16.899999999999999" customHeight="1">
      <c r="A68" s="159" t="str">
        <f>IF('1045Bi Dati di base lav.'!A64="","",'1045Bi Dati di base lav.'!A64)</f>
        <v/>
      </c>
      <c r="B68" s="160" t="str">
        <f>IF('1045Bi Dati di base lav.'!B64="","",'1045Bi Dati di base lav.'!B64)</f>
        <v/>
      </c>
      <c r="C68" s="161" t="str">
        <f>IF('1045Bi Dati di base lav.'!C64="","",'1045Bi Dati di base lav.'!C64)</f>
        <v/>
      </c>
      <c r="D68" s="228" t="str">
        <f>IF('1045Bi Dati di base lav.'!AG64="","",'1045Bi Dati di base lav.'!AG64)</f>
        <v/>
      </c>
      <c r="E68" s="236" t="str">
        <f>IF('1045Bi Dati di base lav.'!N64="","",'1045Bi Dati di base lav.'!N64)</f>
        <v/>
      </c>
      <c r="F68" s="224" t="str">
        <f>IF('1045Bi Dati di base lav.'!O64="","",'1045Bi Dati di base lav.'!O64)</f>
        <v/>
      </c>
      <c r="G68" s="231" t="str">
        <f>IF('1045Bi Dati di base lav.'!P64="","",'1045Bi Dati di base lav.'!P64)</f>
        <v/>
      </c>
      <c r="H68" s="232" t="str">
        <f>IF('1045Bi Dati di base lav.'!Q64="","",'1045Bi Dati di base lav.'!Q64)</f>
        <v/>
      </c>
      <c r="I68" s="233" t="str">
        <f>IF('1045Bi Dati di base lav.'!R64="","",'1045Bi Dati di base lav.'!R64)</f>
        <v/>
      </c>
      <c r="J68" s="338" t="str">
        <f t="shared" si="17"/>
        <v/>
      </c>
      <c r="K68" s="236" t="str">
        <f t="shared" si="10"/>
        <v/>
      </c>
      <c r="L68" s="234" t="str">
        <f>IF('1045Bi Dati di base lav.'!S64="","",'1045Bi Dati di base lav.'!S64)</f>
        <v/>
      </c>
      <c r="M68" s="235" t="str">
        <f t="shared" si="11"/>
        <v/>
      </c>
      <c r="N68" s="339" t="str">
        <f t="shared" si="12"/>
        <v/>
      </c>
      <c r="O68" s="338" t="str">
        <f t="shared" si="13"/>
        <v/>
      </c>
      <c r="P68" s="236" t="str">
        <f t="shared" si="4"/>
        <v/>
      </c>
      <c r="Q68" s="234" t="str">
        <f t="shared" si="14"/>
        <v/>
      </c>
      <c r="R68" s="235" t="str">
        <f t="shared" si="15"/>
        <v/>
      </c>
      <c r="S68" s="236" t="str">
        <f>IF(N68="","",MAX((N68-AE68)*'1045Ai Domanda'!$B$30,0))</f>
        <v/>
      </c>
      <c r="T68" s="237" t="str">
        <f t="shared" si="5"/>
        <v/>
      </c>
      <c r="U68" s="151"/>
      <c r="V68" s="158" t="str">
        <f>IF('1045Bi Dati di base lav.'!M64="","",'1045Bi Dati di base lav.'!M64)</f>
        <v/>
      </c>
      <c r="W68" s="158" t="str">
        <f>IF($C68="","",'1045Ei Conteggio'!D68)</f>
        <v/>
      </c>
      <c r="X68" s="151">
        <f>IF(AND('1045Bi Dati di base lav.'!Q64="",'1045Bi Dati di base lav.'!R64=""),0,'1045Bi Dati di base lav.'!Q64-'1045Bi Dati di base lav.'!R64)</f>
        <v>0</v>
      </c>
      <c r="Y68" s="151" t="str">
        <f>IF(OR($C68="",'1045Bi Dati di base lav.'!N64="",F68="",'1045Bi Dati di base lav.'!P64="",X68=""),"",'1045Bi Dati di base lav.'!N64-F68-'1045Bi Dati di base lav.'!P64-X68)</f>
        <v/>
      </c>
      <c r="Z68" s="134" t="str">
        <f>IF(K68="","",K68 - '1045Bi Dati di base lav.'!S64)</f>
        <v/>
      </c>
      <c r="AA68" s="134" t="str">
        <f t="shared" si="6"/>
        <v/>
      </c>
      <c r="AB68" s="134" t="str">
        <f t="shared" si="7"/>
        <v/>
      </c>
      <c r="AC68" s="134" t="str">
        <f t="shared" si="18"/>
        <v/>
      </c>
      <c r="AD68" s="134" t="str">
        <f>IF(OR($C68="",K68="",N68=""),"",MAX(O68+'1045Bi Dati di base lav.'!T64-N68,0))</f>
        <v/>
      </c>
      <c r="AE68" s="134">
        <f>'1045Bi Dati di base lav.'!T64</f>
        <v>0</v>
      </c>
      <c r="AF68" s="134" t="str">
        <f t="shared" si="8"/>
        <v/>
      </c>
      <c r="AG68" s="139">
        <f>IF('1045Bi Dati di base lav.'!N64="",0,1)</f>
        <v>0</v>
      </c>
      <c r="AH68" s="143">
        <f t="shared" si="9"/>
        <v>0</v>
      </c>
      <c r="AI68" s="134">
        <f>IF('1045Bi Dati di base lav.'!N64="",0,'1045Bi Dati di base lav.'!N64)</f>
        <v>0</v>
      </c>
      <c r="AJ68" s="134">
        <f>IF('1045Bi Dati di base lav.'!N64="",0,'1045Bi Dati di base lav.'!P64)</f>
        <v>0</v>
      </c>
      <c r="AK68" s="158">
        <f>IF('1045Bi Dati di base lav.'!V64&gt;0,AA68,0)</f>
        <v>0</v>
      </c>
      <c r="AL68" s="140">
        <f>IF('1045Bi Dati di base lav.'!V64&gt;0,'1045Bi Dati di base lav.'!T64,0)</f>
        <v>0</v>
      </c>
      <c r="AM68" s="134">
        <f>'1045Bi Dati di base lav.'!N64</f>
        <v>0</v>
      </c>
      <c r="AN68" s="134">
        <f>'1045Bi Dati di base lav.'!P64</f>
        <v>0</v>
      </c>
      <c r="AO68" s="134">
        <f t="shared" si="16"/>
        <v>0</v>
      </c>
    </row>
    <row r="69" spans="1:41" s="135" customFormat="1" ht="16.899999999999999" customHeight="1">
      <c r="A69" s="159" t="str">
        <f>IF('1045Bi Dati di base lav.'!A65="","",'1045Bi Dati di base lav.'!A65)</f>
        <v/>
      </c>
      <c r="B69" s="160" t="str">
        <f>IF('1045Bi Dati di base lav.'!B65="","",'1045Bi Dati di base lav.'!B65)</f>
        <v/>
      </c>
      <c r="C69" s="161" t="str">
        <f>IF('1045Bi Dati di base lav.'!C65="","",'1045Bi Dati di base lav.'!C65)</f>
        <v/>
      </c>
      <c r="D69" s="228" t="str">
        <f>IF('1045Bi Dati di base lav.'!AG65="","",'1045Bi Dati di base lav.'!AG65)</f>
        <v/>
      </c>
      <c r="E69" s="236" t="str">
        <f>IF('1045Bi Dati di base lav.'!N65="","",'1045Bi Dati di base lav.'!N65)</f>
        <v/>
      </c>
      <c r="F69" s="224" t="str">
        <f>IF('1045Bi Dati di base lav.'!O65="","",'1045Bi Dati di base lav.'!O65)</f>
        <v/>
      </c>
      <c r="G69" s="231" t="str">
        <f>IF('1045Bi Dati di base lav.'!P65="","",'1045Bi Dati di base lav.'!P65)</f>
        <v/>
      </c>
      <c r="H69" s="232" t="str">
        <f>IF('1045Bi Dati di base lav.'!Q65="","",'1045Bi Dati di base lav.'!Q65)</f>
        <v/>
      </c>
      <c r="I69" s="233" t="str">
        <f>IF('1045Bi Dati di base lav.'!R65="","",'1045Bi Dati di base lav.'!R65)</f>
        <v/>
      </c>
      <c r="J69" s="338" t="str">
        <f t="shared" si="17"/>
        <v/>
      </c>
      <c r="K69" s="236" t="str">
        <f t="shared" si="10"/>
        <v/>
      </c>
      <c r="L69" s="234" t="str">
        <f>IF('1045Bi Dati di base lav.'!S65="","",'1045Bi Dati di base lav.'!S65)</f>
        <v/>
      </c>
      <c r="M69" s="235" t="str">
        <f t="shared" si="11"/>
        <v/>
      </c>
      <c r="N69" s="339" t="str">
        <f t="shared" si="12"/>
        <v/>
      </c>
      <c r="O69" s="338" t="str">
        <f t="shared" si="13"/>
        <v/>
      </c>
      <c r="P69" s="236" t="str">
        <f t="shared" si="4"/>
        <v/>
      </c>
      <c r="Q69" s="234" t="str">
        <f t="shared" si="14"/>
        <v/>
      </c>
      <c r="R69" s="235" t="str">
        <f t="shared" si="15"/>
        <v/>
      </c>
      <c r="S69" s="236" t="str">
        <f>IF(N69="","",MAX((N69-AE69)*'1045Ai Domanda'!$B$30,0))</f>
        <v/>
      </c>
      <c r="T69" s="237" t="str">
        <f t="shared" si="5"/>
        <v/>
      </c>
      <c r="U69" s="151"/>
      <c r="V69" s="158" t="str">
        <f>IF('1045Bi Dati di base lav.'!M65="","",'1045Bi Dati di base lav.'!M65)</f>
        <v/>
      </c>
      <c r="W69" s="158" t="str">
        <f>IF($C69="","",'1045Ei Conteggio'!D69)</f>
        <v/>
      </c>
      <c r="X69" s="151">
        <f>IF(AND('1045Bi Dati di base lav.'!Q65="",'1045Bi Dati di base lav.'!R65=""),0,'1045Bi Dati di base lav.'!Q65-'1045Bi Dati di base lav.'!R65)</f>
        <v>0</v>
      </c>
      <c r="Y69" s="151" t="str">
        <f>IF(OR($C69="",'1045Bi Dati di base lav.'!N65="",F69="",'1045Bi Dati di base lav.'!P65="",X69=""),"",'1045Bi Dati di base lav.'!N65-F69-'1045Bi Dati di base lav.'!P65-X69)</f>
        <v/>
      </c>
      <c r="Z69" s="134" t="str">
        <f>IF(K69="","",K69 - '1045Bi Dati di base lav.'!S65)</f>
        <v/>
      </c>
      <c r="AA69" s="134" t="str">
        <f t="shared" si="6"/>
        <v/>
      </c>
      <c r="AB69" s="134" t="str">
        <f t="shared" si="7"/>
        <v/>
      </c>
      <c r="AC69" s="134" t="str">
        <f t="shared" si="18"/>
        <v/>
      </c>
      <c r="AD69" s="134" t="str">
        <f>IF(OR($C69="",K69="",N69=""),"",MAX(O69+'1045Bi Dati di base lav.'!T65-N69,0))</f>
        <v/>
      </c>
      <c r="AE69" s="134">
        <f>'1045Bi Dati di base lav.'!T65</f>
        <v>0</v>
      </c>
      <c r="AF69" s="134" t="str">
        <f t="shared" si="8"/>
        <v/>
      </c>
      <c r="AG69" s="139">
        <f>IF('1045Bi Dati di base lav.'!N65="",0,1)</f>
        <v>0</v>
      </c>
      <c r="AH69" s="143">
        <f t="shared" si="9"/>
        <v>0</v>
      </c>
      <c r="AI69" s="134">
        <f>IF('1045Bi Dati di base lav.'!N65="",0,'1045Bi Dati di base lav.'!N65)</f>
        <v>0</v>
      </c>
      <c r="AJ69" s="134">
        <f>IF('1045Bi Dati di base lav.'!N65="",0,'1045Bi Dati di base lav.'!P65)</f>
        <v>0</v>
      </c>
      <c r="AK69" s="158">
        <f>IF('1045Bi Dati di base lav.'!V65&gt;0,AA69,0)</f>
        <v>0</v>
      </c>
      <c r="AL69" s="140">
        <f>IF('1045Bi Dati di base lav.'!V65&gt;0,'1045Bi Dati di base lav.'!T65,0)</f>
        <v>0</v>
      </c>
      <c r="AM69" s="134">
        <f>'1045Bi Dati di base lav.'!N65</f>
        <v>0</v>
      </c>
      <c r="AN69" s="134">
        <f>'1045Bi Dati di base lav.'!P65</f>
        <v>0</v>
      </c>
      <c r="AO69" s="134">
        <f t="shared" si="16"/>
        <v>0</v>
      </c>
    </row>
    <row r="70" spans="1:41" s="135" customFormat="1" ht="16.899999999999999" customHeight="1">
      <c r="A70" s="159" t="str">
        <f>IF('1045Bi Dati di base lav.'!A66="","",'1045Bi Dati di base lav.'!A66)</f>
        <v/>
      </c>
      <c r="B70" s="160" t="str">
        <f>IF('1045Bi Dati di base lav.'!B66="","",'1045Bi Dati di base lav.'!B66)</f>
        <v/>
      </c>
      <c r="C70" s="161" t="str">
        <f>IF('1045Bi Dati di base lav.'!C66="","",'1045Bi Dati di base lav.'!C66)</f>
        <v/>
      </c>
      <c r="D70" s="228" t="str">
        <f>IF('1045Bi Dati di base lav.'!AG66="","",'1045Bi Dati di base lav.'!AG66)</f>
        <v/>
      </c>
      <c r="E70" s="236" t="str">
        <f>IF('1045Bi Dati di base lav.'!N66="","",'1045Bi Dati di base lav.'!N66)</f>
        <v/>
      </c>
      <c r="F70" s="224" t="str">
        <f>IF('1045Bi Dati di base lav.'!O66="","",'1045Bi Dati di base lav.'!O66)</f>
        <v/>
      </c>
      <c r="G70" s="231" t="str">
        <f>IF('1045Bi Dati di base lav.'!P66="","",'1045Bi Dati di base lav.'!P66)</f>
        <v/>
      </c>
      <c r="H70" s="232" t="str">
        <f>IF('1045Bi Dati di base lav.'!Q66="","",'1045Bi Dati di base lav.'!Q66)</f>
        <v/>
      </c>
      <c r="I70" s="233" t="str">
        <f>IF('1045Bi Dati di base lav.'!R66="","",'1045Bi Dati di base lav.'!R66)</f>
        <v/>
      </c>
      <c r="J70" s="338" t="str">
        <f t="shared" si="17"/>
        <v/>
      </c>
      <c r="K70" s="236" t="str">
        <f t="shared" si="10"/>
        <v/>
      </c>
      <c r="L70" s="234" t="str">
        <f>IF('1045Bi Dati di base lav.'!S66="","",'1045Bi Dati di base lav.'!S66)</f>
        <v/>
      </c>
      <c r="M70" s="235" t="str">
        <f t="shared" si="11"/>
        <v/>
      </c>
      <c r="N70" s="339" t="str">
        <f t="shared" si="12"/>
        <v/>
      </c>
      <c r="O70" s="338" t="str">
        <f t="shared" si="13"/>
        <v/>
      </c>
      <c r="P70" s="236" t="str">
        <f t="shared" si="4"/>
        <v/>
      </c>
      <c r="Q70" s="234" t="str">
        <f t="shared" si="14"/>
        <v/>
      </c>
      <c r="R70" s="235" t="str">
        <f t="shared" si="15"/>
        <v/>
      </c>
      <c r="S70" s="236" t="str">
        <f>IF(N70="","",MAX((N70-AE70)*'1045Ai Domanda'!$B$30,0))</f>
        <v/>
      </c>
      <c r="T70" s="237" t="str">
        <f t="shared" si="5"/>
        <v/>
      </c>
      <c r="U70" s="151"/>
      <c r="V70" s="158" t="str">
        <f>IF('1045Bi Dati di base lav.'!M66="","",'1045Bi Dati di base lav.'!M66)</f>
        <v/>
      </c>
      <c r="W70" s="158" t="str">
        <f>IF($C70="","",'1045Ei Conteggio'!D70)</f>
        <v/>
      </c>
      <c r="X70" s="151">
        <f>IF(AND('1045Bi Dati di base lav.'!Q66="",'1045Bi Dati di base lav.'!R66=""),0,'1045Bi Dati di base lav.'!Q66-'1045Bi Dati di base lav.'!R66)</f>
        <v>0</v>
      </c>
      <c r="Y70" s="151" t="str">
        <f>IF(OR($C70="",'1045Bi Dati di base lav.'!N66="",F70="",'1045Bi Dati di base lav.'!P66="",X70=""),"",'1045Bi Dati di base lav.'!N66-F70-'1045Bi Dati di base lav.'!P66-X70)</f>
        <v/>
      </c>
      <c r="Z70" s="134" t="str">
        <f>IF(K70="","",K70 - '1045Bi Dati di base lav.'!S66)</f>
        <v/>
      </c>
      <c r="AA70" s="134" t="str">
        <f t="shared" si="6"/>
        <v/>
      </c>
      <c r="AB70" s="134" t="str">
        <f t="shared" si="7"/>
        <v/>
      </c>
      <c r="AC70" s="134" t="str">
        <f t="shared" si="18"/>
        <v/>
      </c>
      <c r="AD70" s="134" t="str">
        <f>IF(OR($C70="",K70="",N70=""),"",MAX(O70+'1045Bi Dati di base lav.'!T66-N70,0))</f>
        <v/>
      </c>
      <c r="AE70" s="134">
        <f>'1045Bi Dati di base lav.'!T66</f>
        <v>0</v>
      </c>
      <c r="AF70" s="134" t="str">
        <f t="shared" si="8"/>
        <v/>
      </c>
      <c r="AG70" s="139">
        <f>IF('1045Bi Dati di base lav.'!N66="",0,1)</f>
        <v>0</v>
      </c>
      <c r="AH70" s="143">
        <f t="shared" si="9"/>
        <v>0</v>
      </c>
      <c r="AI70" s="134">
        <f>IF('1045Bi Dati di base lav.'!N66="",0,'1045Bi Dati di base lav.'!N66)</f>
        <v>0</v>
      </c>
      <c r="AJ70" s="134">
        <f>IF('1045Bi Dati di base lav.'!N66="",0,'1045Bi Dati di base lav.'!P66)</f>
        <v>0</v>
      </c>
      <c r="AK70" s="158">
        <f>IF('1045Bi Dati di base lav.'!V66&gt;0,AA70,0)</f>
        <v>0</v>
      </c>
      <c r="AL70" s="140">
        <f>IF('1045Bi Dati di base lav.'!V66&gt;0,'1045Bi Dati di base lav.'!T66,0)</f>
        <v>0</v>
      </c>
      <c r="AM70" s="134">
        <f>'1045Bi Dati di base lav.'!N66</f>
        <v>0</v>
      </c>
      <c r="AN70" s="134">
        <f>'1045Bi Dati di base lav.'!P66</f>
        <v>0</v>
      </c>
      <c r="AO70" s="134">
        <f t="shared" si="16"/>
        <v>0</v>
      </c>
    </row>
    <row r="71" spans="1:41" s="135" customFormat="1" ht="16.899999999999999" customHeight="1">
      <c r="A71" s="159" t="str">
        <f>IF('1045Bi Dati di base lav.'!A67="","",'1045Bi Dati di base lav.'!A67)</f>
        <v/>
      </c>
      <c r="B71" s="160" t="str">
        <f>IF('1045Bi Dati di base lav.'!B67="","",'1045Bi Dati di base lav.'!B67)</f>
        <v/>
      </c>
      <c r="C71" s="161" t="str">
        <f>IF('1045Bi Dati di base lav.'!C67="","",'1045Bi Dati di base lav.'!C67)</f>
        <v/>
      </c>
      <c r="D71" s="228" t="str">
        <f>IF('1045Bi Dati di base lav.'!AG67="","",'1045Bi Dati di base lav.'!AG67)</f>
        <v/>
      </c>
      <c r="E71" s="236" t="str">
        <f>IF('1045Bi Dati di base lav.'!N67="","",'1045Bi Dati di base lav.'!N67)</f>
        <v/>
      </c>
      <c r="F71" s="224" t="str">
        <f>IF('1045Bi Dati di base lav.'!O67="","",'1045Bi Dati di base lav.'!O67)</f>
        <v/>
      </c>
      <c r="G71" s="231" t="str">
        <f>IF('1045Bi Dati di base lav.'!P67="","",'1045Bi Dati di base lav.'!P67)</f>
        <v/>
      </c>
      <c r="H71" s="232" t="str">
        <f>IF('1045Bi Dati di base lav.'!Q67="","",'1045Bi Dati di base lav.'!Q67)</f>
        <v/>
      </c>
      <c r="I71" s="233" t="str">
        <f>IF('1045Bi Dati di base lav.'!R67="","",'1045Bi Dati di base lav.'!R67)</f>
        <v/>
      </c>
      <c r="J71" s="338" t="str">
        <f t="shared" si="17"/>
        <v/>
      </c>
      <c r="K71" s="236" t="str">
        <f t="shared" si="10"/>
        <v/>
      </c>
      <c r="L71" s="234" t="str">
        <f>IF('1045Bi Dati di base lav.'!S67="","",'1045Bi Dati di base lav.'!S67)</f>
        <v/>
      </c>
      <c r="M71" s="235" t="str">
        <f t="shared" si="11"/>
        <v/>
      </c>
      <c r="N71" s="339" t="str">
        <f t="shared" si="12"/>
        <v/>
      </c>
      <c r="O71" s="338" t="str">
        <f t="shared" si="13"/>
        <v/>
      </c>
      <c r="P71" s="236" t="str">
        <f t="shared" si="4"/>
        <v/>
      </c>
      <c r="Q71" s="234" t="str">
        <f t="shared" si="14"/>
        <v/>
      </c>
      <c r="R71" s="235" t="str">
        <f t="shared" si="15"/>
        <v/>
      </c>
      <c r="S71" s="236" t="str">
        <f>IF(N71="","",MAX((N71-AE71)*'1045Ai Domanda'!$B$30,0))</f>
        <v/>
      </c>
      <c r="T71" s="237" t="str">
        <f t="shared" si="5"/>
        <v/>
      </c>
      <c r="U71" s="151"/>
      <c r="V71" s="158" t="str">
        <f>IF('1045Bi Dati di base lav.'!M67="","",'1045Bi Dati di base lav.'!M67)</f>
        <v/>
      </c>
      <c r="W71" s="158" t="str">
        <f>IF($C71="","",'1045Ei Conteggio'!D71)</f>
        <v/>
      </c>
      <c r="X71" s="151">
        <f>IF(AND('1045Bi Dati di base lav.'!Q67="",'1045Bi Dati di base lav.'!R67=""),0,'1045Bi Dati di base lav.'!Q67-'1045Bi Dati di base lav.'!R67)</f>
        <v>0</v>
      </c>
      <c r="Y71" s="151" t="str">
        <f>IF(OR($C71="",'1045Bi Dati di base lav.'!N67="",F71="",'1045Bi Dati di base lav.'!P67="",X71=""),"",'1045Bi Dati di base lav.'!N67-F71-'1045Bi Dati di base lav.'!P67-X71)</f>
        <v/>
      </c>
      <c r="Z71" s="134" t="str">
        <f>IF(K71="","",K71 - '1045Bi Dati di base lav.'!S67)</f>
        <v/>
      </c>
      <c r="AA71" s="134" t="str">
        <f t="shared" si="6"/>
        <v/>
      </c>
      <c r="AB71" s="134" t="str">
        <f t="shared" si="7"/>
        <v/>
      </c>
      <c r="AC71" s="134" t="str">
        <f t="shared" si="18"/>
        <v/>
      </c>
      <c r="AD71" s="134" t="str">
        <f>IF(OR($C71="",K71="",N71=""),"",MAX(O71+'1045Bi Dati di base lav.'!T67-N71,0))</f>
        <v/>
      </c>
      <c r="AE71" s="134">
        <f>'1045Bi Dati di base lav.'!T67</f>
        <v>0</v>
      </c>
      <c r="AF71" s="134" t="str">
        <f t="shared" si="8"/>
        <v/>
      </c>
      <c r="AG71" s="139">
        <f>IF('1045Bi Dati di base lav.'!N67="",0,1)</f>
        <v>0</v>
      </c>
      <c r="AH71" s="143">
        <f t="shared" si="9"/>
        <v>0</v>
      </c>
      <c r="AI71" s="134">
        <f>IF('1045Bi Dati di base lav.'!N67="",0,'1045Bi Dati di base lav.'!N67)</f>
        <v>0</v>
      </c>
      <c r="AJ71" s="134">
        <f>IF('1045Bi Dati di base lav.'!N67="",0,'1045Bi Dati di base lav.'!P67)</f>
        <v>0</v>
      </c>
      <c r="AK71" s="158">
        <f>IF('1045Bi Dati di base lav.'!V67&gt;0,AA71,0)</f>
        <v>0</v>
      </c>
      <c r="AL71" s="140">
        <f>IF('1045Bi Dati di base lav.'!V67&gt;0,'1045Bi Dati di base lav.'!T67,0)</f>
        <v>0</v>
      </c>
      <c r="AM71" s="134">
        <f>'1045Bi Dati di base lav.'!N67</f>
        <v>0</v>
      </c>
      <c r="AN71" s="134">
        <f>'1045Bi Dati di base lav.'!P67</f>
        <v>0</v>
      </c>
      <c r="AO71" s="134">
        <f t="shared" si="16"/>
        <v>0</v>
      </c>
    </row>
    <row r="72" spans="1:41" s="135" customFormat="1" ht="16.899999999999999" customHeight="1">
      <c r="A72" s="159" t="str">
        <f>IF('1045Bi Dati di base lav.'!A68="","",'1045Bi Dati di base lav.'!A68)</f>
        <v/>
      </c>
      <c r="B72" s="160" t="str">
        <f>IF('1045Bi Dati di base lav.'!B68="","",'1045Bi Dati di base lav.'!B68)</f>
        <v/>
      </c>
      <c r="C72" s="161" t="str">
        <f>IF('1045Bi Dati di base lav.'!C68="","",'1045Bi Dati di base lav.'!C68)</f>
        <v/>
      </c>
      <c r="D72" s="228" t="str">
        <f>IF('1045Bi Dati di base lav.'!AG68="","",'1045Bi Dati di base lav.'!AG68)</f>
        <v/>
      </c>
      <c r="E72" s="236" t="str">
        <f>IF('1045Bi Dati di base lav.'!N68="","",'1045Bi Dati di base lav.'!N68)</f>
        <v/>
      </c>
      <c r="F72" s="224" t="str">
        <f>IF('1045Bi Dati di base lav.'!O68="","",'1045Bi Dati di base lav.'!O68)</f>
        <v/>
      </c>
      <c r="G72" s="231" t="str">
        <f>IF('1045Bi Dati di base lav.'!P68="","",'1045Bi Dati di base lav.'!P68)</f>
        <v/>
      </c>
      <c r="H72" s="232" t="str">
        <f>IF('1045Bi Dati di base lav.'!Q68="","",'1045Bi Dati di base lav.'!Q68)</f>
        <v/>
      </c>
      <c r="I72" s="233" t="str">
        <f>IF('1045Bi Dati di base lav.'!R68="","",'1045Bi Dati di base lav.'!R68)</f>
        <v/>
      </c>
      <c r="J72" s="338" t="str">
        <f t="shared" si="17"/>
        <v/>
      </c>
      <c r="K72" s="236" t="str">
        <f t="shared" si="10"/>
        <v/>
      </c>
      <c r="L72" s="234" t="str">
        <f>IF('1045Bi Dati di base lav.'!S68="","",'1045Bi Dati di base lav.'!S68)</f>
        <v/>
      </c>
      <c r="M72" s="235" t="str">
        <f t="shared" si="11"/>
        <v/>
      </c>
      <c r="N72" s="339" t="str">
        <f t="shared" si="12"/>
        <v/>
      </c>
      <c r="O72" s="338" t="str">
        <f t="shared" si="13"/>
        <v/>
      </c>
      <c r="P72" s="236" t="str">
        <f t="shared" si="4"/>
        <v/>
      </c>
      <c r="Q72" s="234" t="str">
        <f t="shared" si="14"/>
        <v/>
      </c>
      <c r="R72" s="235" t="str">
        <f t="shared" si="15"/>
        <v/>
      </c>
      <c r="S72" s="236" t="str">
        <f>IF(N72="","",MAX((N72-AE72)*'1045Ai Domanda'!$B$30,0))</f>
        <v/>
      </c>
      <c r="T72" s="237" t="str">
        <f t="shared" si="5"/>
        <v/>
      </c>
      <c r="U72" s="151"/>
      <c r="V72" s="158" t="str">
        <f>IF('1045Bi Dati di base lav.'!M68="","",'1045Bi Dati di base lav.'!M68)</f>
        <v/>
      </c>
      <c r="W72" s="158" t="str">
        <f>IF($C72="","",'1045Ei Conteggio'!D72)</f>
        <v/>
      </c>
      <c r="X72" s="151">
        <f>IF(AND('1045Bi Dati di base lav.'!Q68="",'1045Bi Dati di base lav.'!R68=""),0,'1045Bi Dati di base lav.'!Q68-'1045Bi Dati di base lav.'!R68)</f>
        <v>0</v>
      </c>
      <c r="Y72" s="151" t="str">
        <f>IF(OR($C72="",'1045Bi Dati di base lav.'!N68="",F72="",'1045Bi Dati di base lav.'!P68="",X72=""),"",'1045Bi Dati di base lav.'!N68-F72-'1045Bi Dati di base lav.'!P68-X72)</f>
        <v/>
      </c>
      <c r="Z72" s="134" t="str">
        <f>IF(K72="","",K72 - '1045Bi Dati di base lav.'!S68)</f>
        <v/>
      </c>
      <c r="AA72" s="134" t="str">
        <f t="shared" si="6"/>
        <v/>
      </c>
      <c r="AB72" s="134" t="str">
        <f t="shared" si="7"/>
        <v/>
      </c>
      <c r="AC72" s="134" t="str">
        <f t="shared" si="18"/>
        <v/>
      </c>
      <c r="AD72" s="134" t="str">
        <f>IF(OR($C72="",K72="",N72=""),"",MAX(O72+'1045Bi Dati di base lav.'!T68-N72,0))</f>
        <v/>
      </c>
      <c r="AE72" s="134">
        <f>'1045Bi Dati di base lav.'!T68</f>
        <v>0</v>
      </c>
      <c r="AF72" s="134" t="str">
        <f t="shared" si="8"/>
        <v/>
      </c>
      <c r="AG72" s="139">
        <f>IF('1045Bi Dati di base lav.'!N68="",0,1)</f>
        <v>0</v>
      </c>
      <c r="AH72" s="143">
        <f t="shared" si="9"/>
        <v>0</v>
      </c>
      <c r="AI72" s="134">
        <f>IF('1045Bi Dati di base lav.'!N68="",0,'1045Bi Dati di base lav.'!N68)</f>
        <v>0</v>
      </c>
      <c r="AJ72" s="134">
        <f>IF('1045Bi Dati di base lav.'!N68="",0,'1045Bi Dati di base lav.'!P68)</f>
        <v>0</v>
      </c>
      <c r="AK72" s="158">
        <f>IF('1045Bi Dati di base lav.'!V68&gt;0,AA72,0)</f>
        <v>0</v>
      </c>
      <c r="AL72" s="140">
        <f>IF('1045Bi Dati di base lav.'!V68&gt;0,'1045Bi Dati di base lav.'!T68,0)</f>
        <v>0</v>
      </c>
      <c r="AM72" s="134">
        <f>'1045Bi Dati di base lav.'!N68</f>
        <v>0</v>
      </c>
      <c r="AN72" s="134">
        <f>'1045Bi Dati di base lav.'!P68</f>
        <v>0</v>
      </c>
      <c r="AO72" s="134">
        <f t="shared" si="16"/>
        <v>0</v>
      </c>
    </row>
    <row r="73" spans="1:41" s="135" customFormat="1" ht="16.899999999999999" customHeight="1">
      <c r="A73" s="159" t="str">
        <f>IF('1045Bi Dati di base lav.'!A69="","",'1045Bi Dati di base lav.'!A69)</f>
        <v/>
      </c>
      <c r="B73" s="160" t="str">
        <f>IF('1045Bi Dati di base lav.'!B69="","",'1045Bi Dati di base lav.'!B69)</f>
        <v/>
      </c>
      <c r="C73" s="161" t="str">
        <f>IF('1045Bi Dati di base lav.'!C69="","",'1045Bi Dati di base lav.'!C69)</f>
        <v/>
      </c>
      <c r="D73" s="228" t="str">
        <f>IF('1045Bi Dati di base lav.'!AG69="","",'1045Bi Dati di base lav.'!AG69)</f>
        <v/>
      </c>
      <c r="E73" s="236" t="str">
        <f>IF('1045Bi Dati di base lav.'!N69="","",'1045Bi Dati di base lav.'!N69)</f>
        <v/>
      </c>
      <c r="F73" s="224" t="str">
        <f>IF('1045Bi Dati di base lav.'!O69="","",'1045Bi Dati di base lav.'!O69)</f>
        <v/>
      </c>
      <c r="G73" s="231" t="str">
        <f>IF('1045Bi Dati di base lav.'!P69="","",'1045Bi Dati di base lav.'!P69)</f>
        <v/>
      </c>
      <c r="H73" s="232" t="str">
        <f>IF('1045Bi Dati di base lav.'!Q69="","",'1045Bi Dati di base lav.'!Q69)</f>
        <v/>
      </c>
      <c r="I73" s="233" t="str">
        <f>IF('1045Bi Dati di base lav.'!R69="","",'1045Bi Dati di base lav.'!R69)</f>
        <v/>
      </c>
      <c r="J73" s="338" t="str">
        <f t="shared" si="17"/>
        <v/>
      </c>
      <c r="K73" s="236" t="str">
        <f t="shared" si="10"/>
        <v/>
      </c>
      <c r="L73" s="234" t="str">
        <f>IF('1045Bi Dati di base lav.'!S69="","",'1045Bi Dati di base lav.'!S69)</f>
        <v/>
      </c>
      <c r="M73" s="235" t="str">
        <f t="shared" si="11"/>
        <v/>
      </c>
      <c r="N73" s="339" t="str">
        <f t="shared" si="12"/>
        <v/>
      </c>
      <c r="O73" s="338" t="str">
        <f t="shared" si="13"/>
        <v/>
      </c>
      <c r="P73" s="236" t="str">
        <f t="shared" si="4"/>
        <v/>
      </c>
      <c r="Q73" s="234" t="str">
        <f t="shared" si="14"/>
        <v/>
      </c>
      <c r="R73" s="235" t="str">
        <f t="shared" si="15"/>
        <v/>
      </c>
      <c r="S73" s="236" t="str">
        <f>IF(N73="","",MAX((N73-AE73)*'1045Ai Domanda'!$B$30,0))</f>
        <v/>
      </c>
      <c r="T73" s="237" t="str">
        <f t="shared" si="5"/>
        <v/>
      </c>
      <c r="U73" s="151"/>
      <c r="V73" s="158" t="str">
        <f>IF('1045Bi Dati di base lav.'!M69="","",'1045Bi Dati di base lav.'!M69)</f>
        <v/>
      </c>
      <c r="W73" s="158" t="str">
        <f>IF($C73="","",'1045Ei Conteggio'!D73)</f>
        <v/>
      </c>
      <c r="X73" s="151">
        <f>IF(AND('1045Bi Dati di base lav.'!Q69="",'1045Bi Dati di base lav.'!R69=""),0,'1045Bi Dati di base lav.'!Q69-'1045Bi Dati di base lav.'!R69)</f>
        <v>0</v>
      </c>
      <c r="Y73" s="151" t="str">
        <f>IF(OR($C73="",'1045Bi Dati di base lav.'!N69="",F73="",'1045Bi Dati di base lav.'!P69="",X73=""),"",'1045Bi Dati di base lav.'!N69-F73-'1045Bi Dati di base lav.'!P69-X73)</f>
        <v/>
      </c>
      <c r="Z73" s="134" t="str">
        <f>IF(K73="","",K73 - '1045Bi Dati di base lav.'!S69)</f>
        <v/>
      </c>
      <c r="AA73" s="134" t="str">
        <f t="shared" si="6"/>
        <v/>
      </c>
      <c r="AB73" s="134" t="str">
        <f t="shared" si="7"/>
        <v/>
      </c>
      <c r="AC73" s="134" t="str">
        <f t="shared" si="18"/>
        <v/>
      </c>
      <c r="AD73" s="134" t="str">
        <f>IF(OR($C73="",K73="",N73=""),"",MAX(O73+'1045Bi Dati di base lav.'!T69-N73,0))</f>
        <v/>
      </c>
      <c r="AE73" s="134">
        <f>'1045Bi Dati di base lav.'!T69</f>
        <v>0</v>
      </c>
      <c r="AF73" s="134" t="str">
        <f t="shared" si="8"/>
        <v/>
      </c>
      <c r="AG73" s="139">
        <f>IF('1045Bi Dati di base lav.'!N69="",0,1)</f>
        <v>0</v>
      </c>
      <c r="AH73" s="143">
        <f t="shared" si="9"/>
        <v>0</v>
      </c>
      <c r="AI73" s="134">
        <f>IF('1045Bi Dati di base lav.'!N69="",0,'1045Bi Dati di base lav.'!N69)</f>
        <v>0</v>
      </c>
      <c r="AJ73" s="134">
        <f>IF('1045Bi Dati di base lav.'!N69="",0,'1045Bi Dati di base lav.'!P69)</f>
        <v>0</v>
      </c>
      <c r="AK73" s="158">
        <f>IF('1045Bi Dati di base lav.'!V69&gt;0,AA73,0)</f>
        <v>0</v>
      </c>
      <c r="AL73" s="140">
        <f>IF('1045Bi Dati di base lav.'!V69&gt;0,'1045Bi Dati di base lav.'!T69,0)</f>
        <v>0</v>
      </c>
      <c r="AM73" s="134">
        <f>'1045Bi Dati di base lav.'!N69</f>
        <v>0</v>
      </c>
      <c r="AN73" s="134">
        <f>'1045Bi Dati di base lav.'!P69</f>
        <v>0</v>
      </c>
      <c r="AO73" s="134">
        <f t="shared" si="16"/>
        <v>0</v>
      </c>
    </row>
    <row r="74" spans="1:41" s="135" customFormat="1" ht="16.899999999999999" customHeight="1">
      <c r="A74" s="159" t="str">
        <f>IF('1045Bi Dati di base lav.'!A70="","",'1045Bi Dati di base lav.'!A70)</f>
        <v/>
      </c>
      <c r="B74" s="160" t="str">
        <f>IF('1045Bi Dati di base lav.'!B70="","",'1045Bi Dati di base lav.'!B70)</f>
        <v/>
      </c>
      <c r="C74" s="161" t="str">
        <f>IF('1045Bi Dati di base lav.'!C70="","",'1045Bi Dati di base lav.'!C70)</f>
        <v/>
      </c>
      <c r="D74" s="228" t="str">
        <f>IF('1045Bi Dati di base lav.'!AG70="","",'1045Bi Dati di base lav.'!AG70)</f>
        <v/>
      </c>
      <c r="E74" s="236" t="str">
        <f>IF('1045Bi Dati di base lav.'!N70="","",'1045Bi Dati di base lav.'!N70)</f>
        <v/>
      </c>
      <c r="F74" s="224" t="str">
        <f>IF('1045Bi Dati di base lav.'!O70="","",'1045Bi Dati di base lav.'!O70)</f>
        <v/>
      </c>
      <c r="G74" s="231" t="str">
        <f>IF('1045Bi Dati di base lav.'!P70="","",'1045Bi Dati di base lav.'!P70)</f>
        <v/>
      </c>
      <c r="H74" s="232" t="str">
        <f>IF('1045Bi Dati di base lav.'!Q70="","",'1045Bi Dati di base lav.'!Q70)</f>
        <v/>
      </c>
      <c r="I74" s="233" t="str">
        <f>IF('1045Bi Dati di base lav.'!R70="","",'1045Bi Dati di base lav.'!R70)</f>
        <v/>
      </c>
      <c r="J74" s="338" t="str">
        <f t="shared" si="17"/>
        <v/>
      </c>
      <c r="K74" s="236" t="str">
        <f t="shared" si="10"/>
        <v/>
      </c>
      <c r="L74" s="234" t="str">
        <f>IF('1045Bi Dati di base lav.'!S70="","",'1045Bi Dati di base lav.'!S70)</f>
        <v/>
      </c>
      <c r="M74" s="235" t="str">
        <f t="shared" si="11"/>
        <v/>
      </c>
      <c r="N74" s="339" t="str">
        <f t="shared" si="12"/>
        <v/>
      </c>
      <c r="O74" s="338" t="str">
        <f t="shared" si="13"/>
        <v/>
      </c>
      <c r="P74" s="236" t="str">
        <f t="shared" si="4"/>
        <v/>
      </c>
      <c r="Q74" s="234" t="str">
        <f t="shared" si="14"/>
        <v/>
      </c>
      <c r="R74" s="235" t="str">
        <f t="shared" si="15"/>
        <v/>
      </c>
      <c r="S74" s="236" t="str">
        <f>IF(N74="","",MAX((N74-AE74)*'1045Ai Domanda'!$B$30,0))</f>
        <v/>
      </c>
      <c r="T74" s="237" t="str">
        <f t="shared" si="5"/>
        <v/>
      </c>
      <c r="U74" s="151"/>
      <c r="V74" s="158" t="str">
        <f>IF('1045Bi Dati di base lav.'!M70="","",'1045Bi Dati di base lav.'!M70)</f>
        <v/>
      </c>
      <c r="W74" s="158" t="str">
        <f>IF($C74="","",'1045Ei Conteggio'!D74)</f>
        <v/>
      </c>
      <c r="X74" s="151">
        <f>IF(AND('1045Bi Dati di base lav.'!Q70="",'1045Bi Dati di base lav.'!R70=""),0,'1045Bi Dati di base lav.'!Q70-'1045Bi Dati di base lav.'!R70)</f>
        <v>0</v>
      </c>
      <c r="Y74" s="151" t="str">
        <f>IF(OR($C74="",'1045Bi Dati di base lav.'!N70="",F74="",'1045Bi Dati di base lav.'!P70="",X74=""),"",'1045Bi Dati di base lav.'!N70-F74-'1045Bi Dati di base lav.'!P70-X74)</f>
        <v/>
      </c>
      <c r="Z74" s="134" t="str">
        <f>IF(K74="","",K74 - '1045Bi Dati di base lav.'!S70)</f>
        <v/>
      </c>
      <c r="AA74" s="134" t="str">
        <f t="shared" si="6"/>
        <v/>
      </c>
      <c r="AB74" s="134" t="str">
        <f t="shared" si="7"/>
        <v/>
      </c>
      <c r="AC74" s="134" t="str">
        <f t="shared" si="18"/>
        <v/>
      </c>
      <c r="AD74" s="134" t="str">
        <f>IF(OR($C74="",K74="",N74=""),"",MAX(O74+'1045Bi Dati di base lav.'!T70-N74,0))</f>
        <v/>
      </c>
      <c r="AE74" s="134">
        <f>'1045Bi Dati di base lav.'!T70</f>
        <v>0</v>
      </c>
      <c r="AF74" s="134" t="str">
        <f t="shared" si="8"/>
        <v/>
      </c>
      <c r="AG74" s="139">
        <f>IF('1045Bi Dati di base lav.'!N70="",0,1)</f>
        <v>0</v>
      </c>
      <c r="AH74" s="143">
        <f t="shared" si="9"/>
        <v>0</v>
      </c>
      <c r="AI74" s="134">
        <f>IF('1045Bi Dati di base lav.'!N70="",0,'1045Bi Dati di base lav.'!N70)</f>
        <v>0</v>
      </c>
      <c r="AJ74" s="134">
        <f>IF('1045Bi Dati di base lav.'!N70="",0,'1045Bi Dati di base lav.'!P70)</f>
        <v>0</v>
      </c>
      <c r="AK74" s="158">
        <f>IF('1045Bi Dati di base lav.'!V70&gt;0,AA74,0)</f>
        <v>0</v>
      </c>
      <c r="AL74" s="140">
        <f>IF('1045Bi Dati di base lav.'!V70&gt;0,'1045Bi Dati di base lav.'!T70,0)</f>
        <v>0</v>
      </c>
      <c r="AM74" s="134">
        <f>'1045Bi Dati di base lav.'!N70</f>
        <v>0</v>
      </c>
      <c r="AN74" s="134">
        <f>'1045Bi Dati di base lav.'!P70</f>
        <v>0</v>
      </c>
      <c r="AO74" s="134">
        <f t="shared" si="16"/>
        <v>0</v>
      </c>
    </row>
    <row r="75" spans="1:41" s="135" customFormat="1" ht="16.899999999999999" customHeight="1">
      <c r="A75" s="159" t="str">
        <f>IF('1045Bi Dati di base lav.'!A71="","",'1045Bi Dati di base lav.'!A71)</f>
        <v/>
      </c>
      <c r="B75" s="160" t="str">
        <f>IF('1045Bi Dati di base lav.'!B71="","",'1045Bi Dati di base lav.'!B71)</f>
        <v/>
      </c>
      <c r="C75" s="161" t="str">
        <f>IF('1045Bi Dati di base lav.'!C71="","",'1045Bi Dati di base lav.'!C71)</f>
        <v/>
      </c>
      <c r="D75" s="228" t="str">
        <f>IF('1045Bi Dati di base lav.'!AG71="","",'1045Bi Dati di base lav.'!AG71)</f>
        <v/>
      </c>
      <c r="E75" s="236" t="str">
        <f>IF('1045Bi Dati di base lav.'!N71="","",'1045Bi Dati di base lav.'!N71)</f>
        <v/>
      </c>
      <c r="F75" s="224" t="str">
        <f>IF('1045Bi Dati di base lav.'!O71="","",'1045Bi Dati di base lav.'!O71)</f>
        <v/>
      </c>
      <c r="G75" s="231" t="str">
        <f>IF('1045Bi Dati di base lav.'!P71="","",'1045Bi Dati di base lav.'!P71)</f>
        <v/>
      </c>
      <c r="H75" s="232" t="str">
        <f>IF('1045Bi Dati di base lav.'!Q71="","",'1045Bi Dati di base lav.'!Q71)</f>
        <v/>
      </c>
      <c r="I75" s="233" t="str">
        <f>IF('1045Bi Dati di base lav.'!R71="","",'1045Bi Dati di base lav.'!R71)</f>
        <v/>
      </c>
      <c r="J75" s="338" t="str">
        <f t="shared" si="17"/>
        <v/>
      </c>
      <c r="K75" s="236" t="str">
        <f t="shared" si="10"/>
        <v/>
      </c>
      <c r="L75" s="234" t="str">
        <f>IF('1045Bi Dati di base lav.'!S71="","",'1045Bi Dati di base lav.'!S71)</f>
        <v/>
      </c>
      <c r="M75" s="235" t="str">
        <f t="shared" si="11"/>
        <v/>
      </c>
      <c r="N75" s="339" t="str">
        <f t="shared" si="12"/>
        <v/>
      </c>
      <c r="O75" s="338" t="str">
        <f t="shared" si="13"/>
        <v/>
      </c>
      <c r="P75" s="236" t="str">
        <f t="shared" si="4"/>
        <v/>
      </c>
      <c r="Q75" s="234" t="str">
        <f t="shared" si="14"/>
        <v/>
      </c>
      <c r="R75" s="235" t="str">
        <f t="shared" si="15"/>
        <v/>
      </c>
      <c r="S75" s="236" t="str">
        <f>IF(N75="","",MAX((N75-AE75)*'1045Ai Domanda'!$B$30,0))</f>
        <v/>
      </c>
      <c r="T75" s="237" t="str">
        <f t="shared" si="5"/>
        <v/>
      </c>
      <c r="U75" s="151"/>
      <c r="V75" s="158" t="str">
        <f>IF('1045Bi Dati di base lav.'!M71="","",'1045Bi Dati di base lav.'!M71)</f>
        <v/>
      </c>
      <c r="W75" s="158" t="str">
        <f>IF($C75="","",'1045Ei Conteggio'!D75)</f>
        <v/>
      </c>
      <c r="X75" s="151">
        <f>IF(AND('1045Bi Dati di base lav.'!Q71="",'1045Bi Dati di base lav.'!R71=""),0,'1045Bi Dati di base lav.'!Q71-'1045Bi Dati di base lav.'!R71)</f>
        <v>0</v>
      </c>
      <c r="Y75" s="151" t="str">
        <f>IF(OR($C75="",'1045Bi Dati di base lav.'!N71="",F75="",'1045Bi Dati di base lav.'!P71="",X75=""),"",'1045Bi Dati di base lav.'!N71-F75-'1045Bi Dati di base lav.'!P71-X75)</f>
        <v/>
      </c>
      <c r="Z75" s="134" t="str">
        <f>IF(K75="","",K75 - '1045Bi Dati di base lav.'!S71)</f>
        <v/>
      </c>
      <c r="AA75" s="134" t="str">
        <f t="shared" si="6"/>
        <v/>
      </c>
      <c r="AB75" s="134" t="str">
        <f t="shared" si="7"/>
        <v/>
      </c>
      <c r="AC75" s="134" t="str">
        <f t="shared" si="18"/>
        <v/>
      </c>
      <c r="AD75" s="134" t="str">
        <f>IF(OR($C75="",K75="",N75=""),"",MAX(O75+'1045Bi Dati di base lav.'!T71-N75,0))</f>
        <v/>
      </c>
      <c r="AE75" s="134">
        <f>'1045Bi Dati di base lav.'!T71</f>
        <v>0</v>
      </c>
      <c r="AF75" s="134" t="str">
        <f t="shared" si="8"/>
        <v/>
      </c>
      <c r="AG75" s="139">
        <f>IF('1045Bi Dati di base lav.'!N71="",0,1)</f>
        <v>0</v>
      </c>
      <c r="AH75" s="143">
        <f t="shared" si="9"/>
        <v>0</v>
      </c>
      <c r="AI75" s="134">
        <f>IF('1045Bi Dati di base lav.'!N71="",0,'1045Bi Dati di base lav.'!N71)</f>
        <v>0</v>
      </c>
      <c r="AJ75" s="134">
        <f>IF('1045Bi Dati di base lav.'!N71="",0,'1045Bi Dati di base lav.'!P71)</f>
        <v>0</v>
      </c>
      <c r="AK75" s="158">
        <f>IF('1045Bi Dati di base lav.'!V71&gt;0,AA75,0)</f>
        <v>0</v>
      </c>
      <c r="AL75" s="140">
        <f>IF('1045Bi Dati di base lav.'!V71&gt;0,'1045Bi Dati di base lav.'!T71,0)</f>
        <v>0</v>
      </c>
      <c r="AM75" s="134">
        <f>'1045Bi Dati di base lav.'!N71</f>
        <v>0</v>
      </c>
      <c r="AN75" s="134">
        <f>'1045Bi Dati di base lav.'!P71</f>
        <v>0</v>
      </c>
      <c r="AO75" s="134">
        <f t="shared" si="16"/>
        <v>0</v>
      </c>
    </row>
    <row r="76" spans="1:41" s="135" customFormat="1" ht="16.899999999999999" customHeight="1">
      <c r="A76" s="159" t="str">
        <f>IF('1045Bi Dati di base lav.'!A72="","",'1045Bi Dati di base lav.'!A72)</f>
        <v/>
      </c>
      <c r="B76" s="160" t="str">
        <f>IF('1045Bi Dati di base lav.'!B72="","",'1045Bi Dati di base lav.'!B72)</f>
        <v/>
      </c>
      <c r="C76" s="161" t="str">
        <f>IF('1045Bi Dati di base lav.'!C72="","",'1045Bi Dati di base lav.'!C72)</f>
        <v/>
      </c>
      <c r="D76" s="228" t="str">
        <f>IF('1045Bi Dati di base lav.'!AG72="","",'1045Bi Dati di base lav.'!AG72)</f>
        <v/>
      </c>
      <c r="E76" s="236" t="str">
        <f>IF('1045Bi Dati di base lav.'!N72="","",'1045Bi Dati di base lav.'!N72)</f>
        <v/>
      </c>
      <c r="F76" s="224" t="str">
        <f>IF('1045Bi Dati di base lav.'!O72="","",'1045Bi Dati di base lav.'!O72)</f>
        <v/>
      </c>
      <c r="G76" s="231" t="str">
        <f>IF('1045Bi Dati di base lav.'!P72="","",'1045Bi Dati di base lav.'!P72)</f>
        <v/>
      </c>
      <c r="H76" s="232" t="str">
        <f>IF('1045Bi Dati di base lav.'!Q72="","",'1045Bi Dati di base lav.'!Q72)</f>
        <v/>
      </c>
      <c r="I76" s="233" t="str">
        <f>IF('1045Bi Dati di base lav.'!R72="","",'1045Bi Dati di base lav.'!R72)</f>
        <v/>
      </c>
      <c r="J76" s="338" t="str">
        <f t="shared" ref="J76:J110" si="19">IF(A76="","",X76)</f>
        <v/>
      </c>
      <c r="K76" s="236" t="str">
        <f t="shared" si="10"/>
        <v/>
      </c>
      <c r="L76" s="234" t="str">
        <f>IF('1045Bi Dati di base lav.'!S72="","",'1045Bi Dati di base lav.'!S72)</f>
        <v/>
      </c>
      <c r="M76" s="235" t="str">
        <f t="shared" si="11"/>
        <v/>
      </c>
      <c r="N76" s="339" t="str">
        <f t="shared" si="12"/>
        <v/>
      </c>
      <c r="O76" s="338" t="str">
        <f t="shared" si="13"/>
        <v/>
      </c>
      <c r="P76" s="236" t="str">
        <f t="shared" si="4"/>
        <v/>
      </c>
      <c r="Q76" s="234" t="str">
        <f t="shared" si="14"/>
        <v/>
      </c>
      <c r="R76" s="235" t="str">
        <f t="shared" si="15"/>
        <v/>
      </c>
      <c r="S76" s="236" t="str">
        <f>IF(N76="","",MAX((N76-AE76)*'1045Ai Domanda'!$B$30,0))</f>
        <v/>
      </c>
      <c r="T76" s="237" t="str">
        <f t="shared" si="5"/>
        <v/>
      </c>
      <c r="U76" s="151"/>
      <c r="V76" s="158" t="str">
        <f>IF('1045Bi Dati di base lav.'!M72="","",'1045Bi Dati di base lav.'!M72)</f>
        <v/>
      </c>
      <c r="W76" s="158" t="str">
        <f>IF($C76="","",'1045Ei Conteggio'!D76)</f>
        <v/>
      </c>
      <c r="X76" s="151">
        <f>IF(AND('1045Bi Dati di base lav.'!Q72="",'1045Bi Dati di base lav.'!R72=""),0,'1045Bi Dati di base lav.'!Q72-'1045Bi Dati di base lav.'!R72)</f>
        <v>0</v>
      </c>
      <c r="Y76" s="151" t="str">
        <f>IF(OR($C76="",'1045Bi Dati di base lav.'!N72="",F76="",'1045Bi Dati di base lav.'!P72="",X76=""),"",'1045Bi Dati di base lav.'!N72-F76-'1045Bi Dati di base lav.'!P72-X76)</f>
        <v/>
      </c>
      <c r="Z76" s="134" t="str">
        <f>IF(K76="","",K76 - '1045Bi Dati di base lav.'!S72)</f>
        <v/>
      </c>
      <c r="AA76" s="134" t="str">
        <f t="shared" si="6"/>
        <v/>
      </c>
      <c r="AB76" s="134" t="str">
        <f t="shared" si="7"/>
        <v/>
      </c>
      <c r="AC76" s="134" t="str">
        <f t="shared" ref="AC76:AC110" si="20">IF(OR($C76="",D76="",N76=""),"",$AC$4/5*V76*D76*0.8)</f>
        <v/>
      </c>
      <c r="AD76" s="134" t="str">
        <f>IF(OR($C76="",K76="",N76=""),"",MAX(O76+'1045Bi Dati di base lav.'!T72-N76,0))</f>
        <v/>
      </c>
      <c r="AE76" s="134">
        <f>'1045Bi Dati di base lav.'!T72</f>
        <v>0</v>
      </c>
      <c r="AF76" s="134" t="str">
        <f t="shared" si="8"/>
        <v/>
      </c>
      <c r="AG76" s="139">
        <f>IF('1045Bi Dati di base lav.'!N72="",0,1)</f>
        <v>0</v>
      </c>
      <c r="AH76" s="143">
        <f t="shared" si="9"/>
        <v>0</v>
      </c>
      <c r="AI76" s="134">
        <f>IF('1045Bi Dati di base lav.'!N72="",0,'1045Bi Dati di base lav.'!N72)</f>
        <v>0</v>
      </c>
      <c r="AJ76" s="134">
        <f>IF('1045Bi Dati di base lav.'!N72="",0,'1045Bi Dati di base lav.'!P72)</f>
        <v>0</v>
      </c>
      <c r="AK76" s="158">
        <f>IF('1045Bi Dati di base lav.'!V72&gt;0,AA76,0)</f>
        <v>0</v>
      </c>
      <c r="AL76" s="140">
        <f>IF('1045Bi Dati di base lav.'!V72&gt;0,'1045Bi Dati di base lav.'!T72,0)</f>
        <v>0</v>
      </c>
      <c r="AM76" s="134">
        <f>'1045Bi Dati di base lav.'!N72</f>
        <v>0</v>
      </c>
      <c r="AN76" s="134">
        <f>'1045Bi Dati di base lav.'!P72</f>
        <v>0</v>
      </c>
      <c r="AO76" s="134">
        <f t="shared" si="16"/>
        <v>0</v>
      </c>
    </row>
    <row r="77" spans="1:41" s="135" customFormat="1" ht="16.899999999999999" customHeight="1">
      <c r="A77" s="159" t="str">
        <f>IF('1045Bi Dati di base lav.'!A73="","",'1045Bi Dati di base lav.'!A73)</f>
        <v/>
      </c>
      <c r="B77" s="160" t="str">
        <f>IF('1045Bi Dati di base lav.'!B73="","",'1045Bi Dati di base lav.'!B73)</f>
        <v/>
      </c>
      <c r="C77" s="161" t="str">
        <f>IF('1045Bi Dati di base lav.'!C73="","",'1045Bi Dati di base lav.'!C73)</f>
        <v/>
      </c>
      <c r="D77" s="228" t="str">
        <f>IF('1045Bi Dati di base lav.'!AG73="","",'1045Bi Dati di base lav.'!AG73)</f>
        <v/>
      </c>
      <c r="E77" s="236" t="str">
        <f>IF('1045Bi Dati di base lav.'!N73="","",'1045Bi Dati di base lav.'!N73)</f>
        <v/>
      </c>
      <c r="F77" s="224" t="str">
        <f>IF('1045Bi Dati di base lav.'!O73="","",'1045Bi Dati di base lav.'!O73)</f>
        <v/>
      </c>
      <c r="G77" s="231" t="str">
        <f>IF('1045Bi Dati di base lav.'!P73="","",'1045Bi Dati di base lav.'!P73)</f>
        <v/>
      </c>
      <c r="H77" s="232" t="str">
        <f>IF('1045Bi Dati di base lav.'!Q73="","",'1045Bi Dati di base lav.'!Q73)</f>
        <v/>
      </c>
      <c r="I77" s="233" t="str">
        <f>IF('1045Bi Dati di base lav.'!R73="","",'1045Bi Dati di base lav.'!R73)</f>
        <v/>
      </c>
      <c r="J77" s="338" t="str">
        <f t="shared" si="19"/>
        <v/>
      </c>
      <c r="K77" s="236" t="str">
        <f t="shared" si="10"/>
        <v/>
      </c>
      <c r="L77" s="234" t="str">
        <f>IF('1045Bi Dati di base lav.'!S73="","",'1045Bi Dati di base lav.'!S73)</f>
        <v/>
      </c>
      <c r="M77" s="235" t="str">
        <f t="shared" si="11"/>
        <v/>
      </c>
      <c r="N77" s="339" t="str">
        <f t="shared" si="12"/>
        <v/>
      </c>
      <c r="O77" s="338" t="str">
        <f t="shared" si="13"/>
        <v/>
      </c>
      <c r="P77" s="236" t="str">
        <f t="shared" ref="P77:P110" si="21">AD77</f>
        <v/>
      </c>
      <c r="Q77" s="234" t="str">
        <f t="shared" si="14"/>
        <v/>
      </c>
      <c r="R77" s="235" t="str">
        <f t="shared" si="15"/>
        <v/>
      </c>
      <c r="S77" s="236" t="str">
        <f>IF(N77="","",MAX((N77-AE77)*'1045Ai Domanda'!$B$30,0))</f>
        <v/>
      </c>
      <c r="T77" s="237" t="str">
        <f t="shared" ref="T77:T110" si="22">IF(S77="","",R77+S77)</f>
        <v/>
      </c>
      <c r="U77" s="151"/>
      <c r="V77" s="158" t="str">
        <f>IF('1045Bi Dati di base lav.'!M73="","",'1045Bi Dati di base lav.'!M73)</f>
        <v/>
      </c>
      <c r="W77" s="158" t="str">
        <f>IF($C77="","",'1045Ei Conteggio'!D77)</f>
        <v/>
      </c>
      <c r="X77" s="151">
        <f>IF(AND('1045Bi Dati di base lav.'!Q73="",'1045Bi Dati di base lav.'!R73=""),0,'1045Bi Dati di base lav.'!Q73-'1045Bi Dati di base lav.'!R73)</f>
        <v>0</v>
      </c>
      <c r="Y77" s="151" t="str">
        <f>IF(OR($C77="",'1045Bi Dati di base lav.'!N73="",F77="",'1045Bi Dati di base lav.'!P73="",X77=""),"",'1045Bi Dati di base lav.'!N73-F77-'1045Bi Dati di base lav.'!P73-X77)</f>
        <v/>
      </c>
      <c r="Z77" s="134" t="str">
        <f>IF(K77="","",K77 - '1045Bi Dati di base lav.'!S73)</f>
        <v/>
      </c>
      <c r="AA77" s="134" t="str">
        <f t="shared" ref="AA77:AA110" si="23">IF(OR($C77="",K77="",D77="",M77&lt;0),"",MAX(M77*D77,0))</f>
        <v/>
      </c>
      <c r="AB77" s="134" t="str">
        <f t="shared" ref="AB77:AB110" si="24">IF(OR($C77="",N77=""),"",AA77*0.8)</f>
        <v/>
      </c>
      <c r="AC77" s="134" t="str">
        <f t="shared" si="20"/>
        <v/>
      </c>
      <c r="AD77" s="134" t="str">
        <f>IF(OR($C77="",K77="",N77=""),"",MAX(O77+'1045Bi Dati di base lav.'!T73-N77,0))</f>
        <v/>
      </c>
      <c r="AE77" s="134">
        <f>'1045Bi Dati di base lav.'!T73</f>
        <v>0</v>
      </c>
      <c r="AF77" s="134" t="str">
        <f t="shared" ref="AF77:AF110" si="25">IF(OR($C77="",N77=""),"",MAX(O77-Q77-AD77,0))</f>
        <v/>
      </c>
      <c r="AG77" s="139">
        <f>IF('1045Bi Dati di base lav.'!N73="",0,1)</f>
        <v>0</v>
      </c>
      <c r="AH77" s="143">
        <f t="shared" ref="AH77:AH140" si="26">IF(K77="",0,IF(ROUND(K77,2)&lt;=0,0,1))</f>
        <v>0</v>
      </c>
      <c r="AI77" s="134">
        <f>IF('1045Bi Dati di base lav.'!N73="",0,'1045Bi Dati di base lav.'!N73)</f>
        <v>0</v>
      </c>
      <c r="AJ77" s="134">
        <f>IF('1045Bi Dati di base lav.'!N73="",0,'1045Bi Dati di base lav.'!P73)</f>
        <v>0</v>
      </c>
      <c r="AK77" s="158">
        <f>IF('1045Bi Dati di base lav.'!V73&gt;0,AA77,0)</f>
        <v>0</v>
      </c>
      <c r="AL77" s="140">
        <f>IF('1045Bi Dati di base lav.'!V73&gt;0,'1045Bi Dati di base lav.'!T73,0)</f>
        <v>0</v>
      </c>
      <c r="AM77" s="134">
        <f>'1045Bi Dati di base lav.'!N73</f>
        <v>0</v>
      </c>
      <c r="AN77" s="134">
        <f>'1045Bi Dati di base lav.'!P73</f>
        <v>0</v>
      </c>
      <c r="AO77" s="134">
        <f t="shared" si="16"/>
        <v>0</v>
      </c>
    </row>
    <row r="78" spans="1:41" s="135" customFormat="1" ht="16.899999999999999" customHeight="1">
      <c r="A78" s="159" t="str">
        <f>IF('1045Bi Dati di base lav.'!A74="","",'1045Bi Dati di base lav.'!A74)</f>
        <v/>
      </c>
      <c r="B78" s="160" t="str">
        <f>IF('1045Bi Dati di base lav.'!B74="","",'1045Bi Dati di base lav.'!B74)</f>
        <v/>
      </c>
      <c r="C78" s="161" t="str">
        <f>IF('1045Bi Dati di base lav.'!C74="","",'1045Bi Dati di base lav.'!C74)</f>
        <v/>
      </c>
      <c r="D78" s="228" t="str">
        <f>IF('1045Bi Dati di base lav.'!AG74="","",'1045Bi Dati di base lav.'!AG74)</f>
        <v/>
      </c>
      <c r="E78" s="236" t="str">
        <f>IF('1045Bi Dati di base lav.'!N74="","",'1045Bi Dati di base lav.'!N74)</f>
        <v/>
      </c>
      <c r="F78" s="224" t="str">
        <f>IF('1045Bi Dati di base lav.'!O74="","",'1045Bi Dati di base lav.'!O74)</f>
        <v/>
      </c>
      <c r="G78" s="231" t="str">
        <f>IF('1045Bi Dati di base lav.'!P74="","",'1045Bi Dati di base lav.'!P74)</f>
        <v/>
      </c>
      <c r="H78" s="232" t="str">
        <f>IF('1045Bi Dati di base lav.'!Q74="","",'1045Bi Dati di base lav.'!Q74)</f>
        <v/>
      </c>
      <c r="I78" s="233" t="str">
        <f>IF('1045Bi Dati di base lav.'!R74="","",'1045Bi Dati di base lav.'!R74)</f>
        <v/>
      </c>
      <c r="J78" s="338" t="str">
        <f t="shared" si="19"/>
        <v/>
      </c>
      <c r="K78" s="236" t="str">
        <f t="shared" si="10"/>
        <v/>
      </c>
      <c r="L78" s="234" t="str">
        <f>IF('1045Bi Dati di base lav.'!S74="","",'1045Bi Dati di base lav.'!S74)</f>
        <v/>
      </c>
      <c r="M78" s="235" t="str">
        <f t="shared" si="11"/>
        <v/>
      </c>
      <c r="N78" s="339" t="str">
        <f t="shared" si="12"/>
        <v/>
      </c>
      <c r="O78" s="338" t="str">
        <f t="shared" si="13"/>
        <v/>
      </c>
      <c r="P78" s="236" t="str">
        <f t="shared" si="21"/>
        <v/>
      </c>
      <c r="Q78" s="234" t="str">
        <f t="shared" si="14"/>
        <v/>
      </c>
      <c r="R78" s="235" t="str">
        <f t="shared" si="15"/>
        <v/>
      </c>
      <c r="S78" s="236" t="str">
        <f>IF(N78="","",MAX((N78-AE78)*'1045Ai Domanda'!$B$30,0))</f>
        <v/>
      </c>
      <c r="T78" s="237" t="str">
        <f t="shared" si="22"/>
        <v/>
      </c>
      <c r="U78" s="151"/>
      <c r="V78" s="158" t="str">
        <f>IF('1045Bi Dati di base lav.'!M74="","",'1045Bi Dati di base lav.'!M74)</f>
        <v/>
      </c>
      <c r="W78" s="158" t="str">
        <f>IF($C78="","",'1045Ei Conteggio'!D78)</f>
        <v/>
      </c>
      <c r="X78" s="151">
        <f>IF(AND('1045Bi Dati di base lav.'!Q74="",'1045Bi Dati di base lav.'!R74=""),0,'1045Bi Dati di base lav.'!Q74-'1045Bi Dati di base lav.'!R74)</f>
        <v>0</v>
      </c>
      <c r="Y78" s="151" t="str">
        <f>IF(OR($C78="",'1045Bi Dati di base lav.'!N74="",F78="",'1045Bi Dati di base lav.'!P74="",X78=""),"",'1045Bi Dati di base lav.'!N74-F78-'1045Bi Dati di base lav.'!P74-X78)</f>
        <v/>
      </c>
      <c r="Z78" s="134" t="str">
        <f>IF(K78="","",K78 - '1045Bi Dati di base lav.'!S74)</f>
        <v/>
      </c>
      <c r="AA78" s="134" t="str">
        <f t="shared" si="23"/>
        <v/>
      </c>
      <c r="AB78" s="134" t="str">
        <f t="shared" si="24"/>
        <v/>
      </c>
      <c r="AC78" s="134" t="str">
        <f t="shared" si="20"/>
        <v/>
      </c>
      <c r="AD78" s="134" t="str">
        <f>IF(OR($C78="",K78="",N78=""),"",MAX(O78+'1045Bi Dati di base lav.'!T74-N78,0))</f>
        <v/>
      </c>
      <c r="AE78" s="134">
        <f>'1045Bi Dati di base lav.'!T74</f>
        <v>0</v>
      </c>
      <c r="AF78" s="134" t="str">
        <f t="shared" si="25"/>
        <v/>
      </c>
      <c r="AG78" s="139">
        <f>IF('1045Bi Dati di base lav.'!N74="",0,1)</f>
        <v>0</v>
      </c>
      <c r="AH78" s="143">
        <f t="shared" si="26"/>
        <v>0</v>
      </c>
      <c r="AI78" s="134">
        <f>IF('1045Bi Dati di base lav.'!N74="",0,'1045Bi Dati di base lav.'!N74)</f>
        <v>0</v>
      </c>
      <c r="AJ78" s="134">
        <f>IF('1045Bi Dati di base lav.'!N74="",0,'1045Bi Dati di base lav.'!P74)</f>
        <v>0</v>
      </c>
      <c r="AK78" s="158">
        <f>IF('1045Bi Dati di base lav.'!V74&gt;0,AA78,0)</f>
        <v>0</v>
      </c>
      <c r="AL78" s="140">
        <f>IF('1045Bi Dati di base lav.'!V74&gt;0,'1045Bi Dati di base lav.'!T74,0)</f>
        <v>0</v>
      </c>
      <c r="AM78" s="134">
        <f>'1045Bi Dati di base lav.'!N74</f>
        <v>0</v>
      </c>
      <c r="AN78" s="134">
        <f>'1045Bi Dati di base lav.'!P74</f>
        <v>0</v>
      </c>
      <c r="AO78" s="134">
        <f t="shared" si="16"/>
        <v>0</v>
      </c>
    </row>
    <row r="79" spans="1:41" s="135" customFormat="1" ht="16.899999999999999" customHeight="1">
      <c r="A79" s="159" t="str">
        <f>IF('1045Bi Dati di base lav.'!A75="","",'1045Bi Dati di base lav.'!A75)</f>
        <v/>
      </c>
      <c r="B79" s="160" t="str">
        <f>IF('1045Bi Dati di base lav.'!B75="","",'1045Bi Dati di base lav.'!B75)</f>
        <v/>
      </c>
      <c r="C79" s="161" t="str">
        <f>IF('1045Bi Dati di base lav.'!C75="","",'1045Bi Dati di base lav.'!C75)</f>
        <v/>
      </c>
      <c r="D79" s="228" t="str">
        <f>IF('1045Bi Dati di base lav.'!AG75="","",'1045Bi Dati di base lav.'!AG75)</f>
        <v/>
      </c>
      <c r="E79" s="236" t="str">
        <f>IF('1045Bi Dati di base lav.'!N75="","",'1045Bi Dati di base lav.'!N75)</f>
        <v/>
      </c>
      <c r="F79" s="224" t="str">
        <f>IF('1045Bi Dati di base lav.'!O75="","",'1045Bi Dati di base lav.'!O75)</f>
        <v/>
      </c>
      <c r="G79" s="231" t="str">
        <f>IF('1045Bi Dati di base lav.'!P75="","",'1045Bi Dati di base lav.'!P75)</f>
        <v/>
      </c>
      <c r="H79" s="232" t="str">
        <f>IF('1045Bi Dati di base lav.'!Q75="","",'1045Bi Dati di base lav.'!Q75)</f>
        <v/>
      </c>
      <c r="I79" s="233" t="str">
        <f>IF('1045Bi Dati di base lav.'!R75="","",'1045Bi Dati di base lav.'!R75)</f>
        <v/>
      </c>
      <c r="J79" s="338" t="str">
        <f t="shared" si="19"/>
        <v/>
      </c>
      <c r="K79" s="236" t="str">
        <f t="shared" ref="K79:K110" si="27">Y79</f>
        <v/>
      </c>
      <c r="L79" s="234" t="str">
        <f>IF('1045Bi Dati di base lav.'!S75="","",'1045Bi Dati di base lav.'!S75)</f>
        <v/>
      </c>
      <c r="M79" s="235" t="str">
        <f t="shared" ref="M79:M110" si="28">Z79</f>
        <v/>
      </c>
      <c r="N79" s="339" t="str">
        <f t="shared" ref="N79:N110" si="29">AA79</f>
        <v/>
      </c>
      <c r="O79" s="338" t="str">
        <f t="shared" ref="O79:O110" si="30">AB79</f>
        <v/>
      </c>
      <c r="P79" s="236" t="str">
        <f t="shared" si="21"/>
        <v/>
      </c>
      <c r="Q79" s="234" t="str">
        <f t="shared" ref="Q79:Q110" si="31">AC79</f>
        <v/>
      </c>
      <c r="R79" s="235" t="str">
        <f t="shared" ref="R79:R110" si="32">AF79</f>
        <v/>
      </c>
      <c r="S79" s="236" t="str">
        <f>IF(N79="","",MAX((N79-AE79)*'1045Ai Domanda'!$B$30,0))</f>
        <v/>
      </c>
      <c r="T79" s="237" t="str">
        <f t="shared" si="22"/>
        <v/>
      </c>
      <c r="U79" s="151"/>
      <c r="V79" s="158" t="str">
        <f>IF('1045Bi Dati di base lav.'!M75="","",'1045Bi Dati di base lav.'!M75)</f>
        <v/>
      </c>
      <c r="W79" s="158" t="str">
        <f>IF($C79="","",'1045Ei Conteggio'!D79)</f>
        <v/>
      </c>
      <c r="X79" s="151">
        <f>IF(AND('1045Bi Dati di base lav.'!Q75="",'1045Bi Dati di base lav.'!R75=""),0,'1045Bi Dati di base lav.'!Q75-'1045Bi Dati di base lav.'!R75)</f>
        <v>0</v>
      </c>
      <c r="Y79" s="151" t="str">
        <f>IF(OR($C79="",'1045Bi Dati di base lav.'!N75="",F79="",'1045Bi Dati di base lav.'!P75="",X79=""),"",'1045Bi Dati di base lav.'!N75-F79-'1045Bi Dati di base lav.'!P75-X79)</f>
        <v/>
      </c>
      <c r="Z79" s="134" t="str">
        <f>IF(K79="","",K79 - '1045Bi Dati di base lav.'!S75)</f>
        <v/>
      </c>
      <c r="AA79" s="134" t="str">
        <f t="shared" si="23"/>
        <v/>
      </c>
      <c r="AB79" s="134" t="str">
        <f t="shared" si="24"/>
        <v/>
      </c>
      <c r="AC79" s="134" t="str">
        <f t="shared" si="20"/>
        <v/>
      </c>
      <c r="AD79" s="134" t="str">
        <f>IF(OR($C79="",K79="",N79=""),"",MAX(O79+'1045Bi Dati di base lav.'!T75-N79,0))</f>
        <v/>
      </c>
      <c r="AE79" s="134">
        <f>'1045Bi Dati di base lav.'!T75</f>
        <v>0</v>
      </c>
      <c r="AF79" s="134" t="str">
        <f t="shared" si="25"/>
        <v/>
      </c>
      <c r="AG79" s="139">
        <f>IF('1045Bi Dati di base lav.'!N75="",0,1)</f>
        <v>0</v>
      </c>
      <c r="AH79" s="143">
        <f t="shared" si="26"/>
        <v>0</v>
      </c>
      <c r="AI79" s="134">
        <f>IF('1045Bi Dati di base lav.'!N75="",0,'1045Bi Dati di base lav.'!N75)</f>
        <v>0</v>
      </c>
      <c r="AJ79" s="134">
        <f>IF('1045Bi Dati di base lav.'!N75="",0,'1045Bi Dati di base lav.'!P75)</f>
        <v>0</v>
      </c>
      <c r="AK79" s="158">
        <f>IF('1045Bi Dati di base lav.'!V75&gt;0,AA79,0)</f>
        <v>0</v>
      </c>
      <c r="AL79" s="140">
        <f>IF('1045Bi Dati di base lav.'!V75&gt;0,'1045Bi Dati di base lav.'!T75,0)</f>
        <v>0</v>
      </c>
      <c r="AM79" s="134">
        <f>'1045Bi Dati di base lav.'!N75</f>
        <v>0</v>
      </c>
      <c r="AN79" s="134">
        <f>'1045Bi Dati di base lav.'!P75</f>
        <v>0</v>
      </c>
      <c r="AO79" s="134">
        <f t="shared" ref="AO79:AO110" si="33">IF(AK79="",0,MAX(AK79-AL79,0))</f>
        <v>0</v>
      </c>
    </row>
    <row r="80" spans="1:41" s="135" customFormat="1" ht="16.899999999999999" customHeight="1">
      <c r="A80" s="159" t="str">
        <f>IF('1045Bi Dati di base lav.'!A76="","",'1045Bi Dati di base lav.'!A76)</f>
        <v/>
      </c>
      <c r="B80" s="160" t="str">
        <f>IF('1045Bi Dati di base lav.'!B76="","",'1045Bi Dati di base lav.'!B76)</f>
        <v/>
      </c>
      <c r="C80" s="161" t="str">
        <f>IF('1045Bi Dati di base lav.'!C76="","",'1045Bi Dati di base lav.'!C76)</f>
        <v/>
      </c>
      <c r="D80" s="228" t="str">
        <f>IF('1045Bi Dati di base lav.'!AG76="","",'1045Bi Dati di base lav.'!AG76)</f>
        <v/>
      </c>
      <c r="E80" s="236" t="str">
        <f>IF('1045Bi Dati di base lav.'!N76="","",'1045Bi Dati di base lav.'!N76)</f>
        <v/>
      </c>
      <c r="F80" s="224" t="str">
        <f>IF('1045Bi Dati di base lav.'!O76="","",'1045Bi Dati di base lav.'!O76)</f>
        <v/>
      </c>
      <c r="G80" s="231" t="str">
        <f>IF('1045Bi Dati di base lav.'!P76="","",'1045Bi Dati di base lav.'!P76)</f>
        <v/>
      </c>
      <c r="H80" s="232" t="str">
        <f>IF('1045Bi Dati di base lav.'!Q76="","",'1045Bi Dati di base lav.'!Q76)</f>
        <v/>
      </c>
      <c r="I80" s="233" t="str">
        <f>IF('1045Bi Dati di base lav.'!R76="","",'1045Bi Dati di base lav.'!R76)</f>
        <v/>
      </c>
      <c r="J80" s="338" t="str">
        <f t="shared" si="19"/>
        <v/>
      </c>
      <c r="K80" s="236" t="str">
        <f t="shared" si="27"/>
        <v/>
      </c>
      <c r="L80" s="234" t="str">
        <f>IF('1045Bi Dati di base lav.'!S76="","",'1045Bi Dati di base lav.'!S76)</f>
        <v/>
      </c>
      <c r="M80" s="235" t="str">
        <f t="shared" si="28"/>
        <v/>
      </c>
      <c r="N80" s="339" t="str">
        <f t="shared" si="29"/>
        <v/>
      </c>
      <c r="O80" s="338" t="str">
        <f t="shared" si="30"/>
        <v/>
      </c>
      <c r="P80" s="236" t="str">
        <f t="shared" si="21"/>
        <v/>
      </c>
      <c r="Q80" s="234" t="str">
        <f t="shared" si="31"/>
        <v/>
      </c>
      <c r="R80" s="235" t="str">
        <f t="shared" si="32"/>
        <v/>
      </c>
      <c r="S80" s="236" t="str">
        <f>IF(N80="","",MAX((N80-AE80)*'1045Ai Domanda'!$B$30,0))</f>
        <v/>
      </c>
      <c r="T80" s="237" t="str">
        <f t="shared" si="22"/>
        <v/>
      </c>
      <c r="U80" s="151"/>
      <c r="V80" s="158" t="str">
        <f>IF('1045Bi Dati di base lav.'!M76="","",'1045Bi Dati di base lav.'!M76)</f>
        <v/>
      </c>
      <c r="W80" s="158" t="str">
        <f>IF($C80="","",'1045Ei Conteggio'!D80)</f>
        <v/>
      </c>
      <c r="X80" s="151">
        <f>IF(AND('1045Bi Dati di base lav.'!Q76="",'1045Bi Dati di base lav.'!R76=""),0,'1045Bi Dati di base lav.'!Q76-'1045Bi Dati di base lav.'!R76)</f>
        <v>0</v>
      </c>
      <c r="Y80" s="151" t="str">
        <f>IF(OR($C80="",'1045Bi Dati di base lav.'!N76="",F80="",'1045Bi Dati di base lav.'!P76="",X80=""),"",'1045Bi Dati di base lav.'!N76-F80-'1045Bi Dati di base lav.'!P76-X80)</f>
        <v/>
      </c>
      <c r="Z80" s="134" t="str">
        <f>IF(K80="","",K80 - '1045Bi Dati di base lav.'!S76)</f>
        <v/>
      </c>
      <c r="AA80" s="134" t="str">
        <f t="shared" si="23"/>
        <v/>
      </c>
      <c r="AB80" s="134" t="str">
        <f t="shared" si="24"/>
        <v/>
      </c>
      <c r="AC80" s="134" t="str">
        <f t="shared" si="20"/>
        <v/>
      </c>
      <c r="AD80" s="134" t="str">
        <f>IF(OR($C80="",K80="",N80=""),"",MAX(O80+'1045Bi Dati di base lav.'!T76-N80,0))</f>
        <v/>
      </c>
      <c r="AE80" s="134">
        <f>'1045Bi Dati di base lav.'!T76</f>
        <v>0</v>
      </c>
      <c r="AF80" s="134" t="str">
        <f t="shared" si="25"/>
        <v/>
      </c>
      <c r="AG80" s="139">
        <f>IF('1045Bi Dati di base lav.'!N76="",0,1)</f>
        <v>0</v>
      </c>
      <c r="AH80" s="143">
        <f t="shared" si="26"/>
        <v>0</v>
      </c>
      <c r="AI80" s="134">
        <f>IF('1045Bi Dati di base lav.'!N76="",0,'1045Bi Dati di base lav.'!N76)</f>
        <v>0</v>
      </c>
      <c r="AJ80" s="134">
        <f>IF('1045Bi Dati di base lav.'!N76="",0,'1045Bi Dati di base lav.'!P76)</f>
        <v>0</v>
      </c>
      <c r="AK80" s="158">
        <f>IF('1045Bi Dati di base lav.'!V76&gt;0,AA80,0)</f>
        <v>0</v>
      </c>
      <c r="AL80" s="140">
        <f>IF('1045Bi Dati di base lav.'!V76&gt;0,'1045Bi Dati di base lav.'!T76,0)</f>
        <v>0</v>
      </c>
      <c r="AM80" s="134">
        <f>'1045Bi Dati di base lav.'!N76</f>
        <v>0</v>
      </c>
      <c r="AN80" s="134">
        <f>'1045Bi Dati di base lav.'!P76</f>
        <v>0</v>
      </c>
      <c r="AO80" s="134">
        <f t="shared" si="33"/>
        <v>0</v>
      </c>
    </row>
    <row r="81" spans="1:41" s="135" customFormat="1" ht="16.899999999999999" customHeight="1">
      <c r="A81" s="159" t="str">
        <f>IF('1045Bi Dati di base lav.'!A77="","",'1045Bi Dati di base lav.'!A77)</f>
        <v/>
      </c>
      <c r="B81" s="160" t="str">
        <f>IF('1045Bi Dati di base lav.'!B77="","",'1045Bi Dati di base lav.'!B77)</f>
        <v/>
      </c>
      <c r="C81" s="161" t="str">
        <f>IF('1045Bi Dati di base lav.'!C77="","",'1045Bi Dati di base lav.'!C77)</f>
        <v/>
      </c>
      <c r="D81" s="228" t="str">
        <f>IF('1045Bi Dati di base lav.'!AG77="","",'1045Bi Dati di base lav.'!AG77)</f>
        <v/>
      </c>
      <c r="E81" s="236" t="str">
        <f>IF('1045Bi Dati di base lav.'!N77="","",'1045Bi Dati di base lav.'!N77)</f>
        <v/>
      </c>
      <c r="F81" s="224" t="str">
        <f>IF('1045Bi Dati di base lav.'!O77="","",'1045Bi Dati di base lav.'!O77)</f>
        <v/>
      </c>
      <c r="G81" s="231" t="str">
        <f>IF('1045Bi Dati di base lav.'!P77="","",'1045Bi Dati di base lav.'!P77)</f>
        <v/>
      </c>
      <c r="H81" s="232" t="str">
        <f>IF('1045Bi Dati di base lav.'!Q77="","",'1045Bi Dati di base lav.'!Q77)</f>
        <v/>
      </c>
      <c r="I81" s="233" t="str">
        <f>IF('1045Bi Dati di base lav.'!R77="","",'1045Bi Dati di base lav.'!R77)</f>
        <v/>
      </c>
      <c r="J81" s="338" t="str">
        <f t="shared" si="19"/>
        <v/>
      </c>
      <c r="K81" s="236" t="str">
        <f t="shared" si="27"/>
        <v/>
      </c>
      <c r="L81" s="234" t="str">
        <f>IF('1045Bi Dati di base lav.'!S77="","",'1045Bi Dati di base lav.'!S77)</f>
        <v/>
      </c>
      <c r="M81" s="235" t="str">
        <f t="shared" si="28"/>
        <v/>
      </c>
      <c r="N81" s="339" t="str">
        <f t="shared" si="29"/>
        <v/>
      </c>
      <c r="O81" s="338" t="str">
        <f t="shared" si="30"/>
        <v/>
      </c>
      <c r="P81" s="236" t="str">
        <f t="shared" si="21"/>
        <v/>
      </c>
      <c r="Q81" s="234" t="str">
        <f t="shared" si="31"/>
        <v/>
      </c>
      <c r="R81" s="235" t="str">
        <f t="shared" si="32"/>
        <v/>
      </c>
      <c r="S81" s="236" t="str">
        <f>IF(N81="","",MAX((N81-AE81)*'1045Ai Domanda'!$B$30,0))</f>
        <v/>
      </c>
      <c r="T81" s="237" t="str">
        <f t="shared" si="22"/>
        <v/>
      </c>
      <c r="U81" s="151"/>
      <c r="V81" s="158" t="str">
        <f>IF('1045Bi Dati di base lav.'!M77="","",'1045Bi Dati di base lav.'!M77)</f>
        <v/>
      </c>
      <c r="W81" s="158" t="str">
        <f>IF($C81="","",'1045Ei Conteggio'!D81)</f>
        <v/>
      </c>
      <c r="X81" s="151">
        <f>IF(AND('1045Bi Dati di base lav.'!Q77="",'1045Bi Dati di base lav.'!R77=""),0,'1045Bi Dati di base lav.'!Q77-'1045Bi Dati di base lav.'!R77)</f>
        <v>0</v>
      </c>
      <c r="Y81" s="151" t="str">
        <f>IF(OR($C81="",'1045Bi Dati di base lav.'!N77="",F81="",'1045Bi Dati di base lav.'!P77="",X81=""),"",'1045Bi Dati di base lav.'!N77-F81-'1045Bi Dati di base lav.'!P77-X81)</f>
        <v/>
      </c>
      <c r="Z81" s="134" t="str">
        <f>IF(K81="","",K81 - '1045Bi Dati di base lav.'!S77)</f>
        <v/>
      </c>
      <c r="AA81" s="134" t="str">
        <f t="shared" si="23"/>
        <v/>
      </c>
      <c r="AB81" s="134" t="str">
        <f t="shared" si="24"/>
        <v/>
      </c>
      <c r="AC81" s="134" t="str">
        <f t="shared" si="20"/>
        <v/>
      </c>
      <c r="AD81" s="134" t="str">
        <f>IF(OR($C81="",K81="",N81=""),"",MAX(O81+'1045Bi Dati di base lav.'!T77-N81,0))</f>
        <v/>
      </c>
      <c r="AE81" s="134">
        <f>'1045Bi Dati di base lav.'!T77</f>
        <v>0</v>
      </c>
      <c r="AF81" s="134" t="str">
        <f t="shared" si="25"/>
        <v/>
      </c>
      <c r="AG81" s="139">
        <f>IF('1045Bi Dati di base lav.'!N77="",0,1)</f>
        <v>0</v>
      </c>
      <c r="AH81" s="143">
        <f t="shared" si="26"/>
        <v>0</v>
      </c>
      <c r="AI81" s="134">
        <f>IF('1045Bi Dati di base lav.'!N77="",0,'1045Bi Dati di base lav.'!N77)</f>
        <v>0</v>
      </c>
      <c r="AJ81" s="134">
        <f>IF('1045Bi Dati di base lav.'!N77="",0,'1045Bi Dati di base lav.'!P77)</f>
        <v>0</v>
      </c>
      <c r="AK81" s="158">
        <f>IF('1045Bi Dati di base lav.'!V77&gt;0,AA81,0)</f>
        <v>0</v>
      </c>
      <c r="AL81" s="140">
        <f>IF('1045Bi Dati di base lav.'!V77&gt;0,'1045Bi Dati di base lav.'!T77,0)</f>
        <v>0</v>
      </c>
      <c r="AM81" s="134">
        <f>'1045Bi Dati di base lav.'!N77</f>
        <v>0</v>
      </c>
      <c r="AN81" s="134">
        <f>'1045Bi Dati di base lav.'!P77</f>
        <v>0</v>
      </c>
      <c r="AO81" s="134">
        <f t="shared" si="33"/>
        <v>0</v>
      </c>
    </row>
    <row r="82" spans="1:41" s="135" customFormat="1" ht="16.899999999999999" customHeight="1">
      <c r="A82" s="159" t="str">
        <f>IF('1045Bi Dati di base lav.'!A78="","",'1045Bi Dati di base lav.'!A78)</f>
        <v/>
      </c>
      <c r="B82" s="160" t="str">
        <f>IF('1045Bi Dati di base lav.'!B78="","",'1045Bi Dati di base lav.'!B78)</f>
        <v/>
      </c>
      <c r="C82" s="161" t="str">
        <f>IF('1045Bi Dati di base lav.'!C78="","",'1045Bi Dati di base lav.'!C78)</f>
        <v/>
      </c>
      <c r="D82" s="228" t="str">
        <f>IF('1045Bi Dati di base lav.'!AG78="","",'1045Bi Dati di base lav.'!AG78)</f>
        <v/>
      </c>
      <c r="E82" s="236" t="str">
        <f>IF('1045Bi Dati di base lav.'!N78="","",'1045Bi Dati di base lav.'!N78)</f>
        <v/>
      </c>
      <c r="F82" s="224" t="str">
        <f>IF('1045Bi Dati di base lav.'!O78="","",'1045Bi Dati di base lav.'!O78)</f>
        <v/>
      </c>
      <c r="G82" s="231" t="str">
        <f>IF('1045Bi Dati di base lav.'!P78="","",'1045Bi Dati di base lav.'!P78)</f>
        <v/>
      </c>
      <c r="H82" s="232" t="str">
        <f>IF('1045Bi Dati di base lav.'!Q78="","",'1045Bi Dati di base lav.'!Q78)</f>
        <v/>
      </c>
      <c r="I82" s="233" t="str">
        <f>IF('1045Bi Dati di base lav.'!R78="","",'1045Bi Dati di base lav.'!R78)</f>
        <v/>
      </c>
      <c r="J82" s="338" t="str">
        <f t="shared" si="19"/>
        <v/>
      </c>
      <c r="K82" s="236" t="str">
        <f t="shared" si="27"/>
        <v/>
      </c>
      <c r="L82" s="234" t="str">
        <f>IF('1045Bi Dati di base lav.'!S78="","",'1045Bi Dati di base lav.'!S78)</f>
        <v/>
      </c>
      <c r="M82" s="235" t="str">
        <f t="shared" si="28"/>
        <v/>
      </c>
      <c r="N82" s="339" t="str">
        <f t="shared" si="29"/>
        <v/>
      </c>
      <c r="O82" s="338" t="str">
        <f t="shared" si="30"/>
        <v/>
      </c>
      <c r="P82" s="236" t="str">
        <f t="shared" si="21"/>
        <v/>
      </c>
      <c r="Q82" s="234" t="str">
        <f t="shared" si="31"/>
        <v/>
      </c>
      <c r="R82" s="235" t="str">
        <f t="shared" si="32"/>
        <v/>
      </c>
      <c r="S82" s="236" t="str">
        <f>IF(N82="","",MAX((N82-AE82)*'1045Ai Domanda'!$B$30,0))</f>
        <v/>
      </c>
      <c r="T82" s="237" t="str">
        <f t="shared" si="22"/>
        <v/>
      </c>
      <c r="U82" s="151"/>
      <c r="V82" s="158" t="str">
        <f>IF('1045Bi Dati di base lav.'!M78="","",'1045Bi Dati di base lav.'!M78)</f>
        <v/>
      </c>
      <c r="W82" s="158" t="str">
        <f>IF($C82="","",'1045Ei Conteggio'!D82)</f>
        <v/>
      </c>
      <c r="X82" s="151">
        <f>IF(AND('1045Bi Dati di base lav.'!Q78="",'1045Bi Dati di base lav.'!R78=""),0,'1045Bi Dati di base lav.'!Q78-'1045Bi Dati di base lav.'!R78)</f>
        <v>0</v>
      </c>
      <c r="Y82" s="151" t="str">
        <f>IF(OR($C82="",'1045Bi Dati di base lav.'!N78="",F82="",'1045Bi Dati di base lav.'!P78="",X82=""),"",'1045Bi Dati di base lav.'!N78-F82-'1045Bi Dati di base lav.'!P78-X82)</f>
        <v/>
      </c>
      <c r="Z82" s="134" t="str">
        <f>IF(K82="","",K82 - '1045Bi Dati di base lav.'!S78)</f>
        <v/>
      </c>
      <c r="AA82" s="134" t="str">
        <f t="shared" si="23"/>
        <v/>
      </c>
      <c r="AB82" s="134" t="str">
        <f t="shared" si="24"/>
        <v/>
      </c>
      <c r="AC82" s="134" t="str">
        <f t="shared" si="20"/>
        <v/>
      </c>
      <c r="AD82" s="134" t="str">
        <f>IF(OR($C82="",K82="",N82=""),"",MAX(O82+'1045Bi Dati di base lav.'!T78-N82,0))</f>
        <v/>
      </c>
      <c r="AE82" s="134">
        <f>'1045Bi Dati di base lav.'!T78</f>
        <v>0</v>
      </c>
      <c r="AF82" s="134" t="str">
        <f t="shared" si="25"/>
        <v/>
      </c>
      <c r="AG82" s="139">
        <f>IF('1045Bi Dati di base lav.'!N78="",0,1)</f>
        <v>0</v>
      </c>
      <c r="AH82" s="143">
        <f t="shared" si="26"/>
        <v>0</v>
      </c>
      <c r="AI82" s="134">
        <f>IF('1045Bi Dati di base lav.'!N78="",0,'1045Bi Dati di base lav.'!N78)</f>
        <v>0</v>
      </c>
      <c r="AJ82" s="134">
        <f>IF('1045Bi Dati di base lav.'!N78="",0,'1045Bi Dati di base lav.'!P78)</f>
        <v>0</v>
      </c>
      <c r="AK82" s="158">
        <f>IF('1045Bi Dati di base lav.'!V78&gt;0,AA82,0)</f>
        <v>0</v>
      </c>
      <c r="AL82" s="140">
        <f>IF('1045Bi Dati di base lav.'!V78&gt;0,'1045Bi Dati di base lav.'!T78,0)</f>
        <v>0</v>
      </c>
      <c r="AM82" s="134">
        <f>'1045Bi Dati di base lav.'!N78</f>
        <v>0</v>
      </c>
      <c r="AN82" s="134">
        <f>'1045Bi Dati di base lav.'!P78</f>
        <v>0</v>
      </c>
      <c r="AO82" s="134">
        <f t="shared" si="33"/>
        <v>0</v>
      </c>
    </row>
    <row r="83" spans="1:41" s="135" customFormat="1" ht="16.899999999999999" customHeight="1">
      <c r="A83" s="159" t="str">
        <f>IF('1045Bi Dati di base lav.'!A79="","",'1045Bi Dati di base lav.'!A79)</f>
        <v/>
      </c>
      <c r="B83" s="160" t="str">
        <f>IF('1045Bi Dati di base lav.'!B79="","",'1045Bi Dati di base lav.'!B79)</f>
        <v/>
      </c>
      <c r="C83" s="161" t="str">
        <f>IF('1045Bi Dati di base lav.'!C79="","",'1045Bi Dati di base lav.'!C79)</f>
        <v/>
      </c>
      <c r="D83" s="228" t="str">
        <f>IF('1045Bi Dati di base lav.'!AG79="","",'1045Bi Dati di base lav.'!AG79)</f>
        <v/>
      </c>
      <c r="E83" s="236" t="str">
        <f>IF('1045Bi Dati di base lav.'!N79="","",'1045Bi Dati di base lav.'!N79)</f>
        <v/>
      </c>
      <c r="F83" s="224" t="str">
        <f>IF('1045Bi Dati di base lav.'!O79="","",'1045Bi Dati di base lav.'!O79)</f>
        <v/>
      </c>
      <c r="G83" s="231" t="str">
        <f>IF('1045Bi Dati di base lav.'!P79="","",'1045Bi Dati di base lav.'!P79)</f>
        <v/>
      </c>
      <c r="H83" s="232" t="str">
        <f>IF('1045Bi Dati di base lav.'!Q79="","",'1045Bi Dati di base lav.'!Q79)</f>
        <v/>
      </c>
      <c r="I83" s="233" t="str">
        <f>IF('1045Bi Dati di base lav.'!R79="","",'1045Bi Dati di base lav.'!R79)</f>
        <v/>
      </c>
      <c r="J83" s="338" t="str">
        <f t="shared" si="19"/>
        <v/>
      </c>
      <c r="K83" s="236" t="str">
        <f t="shared" si="27"/>
        <v/>
      </c>
      <c r="L83" s="234" t="str">
        <f>IF('1045Bi Dati di base lav.'!S79="","",'1045Bi Dati di base lav.'!S79)</f>
        <v/>
      </c>
      <c r="M83" s="235" t="str">
        <f t="shared" si="28"/>
        <v/>
      </c>
      <c r="N83" s="339" t="str">
        <f t="shared" si="29"/>
        <v/>
      </c>
      <c r="O83" s="338" t="str">
        <f t="shared" si="30"/>
        <v/>
      </c>
      <c r="P83" s="236" t="str">
        <f t="shared" si="21"/>
        <v/>
      </c>
      <c r="Q83" s="234" t="str">
        <f t="shared" si="31"/>
        <v/>
      </c>
      <c r="R83" s="235" t="str">
        <f t="shared" si="32"/>
        <v/>
      </c>
      <c r="S83" s="236" t="str">
        <f>IF(N83="","",MAX((N83-AE83)*'1045Ai Domanda'!$B$30,0))</f>
        <v/>
      </c>
      <c r="T83" s="237" t="str">
        <f t="shared" si="22"/>
        <v/>
      </c>
      <c r="U83" s="151"/>
      <c r="V83" s="158" t="str">
        <f>IF('1045Bi Dati di base lav.'!M79="","",'1045Bi Dati di base lav.'!M79)</f>
        <v/>
      </c>
      <c r="W83" s="158" t="str">
        <f>IF($C83="","",'1045Ei Conteggio'!D83)</f>
        <v/>
      </c>
      <c r="X83" s="151">
        <f>IF(AND('1045Bi Dati di base lav.'!Q79="",'1045Bi Dati di base lav.'!R79=""),0,'1045Bi Dati di base lav.'!Q79-'1045Bi Dati di base lav.'!R79)</f>
        <v>0</v>
      </c>
      <c r="Y83" s="151" t="str">
        <f>IF(OR($C83="",'1045Bi Dati di base lav.'!N79="",F83="",'1045Bi Dati di base lav.'!P79="",X83=""),"",'1045Bi Dati di base lav.'!N79-F83-'1045Bi Dati di base lav.'!P79-X83)</f>
        <v/>
      </c>
      <c r="Z83" s="134" t="str">
        <f>IF(K83="","",K83 - '1045Bi Dati di base lav.'!S79)</f>
        <v/>
      </c>
      <c r="AA83" s="134" t="str">
        <f t="shared" si="23"/>
        <v/>
      </c>
      <c r="AB83" s="134" t="str">
        <f t="shared" si="24"/>
        <v/>
      </c>
      <c r="AC83" s="134" t="str">
        <f t="shared" si="20"/>
        <v/>
      </c>
      <c r="AD83" s="134" t="str">
        <f>IF(OR($C83="",K83="",N83=""),"",MAX(O83+'1045Bi Dati di base lav.'!T79-N83,0))</f>
        <v/>
      </c>
      <c r="AE83" s="134">
        <f>'1045Bi Dati di base lav.'!T79</f>
        <v>0</v>
      </c>
      <c r="AF83" s="134" t="str">
        <f t="shared" si="25"/>
        <v/>
      </c>
      <c r="AG83" s="139">
        <f>IF('1045Bi Dati di base lav.'!N79="",0,1)</f>
        <v>0</v>
      </c>
      <c r="AH83" s="143">
        <f t="shared" si="26"/>
        <v>0</v>
      </c>
      <c r="AI83" s="134">
        <f>IF('1045Bi Dati di base lav.'!N79="",0,'1045Bi Dati di base lav.'!N79)</f>
        <v>0</v>
      </c>
      <c r="AJ83" s="134">
        <f>IF('1045Bi Dati di base lav.'!N79="",0,'1045Bi Dati di base lav.'!P79)</f>
        <v>0</v>
      </c>
      <c r="AK83" s="158">
        <f>IF('1045Bi Dati di base lav.'!V79&gt;0,AA83,0)</f>
        <v>0</v>
      </c>
      <c r="AL83" s="140">
        <f>IF('1045Bi Dati di base lav.'!V79&gt;0,'1045Bi Dati di base lav.'!T79,0)</f>
        <v>0</v>
      </c>
      <c r="AM83" s="134">
        <f>'1045Bi Dati di base lav.'!N79</f>
        <v>0</v>
      </c>
      <c r="AN83" s="134">
        <f>'1045Bi Dati di base lav.'!P79</f>
        <v>0</v>
      </c>
      <c r="AO83" s="134">
        <f t="shared" si="33"/>
        <v>0</v>
      </c>
    </row>
    <row r="84" spans="1:41" s="135" customFormat="1" ht="16.899999999999999" customHeight="1">
      <c r="A84" s="159" t="str">
        <f>IF('1045Bi Dati di base lav.'!A80="","",'1045Bi Dati di base lav.'!A80)</f>
        <v/>
      </c>
      <c r="B84" s="160" t="str">
        <f>IF('1045Bi Dati di base lav.'!B80="","",'1045Bi Dati di base lav.'!B80)</f>
        <v/>
      </c>
      <c r="C84" s="161" t="str">
        <f>IF('1045Bi Dati di base lav.'!C80="","",'1045Bi Dati di base lav.'!C80)</f>
        <v/>
      </c>
      <c r="D84" s="228" t="str">
        <f>IF('1045Bi Dati di base lav.'!AG80="","",'1045Bi Dati di base lav.'!AG80)</f>
        <v/>
      </c>
      <c r="E84" s="236" t="str">
        <f>IF('1045Bi Dati di base lav.'!N80="","",'1045Bi Dati di base lav.'!N80)</f>
        <v/>
      </c>
      <c r="F84" s="224" t="str">
        <f>IF('1045Bi Dati di base lav.'!O80="","",'1045Bi Dati di base lav.'!O80)</f>
        <v/>
      </c>
      <c r="G84" s="231" t="str">
        <f>IF('1045Bi Dati di base lav.'!P80="","",'1045Bi Dati di base lav.'!P80)</f>
        <v/>
      </c>
      <c r="H84" s="232" t="str">
        <f>IF('1045Bi Dati di base lav.'!Q80="","",'1045Bi Dati di base lav.'!Q80)</f>
        <v/>
      </c>
      <c r="I84" s="233" t="str">
        <f>IF('1045Bi Dati di base lav.'!R80="","",'1045Bi Dati di base lav.'!R80)</f>
        <v/>
      </c>
      <c r="J84" s="338" t="str">
        <f t="shared" si="19"/>
        <v/>
      </c>
      <c r="K84" s="236" t="str">
        <f t="shared" si="27"/>
        <v/>
      </c>
      <c r="L84" s="234" t="str">
        <f>IF('1045Bi Dati di base lav.'!S80="","",'1045Bi Dati di base lav.'!S80)</f>
        <v/>
      </c>
      <c r="M84" s="235" t="str">
        <f t="shared" si="28"/>
        <v/>
      </c>
      <c r="N84" s="339" t="str">
        <f t="shared" si="29"/>
        <v/>
      </c>
      <c r="O84" s="338" t="str">
        <f t="shared" si="30"/>
        <v/>
      </c>
      <c r="P84" s="236" t="str">
        <f t="shared" si="21"/>
        <v/>
      </c>
      <c r="Q84" s="234" t="str">
        <f t="shared" si="31"/>
        <v/>
      </c>
      <c r="R84" s="235" t="str">
        <f t="shared" si="32"/>
        <v/>
      </c>
      <c r="S84" s="236" t="str">
        <f>IF(N84="","",MAX((N84-AE84)*'1045Ai Domanda'!$B$30,0))</f>
        <v/>
      </c>
      <c r="T84" s="237" t="str">
        <f t="shared" si="22"/>
        <v/>
      </c>
      <c r="U84" s="151"/>
      <c r="V84" s="158" t="str">
        <f>IF('1045Bi Dati di base lav.'!M80="","",'1045Bi Dati di base lav.'!M80)</f>
        <v/>
      </c>
      <c r="W84" s="158" t="str">
        <f>IF($C84="","",'1045Ei Conteggio'!D84)</f>
        <v/>
      </c>
      <c r="X84" s="151">
        <f>IF(AND('1045Bi Dati di base lav.'!Q80="",'1045Bi Dati di base lav.'!R80=""),0,'1045Bi Dati di base lav.'!Q80-'1045Bi Dati di base lav.'!R80)</f>
        <v>0</v>
      </c>
      <c r="Y84" s="151" t="str">
        <f>IF(OR($C84="",'1045Bi Dati di base lav.'!N80="",F84="",'1045Bi Dati di base lav.'!P80="",X84=""),"",'1045Bi Dati di base lav.'!N80-F84-'1045Bi Dati di base lav.'!P80-X84)</f>
        <v/>
      </c>
      <c r="Z84" s="134" t="str">
        <f>IF(K84="","",K84 - '1045Bi Dati di base lav.'!S80)</f>
        <v/>
      </c>
      <c r="AA84" s="134" t="str">
        <f t="shared" si="23"/>
        <v/>
      </c>
      <c r="AB84" s="134" t="str">
        <f t="shared" si="24"/>
        <v/>
      </c>
      <c r="AC84" s="134" t="str">
        <f t="shared" si="20"/>
        <v/>
      </c>
      <c r="AD84" s="134" t="str">
        <f>IF(OR($C84="",K84="",N84=""),"",MAX(O84+'1045Bi Dati di base lav.'!T80-N84,0))</f>
        <v/>
      </c>
      <c r="AE84" s="134">
        <f>'1045Bi Dati di base lav.'!T80</f>
        <v>0</v>
      </c>
      <c r="AF84" s="134" t="str">
        <f t="shared" si="25"/>
        <v/>
      </c>
      <c r="AG84" s="139">
        <f>IF('1045Bi Dati di base lav.'!N80="",0,1)</f>
        <v>0</v>
      </c>
      <c r="AH84" s="143">
        <f t="shared" si="26"/>
        <v>0</v>
      </c>
      <c r="AI84" s="134">
        <f>IF('1045Bi Dati di base lav.'!N80="",0,'1045Bi Dati di base lav.'!N80)</f>
        <v>0</v>
      </c>
      <c r="AJ84" s="134">
        <f>IF('1045Bi Dati di base lav.'!N80="",0,'1045Bi Dati di base lav.'!P80)</f>
        <v>0</v>
      </c>
      <c r="AK84" s="158">
        <f>IF('1045Bi Dati di base lav.'!V80&gt;0,AA84,0)</f>
        <v>0</v>
      </c>
      <c r="AL84" s="140">
        <f>IF('1045Bi Dati di base lav.'!V80&gt;0,'1045Bi Dati di base lav.'!T80,0)</f>
        <v>0</v>
      </c>
      <c r="AM84" s="134">
        <f>'1045Bi Dati di base lav.'!N80</f>
        <v>0</v>
      </c>
      <c r="AN84" s="134">
        <f>'1045Bi Dati di base lav.'!P80</f>
        <v>0</v>
      </c>
      <c r="AO84" s="134">
        <f t="shared" si="33"/>
        <v>0</v>
      </c>
    </row>
    <row r="85" spans="1:41" s="135" customFormat="1" ht="16.899999999999999" customHeight="1">
      <c r="A85" s="159" t="str">
        <f>IF('1045Bi Dati di base lav.'!A81="","",'1045Bi Dati di base lav.'!A81)</f>
        <v/>
      </c>
      <c r="B85" s="160" t="str">
        <f>IF('1045Bi Dati di base lav.'!B81="","",'1045Bi Dati di base lav.'!B81)</f>
        <v/>
      </c>
      <c r="C85" s="161" t="str">
        <f>IF('1045Bi Dati di base lav.'!C81="","",'1045Bi Dati di base lav.'!C81)</f>
        <v/>
      </c>
      <c r="D85" s="228" t="str">
        <f>IF('1045Bi Dati di base lav.'!AG81="","",'1045Bi Dati di base lav.'!AG81)</f>
        <v/>
      </c>
      <c r="E85" s="236" t="str">
        <f>IF('1045Bi Dati di base lav.'!N81="","",'1045Bi Dati di base lav.'!N81)</f>
        <v/>
      </c>
      <c r="F85" s="224" t="str">
        <f>IF('1045Bi Dati di base lav.'!O81="","",'1045Bi Dati di base lav.'!O81)</f>
        <v/>
      </c>
      <c r="G85" s="231" t="str">
        <f>IF('1045Bi Dati di base lav.'!P81="","",'1045Bi Dati di base lav.'!P81)</f>
        <v/>
      </c>
      <c r="H85" s="232" t="str">
        <f>IF('1045Bi Dati di base lav.'!Q81="","",'1045Bi Dati di base lav.'!Q81)</f>
        <v/>
      </c>
      <c r="I85" s="233" t="str">
        <f>IF('1045Bi Dati di base lav.'!R81="","",'1045Bi Dati di base lav.'!R81)</f>
        <v/>
      </c>
      <c r="J85" s="338" t="str">
        <f t="shared" si="19"/>
        <v/>
      </c>
      <c r="K85" s="236" t="str">
        <f t="shared" si="27"/>
        <v/>
      </c>
      <c r="L85" s="234" t="str">
        <f>IF('1045Bi Dati di base lav.'!S81="","",'1045Bi Dati di base lav.'!S81)</f>
        <v/>
      </c>
      <c r="M85" s="235" t="str">
        <f t="shared" si="28"/>
        <v/>
      </c>
      <c r="N85" s="339" t="str">
        <f t="shared" si="29"/>
        <v/>
      </c>
      <c r="O85" s="338" t="str">
        <f t="shared" si="30"/>
        <v/>
      </c>
      <c r="P85" s="236" t="str">
        <f t="shared" si="21"/>
        <v/>
      </c>
      <c r="Q85" s="234" t="str">
        <f t="shared" si="31"/>
        <v/>
      </c>
      <c r="R85" s="235" t="str">
        <f t="shared" si="32"/>
        <v/>
      </c>
      <c r="S85" s="236" t="str">
        <f>IF(N85="","",MAX((N85-AE85)*'1045Ai Domanda'!$B$30,0))</f>
        <v/>
      </c>
      <c r="T85" s="237" t="str">
        <f t="shared" si="22"/>
        <v/>
      </c>
      <c r="U85" s="151"/>
      <c r="V85" s="158" t="str">
        <f>IF('1045Bi Dati di base lav.'!M81="","",'1045Bi Dati di base lav.'!M81)</f>
        <v/>
      </c>
      <c r="W85" s="158" t="str">
        <f>IF($C85="","",'1045Ei Conteggio'!D85)</f>
        <v/>
      </c>
      <c r="X85" s="151">
        <f>IF(AND('1045Bi Dati di base lav.'!Q81="",'1045Bi Dati di base lav.'!R81=""),0,'1045Bi Dati di base lav.'!Q81-'1045Bi Dati di base lav.'!R81)</f>
        <v>0</v>
      </c>
      <c r="Y85" s="151" t="str">
        <f>IF(OR($C85="",'1045Bi Dati di base lav.'!N81="",F85="",'1045Bi Dati di base lav.'!P81="",X85=""),"",'1045Bi Dati di base lav.'!N81-F85-'1045Bi Dati di base lav.'!P81-X85)</f>
        <v/>
      </c>
      <c r="Z85" s="134" t="str">
        <f>IF(K85="","",K85 - '1045Bi Dati di base lav.'!S81)</f>
        <v/>
      </c>
      <c r="AA85" s="134" t="str">
        <f t="shared" si="23"/>
        <v/>
      </c>
      <c r="AB85" s="134" t="str">
        <f t="shared" si="24"/>
        <v/>
      </c>
      <c r="AC85" s="134" t="str">
        <f t="shared" si="20"/>
        <v/>
      </c>
      <c r="AD85" s="134" t="str">
        <f>IF(OR($C85="",K85="",N85=""),"",MAX(O85+'1045Bi Dati di base lav.'!T81-N85,0))</f>
        <v/>
      </c>
      <c r="AE85" s="134">
        <f>'1045Bi Dati di base lav.'!T81</f>
        <v>0</v>
      </c>
      <c r="AF85" s="134" t="str">
        <f t="shared" si="25"/>
        <v/>
      </c>
      <c r="AG85" s="139">
        <f>IF('1045Bi Dati di base lav.'!N81="",0,1)</f>
        <v>0</v>
      </c>
      <c r="AH85" s="143">
        <f t="shared" si="26"/>
        <v>0</v>
      </c>
      <c r="AI85" s="134">
        <f>IF('1045Bi Dati di base lav.'!N81="",0,'1045Bi Dati di base lav.'!N81)</f>
        <v>0</v>
      </c>
      <c r="AJ85" s="134">
        <f>IF('1045Bi Dati di base lav.'!N81="",0,'1045Bi Dati di base lav.'!P81)</f>
        <v>0</v>
      </c>
      <c r="AK85" s="158">
        <f>IF('1045Bi Dati di base lav.'!V81&gt;0,AA85,0)</f>
        <v>0</v>
      </c>
      <c r="AL85" s="140">
        <f>IF('1045Bi Dati di base lav.'!V81&gt;0,'1045Bi Dati di base lav.'!T81,0)</f>
        <v>0</v>
      </c>
      <c r="AM85" s="134">
        <f>'1045Bi Dati di base lav.'!N81</f>
        <v>0</v>
      </c>
      <c r="AN85" s="134">
        <f>'1045Bi Dati di base lav.'!P81</f>
        <v>0</v>
      </c>
      <c r="AO85" s="134">
        <f t="shared" si="33"/>
        <v>0</v>
      </c>
    </row>
    <row r="86" spans="1:41" s="135" customFormat="1" ht="16.899999999999999" customHeight="1">
      <c r="A86" s="159" t="str">
        <f>IF('1045Bi Dati di base lav.'!A82="","",'1045Bi Dati di base lav.'!A82)</f>
        <v/>
      </c>
      <c r="B86" s="160" t="str">
        <f>IF('1045Bi Dati di base lav.'!B82="","",'1045Bi Dati di base lav.'!B82)</f>
        <v/>
      </c>
      <c r="C86" s="161" t="str">
        <f>IF('1045Bi Dati di base lav.'!C82="","",'1045Bi Dati di base lav.'!C82)</f>
        <v/>
      </c>
      <c r="D86" s="228" t="str">
        <f>IF('1045Bi Dati di base lav.'!AG82="","",'1045Bi Dati di base lav.'!AG82)</f>
        <v/>
      </c>
      <c r="E86" s="236" t="str">
        <f>IF('1045Bi Dati di base lav.'!N82="","",'1045Bi Dati di base lav.'!N82)</f>
        <v/>
      </c>
      <c r="F86" s="224" t="str">
        <f>IF('1045Bi Dati di base lav.'!O82="","",'1045Bi Dati di base lav.'!O82)</f>
        <v/>
      </c>
      <c r="G86" s="231" t="str">
        <f>IF('1045Bi Dati di base lav.'!P82="","",'1045Bi Dati di base lav.'!P82)</f>
        <v/>
      </c>
      <c r="H86" s="232" t="str">
        <f>IF('1045Bi Dati di base lav.'!Q82="","",'1045Bi Dati di base lav.'!Q82)</f>
        <v/>
      </c>
      <c r="I86" s="233" t="str">
        <f>IF('1045Bi Dati di base lav.'!R82="","",'1045Bi Dati di base lav.'!R82)</f>
        <v/>
      </c>
      <c r="J86" s="338" t="str">
        <f t="shared" si="19"/>
        <v/>
      </c>
      <c r="K86" s="236" t="str">
        <f t="shared" si="27"/>
        <v/>
      </c>
      <c r="L86" s="234" t="str">
        <f>IF('1045Bi Dati di base lav.'!S82="","",'1045Bi Dati di base lav.'!S82)</f>
        <v/>
      </c>
      <c r="M86" s="235" t="str">
        <f t="shared" si="28"/>
        <v/>
      </c>
      <c r="N86" s="339" t="str">
        <f t="shared" si="29"/>
        <v/>
      </c>
      <c r="O86" s="338" t="str">
        <f t="shared" si="30"/>
        <v/>
      </c>
      <c r="P86" s="236" t="str">
        <f t="shared" si="21"/>
        <v/>
      </c>
      <c r="Q86" s="234" t="str">
        <f t="shared" si="31"/>
        <v/>
      </c>
      <c r="R86" s="235" t="str">
        <f t="shared" si="32"/>
        <v/>
      </c>
      <c r="S86" s="236" t="str">
        <f>IF(N86="","",MAX((N86-AE86)*'1045Ai Domanda'!$B$30,0))</f>
        <v/>
      </c>
      <c r="T86" s="237" t="str">
        <f t="shared" si="22"/>
        <v/>
      </c>
      <c r="U86" s="151"/>
      <c r="V86" s="158" t="str">
        <f>IF('1045Bi Dati di base lav.'!M82="","",'1045Bi Dati di base lav.'!M82)</f>
        <v/>
      </c>
      <c r="W86" s="158" t="str">
        <f>IF($C86="","",'1045Ei Conteggio'!D86)</f>
        <v/>
      </c>
      <c r="X86" s="151">
        <f>IF(AND('1045Bi Dati di base lav.'!Q82="",'1045Bi Dati di base lav.'!R82=""),0,'1045Bi Dati di base lav.'!Q82-'1045Bi Dati di base lav.'!R82)</f>
        <v>0</v>
      </c>
      <c r="Y86" s="151" t="str">
        <f>IF(OR($C86="",'1045Bi Dati di base lav.'!N82="",F86="",'1045Bi Dati di base lav.'!P82="",X86=""),"",'1045Bi Dati di base lav.'!N82-F86-'1045Bi Dati di base lav.'!P82-X86)</f>
        <v/>
      </c>
      <c r="Z86" s="134" t="str">
        <f>IF(K86="","",K86 - '1045Bi Dati di base lav.'!S82)</f>
        <v/>
      </c>
      <c r="AA86" s="134" t="str">
        <f t="shared" si="23"/>
        <v/>
      </c>
      <c r="AB86" s="134" t="str">
        <f t="shared" si="24"/>
        <v/>
      </c>
      <c r="AC86" s="134" t="str">
        <f t="shared" si="20"/>
        <v/>
      </c>
      <c r="AD86" s="134" t="str">
        <f>IF(OR($C86="",K86="",N86=""),"",MAX(O86+'1045Bi Dati di base lav.'!T82-N86,0))</f>
        <v/>
      </c>
      <c r="AE86" s="134">
        <f>'1045Bi Dati di base lav.'!T82</f>
        <v>0</v>
      </c>
      <c r="AF86" s="134" t="str">
        <f t="shared" si="25"/>
        <v/>
      </c>
      <c r="AG86" s="139">
        <f>IF('1045Bi Dati di base lav.'!N82="",0,1)</f>
        <v>0</v>
      </c>
      <c r="AH86" s="143">
        <f t="shared" si="26"/>
        <v>0</v>
      </c>
      <c r="AI86" s="134">
        <f>IF('1045Bi Dati di base lav.'!N82="",0,'1045Bi Dati di base lav.'!N82)</f>
        <v>0</v>
      </c>
      <c r="AJ86" s="134">
        <f>IF('1045Bi Dati di base lav.'!N82="",0,'1045Bi Dati di base lav.'!P82)</f>
        <v>0</v>
      </c>
      <c r="AK86" s="158">
        <f>IF('1045Bi Dati di base lav.'!V82&gt;0,AA86,0)</f>
        <v>0</v>
      </c>
      <c r="AL86" s="140">
        <f>IF('1045Bi Dati di base lav.'!V82&gt;0,'1045Bi Dati di base lav.'!T82,0)</f>
        <v>0</v>
      </c>
      <c r="AM86" s="134">
        <f>'1045Bi Dati di base lav.'!N82</f>
        <v>0</v>
      </c>
      <c r="AN86" s="134">
        <f>'1045Bi Dati di base lav.'!P82</f>
        <v>0</v>
      </c>
      <c r="AO86" s="134">
        <f t="shared" si="33"/>
        <v>0</v>
      </c>
    </row>
    <row r="87" spans="1:41" s="135" customFormat="1" ht="16.899999999999999" customHeight="1">
      <c r="A87" s="159" t="str">
        <f>IF('1045Bi Dati di base lav.'!A83="","",'1045Bi Dati di base lav.'!A83)</f>
        <v/>
      </c>
      <c r="B87" s="160" t="str">
        <f>IF('1045Bi Dati di base lav.'!B83="","",'1045Bi Dati di base lav.'!B83)</f>
        <v/>
      </c>
      <c r="C87" s="161" t="str">
        <f>IF('1045Bi Dati di base lav.'!C83="","",'1045Bi Dati di base lav.'!C83)</f>
        <v/>
      </c>
      <c r="D87" s="228" t="str">
        <f>IF('1045Bi Dati di base lav.'!AG83="","",'1045Bi Dati di base lav.'!AG83)</f>
        <v/>
      </c>
      <c r="E87" s="236" t="str">
        <f>IF('1045Bi Dati di base lav.'!N83="","",'1045Bi Dati di base lav.'!N83)</f>
        <v/>
      </c>
      <c r="F87" s="224" t="str">
        <f>IF('1045Bi Dati di base lav.'!O83="","",'1045Bi Dati di base lav.'!O83)</f>
        <v/>
      </c>
      <c r="G87" s="231" t="str">
        <f>IF('1045Bi Dati di base lav.'!P83="","",'1045Bi Dati di base lav.'!P83)</f>
        <v/>
      </c>
      <c r="H87" s="232" t="str">
        <f>IF('1045Bi Dati di base lav.'!Q83="","",'1045Bi Dati di base lav.'!Q83)</f>
        <v/>
      </c>
      <c r="I87" s="233" t="str">
        <f>IF('1045Bi Dati di base lav.'!R83="","",'1045Bi Dati di base lav.'!R83)</f>
        <v/>
      </c>
      <c r="J87" s="338" t="str">
        <f t="shared" si="19"/>
        <v/>
      </c>
      <c r="K87" s="236" t="str">
        <f t="shared" si="27"/>
        <v/>
      </c>
      <c r="L87" s="234" t="str">
        <f>IF('1045Bi Dati di base lav.'!S83="","",'1045Bi Dati di base lav.'!S83)</f>
        <v/>
      </c>
      <c r="M87" s="235" t="str">
        <f t="shared" si="28"/>
        <v/>
      </c>
      <c r="N87" s="339" t="str">
        <f t="shared" si="29"/>
        <v/>
      </c>
      <c r="O87" s="338" t="str">
        <f t="shared" si="30"/>
        <v/>
      </c>
      <c r="P87" s="236" t="str">
        <f t="shared" si="21"/>
        <v/>
      </c>
      <c r="Q87" s="234" t="str">
        <f t="shared" si="31"/>
        <v/>
      </c>
      <c r="R87" s="235" t="str">
        <f t="shared" si="32"/>
        <v/>
      </c>
      <c r="S87" s="236" t="str">
        <f>IF(N87="","",MAX((N87-AE87)*'1045Ai Domanda'!$B$30,0))</f>
        <v/>
      </c>
      <c r="T87" s="237" t="str">
        <f t="shared" si="22"/>
        <v/>
      </c>
      <c r="U87" s="151"/>
      <c r="V87" s="158" t="str">
        <f>IF('1045Bi Dati di base lav.'!M83="","",'1045Bi Dati di base lav.'!M83)</f>
        <v/>
      </c>
      <c r="W87" s="158" t="str">
        <f>IF($C87="","",'1045Ei Conteggio'!D87)</f>
        <v/>
      </c>
      <c r="X87" s="151">
        <f>IF(AND('1045Bi Dati di base lav.'!Q83="",'1045Bi Dati di base lav.'!R83=""),0,'1045Bi Dati di base lav.'!Q83-'1045Bi Dati di base lav.'!R83)</f>
        <v>0</v>
      </c>
      <c r="Y87" s="151" t="str">
        <f>IF(OR($C87="",'1045Bi Dati di base lav.'!N83="",F87="",'1045Bi Dati di base lav.'!P83="",X87=""),"",'1045Bi Dati di base lav.'!N83-F87-'1045Bi Dati di base lav.'!P83-X87)</f>
        <v/>
      </c>
      <c r="Z87" s="134" t="str">
        <f>IF(K87="","",K87 - '1045Bi Dati di base lav.'!S83)</f>
        <v/>
      </c>
      <c r="AA87" s="134" t="str">
        <f t="shared" si="23"/>
        <v/>
      </c>
      <c r="AB87" s="134" t="str">
        <f t="shared" si="24"/>
        <v/>
      </c>
      <c r="AC87" s="134" t="str">
        <f t="shared" si="20"/>
        <v/>
      </c>
      <c r="AD87" s="134" t="str">
        <f>IF(OR($C87="",K87="",N87=""),"",MAX(O87+'1045Bi Dati di base lav.'!T83-N87,0))</f>
        <v/>
      </c>
      <c r="AE87" s="134">
        <f>'1045Bi Dati di base lav.'!T83</f>
        <v>0</v>
      </c>
      <c r="AF87" s="134" t="str">
        <f t="shared" si="25"/>
        <v/>
      </c>
      <c r="AG87" s="139">
        <f>IF('1045Bi Dati di base lav.'!N83="",0,1)</f>
        <v>0</v>
      </c>
      <c r="AH87" s="143">
        <f t="shared" si="26"/>
        <v>0</v>
      </c>
      <c r="AI87" s="134">
        <f>IF('1045Bi Dati di base lav.'!N83="",0,'1045Bi Dati di base lav.'!N83)</f>
        <v>0</v>
      </c>
      <c r="AJ87" s="134">
        <f>IF('1045Bi Dati di base lav.'!N83="",0,'1045Bi Dati di base lav.'!P83)</f>
        <v>0</v>
      </c>
      <c r="AK87" s="158">
        <f>IF('1045Bi Dati di base lav.'!V83&gt;0,AA87,0)</f>
        <v>0</v>
      </c>
      <c r="AL87" s="140">
        <f>IF('1045Bi Dati di base lav.'!V83&gt;0,'1045Bi Dati di base lav.'!T83,0)</f>
        <v>0</v>
      </c>
      <c r="AM87" s="134">
        <f>'1045Bi Dati di base lav.'!N83</f>
        <v>0</v>
      </c>
      <c r="AN87" s="134">
        <f>'1045Bi Dati di base lav.'!P83</f>
        <v>0</v>
      </c>
      <c r="AO87" s="134">
        <f t="shared" si="33"/>
        <v>0</v>
      </c>
    </row>
    <row r="88" spans="1:41" s="135" customFormat="1" ht="16.899999999999999" customHeight="1">
      <c r="A88" s="159" t="str">
        <f>IF('1045Bi Dati di base lav.'!A84="","",'1045Bi Dati di base lav.'!A84)</f>
        <v/>
      </c>
      <c r="B88" s="160" t="str">
        <f>IF('1045Bi Dati di base lav.'!B84="","",'1045Bi Dati di base lav.'!B84)</f>
        <v/>
      </c>
      <c r="C88" s="161" t="str">
        <f>IF('1045Bi Dati di base lav.'!C84="","",'1045Bi Dati di base lav.'!C84)</f>
        <v/>
      </c>
      <c r="D88" s="228" t="str">
        <f>IF('1045Bi Dati di base lav.'!AG84="","",'1045Bi Dati di base lav.'!AG84)</f>
        <v/>
      </c>
      <c r="E88" s="236" t="str">
        <f>IF('1045Bi Dati di base lav.'!N84="","",'1045Bi Dati di base lav.'!N84)</f>
        <v/>
      </c>
      <c r="F88" s="224" t="str">
        <f>IF('1045Bi Dati di base lav.'!O84="","",'1045Bi Dati di base lav.'!O84)</f>
        <v/>
      </c>
      <c r="G88" s="231" t="str">
        <f>IF('1045Bi Dati di base lav.'!P84="","",'1045Bi Dati di base lav.'!P84)</f>
        <v/>
      </c>
      <c r="H88" s="232" t="str">
        <f>IF('1045Bi Dati di base lav.'!Q84="","",'1045Bi Dati di base lav.'!Q84)</f>
        <v/>
      </c>
      <c r="I88" s="233" t="str">
        <f>IF('1045Bi Dati di base lav.'!R84="","",'1045Bi Dati di base lav.'!R84)</f>
        <v/>
      </c>
      <c r="J88" s="338" t="str">
        <f t="shared" si="19"/>
        <v/>
      </c>
      <c r="K88" s="236" t="str">
        <f t="shared" si="27"/>
        <v/>
      </c>
      <c r="L88" s="234" t="str">
        <f>IF('1045Bi Dati di base lav.'!S84="","",'1045Bi Dati di base lav.'!S84)</f>
        <v/>
      </c>
      <c r="M88" s="235" t="str">
        <f t="shared" si="28"/>
        <v/>
      </c>
      <c r="N88" s="339" t="str">
        <f t="shared" si="29"/>
        <v/>
      </c>
      <c r="O88" s="338" t="str">
        <f t="shared" si="30"/>
        <v/>
      </c>
      <c r="P88" s="236" t="str">
        <f t="shared" si="21"/>
        <v/>
      </c>
      <c r="Q88" s="234" t="str">
        <f t="shared" si="31"/>
        <v/>
      </c>
      <c r="R88" s="235" t="str">
        <f t="shared" si="32"/>
        <v/>
      </c>
      <c r="S88" s="236" t="str">
        <f>IF(N88="","",MAX((N88-AE88)*'1045Ai Domanda'!$B$30,0))</f>
        <v/>
      </c>
      <c r="T88" s="237" t="str">
        <f t="shared" si="22"/>
        <v/>
      </c>
      <c r="U88" s="151"/>
      <c r="V88" s="158" t="str">
        <f>IF('1045Bi Dati di base lav.'!M84="","",'1045Bi Dati di base lav.'!M84)</f>
        <v/>
      </c>
      <c r="W88" s="158" t="str">
        <f>IF($C88="","",'1045Ei Conteggio'!D88)</f>
        <v/>
      </c>
      <c r="X88" s="151">
        <f>IF(AND('1045Bi Dati di base lav.'!Q84="",'1045Bi Dati di base lav.'!R84=""),0,'1045Bi Dati di base lav.'!Q84-'1045Bi Dati di base lav.'!R84)</f>
        <v>0</v>
      </c>
      <c r="Y88" s="151" t="str">
        <f>IF(OR($C88="",'1045Bi Dati di base lav.'!N84="",F88="",'1045Bi Dati di base lav.'!P84="",X88=""),"",'1045Bi Dati di base lav.'!N84-F88-'1045Bi Dati di base lav.'!P84-X88)</f>
        <v/>
      </c>
      <c r="Z88" s="134" t="str">
        <f>IF(K88="","",K88 - '1045Bi Dati di base lav.'!S84)</f>
        <v/>
      </c>
      <c r="AA88" s="134" t="str">
        <f t="shared" si="23"/>
        <v/>
      </c>
      <c r="AB88" s="134" t="str">
        <f t="shared" si="24"/>
        <v/>
      </c>
      <c r="AC88" s="134" t="str">
        <f t="shared" si="20"/>
        <v/>
      </c>
      <c r="AD88" s="134" t="str">
        <f>IF(OR($C88="",K88="",N88=""),"",MAX(O88+'1045Bi Dati di base lav.'!T84-N88,0))</f>
        <v/>
      </c>
      <c r="AE88" s="134">
        <f>'1045Bi Dati di base lav.'!T84</f>
        <v>0</v>
      </c>
      <c r="AF88" s="134" t="str">
        <f t="shared" si="25"/>
        <v/>
      </c>
      <c r="AG88" s="139">
        <f>IF('1045Bi Dati di base lav.'!N84="",0,1)</f>
        <v>0</v>
      </c>
      <c r="AH88" s="143">
        <f t="shared" si="26"/>
        <v>0</v>
      </c>
      <c r="AI88" s="134">
        <f>IF('1045Bi Dati di base lav.'!N84="",0,'1045Bi Dati di base lav.'!N84)</f>
        <v>0</v>
      </c>
      <c r="AJ88" s="134">
        <f>IF('1045Bi Dati di base lav.'!N84="",0,'1045Bi Dati di base lav.'!P84)</f>
        <v>0</v>
      </c>
      <c r="AK88" s="158">
        <f>IF('1045Bi Dati di base lav.'!V84&gt;0,AA88,0)</f>
        <v>0</v>
      </c>
      <c r="AL88" s="140">
        <f>IF('1045Bi Dati di base lav.'!V84&gt;0,'1045Bi Dati di base lav.'!T84,0)</f>
        <v>0</v>
      </c>
      <c r="AM88" s="134">
        <f>'1045Bi Dati di base lav.'!N84</f>
        <v>0</v>
      </c>
      <c r="AN88" s="134">
        <f>'1045Bi Dati di base lav.'!P84</f>
        <v>0</v>
      </c>
      <c r="AO88" s="134">
        <f t="shared" si="33"/>
        <v>0</v>
      </c>
    </row>
    <row r="89" spans="1:41" s="135" customFormat="1" ht="16.899999999999999" customHeight="1">
      <c r="A89" s="159" t="str">
        <f>IF('1045Bi Dati di base lav.'!A85="","",'1045Bi Dati di base lav.'!A85)</f>
        <v/>
      </c>
      <c r="B89" s="160" t="str">
        <f>IF('1045Bi Dati di base lav.'!B85="","",'1045Bi Dati di base lav.'!B85)</f>
        <v/>
      </c>
      <c r="C89" s="161" t="str">
        <f>IF('1045Bi Dati di base lav.'!C85="","",'1045Bi Dati di base lav.'!C85)</f>
        <v/>
      </c>
      <c r="D89" s="228" t="str">
        <f>IF('1045Bi Dati di base lav.'!AG85="","",'1045Bi Dati di base lav.'!AG85)</f>
        <v/>
      </c>
      <c r="E89" s="236" t="str">
        <f>IF('1045Bi Dati di base lav.'!N85="","",'1045Bi Dati di base lav.'!N85)</f>
        <v/>
      </c>
      <c r="F89" s="224" t="str">
        <f>IF('1045Bi Dati di base lav.'!O85="","",'1045Bi Dati di base lav.'!O85)</f>
        <v/>
      </c>
      <c r="G89" s="231" t="str">
        <f>IF('1045Bi Dati di base lav.'!P85="","",'1045Bi Dati di base lav.'!P85)</f>
        <v/>
      </c>
      <c r="H89" s="232" t="str">
        <f>IF('1045Bi Dati di base lav.'!Q85="","",'1045Bi Dati di base lav.'!Q85)</f>
        <v/>
      </c>
      <c r="I89" s="233" t="str">
        <f>IF('1045Bi Dati di base lav.'!R85="","",'1045Bi Dati di base lav.'!R85)</f>
        <v/>
      </c>
      <c r="J89" s="338" t="str">
        <f t="shared" si="19"/>
        <v/>
      </c>
      <c r="K89" s="236" t="str">
        <f t="shared" si="27"/>
        <v/>
      </c>
      <c r="L89" s="234" t="str">
        <f>IF('1045Bi Dati di base lav.'!S85="","",'1045Bi Dati di base lav.'!S85)</f>
        <v/>
      </c>
      <c r="M89" s="235" t="str">
        <f t="shared" si="28"/>
        <v/>
      </c>
      <c r="N89" s="339" t="str">
        <f t="shared" si="29"/>
        <v/>
      </c>
      <c r="O89" s="338" t="str">
        <f t="shared" si="30"/>
        <v/>
      </c>
      <c r="P89" s="236" t="str">
        <f t="shared" si="21"/>
        <v/>
      </c>
      <c r="Q89" s="234" t="str">
        <f t="shared" si="31"/>
        <v/>
      </c>
      <c r="R89" s="235" t="str">
        <f t="shared" si="32"/>
        <v/>
      </c>
      <c r="S89" s="236" t="str">
        <f>IF(N89="","",MAX((N89-AE89)*'1045Ai Domanda'!$B$30,0))</f>
        <v/>
      </c>
      <c r="T89" s="237" t="str">
        <f t="shared" si="22"/>
        <v/>
      </c>
      <c r="U89" s="151"/>
      <c r="V89" s="158" t="str">
        <f>IF('1045Bi Dati di base lav.'!M85="","",'1045Bi Dati di base lav.'!M85)</f>
        <v/>
      </c>
      <c r="W89" s="158" t="str">
        <f>IF($C89="","",'1045Ei Conteggio'!D89)</f>
        <v/>
      </c>
      <c r="X89" s="151">
        <f>IF(AND('1045Bi Dati di base lav.'!Q85="",'1045Bi Dati di base lav.'!R85=""),0,'1045Bi Dati di base lav.'!Q85-'1045Bi Dati di base lav.'!R85)</f>
        <v>0</v>
      </c>
      <c r="Y89" s="151" t="str">
        <f>IF(OR($C89="",'1045Bi Dati di base lav.'!N85="",F89="",'1045Bi Dati di base lav.'!P85="",X89=""),"",'1045Bi Dati di base lav.'!N85-F89-'1045Bi Dati di base lav.'!P85-X89)</f>
        <v/>
      </c>
      <c r="Z89" s="134" t="str">
        <f>IF(K89="","",K89 - '1045Bi Dati di base lav.'!S85)</f>
        <v/>
      </c>
      <c r="AA89" s="134" t="str">
        <f t="shared" si="23"/>
        <v/>
      </c>
      <c r="AB89" s="134" t="str">
        <f t="shared" si="24"/>
        <v/>
      </c>
      <c r="AC89" s="134" t="str">
        <f t="shared" si="20"/>
        <v/>
      </c>
      <c r="AD89" s="134" t="str">
        <f>IF(OR($C89="",K89="",N89=""),"",MAX(O89+'1045Bi Dati di base lav.'!T85-N89,0))</f>
        <v/>
      </c>
      <c r="AE89" s="134">
        <f>'1045Bi Dati di base lav.'!T85</f>
        <v>0</v>
      </c>
      <c r="AF89" s="134" t="str">
        <f t="shared" si="25"/>
        <v/>
      </c>
      <c r="AG89" s="139">
        <f>IF('1045Bi Dati di base lav.'!N85="",0,1)</f>
        <v>0</v>
      </c>
      <c r="AH89" s="143">
        <f t="shared" si="26"/>
        <v>0</v>
      </c>
      <c r="AI89" s="134">
        <f>IF('1045Bi Dati di base lav.'!N85="",0,'1045Bi Dati di base lav.'!N85)</f>
        <v>0</v>
      </c>
      <c r="AJ89" s="134">
        <f>IF('1045Bi Dati di base lav.'!N85="",0,'1045Bi Dati di base lav.'!P85)</f>
        <v>0</v>
      </c>
      <c r="AK89" s="158">
        <f>IF('1045Bi Dati di base lav.'!V85&gt;0,AA89,0)</f>
        <v>0</v>
      </c>
      <c r="AL89" s="140">
        <f>IF('1045Bi Dati di base lav.'!V85&gt;0,'1045Bi Dati di base lav.'!T85,0)</f>
        <v>0</v>
      </c>
      <c r="AM89" s="134">
        <f>'1045Bi Dati di base lav.'!N85</f>
        <v>0</v>
      </c>
      <c r="AN89" s="134">
        <f>'1045Bi Dati di base lav.'!P85</f>
        <v>0</v>
      </c>
      <c r="AO89" s="134">
        <f t="shared" si="33"/>
        <v>0</v>
      </c>
    </row>
    <row r="90" spans="1:41" s="135" customFormat="1" ht="16.899999999999999" customHeight="1">
      <c r="A90" s="159" t="str">
        <f>IF('1045Bi Dati di base lav.'!A86="","",'1045Bi Dati di base lav.'!A86)</f>
        <v/>
      </c>
      <c r="B90" s="160" t="str">
        <f>IF('1045Bi Dati di base lav.'!B86="","",'1045Bi Dati di base lav.'!B86)</f>
        <v/>
      </c>
      <c r="C90" s="161" t="str">
        <f>IF('1045Bi Dati di base lav.'!C86="","",'1045Bi Dati di base lav.'!C86)</f>
        <v/>
      </c>
      <c r="D90" s="228" t="str">
        <f>IF('1045Bi Dati di base lav.'!AG86="","",'1045Bi Dati di base lav.'!AG86)</f>
        <v/>
      </c>
      <c r="E90" s="236" t="str">
        <f>IF('1045Bi Dati di base lav.'!N86="","",'1045Bi Dati di base lav.'!N86)</f>
        <v/>
      </c>
      <c r="F90" s="224" t="str">
        <f>IF('1045Bi Dati di base lav.'!O86="","",'1045Bi Dati di base lav.'!O86)</f>
        <v/>
      </c>
      <c r="G90" s="231" t="str">
        <f>IF('1045Bi Dati di base lav.'!P86="","",'1045Bi Dati di base lav.'!P86)</f>
        <v/>
      </c>
      <c r="H90" s="232" t="str">
        <f>IF('1045Bi Dati di base lav.'!Q86="","",'1045Bi Dati di base lav.'!Q86)</f>
        <v/>
      </c>
      <c r="I90" s="233" t="str">
        <f>IF('1045Bi Dati di base lav.'!R86="","",'1045Bi Dati di base lav.'!R86)</f>
        <v/>
      </c>
      <c r="J90" s="338" t="str">
        <f t="shared" si="19"/>
        <v/>
      </c>
      <c r="K90" s="236" t="str">
        <f t="shared" si="27"/>
        <v/>
      </c>
      <c r="L90" s="234" t="str">
        <f>IF('1045Bi Dati di base lav.'!S86="","",'1045Bi Dati di base lav.'!S86)</f>
        <v/>
      </c>
      <c r="M90" s="235" t="str">
        <f t="shared" si="28"/>
        <v/>
      </c>
      <c r="N90" s="339" t="str">
        <f t="shared" si="29"/>
        <v/>
      </c>
      <c r="O90" s="338" t="str">
        <f t="shared" si="30"/>
        <v/>
      </c>
      <c r="P90" s="236" t="str">
        <f t="shared" si="21"/>
        <v/>
      </c>
      <c r="Q90" s="234" t="str">
        <f t="shared" si="31"/>
        <v/>
      </c>
      <c r="R90" s="235" t="str">
        <f t="shared" si="32"/>
        <v/>
      </c>
      <c r="S90" s="236" t="str">
        <f>IF(N90="","",MAX((N90-AE90)*'1045Ai Domanda'!$B$30,0))</f>
        <v/>
      </c>
      <c r="T90" s="237" t="str">
        <f t="shared" si="22"/>
        <v/>
      </c>
      <c r="U90" s="151"/>
      <c r="V90" s="158" t="str">
        <f>IF('1045Bi Dati di base lav.'!M86="","",'1045Bi Dati di base lav.'!M86)</f>
        <v/>
      </c>
      <c r="W90" s="158" t="str">
        <f>IF($C90="","",'1045Ei Conteggio'!D90)</f>
        <v/>
      </c>
      <c r="X90" s="151">
        <f>IF(AND('1045Bi Dati di base lav.'!Q86="",'1045Bi Dati di base lav.'!R86=""),0,'1045Bi Dati di base lav.'!Q86-'1045Bi Dati di base lav.'!R86)</f>
        <v>0</v>
      </c>
      <c r="Y90" s="151" t="str">
        <f>IF(OR($C90="",'1045Bi Dati di base lav.'!N86="",F90="",'1045Bi Dati di base lav.'!P86="",X90=""),"",'1045Bi Dati di base lav.'!N86-F90-'1045Bi Dati di base lav.'!P86-X90)</f>
        <v/>
      </c>
      <c r="Z90" s="134" t="str">
        <f>IF(K90="","",K90 - '1045Bi Dati di base lav.'!S86)</f>
        <v/>
      </c>
      <c r="AA90" s="134" t="str">
        <f t="shared" si="23"/>
        <v/>
      </c>
      <c r="AB90" s="134" t="str">
        <f t="shared" si="24"/>
        <v/>
      </c>
      <c r="AC90" s="134" t="str">
        <f t="shared" si="20"/>
        <v/>
      </c>
      <c r="AD90" s="134" t="str">
        <f>IF(OR($C90="",K90="",N90=""),"",MAX(O90+'1045Bi Dati di base lav.'!T86-N90,0))</f>
        <v/>
      </c>
      <c r="AE90" s="134">
        <f>'1045Bi Dati di base lav.'!T86</f>
        <v>0</v>
      </c>
      <c r="AF90" s="134" t="str">
        <f t="shared" si="25"/>
        <v/>
      </c>
      <c r="AG90" s="139">
        <f>IF('1045Bi Dati di base lav.'!N86="",0,1)</f>
        <v>0</v>
      </c>
      <c r="AH90" s="143">
        <f t="shared" si="26"/>
        <v>0</v>
      </c>
      <c r="AI90" s="134">
        <f>IF('1045Bi Dati di base lav.'!N86="",0,'1045Bi Dati di base lav.'!N86)</f>
        <v>0</v>
      </c>
      <c r="AJ90" s="134">
        <f>IF('1045Bi Dati di base lav.'!N86="",0,'1045Bi Dati di base lav.'!P86)</f>
        <v>0</v>
      </c>
      <c r="AK90" s="158">
        <f>IF('1045Bi Dati di base lav.'!V86&gt;0,AA90,0)</f>
        <v>0</v>
      </c>
      <c r="AL90" s="140">
        <f>IF('1045Bi Dati di base lav.'!V86&gt;0,'1045Bi Dati di base lav.'!T86,0)</f>
        <v>0</v>
      </c>
      <c r="AM90" s="134">
        <f>'1045Bi Dati di base lav.'!N86</f>
        <v>0</v>
      </c>
      <c r="AN90" s="134">
        <f>'1045Bi Dati di base lav.'!P86</f>
        <v>0</v>
      </c>
      <c r="AO90" s="134">
        <f t="shared" si="33"/>
        <v>0</v>
      </c>
    </row>
    <row r="91" spans="1:41" s="135" customFormat="1" ht="16.899999999999999" customHeight="1">
      <c r="A91" s="159" t="str">
        <f>IF('1045Bi Dati di base lav.'!A87="","",'1045Bi Dati di base lav.'!A87)</f>
        <v/>
      </c>
      <c r="B91" s="160" t="str">
        <f>IF('1045Bi Dati di base lav.'!B87="","",'1045Bi Dati di base lav.'!B87)</f>
        <v/>
      </c>
      <c r="C91" s="161" t="str">
        <f>IF('1045Bi Dati di base lav.'!C87="","",'1045Bi Dati di base lav.'!C87)</f>
        <v/>
      </c>
      <c r="D91" s="228" t="str">
        <f>IF('1045Bi Dati di base lav.'!AG87="","",'1045Bi Dati di base lav.'!AG87)</f>
        <v/>
      </c>
      <c r="E91" s="236" t="str">
        <f>IF('1045Bi Dati di base lav.'!N87="","",'1045Bi Dati di base lav.'!N87)</f>
        <v/>
      </c>
      <c r="F91" s="224" t="str">
        <f>IF('1045Bi Dati di base lav.'!O87="","",'1045Bi Dati di base lav.'!O87)</f>
        <v/>
      </c>
      <c r="G91" s="231" t="str">
        <f>IF('1045Bi Dati di base lav.'!P87="","",'1045Bi Dati di base lav.'!P87)</f>
        <v/>
      </c>
      <c r="H91" s="232" t="str">
        <f>IF('1045Bi Dati di base lav.'!Q87="","",'1045Bi Dati di base lav.'!Q87)</f>
        <v/>
      </c>
      <c r="I91" s="233" t="str">
        <f>IF('1045Bi Dati di base lav.'!R87="","",'1045Bi Dati di base lav.'!R87)</f>
        <v/>
      </c>
      <c r="J91" s="338" t="str">
        <f t="shared" si="19"/>
        <v/>
      </c>
      <c r="K91" s="236" t="str">
        <f t="shared" si="27"/>
        <v/>
      </c>
      <c r="L91" s="234" t="str">
        <f>IF('1045Bi Dati di base lav.'!S87="","",'1045Bi Dati di base lav.'!S87)</f>
        <v/>
      </c>
      <c r="M91" s="235" t="str">
        <f t="shared" si="28"/>
        <v/>
      </c>
      <c r="N91" s="339" t="str">
        <f t="shared" si="29"/>
        <v/>
      </c>
      <c r="O91" s="338" t="str">
        <f t="shared" si="30"/>
        <v/>
      </c>
      <c r="P91" s="236" t="str">
        <f t="shared" si="21"/>
        <v/>
      </c>
      <c r="Q91" s="234" t="str">
        <f t="shared" si="31"/>
        <v/>
      </c>
      <c r="R91" s="235" t="str">
        <f t="shared" si="32"/>
        <v/>
      </c>
      <c r="S91" s="236" t="str">
        <f>IF(N91="","",MAX((N91-AE91)*'1045Ai Domanda'!$B$30,0))</f>
        <v/>
      </c>
      <c r="T91" s="237" t="str">
        <f t="shared" si="22"/>
        <v/>
      </c>
      <c r="U91" s="151"/>
      <c r="V91" s="158" t="str">
        <f>IF('1045Bi Dati di base lav.'!M87="","",'1045Bi Dati di base lav.'!M87)</f>
        <v/>
      </c>
      <c r="W91" s="158" t="str">
        <f>IF($C91="","",'1045Ei Conteggio'!D91)</f>
        <v/>
      </c>
      <c r="X91" s="151">
        <f>IF(AND('1045Bi Dati di base lav.'!Q87="",'1045Bi Dati di base lav.'!R87=""),0,'1045Bi Dati di base lav.'!Q87-'1045Bi Dati di base lav.'!R87)</f>
        <v>0</v>
      </c>
      <c r="Y91" s="151" t="str">
        <f>IF(OR($C91="",'1045Bi Dati di base lav.'!N87="",F91="",'1045Bi Dati di base lav.'!P87="",X91=""),"",'1045Bi Dati di base lav.'!N87-F91-'1045Bi Dati di base lav.'!P87-X91)</f>
        <v/>
      </c>
      <c r="Z91" s="134" t="str">
        <f>IF(K91="","",K91 - '1045Bi Dati di base lav.'!S87)</f>
        <v/>
      </c>
      <c r="AA91" s="134" t="str">
        <f t="shared" si="23"/>
        <v/>
      </c>
      <c r="AB91" s="134" t="str">
        <f t="shared" si="24"/>
        <v/>
      </c>
      <c r="AC91" s="134" t="str">
        <f t="shared" si="20"/>
        <v/>
      </c>
      <c r="AD91" s="134" t="str">
        <f>IF(OR($C91="",K91="",N91=""),"",MAX(O91+'1045Bi Dati di base lav.'!T87-N91,0))</f>
        <v/>
      </c>
      <c r="AE91" s="134">
        <f>'1045Bi Dati di base lav.'!T87</f>
        <v>0</v>
      </c>
      <c r="AF91" s="134" t="str">
        <f t="shared" si="25"/>
        <v/>
      </c>
      <c r="AG91" s="139">
        <f>IF('1045Bi Dati di base lav.'!N87="",0,1)</f>
        <v>0</v>
      </c>
      <c r="AH91" s="143">
        <f t="shared" si="26"/>
        <v>0</v>
      </c>
      <c r="AI91" s="134">
        <f>IF('1045Bi Dati di base lav.'!N87="",0,'1045Bi Dati di base lav.'!N87)</f>
        <v>0</v>
      </c>
      <c r="AJ91" s="134">
        <f>IF('1045Bi Dati di base lav.'!N87="",0,'1045Bi Dati di base lav.'!P87)</f>
        <v>0</v>
      </c>
      <c r="AK91" s="158">
        <f>IF('1045Bi Dati di base lav.'!V87&gt;0,AA91,0)</f>
        <v>0</v>
      </c>
      <c r="AL91" s="140">
        <f>IF('1045Bi Dati di base lav.'!V87&gt;0,'1045Bi Dati di base lav.'!T87,0)</f>
        <v>0</v>
      </c>
      <c r="AM91" s="134">
        <f>'1045Bi Dati di base lav.'!N87</f>
        <v>0</v>
      </c>
      <c r="AN91" s="134">
        <f>'1045Bi Dati di base lav.'!P87</f>
        <v>0</v>
      </c>
      <c r="AO91" s="134">
        <f t="shared" si="33"/>
        <v>0</v>
      </c>
    </row>
    <row r="92" spans="1:41" s="135" customFormat="1" ht="16.899999999999999" customHeight="1">
      <c r="A92" s="159" t="str">
        <f>IF('1045Bi Dati di base lav.'!A88="","",'1045Bi Dati di base lav.'!A88)</f>
        <v/>
      </c>
      <c r="B92" s="160" t="str">
        <f>IF('1045Bi Dati di base lav.'!B88="","",'1045Bi Dati di base lav.'!B88)</f>
        <v/>
      </c>
      <c r="C92" s="161" t="str">
        <f>IF('1045Bi Dati di base lav.'!C88="","",'1045Bi Dati di base lav.'!C88)</f>
        <v/>
      </c>
      <c r="D92" s="228" t="str">
        <f>IF('1045Bi Dati di base lav.'!AG88="","",'1045Bi Dati di base lav.'!AG88)</f>
        <v/>
      </c>
      <c r="E92" s="236" t="str">
        <f>IF('1045Bi Dati di base lav.'!N88="","",'1045Bi Dati di base lav.'!N88)</f>
        <v/>
      </c>
      <c r="F92" s="224" t="str">
        <f>IF('1045Bi Dati di base lav.'!O88="","",'1045Bi Dati di base lav.'!O88)</f>
        <v/>
      </c>
      <c r="G92" s="231" t="str">
        <f>IF('1045Bi Dati di base lav.'!P88="","",'1045Bi Dati di base lav.'!P88)</f>
        <v/>
      </c>
      <c r="H92" s="232" t="str">
        <f>IF('1045Bi Dati di base lav.'!Q88="","",'1045Bi Dati di base lav.'!Q88)</f>
        <v/>
      </c>
      <c r="I92" s="233" t="str">
        <f>IF('1045Bi Dati di base lav.'!R88="","",'1045Bi Dati di base lav.'!R88)</f>
        <v/>
      </c>
      <c r="J92" s="338" t="str">
        <f t="shared" si="19"/>
        <v/>
      </c>
      <c r="K92" s="236" t="str">
        <f t="shared" si="27"/>
        <v/>
      </c>
      <c r="L92" s="234" t="str">
        <f>IF('1045Bi Dati di base lav.'!S88="","",'1045Bi Dati di base lav.'!S88)</f>
        <v/>
      </c>
      <c r="M92" s="235" t="str">
        <f t="shared" si="28"/>
        <v/>
      </c>
      <c r="N92" s="339" t="str">
        <f t="shared" si="29"/>
        <v/>
      </c>
      <c r="O92" s="338" t="str">
        <f t="shared" si="30"/>
        <v/>
      </c>
      <c r="P92" s="236" t="str">
        <f t="shared" si="21"/>
        <v/>
      </c>
      <c r="Q92" s="234" t="str">
        <f t="shared" si="31"/>
        <v/>
      </c>
      <c r="R92" s="235" t="str">
        <f t="shared" si="32"/>
        <v/>
      </c>
      <c r="S92" s="236" t="str">
        <f>IF(N92="","",MAX((N92-AE92)*'1045Ai Domanda'!$B$30,0))</f>
        <v/>
      </c>
      <c r="T92" s="237" t="str">
        <f t="shared" si="22"/>
        <v/>
      </c>
      <c r="U92" s="151"/>
      <c r="V92" s="158" t="str">
        <f>IF('1045Bi Dati di base lav.'!M88="","",'1045Bi Dati di base lav.'!M88)</f>
        <v/>
      </c>
      <c r="W92" s="158" t="str">
        <f>IF($C92="","",'1045Ei Conteggio'!D92)</f>
        <v/>
      </c>
      <c r="X92" s="151">
        <f>IF(AND('1045Bi Dati di base lav.'!Q88="",'1045Bi Dati di base lav.'!R88=""),0,'1045Bi Dati di base lav.'!Q88-'1045Bi Dati di base lav.'!R88)</f>
        <v>0</v>
      </c>
      <c r="Y92" s="151" t="str">
        <f>IF(OR($C92="",'1045Bi Dati di base lav.'!N88="",F92="",'1045Bi Dati di base lav.'!P88="",X92=""),"",'1045Bi Dati di base lav.'!N88-F92-'1045Bi Dati di base lav.'!P88-X92)</f>
        <v/>
      </c>
      <c r="Z92" s="134" t="str">
        <f>IF(K92="","",K92 - '1045Bi Dati di base lav.'!S88)</f>
        <v/>
      </c>
      <c r="AA92" s="134" t="str">
        <f t="shared" si="23"/>
        <v/>
      </c>
      <c r="AB92" s="134" t="str">
        <f t="shared" si="24"/>
        <v/>
      </c>
      <c r="AC92" s="134" t="str">
        <f t="shared" si="20"/>
        <v/>
      </c>
      <c r="AD92" s="134" t="str">
        <f>IF(OR($C92="",K92="",N92=""),"",MAX(O92+'1045Bi Dati di base lav.'!T88-N92,0))</f>
        <v/>
      </c>
      <c r="AE92" s="134">
        <f>'1045Bi Dati di base lav.'!T88</f>
        <v>0</v>
      </c>
      <c r="AF92" s="134" t="str">
        <f t="shared" si="25"/>
        <v/>
      </c>
      <c r="AG92" s="139">
        <f>IF('1045Bi Dati di base lav.'!N88="",0,1)</f>
        <v>0</v>
      </c>
      <c r="AH92" s="143">
        <f t="shared" si="26"/>
        <v>0</v>
      </c>
      <c r="AI92" s="134">
        <f>IF('1045Bi Dati di base lav.'!N88="",0,'1045Bi Dati di base lav.'!N88)</f>
        <v>0</v>
      </c>
      <c r="AJ92" s="134">
        <f>IF('1045Bi Dati di base lav.'!N88="",0,'1045Bi Dati di base lav.'!P88)</f>
        <v>0</v>
      </c>
      <c r="AK92" s="158">
        <f>IF('1045Bi Dati di base lav.'!V88&gt;0,AA92,0)</f>
        <v>0</v>
      </c>
      <c r="AL92" s="140">
        <f>IF('1045Bi Dati di base lav.'!V88&gt;0,'1045Bi Dati di base lav.'!T88,0)</f>
        <v>0</v>
      </c>
      <c r="AM92" s="134">
        <f>'1045Bi Dati di base lav.'!N88</f>
        <v>0</v>
      </c>
      <c r="AN92" s="134">
        <f>'1045Bi Dati di base lav.'!P88</f>
        <v>0</v>
      </c>
      <c r="AO92" s="134">
        <f t="shared" si="33"/>
        <v>0</v>
      </c>
    </row>
    <row r="93" spans="1:41" s="135" customFormat="1" ht="16.899999999999999" customHeight="1">
      <c r="A93" s="159" t="str">
        <f>IF('1045Bi Dati di base lav.'!A89="","",'1045Bi Dati di base lav.'!A89)</f>
        <v/>
      </c>
      <c r="B93" s="160" t="str">
        <f>IF('1045Bi Dati di base lav.'!B89="","",'1045Bi Dati di base lav.'!B89)</f>
        <v/>
      </c>
      <c r="C93" s="161" t="str">
        <f>IF('1045Bi Dati di base lav.'!C89="","",'1045Bi Dati di base lav.'!C89)</f>
        <v/>
      </c>
      <c r="D93" s="228" t="str">
        <f>IF('1045Bi Dati di base lav.'!AG89="","",'1045Bi Dati di base lav.'!AG89)</f>
        <v/>
      </c>
      <c r="E93" s="236" t="str">
        <f>IF('1045Bi Dati di base lav.'!N89="","",'1045Bi Dati di base lav.'!N89)</f>
        <v/>
      </c>
      <c r="F93" s="224" t="str">
        <f>IF('1045Bi Dati di base lav.'!O89="","",'1045Bi Dati di base lav.'!O89)</f>
        <v/>
      </c>
      <c r="G93" s="231" t="str">
        <f>IF('1045Bi Dati di base lav.'!P89="","",'1045Bi Dati di base lav.'!P89)</f>
        <v/>
      </c>
      <c r="H93" s="232" t="str">
        <f>IF('1045Bi Dati di base lav.'!Q89="","",'1045Bi Dati di base lav.'!Q89)</f>
        <v/>
      </c>
      <c r="I93" s="233" t="str">
        <f>IF('1045Bi Dati di base lav.'!R89="","",'1045Bi Dati di base lav.'!R89)</f>
        <v/>
      </c>
      <c r="J93" s="338" t="str">
        <f t="shared" si="19"/>
        <v/>
      </c>
      <c r="K93" s="236" t="str">
        <f t="shared" si="27"/>
        <v/>
      </c>
      <c r="L93" s="234" t="str">
        <f>IF('1045Bi Dati di base lav.'!S89="","",'1045Bi Dati di base lav.'!S89)</f>
        <v/>
      </c>
      <c r="M93" s="235" t="str">
        <f t="shared" si="28"/>
        <v/>
      </c>
      <c r="N93" s="339" t="str">
        <f t="shared" si="29"/>
        <v/>
      </c>
      <c r="O93" s="338" t="str">
        <f t="shared" si="30"/>
        <v/>
      </c>
      <c r="P93" s="236" t="str">
        <f t="shared" si="21"/>
        <v/>
      </c>
      <c r="Q93" s="234" t="str">
        <f t="shared" si="31"/>
        <v/>
      </c>
      <c r="R93" s="235" t="str">
        <f t="shared" si="32"/>
        <v/>
      </c>
      <c r="S93" s="236" t="str">
        <f>IF(N93="","",MAX((N93-AE93)*'1045Ai Domanda'!$B$30,0))</f>
        <v/>
      </c>
      <c r="T93" s="237" t="str">
        <f t="shared" si="22"/>
        <v/>
      </c>
      <c r="U93" s="151"/>
      <c r="V93" s="158" t="str">
        <f>IF('1045Bi Dati di base lav.'!M89="","",'1045Bi Dati di base lav.'!M89)</f>
        <v/>
      </c>
      <c r="W93" s="158" t="str">
        <f>IF($C93="","",'1045Ei Conteggio'!D93)</f>
        <v/>
      </c>
      <c r="X93" s="151">
        <f>IF(AND('1045Bi Dati di base lav.'!Q89="",'1045Bi Dati di base lav.'!R89=""),0,'1045Bi Dati di base lav.'!Q89-'1045Bi Dati di base lav.'!R89)</f>
        <v>0</v>
      </c>
      <c r="Y93" s="151" t="str">
        <f>IF(OR($C93="",'1045Bi Dati di base lav.'!N89="",F93="",'1045Bi Dati di base lav.'!P89="",X93=""),"",'1045Bi Dati di base lav.'!N89-F93-'1045Bi Dati di base lav.'!P89-X93)</f>
        <v/>
      </c>
      <c r="Z93" s="134" t="str">
        <f>IF(K93="","",K93 - '1045Bi Dati di base lav.'!S89)</f>
        <v/>
      </c>
      <c r="AA93" s="134" t="str">
        <f t="shared" si="23"/>
        <v/>
      </c>
      <c r="AB93" s="134" t="str">
        <f t="shared" si="24"/>
        <v/>
      </c>
      <c r="AC93" s="134" t="str">
        <f t="shared" si="20"/>
        <v/>
      </c>
      <c r="AD93" s="134" t="str">
        <f>IF(OR($C93="",K93="",N93=""),"",MAX(O93+'1045Bi Dati di base lav.'!T89-N93,0))</f>
        <v/>
      </c>
      <c r="AE93" s="134">
        <f>'1045Bi Dati di base lav.'!T89</f>
        <v>0</v>
      </c>
      <c r="AF93" s="134" t="str">
        <f t="shared" si="25"/>
        <v/>
      </c>
      <c r="AG93" s="139">
        <f>IF('1045Bi Dati di base lav.'!N89="",0,1)</f>
        <v>0</v>
      </c>
      <c r="AH93" s="143">
        <f t="shared" si="26"/>
        <v>0</v>
      </c>
      <c r="AI93" s="134">
        <f>IF('1045Bi Dati di base lav.'!N89="",0,'1045Bi Dati di base lav.'!N89)</f>
        <v>0</v>
      </c>
      <c r="AJ93" s="134">
        <f>IF('1045Bi Dati di base lav.'!N89="",0,'1045Bi Dati di base lav.'!P89)</f>
        <v>0</v>
      </c>
      <c r="AK93" s="158">
        <f>IF('1045Bi Dati di base lav.'!V89&gt;0,AA93,0)</f>
        <v>0</v>
      </c>
      <c r="AL93" s="140">
        <f>IF('1045Bi Dati di base lav.'!V89&gt;0,'1045Bi Dati di base lav.'!T89,0)</f>
        <v>0</v>
      </c>
      <c r="AM93" s="134">
        <f>'1045Bi Dati di base lav.'!N89</f>
        <v>0</v>
      </c>
      <c r="AN93" s="134">
        <f>'1045Bi Dati di base lav.'!P89</f>
        <v>0</v>
      </c>
      <c r="AO93" s="134">
        <f t="shared" si="33"/>
        <v>0</v>
      </c>
    </row>
    <row r="94" spans="1:41" s="135" customFormat="1" ht="16.899999999999999" customHeight="1">
      <c r="A94" s="159" t="str">
        <f>IF('1045Bi Dati di base lav.'!A90="","",'1045Bi Dati di base lav.'!A90)</f>
        <v/>
      </c>
      <c r="B94" s="160" t="str">
        <f>IF('1045Bi Dati di base lav.'!B90="","",'1045Bi Dati di base lav.'!B90)</f>
        <v/>
      </c>
      <c r="C94" s="161" t="str">
        <f>IF('1045Bi Dati di base lav.'!C90="","",'1045Bi Dati di base lav.'!C90)</f>
        <v/>
      </c>
      <c r="D94" s="228" t="str">
        <f>IF('1045Bi Dati di base lav.'!AG90="","",'1045Bi Dati di base lav.'!AG90)</f>
        <v/>
      </c>
      <c r="E94" s="236" t="str">
        <f>IF('1045Bi Dati di base lav.'!N90="","",'1045Bi Dati di base lav.'!N90)</f>
        <v/>
      </c>
      <c r="F94" s="224" t="str">
        <f>IF('1045Bi Dati di base lav.'!O90="","",'1045Bi Dati di base lav.'!O90)</f>
        <v/>
      </c>
      <c r="G94" s="231" t="str">
        <f>IF('1045Bi Dati di base lav.'!P90="","",'1045Bi Dati di base lav.'!P90)</f>
        <v/>
      </c>
      <c r="H94" s="232" t="str">
        <f>IF('1045Bi Dati di base lav.'!Q90="","",'1045Bi Dati di base lav.'!Q90)</f>
        <v/>
      </c>
      <c r="I94" s="233" t="str">
        <f>IF('1045Bi Dati di base lav.'!R90="","",'1045Bi Dati di base lav.'!R90)</f>
        <v/>
      </c>
      <c r="J94" s="338" t="str">
        <f t="shared" si="19"/>
        <v/>
      </c>
      <c r="K94" s="236" t="str">
        <f t="shared" si="27"/>
        <v/>
      </c>
      <c r="L94" s="234" t="str">
        <f>IF('1045Bi Dati di base lav.'!S90="","",'1045Bi Dati di base lav.'!S90)</f>
        <v/>
      </c>
      <c r="M94" s="235" t="str">
        <f t="shared" si="28"/>
        <v/>
      </c>
      <c r="N94" s="339" t="str">
        <f t="shared" si="29"/>
        <v/>
      </c>
      <c r="O94" s="338" t="str">
        <f t="shared" si="30"/>
        <v/>
      </c>
      <c r="P94" s="236" t="str">
        <f t="shared" si="21"/>
        <v/>
      </c>
      <c r="Q94" s="234" t="str">
        <f t="shared" si="31"/>
        <v/>
      </c>
      <c r="R94" s="235" t="str">
        <f t="shared" si="32"/>
        <v/>
      </c>
      <c r="S94" s="236" t="str">
        <f>IF(N94="","",MAX((N94-AE94)*'1045Ai Domanda'!$B$30,0))</f>
        <v/>
      </c>
      <c r="T94" s="237" t="str">
        <f t="shared" si="22"/>
        <v/>
      </c>
      <c r="U94" s="151"/>
      <c r="V94" s="158" t="str">
        <f>IF('1045Bi Dati di base lav.'!M90="","",'1045Bi Dati di base lav.'!M90)</f>
        <v/>
      </c>
      <c r="W94" s="158" t="str">
        <f>IF($C94="","",'1045Ei Conteggio'!D94)</f>
        <v/>
      </c>
      <c r="X94" s="151">
        <f>IF(AND('1045Bi Dati di base lav.'!Q90="",'1045Bi Dati di base lav.'!R90=""),0,'1045Bi Dati di base lav.'!Q90-'1045Bi Dati di base lav.'!R90)</f>
        <v>0</v>
      </c>
      <c r="Y94" s="151" t="str">
        <f>IF(OR($C94="",'1045Bi Dati di base lav.'!N90="",F94="",'1045Bi Dati di base lav.'!P90="",X94=""),"",'1045Bi Dati di base lav.'!N90-F94-'1045Bi Dati di base lav.'!P90-X94)</f>
        <v/>
      </c>
      <c r="Z94" s="134" t="str">
        <f>IF(K94="","",K94 - '1045Bi Dati di base lav.'!S90)</f>
        <v/>
      </c>
      <c r="AA94" s="134" t="str">
        <f t="shared" si="23"/>
        <v/>
      </c>
      <c r="AB94" s="134" t="str">
        <f t="shared" si="24"/>
        <v/>
      </c>
      <c r="AC94" s="134" t="str">
        <f t="shared" si="20"/>
        <v/>
      </c>
      <c r="AD94" s="134" t="str">
        <f>IF(OR($C94="",K94="",N94=""),"",MAX(O94+'1045Bi Dati di base lav.'!T90-N94,0))</f>
        <v/>
      </c>
      <c r="AE94" s="134">
        <f>'1045Bi Dati di base lav.'!T90</f>
        <v>0</v>
      </c>
      <c r="AF94" s="134" t="str">
        <f t="shared" si="25"/>
        <v/>
      </c>
      <c r="AG94" s="139">
        <f>IF('1045Bi Dati di base lav.'!N90="",0,1)</f>
        <v>0</v>
      </c>
      <c r="AH94" s="143">
        <f t="shared" si="26"/>
        <v>0</v>
      </c>
      <c r="AI94" s="134">
        <f>IF('1045Bi Dati di base lav.'!N90="",0,'1045Bi Dati di base lav.'!N90)</f>
        <v>0</v>
      </c>
      <c r="AJ94" s="134">
        <f>IF('1045Bi Dati di base lav.'!N90="",0,'1045Bi Dati di base lav.'!P90)</f>
        <v>0</v>
      </c>
      <c r="AK94" s="158">
        <f>IF('1045Bi Dati di base lav.'!V90&gt;0,AA94,0)</f>
        <v>0</v>
      </c>
      <c r="AL94" s="140">
        <f>IF('1045Bi Dati di base lav.'!V90&gt;0,'1045Bi Dati di base lav.'!T90,0)</f>
        <v>0</v>
      </c>
      <c r="AM94" s="134">
        <f>'1045Bi Dati di base lav.'!N90</f>
        <v>0</v>
      </c>
      <c r="AN94" s="134">
        <f>'1045Bi Dati di base lav.'!P90</f>
        <v>0</v>
      </c>
      <c r="AO94" s="134">
        <f t="shared" si="33"/>
        <v>0</v>
      </c>
    </row>
    <row r="95" spans="1:41" s="135" customFormat="1" ht="16.899999999999999" customHeight="1">
      <c r="A95" s="159" t="str">
        <f>IF('1045Bi Dati di base lav.'!A91="","",'1045Bi Dati di base lav.'!A91)</f>
        <v/>
      </c>
      <c r="B95" s="160" t="str">
        <f>IF('1045Bi Dati di base lav.'!B91="","",'1045Bi Dati di base lav.'!B91)</f>
        <v/>
      </c>
      <c r="C95" s="161" t="str">
        <f>IF('1045Bi Dati di base lav.'!C91="","",'1045Bi Dati di base lav.'!C91)</f>
        <v/>
      </c>
      <c r="D95" s="228" t="str">
        <f>IF('1045Bi Dati di base lav.'!AG91="","",'1045Bi Dati di base lav.'!AG91)</f>
        <v/>
      </c>
      <c r="E95" s="236" t="str">
        <f>IF('1045Bi Dati di base lav.'!N91="","",'1045Bi Dati di base lav.'!N91)</f>
        <v/>
      </c>
      <c r="F95" s="224" t="str">
        <f>IF('1045Bi Dati di base lav.'!O91="","",'1045Bi Dati di base lav.'!O91)</f>
        <v/>
      </c>
      <c r="G95" s="231" t="str">
        <f>IF('1045Bi Dati di base lav.'!P91="","",'1045Bi Dati di base lav.'!P91)</f>
        <v/>
      </c>
      <c r="H95" s="232" t="str">
        <f>IF('1045Bi Dati di base lav.'!Q91="","",'1045Bi Dati di base lav.'!Q91)</f>
        <v/>
      </c>
      <c r="I95" s="233" t="str">
        <f>IF('1045Bi Dati di base lav.'!R91="","",'1045Bi Dati di base lav.'!R91)</f>
        <v/>
      </c>
      <c r="J95" s="338" t="str">
        <f t="shared" si="19"/>
        <v/>
      </c>
      <c r="K95" s="236" t="str">
        <f t="shared" si="27"/>
        <v/>
      </c>
      <c r="L95" s="234" t="str">
        <f>IF('1045Bi Dati di base lav.'!S91="","",'1045Bi Dati di base lav.'!S91)</f>
        <v/>
      </c>
      <c r="M95" s="235" t="str">
        <f t="shared" si="28"/>
        <v/>
      </c>
      <c r="N95" s="339" t="str">
        <f t="shared" si="29"/>
        <v/>
      </c>
      <c r="O95" s="338" t="str">
        <f t="shared" si="30"/>
        <v/>
      </c>
      <c r="P95" s="236" t="str">
        <f t="shared" si="21"/>
        <v/>
      </c>
      <c r="Q95" s="234" t="str">
        <f t="shared" si="31"/>
        <v/>
      </c>
      <c r="R95" s="235" t="str">
        <f t="shared" si="32"/>
        <v/>
      </c>
      <c r="S95" s="236" t="str">
        <f>IF(N95="","",MAX((N95-AE95)*'1045Ai Domanda'!$B$30,0))</f>
        <v/>
      </c>
      <c r="T95" s="237" t="str">
        <f t="shared" si="22"/>
        <v/>
      </c>
      <c r="U95" s="151"/>
      <c r="V95" s="158" t="str">
        <f>IF('1045Bi Dati di base lav.'!M91="","",'1045Bi Dati di base lav.'!M91)</f>
        <v/>
      </c>
      <c r="W95" s="158" t="str">
        <f>IF($C95="","",'1045Ei Conteggio'!D95)</f>
        <v/>
      </c>
      <c r="X95" s="151">
        <f>IF(AND('1045Bi Dati di base lav.'!Q91="",'1045Bi Dati di base lav.'!R91=""),0,'1045Bi Dati di base lav.'!Q91-'1045Bi Dati di base lav.'!R91)</f>
        <v>0</v>
      </c>
      <c r="Y95" s="151" t="str">
        <f>IF(OR($C95="",'1045Bi Dati di base lav.'!N91="",F95="",'1045Bi Dati di base lav.'!P91="",X95=""),"",'1045Bi Dati di base lav.'!N91-F95-'1045Bi Dati di base lav.'!P91-X95)</f>
        <v/>
      </c>
      <c r="Z95" s="134" t="str">
        <f>IF(K95="","",K95 - '1045Bi Dati di base lav.'!S91)</f>
        <v/>
      </c>
      <c r="AA95" s="134" t="str">
        <f t="shared" si="23"/>
        <v/>
      </c>
      <c r="AB95" s="134" t="str">
        <f t="shared" si="24"/>
        <v/>
      </c>
      <c r="AC95" s="134" t="str">
        <f t="shared" si="20"/>
        <v/>
      </c>
      <c r="AD95" s="134" t="str">
        <f>IF(OR($C95="",K95="",N95=""),"",MAX(O95+'1045Bi Dati di base lav.'!T91-N95,0))</f>
        <v/>
      </c>
      <c r="AE95" s="134">
        <f>'1045Bi Dati di base lav.'!T91</f>
        <v>0</v>
      </c>
      <c r="AF95" s="134" t="str">
        <f t="shared" si="25"/>
        <v/>
      </c>
      <c r="AG95" s="139">
        <f>IF('1045Bi Dati di base lav.'!N91="",0,1)</f>
        <v>0</v>
      </c>
      <c r="AH95" s="143">
        <f t="shared" si="26"/>
        <v>0</v>
      </c>
      <c r="AI95" s="134">
        <f>IF('1045Bi Dati di base lav.'!N91="",0,'1045Bi Dati di base lav.'!N91)</f>
        <v>0</v>
      </c>
      <c r="AJ95" s="134">
        <f>IF('1045Bi Dati di base lav.'!N91="",0,'1045Bi Dati di base lav.'!P91)</f>
        <v>0</v>
      </c>
      <c r="AK95" s="158">
        <f>IF('1045Bi Dati di base lav.'!V91&gt;0,AA95,0)</f>
        <v>0</v>
      </c>
      <c r="AL95" s="140">
        <f>IF('1045Bi Dati di base lav.'!V91&gt;0,'1045Bi Dati di base lav.'!T91,0)</f>
        <v>0</v>
      </c>
      <c r="AM95" s="134">
        <f>'1045Bi Dati di base lav.'!N91</f>
        <v>0</v>
      </c>
      <c r="AN95" s="134">
        <f>'1045Bi Dati di base lav.'!P91</f>
        <v>0</v>
      </c>
      <c r="AO95" s="134">
        <f t="shared" si="33"/>
        <v>0</v>
      </c>
    </row>
    <row r="96" spans="1:41" s="135" customFormat="1" ht="16.899999999999999" customHeight="1">
      <c r="A96" s="159" t="str">
        <f>IF('1045Bi Dati di base lav.'!A92="","",'1045Bi Dati di base lav.'!A92)</f>
        <v/>
      </c>
      <c r="B96" s="160" t="str">
        <f>IF('1045Bi Dati di base lav.'!B92="","",'1045Bi Dati di base lav.'!B92)</f>
        <v/>
      </c>
      <c r="C96" s="161" t="str">
        <f>IF('1045Bi Dati di base lav.'!C92="","",'1045Bi Dati di base lav.'!C92)</f>
        <v/>
      </c>
      <c r="D96" s="228" t="str">
        <f>IF('1045Bi Dati di base lav.'!AG92="","",'1045Bi Dati di base lav.'!AG92)</f>
        <v/>
      </c>
      <c r="E96" s="236" t="str">
        <f>IF('1045Bi Dati di base lav.'!N92="","",'1045Bi Dati di base lav.'!N92)</f>
        <v/>
      </c>
      <c r="F96" s="224" t="str">
        <f>IF('1045Bi Dati di base lav.'!O92="","",'1045Bi Dati di base lav.'!O92)</f>
        <v/>
      </c>
      <c r="G96" s="231" t="str">
        <f>IF('1045Bi Dati di base lav.'!P92="","",'1045Bi Dati di base lav.'!P92)</f>
        <v/>
      </c>
      <c r="H96" s="232" t="str">
        <f>IF('1045Bi Dati di base lav.'!Q92="","",'1045Bi Dati di base lav.'!Q92)</f>
        <v/>
      </c>
      <c r="I96" s="233" t="str">
        <f>IF('1045Bi Dati di base lav.'!R92="","",'1045Bi Dati di base lav.'!R92)</f>
        <v/>
      </c>
      <c r="J96" s="338" t="str">
        <f t="shared" si="19"/>
        <v/>
      </c>
      <c r="K96" s="236" t="str">
        <f t="shared" si="27"/>
        <v/>
      </c>
      <c r="L96" s="234" t="str">
        <f>IF('1045Bi Dati di base lav.'!S92="","",'1045Bi Dati di base lav.'!S92)</f>
        <v/>
      </c>
      <c r="M96" s="235" t="str">
        <f t="shared" si="28"/>
        <v/>
      </c>
      <c r="N96" s="339" t="str">
        <f t="shared" si="29"/>
        <v/>
      </c>
      <c r="O96" s="338" t="str">
        <f t="shared" si="30"/>
        <v/>
      </c>
      <c r="P96" s="236" t="str">
        <f t="shared" si="21"/>
        <v/>
      </c>
      <c r="Q96" s="234" t="str">
        <f t="shared" si="31"/>
        <v/>
      </c>
      <c r="R96" s="235" t="str">
        <f t="shared" si="32"/>
        <v/>
      </c>
      <c r="S96" s="236" t="str">
        <f>IF(N96="","",MAX((N96-AE96)*'1045Ai Domanda'!$B$30,0))</f>
        <v/>
      </c>
      <c r="T96" s="237" t="str">
        <f t="shared" si="22"/>
        <v/>
      </c>
      <c r="U96" s="151"/>
      <c r="V96" s="158" t="str">
        <f>IF('1045Bi Dati di base lav.'!M92="","",'1045Bi Dati di base lav.'!M92)</f>
        <v/>
      </c>
      <c r="W96" s="158" t="str">
        <f>IF($C96="","",'1045Ei Conteggio'!D96)</f>
        <v/>
      </c>
      <c r="X96" s="151">
        <f>IF(AND('1045Bi Dati di base lav.'!Q92="",'1045Bi Dati di base lav.'!R92=""),0,'1045Bi Dati di base lav.'!Q92-'1045Bi Dati di base lav.'!R92)</f>
        <v>0</v>
      </c>
      <c r="Y96" s="151" t="str">
        <f>IF(OR($C96="",'1045Bi Dati di base lav.'!N92="",F96="",'1045Bi Dati di base lav.'!P92="",X96=""),"",'1045Bi Dati di base lav.'!N92-F96-'1045Bi Dati di base lav.'!P92-X96)</f>
        <v/>
      </c>
      <c r="Z96" s="134" t="str">
        <f>IF(K96="","",K96 - '1045Bi Dati di base lav.'!S92)</f>
        <v/>
      </c>
      <c r="AA96" s="134" t="str">
        <f t="shared" si="23"/>
        <v/>
      </c>
      <c r="AB96" s="134" t="str">
        <f t="shared" si="24"/>
        <v/>
      </c>
      <c r="AC96" s="134" t="str">
        <f t="shared" si="20"/>
        <v/>
      </c>
      <c r="AD96" s="134" t="str">
        <f>IF(OR($C96="",K96="",N96=""),"",MAX(O96+'1045Bi Dati di base lav.'!T92-N96,0))</f>
        <v/>
      </c>
      <c r="AE96" s="134">
        <f>'1045Bi Dati di base lav.'!T92</f>
        <v>0</v>
      </c>
      <c r="AF96" s="134" t="str">
        <f t="shared" si="25"/>
        <v/>
      </c>
      <c r="AG96" s="139">
        <f>IF('1045Bi Dati di base lav.'!N92="",0,1)</f>
        <v>0</v>
      </c>
      <c r="AH96" s="143">
        <f t="shared" si="26"/>
        <v>0</v>
      </c>
      <c r="AI96" s="134">
        <f>IF('1045Bi Dati di base lav.'!N92="",0,'1045Bi Dati di base lav.'!N92)</f>
        <v>0</v>
      </c>
      <c r="AJ96" s="134">
        <f>IF('1045Bi Dati di base lav.'!N92="",0,'1045Bi Dati di base lav.'!P92)</f>
        <v>0</v>
      </c>
      <c r="AK96" s="158">
        <f>IF('1045Bi Dati di base lav.'!V92&gt;0,AA96,0)</f>
        <v>0</v>
      </c>
      <c r="AL96" s="140">
        <f>IF('1045Bi Dati di base lav.'!V92&gt;0,'1045Bi Dati di base lav.'!T92,0)</f>
        <v>0</v>
      </c>
      <c r="AM96" s="134">
        <f>'1045Bi Dati di base lav.'!N92</f>
        <v>0</v>
      </c>
      <c r="AN96" s="134">
        <f>'1045Bi Dati di base lav.'!P92</f>
        <v>0</v>
      </c>
      <c r="AO96" s="134">
        <f t="shared" si="33"/>
        <v>0</v>
      </c>
    </row>
    <row r="97" spans="1:41" s="135" customFormat="1" ht="16.899999999999999" customHeight="1">
      <c r="A97" s="159" t="str">
        <f>IF('1045Bi Dati di base lav.'!A93="","",'1045Bi Dati di base lav.'!A93)</f>
        <v/>
      </c>
      <c r="B97" s="160" t="str">
        <f>IF('1045Bi Dati di base lav.'!B93="","",'1045Bi Dati di base lav.'!B93)</f>
        <v/>
      </c>
      <c r="C97" s="161" t="str">
        <f>IF('1045Bi Dati di base lav.'!C93="","",'1045Bi Dati di base lav.'!C93)</f>
        <v/>
      </c>
      <c r="D97" s="228" t="str">
        <f>IF('1045Bi Dati di base lav.'!AG93="","",'1045Bi Dati di base lav.'!AG93)</f>
        <v/>
      </c>
      <c r="E97" s="236" t="str">
        <f>IF('1045Bi Dati di base lav.'!N93="","",'1045Bi Dati di base lav.'!N93)</f>
        <v/>
      </c>
      <c r="F97" s="224" t="str">
        <f>IF('1045Bi Dati di base lav.'!O93="","",'1045Bi Dati di base lav.'!O93)</f>
        <v/>
      </c>
      <c r="G97" s="231" t="str">
        <f>IF('1045Bi Dati di base lav.'!P93="","",'1045Bi Dati di base lav.'!P93)</f>
        <v/>
      </c>
      <c r="H97" s="232" t="str">
        <f>IF('1045Bi Dati di base lav.'!Q93="","",'1045Bi Dati di base lav.'!Q93)</f>
        <v/>
      </c>
      <c r="I97" s="233" t="str">
        <f>IF('1045Bi Dati di base lav.'!R93="","",'1045Bi Dati di base lav.'!R93)</f>
        <v/>
      </c>
      <c r="J97" s="338" t="str">
        <f t="shared" si="19"/>
        <v/>
      </c>
      <c r="K97" s="236" t="str">
        <f t="shared" si="27"/>
        <v/>
      </c>
      <c r="L97" s="234" t="str">
        <f>IF('1045Bi Dati di base lav.'!S93="","",'1045Bi Dati di base lav.'!S93)</f>
        <v/>
      </c>
      <c r="M97" s="235" t="str">
        <f t="shared" si="28"/>
        <v/>
      </c>
      <c r="N97" s="339" t="str">
        <f t="shared" si="29"/>
        <v/>
      </c>
      <c r="O97" s="338" t="str">
        <f t="shared" si="30"/>
        <v/>
      </c>
      <c r="P97" s="236" t="str">
        <f t="shared" si="21"/>
        <v/>
      </c>
      <c r="Q97" s="234" t="str">
        <f t="shared" si="31"/>
        <v/>
      </c>
      <c r="R97" s="235" t="str">
        <f t="shared" si="32"/>
        <v/>
      </c>
      <c r="S97" s="236" t="str">
        <f>IF(N97="","",MAX((N97-AE97)*'1045Ai Domanda'!$B$30,0))</f>
        <v/>
      </c>
      <c r="T97" s="237" t="str">
        <f t="shared" si="22"/>
        <v/>
      </c>
      <c r="U97" s="151"/>
      <c r="V97" s="158" t="str">
        <f>IF('1045Bi Dati di base lav.'!M93="","",'1045Bi Dati di base lav.'!M93)</f>
        <v/>
      </c>
      <c r="W97" s="158" t="str">
        <f>IF($C97="","",'1045Ei Conteggio'!D97)</f>
        <v/>
      </c>
      <c r="X97" s="151">
        <f>IF(AND('1045Bi Dati di base lav.'!Q93="",'1045Bi Dati di base lav.'!R93=""),0,'1045Bi Dati di base lav.'!Q93-'1045Bi Dati di base lav.'!R93)</f>
        <v>0</v>
      </c>
      <c r="Y97" s="151" t="str">
        <f>IF(OR($C97="",'1045Bi Dati di base lav.'!N93="",F97="",'1045Bi Dati di base lav.'!P93="",X97=""),"",'1045Bi Dati di base lav.'!N93-F97-'1045Bi Dati di base lav.'!P93-X97)</f>
        <v/>
      </c>
      <c r="Z97" s="134" t="str">
        <f>IF(K97="","",K97 - '1045Bi Dati di base lav.'!S93)</f>
        <v/>
      </c>
      <c r="AA97" s="134" t="str">
        <f t="shared" si="23"/>
        <v/>
      </c>
      <c r="AB97" s="134" t="str">
        <f t="shared" si="24"/>
        <v/>
      </c>
      <c r="AC97" s="134" t="str">
        <f t="shared" si="20"/>
        <v/>
      </c>
      <c r="AD97" s="134" t="str">
        <f>IF(OR($C97="",K97="",N97=""),"",MAX(O97+'1045Bi Dati di base lav.'!T93-N97,0))</f>
        <v/>
      </c>
      <c r="AE97" s="134">
        <f>'1045Bi Dati di base lav.'!T93</f>
        <v>0</v>
      </c>
      <c r="AF97" s="134" t="str">
        <f t="shared" si="25"/>
        <v/>
      </c>
      <c r="AG97" s="139">
        <f>IF('1045Bi Dati di base lav.'!N93="",0,1)</f>
        <v>0</v>
      </c>
      <c r="AH97" s="143">
        <f t="shared" si="26"/>
        <v>0</v>
      </c>
      <c r="AI97" s="134">
        <f>IF('1045Bi Dati di base lav.'!N93="",0,'1045Bi Dati di base lav.'!N93)</f>
        <v>0</v>
      </c>
      <c r="AJ97" s="134">
        <f>IF('1045Bi Dati di base lav.'!N93="",0,'1045Bi Dati di base lav.'!P93)</f>
        <v>0</v>
      </c>
      <c r="AK97" s="158">
        <f>IF('1045Bi Dati di base lav.'!V93&gt;0,AA97,0)</f>
        <v>0</v>
      </c>
      <c r="AL97" s="140">
        <f>IF('1045Bi Dati di base lav.'!V93&gt;0,'1045Bi Dati di base lav.'!T93,0)</f>
        <v>0</v>
      </c>
      <c r="AM97" s="134">
        <f>'1045Bi Dati di base lav.'!N93</f>
        <v>0</v>
      </c>
      <c r="AN97" s="134">
        <f>'1045Bi Dati di base lav.'!P93</f>
        <v>0</v>
      </c>
      <c r="AO97" s="134">
        <f t="shared" si="33"/>
        <v>0</v>
      </c>
    </row>
    <row r="98" spans="1:41" s="135" customFormat="1" ht="16.899999999999999" customHeight="1">
      <c r="A98" s="159" t="str">
        <f>IF('1045Bi Dati di base lav.'!A94="","",'1045Bi Dati di base lav.'!A94)</f>
        <v/>
      </c>
      <c r="B98" s="160" t="str">
        <f>IF('1045Bi Dati di base lav.'!B94="","",'1045Bi Dati di base lav.'!B94)</f>
        <v/>
      </c>
      <c r="C98" s="161" t="str">
        <f>IF('1045Bi Dati di base lav.'!C94="","",'1045Bi Dati di base lav.'!C94)</f>
        <v/>
      </c>
      <c r="D98" s="228" t="str">
        <f>IF('1045Bi Dati di base lav.'!AG94="","",'1045Bi Dati di base lav.'!AG94)</f>
        <v/>
      </c>
      <c r="E98" s="236" t="str">
        <f>IF('1045Bi Dati di base lav.'!N94="","",'1045Bi Dati di base lav.'!N94)</f>
        <v/>
      </c>
      <c r="F98" s="224" t="str">
        <f>IF('1045Bi Dati di base lav.'!O94="","",'1045Bi Dati di base lav.'!O94)</f>
        <v/>
      </c>
      <c r="G98" s="231" t="str">
        <f>IF('1045Bi Dati di base lav.'!P94="","",'1045Bi Dati di base lav.'!P94)</f>
        <v/>
      </c>
      <c r="H98" s="232" t="str">
        <f>IF('1045Bi Dati di base lav.'!Q94="","",'1045Bi Dati di base lav.'!Q94)</f>
        <v/>
      </c>
      <c r="I98" s="233" t="str">
        <f>IF('1045Bi Dati di base lav.'!R94="","",'1045Bi Dati di base lav.'!R94)</f>
        <v/>
      </c>
      <c r="J98" s="338" t="str">
        <f t="shared" si="19"/>
        <v/>
      </c>
      <c r="K98" s="236" t="str">
        <f t="shared" si="27"/>
        <v/>
      </c>
      <c r="L98" s="234" t="str">
        <f>IF('1045Bi Dati di base lav.'!S94="","",'1045Bi Dati di base lav.'!S94)</f>
        <v/>
      </c>
      <c r="M98" s="235" t="str">
        <f t="shared" si="28"/>
        <v/>
      </c>
      <c r="N98" s="339" t="str">
        <f t="shared" si="29"/>
        <v/>
      </c>
      <c r="O98" s="338" t="str">
        <f t="shared" si="30"/>
        <v/>
      </c>
      <c r="P98" s="236" t="str">
        <f t="shared" si="21"/>
        <v/>
      </c>
      <c r="Q98" s="234" t="str">
        <f t="shared" si="31"/>
        <v/>
      </c>
      <c r="R98" s="235" t="str">
        <f t="shared" si="32"/>
        <v/>
      </c>
      <c r="S98" s="236" t="str">
        <f>IF(N98="","",MAX((N98-AE98)*'1045Ai Domanda'!$B$30,0))</f>
        <v/>
      </c>
      <c r="T98" s="237" t="str">
        <f t="shared" si="22"/>
        <v/>
      </c>
      <c r="U98" s="151"/>
      <c r="V98" s="158" t="str">
        <f>IF('1045Bi Dati di base lav.'!M94="","",'1045Bi Dati di base lav.'!M94)</f>
        <v/>
      </c>
      <c r="W98" s="158" t="str">
        <f>IF($C98="","",'1045Ei Conteggio'!D98)</f>
        <v/>
      </c>
      <c r="X98" s="151">
        <f>IF(AND('1045Bi Dati di base lav.'!Q94="",'1045Bi Dati di base lav.'!R94=""),0,'1045Bi Dati di base lav.'!Q94-'1045Bi Dati di base lav.'!R94)</f>
        <v>0</v>
      </c>
      <c r="Y98" s="151" t="str">
        <f>IF(OR($C98="",'1045Bi Dati di base lav.'!N94="",F98="",'1045Bi Dati di base lav.'!P94="",X98=""),"",'1045Bi Dati di base lav.'!N94-F98-'1045Bi Dati di base lav.'!P94-X98)</f>
        <v/>
      </c>
      <c r="Z98" s="134" t="str">
        <f>IF(K98="","",K98 - '1045Bi Dati di base lav.'!S94)</f>
        <v/>
      </c>
      <c r="AA98" s="134" t="str">
        <f t="shared" si="23"/>
        <v/>
      </c>
      <c r="AB98" s="134" t="str">
        <f t="shared" si="24"/>
        <v/>
      </c>
      <c r="AC98" s="134" t="str">
        <f t="shared" si="20"/>
        <v/>
      </c>
      <c r="AD98" s="134" t="str">
        <f>IF(OR($C98="",K98="",N98=""),"",MAX(O98+'1045Bi Dati di base lav.'!T94-N98,0))</f>
        <v/>
      </c>
      <c r="AE98" s="134">
        <f>'1045Bi Dati di base lav.'!T94</f>
        <v>0</v>
      </c>
      <c r="AF98" s="134" t="str">
        <f t="shared" si="25"/>
        <v/>
      </c>
      <c r="AG98" s="139">
        <f>IF('1045Bi Dati di base lav.'!N94="",0,1)</f>
        <v>0</v>
      </c>
      <c r="AH98" s="143">
        <f t="shared" si="26"/>
        <v>0</v>
      </c>
      <c r="AI98" s="134">
        <f>IF('1045Bi Dati di base lav.'!N94="",0,'1045Bi Dati di base lav.'!N94)</f>
        <v>0</v>
      </c>
      <c r="AJ98" s="134">
        <f>IF('1045Bi Dati di base lav.'!N94="",0,'1045Bi Dati di base lav.'!P94)</f>
        <v>0</v>
      </c>
      <c r="AK98" s="158">
        <f>IF('1045Bi Dati di base lav.'!V94&gt;0,AA98,0)</f>
        <v>0</v>
      </c>
      <c r="AL98" s="140">
        <f>IF('1045Bi Dati di base lav.'!V94&gt;0,'1045Bi Dati di base lav.'!T94,0)</f>
        <v>0</v>
      </c>
      <c r="AM98" s="134">
        <f>'1045Bi Dati di base lav.'!N94</f>
        <v>0</v>
      </c>
      <c r="AN98" s="134">
        <f>'1045Bi Dati di base lav.'!P94</f>
        <v>0</v>
      </c>
      <c r="AO98" s="134">
        <f t="shared" si="33"/>
        <v>0</v>
      </c>
    </row>
    <row r="99" spans="1:41" s="135" customFormat="1" ht="16.899999999999999" customHeight="1">
      <c r="A99" s="159" t="str">
        <f>IF('1045Bi Dati di base lav.'!A95="","",'1045Bi Dati di base lav.'!A95)</f>
        <v/>
      </c>
      <c r="B99" s="160" t="str">
        <f>IF('1045Bi Dati di base lav.'!B95="","",'1045Bi Dati di base lav.'!B95)</f>
        <v/>
      </c>
      <c r="C99" s="161" t="str">
        <f>IF('1045Bi Dati di base lav.'!C95="","",'1045Bi Dati di base lav.'!C95)</f>
        <v/>
      </c>
      <c r="D99" s="228" t="str">
        <f>IF('1045Bi Dati di base lav.'!AG95="","",'1045Bi Dati di base lav.'!AG95)</f>
        <v/>
      </c>
      <c r="E99" s="236" t="str">
        <f>IF('1045Bi Dati di base lav.'!N95="","",'1045Bi Dati di base lav.'!N95)</f>
        <v/>
      </c>
      <c r="F99" s="224" t="str">
        <f>IF('1045Bi Dati di base lav.'!O95="","",'1045Bi Dati di base lav.'!O95)</f>
        <v/>
      </c>
      <c r="G99" s="231" t="str">
        <f>IF('1045Bi Dati di base lav.'!P95="","",'1045Bi Dati di base lav.'!P95)</f>
        <v/>
      </c>
      <c r="H99" s="232" t="str">
        <f>IF('1045Bi Dati di base lav.'!Q95="","",'1045Bi Dati di base lav.'!Q95)</f>
        <v/>
      </c>
      <c r="I99" s="233" t="str">
        <f>IF('1045Bi Dati di base lav.'!R95="","",'1045Bi Dati di base lav.'!R95)</f>
        <v/>
      </c>
      <c r="J99" s="338" t="str">
        <f t="shared" si="19"/>
        <v/>
      </c>
      <c r="K99" s="236" t="str">
        <f t="shared" si="27"/>
        <v/>
      </c>
      <c r="L99" s="234" t="str">
        <f>IF('1045Bi Dati di base lav.'!S95="","",'1045Bi Dati di base lav.'!S95)</f>
        <v/>
      </c>
      <c r="M99" s="235" t="str">
        <f t="shared" si="28"/>
        <v/>
      </c>
      <c r="N99" s="339" t="str">
        <f t="shared" si="29"/>
        <v/>
      </c>
      <c r="O99" s="338" t="str">
        <f t="shared" si="30"/>
        <v/>
      </c>
      <c r="P99" s="236" t="str">
        <f t="shared" si="21"/>
        <v/>
      </c>
      <c r="Q99" s="234" t="str">
        <f t="shared" si="31"/>
        <v/>
      </c>
      <c r="R99" s="235" t="str">
        <f t="shared" si="32"/>
        <v/>
      </c>
      <c r="S99" s="236" t="str">
        <f>IF(N99="","",MAX((N99-AE99)*'1045Ai Domanda'!$B$30,0))</f>
        <v/>
      </c>
      <c r="T99" s="237" t="str">
        <f t="shared" si="22"/>
        <v/>
      </c>
      <c r="U99" s="151"/>
      <c r="V99" s="158" t="str">
        <f>IF('1045Bi Dati di base lav.'!M95="","",'1045Bi Dati di base lav.'!M95)</f>
        <v/>
      </c>
      <c r="W99" s="158" t="str">
        <f>IF($C99="","",'1045Ei Conteggio'!D99)</f>
        <v/>
      </c>
      <c r="X99" s="151">
        <f>IF(AND('1045Bi Dati di base lav.'!Q95="",'1045Bi Dati di base lav.'!R95=""),0,'1045Bi Dati di base lav.'!Q95-'1045Bi Dati di base lav.'!R95)</f>
        <v>0</v>
      </c>
      <c r="Y99" s="151" t="str">
        <f>IF(OR($C99="",'1045Bi Dati di base lav.'!N95="",F99="",'1045Bi Dati di base lav.'!P95="",X99=""),"",'1045Bi Dati di base lav.'!N95-F99-'1045Bi Dati di base lav.'!P95-X99)</f>
        <v/>
      </c>
      <c r="Z99" s="134" t="str">
        <f>IF(K99="","",K99 - '1045Bi Dati di base lav.'!S95)</f>
        <v/>
      </c>
      <c r="AA99" s="134" t="str">
        <f t="shared" si="23"/>
        <v/>
      </c>
      <c r="AB99" s="134" t="str">
        <f t="shared" si="24"/>
        <v/>
      </c>
      <c r="AC99" s="134" t="str">
        <f t="shared" si="20"/>
        <v/>
      </c>
      <c r="AD99" s="134" t="str">
        <f>IF(OR($C99="",K99="",N99=""),"",MAX(O99+'1045Bi Dati di base lav.'!T95-N99,0))</f>
        <v/>
      </c>
      <c r="AE99" s="134">
        <f>'1045Bi Dati di base lav.'!T95</f>
        <v>0</v>
      </c>
      <c r="AF99" s="134" t="str">
        <f t="shared" si="25"/>
        <v/>
      </c>
      <c r="AG99" s="139">
        <f>IF('1045Bi Dati di base lav.'!N95="",0,1)</f>
        <v>0</v>
      </c>
      <c r="AH99" s="143">
        <f t="shared" si="26"/>
        <v>0</v>
      </c>
      <c r="AI99" s="134">
        <f>IF('1045Bi Dati di base lav.'!N95="",0,'1045Bi Dati di base lav.'!N95)</f>
        <v>0</v>
      </c>
      <c r="AJ99" s="134">
        <f>IF('1045Bi Dati di base lav.'!N95="",0,'1045Bi Dati di base lav.'!P95)</f>
        <v>0</v>
      </c>
      <c r="AK99" s="158">
        <f>IF('1045Bi Dati di base lav.'!V95&gt;0,AA99,0)</f>
        <v>0</v>
      </c>
      <c r="AL99" s="140">
        <f>IF('1045Bi Dati di base lav.'!V95&gt;0,'1045Bi Dati di base lav.'!T95,0)</f>
        <v>0</v>
      </c>
      <c r="AM99" s="134">
        <f>'1045Bi Dati di base lav.'!N95</f>
        <v>0</v>
      </c>
      <c r="AN99" s="134">
        <f>'1045Bi Dati di base lav.'!P95</f>
        <v>0</v>
      </c>
      <c r="AO99" s="134">
        <f t="shared" si="33"/>
        <v>0</v>
      </c>
    </row>
    <row r="100" spans="1:41" s="135" customFormat="1" ht="16.899999999999999" customHeight="1">
      <c r="A100" s="159" t="str">
        <f>IF('1045Bi Dati di base lav.'!A96="","",'1045Bi Dati di base lav.'!A96)</f>
        <v/>
      </c>
      <c r="B100" s="160" t="str">
        <f>IF('1045Bi Dati di base lav.'!B96="","",'1045Bi Dati di base lav.'!B96)</f>
        <v/>
      </c>
      <c r="C100" s="161" t="str">
        <f>IF('1045Bi Dati di base lav.'!C96="","",'1045Bi Dati di base lav.'!C96)</f>
        <v/>
      </c>
      <c r="D100" s="228" t="str">
        <f>IF('1045Bi Dati di base lav.'!AG96="","",'1045Bi Dati di base lav.'!AG96)</f>
        <v/>
      </c>
      <c r="E100" s="236" t="str">
        <f>IF('1045Bi Dati di base lav.'!N96="","",'1045Bi Dati di base lav.'!N96)</f>
        <v/>
      </c>
      <c r="F100" s="224" t="str">
        <f>IF('1045Bi Dati di base lav.'!O96="","",'1045Bi Dati di base lav.'!O96)</f>
        <v/>
      </c>
      <c r="G100" s="231" t="str">
        <f>IF('1045Bi Dati di base lav.'!P96="","",'1045Bi Dati di base lav.'!P96)</f>
        <v/>
      </c>
      <c r="H100" s="232" t="str">
        <f>IF('1045Bi Dati di base lav.'!Q96="","",'1045Bi Dati di base lav.'!Q96)</f>
        <v/>
      </c>
      <c r="I100" s="233" t="str">
        <f>IF('1045Bi Dati di base lav.'!R96="","",'1045Bi Dati di base lav.'!R96)</f>
        <v/>
      </c>
      <c r="J100" s="338" t="str">
        <f t="shared" si="19"/>
        <v/>
      </c>
      <c r="K100" s="236" t="str">
        <f t="shared" si="27"/>
        <v/>
      </c>
      <c r="L100" s="234" t="str">
        <f>IF('1045Bi Dati di base lav.'!S96="","",'1045Bi Dati di base lav.'!S96)</f>
        <v/>
      </c>
      <c r="M100" s="235" t="str">
        <f t="shared" si="28"/>
        <v/>
      </c>
      <c r="N100" s="339" t="str">
        <f t="shared" si="29"/>
        <v/>
      </c>
      <c r="O100" s="338" t="str">
        <f t="shared" si="30"/>
        <v/>
      </c>
      <c r="P100" s="236" t="str">
        <f t="shared" si="21"/>
        <v/>
      </c>
      <c r="Q100" s="234" t="str">
        <f t="shared" si="31"/>
        <v/>
      </c>
      <c r="R100" s="235" t="str">
        <f t="shared" si="32"/>
        <v/>
      </c>
      <c r="S100" s="236" t="str">
        <f>IF(N100="","",MAX((N100-AE100)*'1045Ai Domanda'!$B$30,0))</f>
        <v/>
      </c>
      <c r="T100" s="237" t="str">
        <f t="shared" si="22"/>
        <v/>
      </c>
      <c r="U100" s="151"/>
      <c r="V100" s="158" t="str">
        <f>IF('1045Bi Dati di base lav.'!M96="","",'1045Bi Dati di base lav.'!M96)</f>
        <v/>
      </c>
      <c r="W100" s="158" t="str">
        <f>IF($C100="","",'1045Ei Conteggio'!D100)</f>
        <v/>
      </c>
      <c r="X100" s="151">
        <f>IF(AND('1045Bi Dati di base lav.'!Q96="",'1045Bi Dati di base lav.'!R96=""),0,'1045Bi Dati di base lav.'!Q96-'1045Bi Dati di base lav.'!R96)</f>
        <v>0</v>
      </c>
      <c r="Y100" s="151" t="str">
        <f>IF(OR($C100="",'1045Bi Dati di base lav.'!N96="",F100="",'1045Bi Dati di base lav.'!P96="",X100=""),"",'1045Bi Dati di base lav.'!N96-F100-'1045Bi Dati di base lav.'!P96-X100)</f>
        <v/>
      </c>
      <c r="Z100" s="134" t="str">
        <f>IF(K100="","",K100 - '1045Bi Dati di base lav.'!S96)</f>
        <v/>
      </c>
      <c r="AA100" s="134" t="str">
        <f t="shared" si="23"/>
        <v/>
      </c>
      <c r="AB100" s="134" t="str">
        <f t="shared" si="24"/>
        <v/>
      </c>
      <c r="AC100" s="134" t="str">
        <f t="shared" si="20"/>
        <v/>
      </c>
      <c r="AD100" s="134" t="str">
        <f>IF(OR($C100="",K100="",N100=""),"",MAX(O100+'1045Bi Dati di base lav.'!T96-N100,0))</f>
        <v/>
      </c>
      <c r="AE100" s="134">
        <f>'1045Bi Dati di base lav.'!T96</f>
        <v>0</v>
      </c>
      <c r="AF100" s="134" t="str">
        <f t="shared" si="25"/>
        <v/>
      </c>
      <c r="AG100" s="139">
        <f>IF('1045Bi Dati di base lav.'!N96="",0,1)</f>
        <v>0</v>
      </c>
      <c r="AH100" s="143">
        <f t="shared" si="26"/>
        <v>0</v>
      </c>
      <c r="AI100" s="134">
        <f>IF('1045Bi Dati di base lav.'!N96="",0,'1045Bi Dati di base lav.'!N96)</f>
        <v>0</v>
      </c>
      <c r="AJ100" s="134">
        <f>IF('1045Bi Dati di base lav.'!N96="",0,'1045Bi Dati di base lav.'!P96)</f>
        <v>0</v>
      </c>
      <c r="AK100" s="158">
        <f>IF('1045Bi Dati di base lav.'!V96&gt;0,AA100,0)</f>
        <v>0</v>
      </c>
      <c r="AL100" s="140">
        <f>IF('1045Bi Dati di base lav.'!V96&gt;0,'1045Bi Dati di base lav.'!T96,0)</f>
        <v>0</v>
      </c>
      <c r="AM100" s="134">
        <f>'1045Bi Dati di base lav.'!N96</f>
        <v>0</v>
      </c>
      <c r="AN100" s="134">
        <f>'1045Bi Dati di base lav.'!P96</f>
        <v>0</v>
      </c>
      <c r="AO100" s="134">
        <f t="shared" si="33"/>
        <v>0</v>
      </c>
    </row>
    <row r="101" spans="1:41" s="135" customFormat="1" ht="16.899999999999999" customHeight="1">
      <c r="A101" s="159" t="str">
        <f>IF('1045Bi Dati di base lav.'!A97="","",'1045Bi Dati di base lav.'!A97)</f>
        <v/>
      </c>
      <c r="B101" s="160" t="str">
        <f>IF('1045Bi Dati di base lav.'!B97="","",'1045Bi Dati di base lav.'!B97)</f>
        <v/>
      </c>
      <c r="C101" s="161" t="str">
        <f>IF('1045Bi Dati di base lav.'!C97="","",'1045Bi Dati di base lav.'!C97)</f>
        <v/>
      </c>
      <c r="D101" s="228" t="str">
        <f>IF('1045Bi Dati di base lav.'!AG97="","",'1045Bi Dati di base lav.'!AG97)</f>
        <v/>
      </c>
      <c r="E101" s="236" t="str">
        <f>IF('1045Bi Dati di base lav.'!N97="","",'1045Bi Dati di base lav.'!N97)</f>
        <v/>
      </c>
      <c r="F101" s="224" t="str">
        <f>IF('1045Bi Dati di base lav.'!O97="","",'1045Bi Dati di base lav.'!O97)</f>
        <v/>
      </c>
      <c r="G101" s="231" t="str">
        <f>IF('1045Bi Dati di base lav.'!P97="","",'1045Bi Dati di base lav.'!P97)</f>
        <v/>
      </c>
      <c r="H101" s="232" t="str">
        <f>IF('1045Bi Dati di base lav.'!Q97="","",'1045Bi Dati di base lav.'!Q97)</f>
        <v/>
      </c>
      <c r="I101" s="233" t="str">
        <f>IF('1045Bi Dati di base lav.'!R97="","",'1045Bi Dati di base lav.'!R97)</f>
        <v/>
      </c>
      <c r="J101" s="338" t="str">
        <f t="shared" si="19"/>
        <v/>
      </c>
      <c r="K101" s="236" t="str">
        <f t="shared" si="27"/>
        <v/>
      </c>
      <c r="L101" s="234" t="str">
        <f>IF('1045Bi Dati di base lav.'!S97="","",'1045Bi Dati di base lav.'!S97)</f>
        <v/>
      </c>
      <c r="M101" s="235" t="str">
        <f t="shared" si="28"/>
        <v/>
      </c>
      <c r="N101" s="339" t="str">
        <f t="shared" si="29"/>
        <v/>
      </c>
      <c r="O101" s="338" t="str">
        <f t="shared" si="30"/>
        <v/>
      </c>
      <c r="P101" s="236" t="str">
        <f t="shared" si="21"/>
        <v/>
      </c>
      <c r="Q101" s="234" t="str">
        <f t="shared" si="31"/>
        <v/>
      </c>
      <c r="R101" s="235" t="str">
        <f t="shared" si="32"/>
        <v/>
      </c>
      <c r="S101" s="236" t="str">
        <f>IF(N101="","",MAX((N101-AE101)*'1045Ai Domanda'!$B$30,0))</f>
        <v/>
      </c>
      <c r="T101" s="237" t="str">
        <f t="shared" si="22"/>
        <v/>
      </c>
      <c r="U101" s="151"/>
      <c r="V101" s="158" t="str">
        <f>IF('1045Bi Dati di base lav.'!M97="","",'1045Bi Dati di base lav.'!M97)</f>
        <v/>
      </c>
      <c r="W101" s="158" t="str">
        <f>IF($C101="","",'1045Ei Conteggio'!D101)</f>
        <v/>
      </c>
      <c r="X101" s="151">
        <f>IF(AND('1045Bi Dati di base lav.'!Q97="",'1045Bi Dati di base lav.'!R97=""),0,'1045Bi Dati di base lav.'!Q97-'1045Bi Dati di base lav.'!R97)</f>
        <v>0</v>
      </c>
      <c r="Y101" s="151" t="str">
        <f>IF(OR($C101="",'1045Bi Dati di base lav.'!N97="",F101="",'1045Bi Dati di base lav.'!P97="",X101=""),"",'1045Bi Dati di base lav.'!N97-F101-'1045Bi Dati di base lav.'!P97-X101)</f>
        <v/>
      </c>
      <c r="Z101" s="134" t="str">
        <f>IF(K101="","",K101 - '1045Bi Dati di base lav.'!S97)</f>
        <v/>
      </c>
      <c r="AA101" s="134" t="str">
        <f t="shared" si="23"/>
        <v/>
      </c>
      <c r="AB101" s="134" t="str">
        <f t="shared" si="24"/>
        <v/>
      </c>
      <c r="AC101" s="134" t="str">
        <f t="shared" si="20"/>
        <v/>
      </c>
      <c r="AD101" s="134" t="str">
        <f>IF(OR($C101="",K101="",N101=""),"",MAX(O101+'1045Bi Dati di base lav.'!T97-N101,0))</f>
        <v/>
      </c>
      <c r="AE101" s="134">
        <f>'1045Bi Dati di base lav.'!T97</f>
        <v>0</v>
      </c>
      <c r="AF101" s="134" t="str">
        <f t="shared" si="25"/>
        <v/>
      </c>
      <c r="AG101" s="139">
        <f>IF('1045Bi Dati di base lav.'!N97="",0,1)</f>
        <v>0</v>
      </c>
      <c r="AH101" s="143">
        <f t="shared" si="26"/>
        <v>0</v>
      </c>
      <c r="AI101" s="134">
        <f>IF('1045Bi Dati di base lav.'!N97="",0,'1045Bi Dati di base lav.'!N97)</f>
        <v>0</v>
      </c>
      <c r="AJ101" s="134">
        <f>IF('1045Bi Dati di base lav.'!N97="",0,'1045Bi Dati di base lav.'!P97)</f>
        <v>0</v>
      </c>
      <c r="AK101" s="158">
        <f>IF('1045Bi Dati di base lav.'!V97&gt;0,AA101,0)</f>
        <v>0</v>
      </c>
      <c r="AL101" s="140">
        <f>IF('1045Bi Dati di base lav.'!V97&gt;0,'1045Bi Dati di base lav.'!T97,0)</f>
        <v>0</v>
      </c>
      <c r="AM101" s="134">
        <f>'1045Bi Dati di base lav.'!N97</f>
        <v>0</v>
      </c>
      <c r="AN101" s="134">
        <f>'1045Bi Dati di base lav.'!P97</f>
        <v>0</v>
      </c>
      <c r="AO101" s="134">
        <f t="shared" si="33"/>
        <v>0</v>
      </c>
    </row>
    <row r="102" spans="1:41" s="135" customFormat="1" ht="16.899999999999999" customHeight="1">
      <c r="A102" s="159" t="str">
        <f>IF('1045Bi Dati di base lav.'!A98="","",'1045Bi Dati di base lav.'!A98)</f>
        <v/>
      </c>
      <c r="B102" s="160" t="str">
        <f>IF('1045Bi Dati di base lav.'!B98="","",'1045Bi Dati di base lav.'!B98)</f>
        <v/>
      </c>
      <c r="C102" s="161" t="str">
        <f>IF('1045Bi Dati di base lav.'!C98="","",'1045Bi Dati di base lav.'!C98)</f>
        <v/>
      </c>
      <c r="D102" s="228" t="str">
        <f>IF('1045Bi Dati di base lav.'!AG98="","",'1045Bi Dati di base lav.'!AG98)</f>
        <v/>
      </c>
      <c r="E102" s="236" t="str">
        <f>IF('1045Bi Dati di base lav.'!N98="","",'1045Bi Dati di base lav.'!N98)</f>
        <v/>
      </c>
      <c r="F102" s="224" t="str">
        <f>IF('1045Bi Dati di base lav.'!O98="","",'1045Bi Dati di base lav.'!O98)</f>
        <v/>
      </c>
      <c r="G102" s="231" t="str">
        <f>IF('1045Bi Dati di base lav.'!P98="","",'1045Bi Dati di base lav.'!P98)</f>
        <v/>
      </c>
      <c r="H102" s="232" t="str">
        <f>IF('1045Bi Dati di base lav.'!Q98="","",'1045Bi Dati di base lav.'!Q98)</f>
        <v/>
      </c>
      <c r="I102" s="233" t="str">
        <f>IF('1045Bi Dati di base lav.'!R98="","",'1045Bi Dati di base lav.'!R98)</f>
        <v/>
      </c>
      <c r="J102" s="338" t="str">
        <f t="shared" si="19"/>
        <v/>
      </c>
      <c r="K102" s="236" t="str">
        <f t="shared" si="27"/>
        <v/>
      </c>
      <c r="L102" s="234" t="str">
        <f>IF('1045Bi Dati di base lav.'!S98="","",'1045Bi Dati di base lav.'!S98)</f>
        <v/>
      </c>
      <c r="M102" s="235" t="str">
        <f t="shared" si="28"/>
        <v/>
      </c>
      <c r="N102" s="339" t="str">
        <f t="shared" si="29"/>
        <v/>
      </c>
      <c r="O102" s="338" t="str">
        <f t="shared" si="30"/>
        <v/>
      </c>
      <c r="P102" s="236" t="str">
        <f t="shared" si="21"/>
        <v/>
      </c>
      <c r="Q102" s="234" t="str">
        <f t="shared" si="31"/>
        <v/>
      </c>
      <c r="R102" s="235" t="str">
        <f t="shared" si="32"/>
        <v/>
      </c>
      <c r="S102" s="236" t="str">
        <f>IF(N102="","",MAX((N102-AE102)*'1045Ai Domanda'!$B$30,0))</f>
        <v/>
      </c>
      <c r="T102" s="237" t="str">
        <f t="shared" si="22"/>
        <v/>
      </c>
      <c r="U102" s="151"/>
      <c r="V102" s="158" t="str">
        <f>IF('1045Bi Dati di base lav.'!M98="","",'1045Bi Dati di base lav.'!M98)</f>
        <v/>
      </c>
      <c r="W102" s="158" t="str">
        <f>IF($C102="","",'1045Ei Conteggio'!D102)</f>
        <v/>
      </c>
      <c r="X102" s="151">
        <f>IF(AND('1045Bi Dati di base lav.'!Q98="",'1045Bi Dati di base lav.'!R98=""),0,'1045Bi Dati di base lav.'!Q98-'1045Bi Dati di base lav.'!R98)</f>
        <v>0</v>
      </c>
      <c r="Y102" s="151" t="str">
        <f>IF(OR($C102="",'1045Bi Dati di base lav.'!N98="",F102="",'1045Bi Dati di base lav.'!P98="",X102=""),"",'1045Bi Dati di base lav.'!N98-F102-'1045Bi Dati di base lav.'!P98-X102)</f>
        <v/>
      </c>
      <c r="Z102" s="134" t="str">
        <f>IF(K102="","",K102 - '1045Bi Dati di base lav.'!S98)</f>
        <v/>
      </c>
      <c r="AA102" s="134" t="str">
        <f t="shared" si="23"/>
        <v/>
      </c>
      <c r="AB102" s="134" t="str">
        <f t="shared" si="24"/>
        <v/>
      </c>
      <c r="AC102" s="134" t="str">
        <f t="shared" si="20"/>
        <v/>
      </c>
      <c r="AD102" s="134" t="str">
        <f>IF(OR($C102="",K102="",N102=""),"",MAX(O102+'1045Bi Dati di base lav.'!T98-N102,0))</f>
        <v/>
      </c>
      <c r="AE102" s="134">
        <f>'1045Bi Dati di base lav.'!T98</f>
        <v>0</v>
      </c>
      <c r="AF102" s="134" t="str">
        <f t="shared" si="25"/>
        <v/>
      </c>
      <c r="AG102" s="139">
        <f>IF('1045Bi Dati di base lav.'!N98="",0,1)</f>
        <v>0</v>
      </c>
      <c r="AH102" s="143">
        <f t="shared" si="26"/>
        <v>0</v>
      </c>
      <c r="AI102" s="134">
        <f>IF('1045Bi Dati di base lav.'!N98="",0,'1045Bi Dati di base lav.'!N98)</f>
        <v>0</v>
      </c>
      <c r="AJ102" s="134">
        <f>IF('1045Bi Dati di base lav.'!N98="",0,'1045Bi Dati di base lav.'!P98)</f>
        <v>0</v>
      </c>
      <c r="AK102" s="158">
        <f>IF('1045Bi Dati di base lav.'!V98&gt;0,AA102,0)</f>
        <v>0</v>
      </c>
      <c r="AL102" s="140">
        <f>IF('1045Bi Dati di base lav.'!V98&gt;0,'1045Bi Dati di base lav.'!T98,0)</f>
        <v>0</v>
      </c>
      <c r="AM102" s="134">
        <f>'1045Bi Dati di base lav.'!N98</f>
        <v>0</v>
      </c>
      <c r="AN102" s="134">
        <f>'1045Bi Dati di base lav.'!P98</f>
        <v>0</v>
      </c>
      <c r="AO102" s="134">
        <f t="shared" si="33"/>
        <v>0</v>
      </c>
    </row>
    <row r="103" spans="1:41" s="135" customFormat="1" ht="16.899999999999999" customHeight="1">
      <c r="A103" s="159" t="str">
        <f>IF('1045Bi Dati di base lav.'!A99="","",'1045Bi Dati di base lav.'!A99)</f>
        <v/>
      </c>
      <c r="B103" s="160" t="str">
        <f>IF('1045Bi Dati di base lav.'!B99="","",'1045Bi Dati di base lav.'!B99)</f>
        <v/>
      </c>
      <c r="C103" s="161" t="str">
        <f>IF('1045Bi Dati di base lav.'!C99="","",'1045Bi Dati di base lav.'!C99)</f>
        <v/>
      </c>
      <c r="D103" s="228" t="str">
        <f>IF('1045Bi Dati di base lav.'!AG99="","",'1045Bi Dati di base lav.'!AG99)</f>
        <v/>
      </c>
      <c r="E103" s="236" t="str">
        <f>IF('1045Bi Dati di base lav.'!N99="","",'1045Bi Dati di base lav.'!N99)</f>
        <v/>
      </c>
      <c r="F103" s="224" t="str">
        <f>IF('1045Bi Dati di base lav.'!O99="","",'1045Bi Dati di base lav.'!O99)</f>
        <v/>
      </c>
      <c r="G103" s="231" t="str">
        <f>IF('1045Bi Dati di base lav.'!P99="","",'1045Bi Dati di base lav.'!P99)</f>
        <v/>
      </c>
      <c r="H103" s="232" t="str">
        <f>IF('1045Bi Dati di base lav.'!Q99="","",'1045Bi Dati di base lav.'!Q99)</f>
        <v/>
      </c>
      <c r="I103" s="233" t="str">
        <f>IF('1045Bi Dati di base lav.'!R99="","",'1045Bi Dati di base lav.'!R99)</f>
        <v/>
      </c>
      <c r="J103" s="338" t="str">
        <f t="shared" si="19"/>
        <v/>
      </c>
      <c r="K103" s="236" t="str">
        <f t="shared" si="27"/>
        <v/>
      </c>
      <c r="L103" s="234" t="str">
        <f>IF('1045Bi Dati di base lav.'!S99="","",'1045Bi Dati di base lav.'!S99)</f>
        <v/>
      </c>
      <c r="M103" s="235" t="str">
        <f t="shared" si="28"/>
        <v/>
      </c>
      <c r="N103" s="339" t="str">
        <f t="shared" si="29"/>
        <v/>
      </c>
      <c r="O103" s="338" t="str">
        <f t="shared" si="30"/>
        <v/>
      </c>
      <c r="P103" s="236" t="str">
        <f t="shared" si="21"/>
        <v/>
      </c>
      <c r="Q103" s="234" t="str">
        <f t="shared" si="31"/>
        <v/>
      </c>
      <c r="R103" s="235" t="str">
        <f t="shared" si="32"/>
        <v/>
      </c>
      <c r="S103" s="236" t="str">
        <f>IF(N103="","",MAX((N103-AE103)*'1045Ai Domanda'!$B$30,0))</f>
        <v/>
      </c>
      <c r="T103" s="237" t="str">
        <f t="shared" si="22"/>
        <v/>
      </c>
      <c r="U103" s="151"/>
      <c r="V103" s="158" t="str">
        <f>IF('1045Bi Dati di base lav.'!M99="","",'1045Bi Dati di base lav.'!M99)</f>
        <v/>
      </c>
      <c r="W103" s="158" t="str">
        <f>IF($C103="","",'1045Ei Conteggio'!D103)</f>
        <v/>
      </c>
      <c r="X103" s="151">
        <f>IF(AND('1045Bi Dati di base lav.'!Q99="",'1045Bi Dati di base lav.'!R99=""),0,'1045Bi Dati di base lav.'!Q99-'1045Bi Dati di base lav.'!R99)</f>
        <v>0</v>
      </c>
      <c r="Y103" s="151" t="str">
        <f>IF(OR($C103="",'1045Bi Dati di base lav.'!N99="",F103="",'1045Bi Dati di base lav.'!P99="",X103=""),"",'1045Bi Dati di base lav.'!N99-F103-'1045Bi Dati di base lav.'!P99-X103)</f>
        <v/>
      </c>
      <c r="Z103" s="134" t="str">
        <f>IF(K103="","",K103 - '1045Bi Dati di base lav.'!S99)</f>
        <v/>
      </c>
      <c r="AA103" s="134" t="str">
        <f t="shared" si="23"/>
        <v/>
      </c>
      <c r="AB103" s="134" t="str">
        <f t="shared" si="24"/>
        <v/>
      </c>
      <c r="AC103" s="134" t="str">
        <f t="shared" si="20"/>
        <v/>
      </c>
      <c r="AD103" s="134" t="str">
        <f>IF(OR($C103="",K103="",N103=""),"",MAX(O103+'1045Bi Dati di base lav.'!T99-N103,0))</f>
        <v/>
      </c>
      <c r="AE103" s="134">
        <f>'1045Bi Dati di base lav.'!T99</f>
        <v>0</v>
      </c>
      <c r="AF103" s="134" t="str">
        <f t="shared" si="25"/>
        <v/>
      </c>
      <c r="AG103" s="139">
        <f>IF('1045Bi Dati di base lav.'!N99="",0,1)</f>
        <v>0</v>
      </c>
      <c r="AH103" s="143">
        <f t="shared" si="26"/>
        <v>0</v>
      </c>
      <c r="AI103" s="134">
        <f>IF('1045Bi Dati di base lav.'!N99="",0,'1045Bi Dati di base lav.'!N99)</f>
        <v>0</v>
      </c>
      <c r="AJ103" s="134">
        <f>IF('1045Bi Dati di base lav.'!N99="",0,'1045Bi Dati di base lav.'!P99)</f>
        <v>0</v>
      </c>
      <c r="AK103" s="158">
        <f>IF('1045Bi Dati di base lav.'!V99&gt;0,AA103,0)</f>
        <v>0</v>
      </c>
      <c r="AL103" s="140">
        <f>IF('1045Bi Dati di base lav.'!V99&gt;0,'1045Bi Dati di base lav.'!T99,0)</f>
        <v>0</v>
      </c>
      <c r="AM103" s="134">
        <f>'1045Bi Dati di base lav.'!N99</f>
        <v>0</v>
      </c>
      <c r="AN103" s="134">
        <f>'1045Bi Dati di base lav.'!P99</f>
        <v>0</v>
      </c>
      <c r="AO103" s="134">
        <f t="shared" si="33"/>
        <v>0</v>
      </c>
    </row>
    <row r="104" spans="1:41" s="135" customFormat="1" ht="16.899999999999999" customHeight="1">
      <c r="A104" s="159" t="str">
        <f>IF('1045Bi Dati di base lav.'!A100="","",'1045Bi Dati di base lav.'!A100)</f>
        <v/>
      </c>
      <c r="B104" s="160" t="str">
        <f>IF('1045Bi Dati di base lav.'!B100="","",'1045Bi Dati di base lav.'!B100)</f>
        <v/>
      </c>
      <c r="C104" s="161" t="str">
        <f>IF('1045Bi Dati di base lav.'!C100="","",'1045Bi Dati di base lav.'!C100)</f>
        <v/>
      </c>
      <c r="D104" s="228" t="str">
        <f>IF('1045Bi Dati di base lav.'!AG100="","",'1045Bi Dati di base lav.'!AG100)</f>
        <v/>
      </c>
      <c r="E104" s="236" t="str">
        <f>IF('1045Bi Dati di base lav.'!N100="","",'1045Bi Dati di base lav.'!N100)</f>
        <v/>
      </c>
      <c r="F104" s="224" t="str">
        <f>IF('1045Bi Dati di base lav.'!O100="","",'1045Bi Dati di base lav.'!O100)</f>
        <v/>
      </c>
      <c r="G104" s="231" t="str">
        <f>IF('1045Bi Dati di base lav.'!P100="","",'1045Bi Dati di base lav.'!P100)</f>
        <v/>
      </c>
      <c r="H104" s="232" t="str">
        <f>IF('1045Bi Dati di base lav.'!Q100="","",'1045Bi Dati di base lav.'!Q100)</f>
        <v/>
      </c>
      <c r="I104" s="233" t="str">
        <f>IF('1045Bi Dati di base lav.'!R100="","",'1045Bi Dati di base lav.'!R100)</f>
        <v/>
      </c>
      <c r="J104" s="338" t="str">
        <f t="shared" si="19"/>
        <v/>
      </c>
      <c r="K104" s="236" t="str">
        <f t="shared" si="27"/>
        <v/>
      </c>
      <c r="L104" s="234" t="str">
        <f>IF('1045Bi Dati di base lav.'!S100="","",'1045Bi Dati di base lav.'!S100)</f>
        <v/>
      </c>
      <c r="M104" s="235" t="str">
        <f t="shared" si="28"/>
        <v/>
      </c>
      <c r="N104" s="339" t="str">
        <f t="shared" si="29"/>
        <v/>
      </c>
      <c r="O104" s="338" t="str">
        <f t="shared" si="30"/>
        <v/>
      </c>
      <c r="P104" s="236" t="str">
        <f t="shared" si="21"/>
        <v/>
      </c>
      <c r="Q104" s="234" t="str">
        <f t="shared" si="31"/>
        <v/>
      </c>
      <c r="R104" s="235" t="str">
        <f t="shared" si="32"/>
        <v/>
      </c>
      <c r="S104" s="236" t="str">
        <f>IF(N104="","",MAX((N104-AE104)*'1045Ai Domanda'!$B$30,0))</f>
        <v/>
      </c>
      <c r="T104" s="237" t="str">
        <f t="shared" si="22"/>
        <v/>
      </c>
      <c r="U104" s="151"/>
      <c r="V104" s="158" t="str">
        <f>IF('1045Bi Dati di base lav.'!M100="","",'1045Bi Dati di base lav.'!M100)</f>
        <v/>
      </c>
      <c r="W104" s="158" t="str">
        <f>IF($C104="","",'1045Ei Conteggio'!D104)</f>
        <v/>
      </c>
      <c r="X104" s="151">
        <f>IF(AND('1045Bi Dati di base lav.'!Q100="",'1045Bi Dati di base lav.'!R100=""),0,'1045Bi Dati di base lav.'!Q100-'1045Bi Dati di base lav.'!R100)</f>
        <v>0</v>
      </c>
      <c r="Y104" s="151" t="str">
        <f>IF(OR($C104="",'1045Bi Dati di base lav.'!N100="",F104="",'1045Bi Dati di base lav.'!P100="",X104=""),"",'1045Bi Dati di base lav.'!N100-F104-'1045Bi Dati di base lav.'!P100-X104)</f>
        <v/>
      </c>
      <c r="Z104" s="134" t="str">
        <f>IF(K104="","",K104 - '1045Bi Dati di base lav.'!S100)</f>
        <v/>
      </c>
      <c r="AA104" s="134" t="str">
        <f t="shared" si="23"/>
        <v/>
      </c>
      <c r="AB104" s="134" t="str">
        <f t="shared" si="24"/>
        <v/>
      </c>
      <c r="AC104" s="134" t="str">
        <f t="shared" si="20"/>
        <v/>
      </c>
      <c r="AD104" s="134" t="str">
        <f>IF(OR($C104="",K104="",N104=""),"",MAX(O104+'1045Bi Dati di base lav.'!T100-N104,0))</f>
        <v/>
      </c>
      <c r="AE104" s="134">
        <f>'1045Bi Dati di base lav.'!T100</f>
        <v>0</v>
      </c>
      <c r="AF104" s="134" t="str">
        <f t="shared" si="25"/>
        <v/>
      </c>
      <c r="AG104" s="139">
        <f>IF('1045Bi Dati di base lav.'!N100="",0,1)</f>
        <v>0</v>
      </c>
      <c r="AH104" s="143">
        <f t="shared" si="26"/>
        <v>0</v>
      </c>
      <c r="AI104" s="134">
        <f>IF('1045Bi Dati di base lav.'!N100="",0,'1045Bi Dati di base lav.'!N100)</f>
        <v>0</v>
      </c>
      <c r="AJ104" s="134">
        <f>IF('1045Bi Dati di base lav.'!N100="",0,'1045Bi Dati di base lav.'!P100)</f>
        <v>0</v>
      </c>
      <c r="AK104" s="158">
        <f>IF('1045Bi Dati di base lav.'!V100&gt;0,AA104,0)</f>
        <v>0</v>
      </c>
      <c r="AL104" s="140">
        <f>IF('1045Bi Dati di base lav.'!V100&gt;0,'1045Bi Dati di base lav.'!T100,0)</f>
        <v>0</v>
      </c>
      <c r="AM104" s="134">
        <f>'1045Bi Dati di base lav.'!N100</f>
        <v>0</v>
      </c>
      <c r="AN104" s="134">
        <f>'1045Bi Dati di base lav.'!P100</f>
        <v>0</v>
      </c>
      <c r="AO104" s="134">
        <f t="shared" si="33"/>
        <v>0</v>
      </c>
    </row>
    <row r="105" spans="1:41" s="135" customFormat="1" ht="16.899999999999999" customHeight="1">
      <c r="A105" s="159" t="str">
        <f>IF('1045Bi Dati di base lav.'!A101="","",'1045Bi Dati di base lav.'!A101)</f>
        <v/>
      </c>
      <c r="B105" s="160" t="str">
        <f>IF('1045Bi Dati di base lav.'!B101="","",'1045Bi Dati di base lav.'!B101)</f>
        <v/>
      </c>
      <c r="C105" s="161" t="str">
        <f>IF('1045Bi Dati di base lav.'!C101="","",'1045Bi Dati di base lav.'!C101)</f>
        <v/>
      </c>
      <c r="D105" s="228" t="str">
        <f>IF('1045Bi Dati di base lav.'!AG101="","",'1045Bi Dati di base lav.'!AG101)</f>
        <v/>
      </c>
      <c r="E105" s="236" t="str">
        <f>IF('1045Bi Dati di base lav.'!N101="","",'1045Bi Dati di base lav.'!N101)</f>
        <v/>
      </c>
      <c r="F105" s="224" t="str">
        <f>IF('1045Bi Dati di base lav.'!O101="","",'1045Bi Dati di base lav.'!O101)</f>
        <v/>
      </c>
      <c r="G105" s="231" t="str">
        <f>IF('1045Bi Dati di base lav.'!P101="","",'1045Bi Dati di base lav.'!P101)</f>
        <v/>
      </c>
      <c r="H105" s="232" t="str">
        <f>IF('1045Bi Dati di base lav.'!Q101="","",'1045Bi Dati di base lav.'!Q101)</f>
        <v/>
      </c>
      <c r="I105" s="233" t="str">
        <f>IF('1045Bi Dati di base lav.'!R101="","",'1045Bi Dati di base lav.'!R101)</f>
        <v/>
      </c>
      <c r="J105" s="338" t="str">
        <f t="shared" si="19"/>
        <v/>
      </c>
      <c r="K105" s="236" t="str">
        <f t="shared" si="27"/>
        <v/>
      </c>
      <c r="L105" s="234" t="str">
        <f>IF('1045Bi Dati di base lav.'!S101="","",'1045Bi Dati di base lav.'!S101)</f>
        <v/>
      </c>
      <c r="M105" s="235" t="str">
        <f t="shared" si="28"/>
        <v/>
      </c>
      <c r="N105" s="339" t="str">
        <f t="shared" si="29"/>
        <v/>
      </c>
      <c r="O105" s="338" t="str">
        <f t="shared" si="30"/>
        <v/>
      </c>
      <c r="P105" s="236" t="str">
        <f t="shared" si="21"/>
        <v/>
      </c>
      <c r="Q105" s="234" t="str">
        <f t="shared" si="31"/>
        <v/>
      </c>
      <c r="R105" s="235" t="str">
        <f t="shared" si="32"/>
        <v/>
      </c>
      <c r="S105" s="236" t="str">
        <f>IF(N105="","",MAX((N105-AE105)*'1045Ai Domanda'!$B$30,0))</f>
        <v/>
      </c>
      <c r="T105" s="237" t="str">
        <f t="shared" si="22"/>
        <v/>
      </c>
      <c r="U105" s="151"/>
      <c r="V105" s="158" t="str">
        <f>IF('1045Bi Dati di base lav.'!M101="","",'1045Bi Dati di base lav.'!M101)</f>
        <v/>
      </c>
      <c r="W105" s="158" t="str">
        <f>IF($C105="","",'1045Ei Conteggio'!D105)</f>
        <v/>
      </c>
      <c r="X105" s="151">
        <f>IF(AND('1045Bi Dati di base lav.'!Q101="",'1045Bi Dati di base lav.'!R101=""),0,'1045Bi Dati di base lav.'!Q101-'1045Bi Dati di base lav.'!R101)</f>
        <v>0</v>
      </c>
      <c r="Y105" s="151" t="str">
        <f>IF(OR($C105="",'1045Bi Dati di base lav.'!N101="",F105="",'1045Bi Dati di base lav.'!P101="",X105=""),"",'1045Bi Dati di base lav.'!N101-F105-'1045Bi Dati di base lav.'!P101-X105)</f>
        <v/>
      </c>
      <c r="Z105" s="134" t="str">
        <f>IF(K105="","",K105 - '1045Bi Dati di base lav.'!S101)</f>
        <v/>
      </c>
      <c r="AA105" s="134" t="str">
        <f t="shared" si="23"/>
        <v/>
      </c>
      <c r="AB105" s="134" t="str">
        <f t="shared" si="24"/>
        <v/>
      </c>
      <c r="AC105" s="134" t="str">
        <f t="shared" si="20"/>
        <v/>
      </c>
      <c r="AD105" s="134" t="str">
        <f>IF(OR($C105="",K105="",N105=""),"",MAX(O105+'1045Bi Dati di base lav.'!T101-N105,0))</f>
        <v/>
      </c>
      <c r="AE105" s="134">
        <f>'1045Bi Dati di base lav.'!T101</f>
        <v>0</v>
      </c>
      <c r="AF105" s="134" t="str">
        <f t="shared" si="25"/>
        <v/>
      </c>
      <c r="AG105" s="139">
        <f>IF('1045Bi Dati di base lav.'!N101="",0,1)</f>
        <v>0</v>
      </c>
      <c r="AH105" s="143">
        <f t="shared" si="26"/>
        <v>0</v>
      </c>
      <c r="AI105" s="134">
        <f>IF('1045Bi Dati di base lav.'!N101="",0,'1045Bi Dati di base lav.'!N101)</f>
        <v>0</v>
      </c>
      <c r="AJ105" s="134">
        <f>IF('1045Bi Dati di base lav.'!N101="",0,'1045Bi Dati di base lav.'!P101)</f>
        <v>0</v>
      </c>
      <c r="AK105" s="158">
        <f>IF('1045Bi Dati di base lav.'!V101&gt;0,AA105,0)</f>
        <v>0</v>
      </c>
      <c r="AL105" s="140">
        <f>IF('1045Bi Dati di base lav.'!V101&gt;0,'1045Bi Dati di base lav.'!T101,0)</f>
        <v>0</v>
      </c>
      <c r="AM105" s="134">
        <f>'1045Bi Dati di base lav.'!N101</f>
        <v>0</v>
      </c>
      <c r="AN105" s="134">
        <f>'1045Bi Dati di base lav.'!P101</f>
        <v>0</v>
      </c>
      <c r="AO105" s="134">
        <f t="shared" si="33"/>
        <v>0</v>
      </c>
    </row>
    <row r="106" spans="1:41" s="135" customFormat="1" ht="16.899999999999999" customHeight="1">
      <c r="A106" s="159" t="str">
        <f>IF('1045Bi Dati di base lav.'!A102="","",'1045Bi Dati di base lav.'!A102)</f>
        <v/>
      </c>
      <c r="B106" s="160" t="str">
        <f>IF('1045Bi Dati di base lav.'!B102="","",'1045Bi Dati di base lav.'!B102)</f>
        <v/>
      </c>
      <c r="C106" s="161" t="str">
        <f>IF('1045Bi Dati di base lav.'!C102="","",'1045Bi Dati di base lav.'!C102)</f>
        <v/>
      </c>
      <c r="D106" s="228" t="str">
        <f>IF('1045Bi Dati di base lav.'!AG102="","",'1045Bi Dati di base lav.'!AG102)</f>
        <v/>
      </c>
      <c r="E106" s="236" t="str">
        <f>IF('1045Bi Dati di base lav.'!N102="","",'1045Bi Dati di base lav.'!N102)</f>
        <v/>
      </c>
      <c r="F106" s="224" t="str">
        <f>IF('1045Bi Dati di base lav.'!O102="","",'1045Bi Dati di base lav.'!O102)</f>
        <v/>
      </c>
      <c r="G106" s="231" t="str">
        <f>IF('1045Bi Dati di base lav.'!P102="","",'1045Bi Dati di base lav.'!P102)</f>
        <v/>
      </c>
      <c r="H106" s="232" t="str">
        <f>IF('1045Bi Dati di base lav.'!Q102="","",'1045Bi Dati di base lav.'!Q102)</f>
        <v/>
      </c>
      <c r="I106" s="233" t="str">
        <f>IF('1045Bi Dati di base lav.'!R102="","",'1045Bi Dati di base lav.'!R102)</f>
        <v/>
      </c>
      <c r="J106" s="338" t="str">
        <f t="shared" si="19"/>
        <v/>
      </c>
      <c r="K106" s="236" t="str">
        <f t="shared" si="27"/>
        <v/>
      </c>
      <c r="L106" s="234" t="str">
        <f>IF('1045Bi Dati di base lav.'!S102="","",'1045Bi Dati di base lav.'!S102)</f>
        <v/>
      </c>
      <c r="M106" s="235" t="str">
        <f t="shared" si="28"/>
        <v/>
      </c>
      <c r="N106" s="339" t="str">
        <f t="shared" si="29"/>
        <v/>
      </c>
      <c r="O106" s="338" t="str">
        <f t="shared" si="30"/>
        <v/>
      </c>
      <c r="P106" s="236" t="str">
        <f t="shared" si="21"/>
        <v/>
      </c>
      <c r="Q106" s="234" t="str">
        <f t="shared" si="31"/>
        <v/>
      </c>
      <c r="R106" s="235" t="str">
        <f t="shared" si="32"/>
        <v/>
      </c>
      <c r="S106" s="236" t="str">
        <f>IF(N106="","",MAX((N106-AE106)*'1045Ai Domanda'!$B$30,0))</f>
        <v/>
      </c>
      <c r="T106" s="237" t="str">
        <f t="shared" si="22"/>
        <v/>
      </c>
      <c r="U106" s="151"/>
      <c r="V106" s="158" t="str">
        <f>IF('1045Bi Dati di base lav.'!M102="","",'1045Bi Dati di base lav.'!M102)</f>
        <v/>
      </c>
      <c r="W106" s="158" t="str">
        <f>IF($C106="","",'1045Ei Conteggio'!D106)</f>
        <v/>
      </c>
      <c r="X106" s="151">
        <f>IF(AND('1045Bi Dati di base lav.'!Q102="",'1045Bi Dati di base lav.'!R102=""),0,'1045Bi Dati di base lav.'!Q102-'1045Bi Dati di base lav.'!R102)</f>
        <v>0</v>
      </c>
      <c r="Y106" s="151" t="str">
        <f>IF(OR($C106="",'1045Bi Dati di base lav.'!N102="",F106="",'1045Bi Dati di base lav.'!P102="",X106=""),"",'1045Bi Dati di base lav.'!N102-F106-'1045Bi Dati di base lav.'!P102-X106)</f>
        <v/>
      </c>
      <c r="Z106" s="134" t="str">
        <f>IF(K106="","",K106 - '1045Bi Dati di base lav.'!S102)</f>
        <v/>
      </c>
      <c r="AA106" s="134" t="str">
        <f t="shared" si="23"/>
        <v/>
      </c>
      <c r="AB106" s="134" t="str">
        <f t="shared" si="24"/>
        <v/>
      </c>
      <c r="AC106" s="134" t="str">
        <f t="shared" si="20"/>
        <v/>
      </c>
      <c r="AD106" s="134" t="str">
        <f>IF(OR($C106="",K106="",N106=""),"",MAX(O106+'1045Bi Dati di base lav.'!T102-N106,0))</f>
        <v/>
      </c>
      <c r="AE106" s="134">
        <f>'1045Bi Dati di base lav.'!T102</f>
        <v>0</v>
      </c>
      <c r="AF106" s="134" t="str">
        <f t="shared" si="25"/>
        <v/>
      </c>
      <c r="AG106" s="139">
        <f>IF('1045Bi Dati di base lav.'!N102="",0,1)</f>
        <v>0</v>
      </c>
      <c r="AH106" s="143">
        <f t="shared" si="26"/>
        <v>0</v>
      </c>
      <c r="AI106" s="134">
        <f>IF('1045Bi Dati di base lav.'!N102="",0,'1045Bi Dati di base lav.'!N102)</f>
        <v>0</v>
      </c>
      <c r="AJ106" s="134">
        <f>IF('1045Bi Dati di base lav.'!N102="",0,'1045Bi Dati di base lav.'!P102)</f>
        <v>0</v>
      </c>
      <c r="AK106" s="158">
        <f>IF('1045Bi Dati di base lav.'!V102&gt;0,AA106,0)</f>
        <v>0</v>
      </c>
      <c r="AL106" s="140">
        <f>IF('1045Bi Dati di base lav.'!V102&gt;0,'1045Bi Dati di base lav.'!T102,0)</f>
        <v>0</v>
      </c>
      <c r="AM106" s="134">
        <f>'1045Bi Dati di base lav.'!N102</f>
        <v>0</v>
      </c>
      <c r="AN106" s="134">
        <f>'1045Bi Dati di base lav.'!P102</f>
        <v>0</v>
      </c>
      <c r="AO106" s="134">
        <f t="shared" si="33"/>
        <v>0</v>
      </c>
    </row>
    <row r="107" spans="1:41" s="135" customFormat="1" ht="16.899999999999999" customHeight="1">
      <c r="A107" s="159" t="str">
        <f>IF('1045Bi Dati di base lav.'!A103="","",'1045Bi Dati di base lav.'!A103)</f>
        <v/>
      </c>
      <c r="B107" s="160" t="str">
        <f>IF('1045Bi Dati di base lav.'!B103="","",'1045Bi Dati di base lav.'!B103)</f>
        <v/>
      </c>
      <c r="C107" s="161" t="str">
        <f>IF('1045Bi Dati di base lav.'!C103="","",'1045Bi Dati di base lav.'!C103)</f>
        <v/>
      </c>
      <c r="D107" s="228" t="str">
        <f>IF('1045Bi Dati di base lav.'!AG103="","",'1045Bi Dati di base lav.'!AG103)</f>
        <v/>
      </c>
      <c r="E107" s="236" t="str">
        <f>IF('1045Bi Dati di base lav.'!N103="","",'1045Bi Dati di base lav.'!N103)</f>
        <v/>
      </c>
      <c r="F107" s="224" t="str">
        <f>IF('1045Bi Dati di base lav.'!O103="","",'1045Bi Dati di base lav.'!O103)</f>
        <v/>
      </c>
      <c r="G107" s="231" t="str">
        <f>IF('1045Bi Dati di base lav.'!P103="","",'1045Bi Dati di base lav.'!P103)</f>
        <v/>
      </c>
      <c r="H107" s="232" t="str">
        <f>IF('1045Bi Dati di base lav.'!Q103="","",'1045Bi Dati di base lav.'!Q103)</f>
        <v/>
      </c>
      <c r="I107" s="233" t="str">
        <f>IF('1045Bi Dati di base lav.'!R103="","",'1045Bi Dati di base lav.'!R103)</f>
        <v/>
      </c>
      <c r="J107" s="338" t="str">
        <f t="shared" si="19"/>
        <v/>
      </c>
      <c r="K107" s="236" t="str">
        <f t="shared" si="27"/>
        <v/>
      </c>
      <c r="L107" s="234" t="str">
        <f>IF('1045Bi Dati di base lav.'!S103="","",'1045Bi Dati di base lav.'!S103)</f>
        <v/>
      </c>
      <c r="M107" s="235" t="str">
        <f t="shared" si="28"/>
        <v/>
      </c>
      <c r="N107" s="339" t="str">
        <f t="shared" si="29"/>
        <v/>
      </c>
      <c r="O107" s="338" t="str">
        <f t="shared" si="30"/>
        <v/>
      </c>
      <c r="P107" s="236" t="str">
        <f t="shared" si="21"/>
        <v/>
      </c>
      <c r="Q107" s="234" t="str">
        <f t="shared" si="31"/>
        <v/>
      </c>
      <c r="R107" s="235" t="str">
        <f t="shared" si="32"/>
        <v/>
      </c>
      <c r="S107" s="236" t="str">
        <f>IF(N107="","",MAX((N107-AE107)*'1045Ai Domanda'!$B$30,0))</f>
        <v/>
      </c>
      <c r="T107" s="237" t="str">
        <f t="shared" si="22"/>
        <v/>
      </c>
      <c r="U107" s="151"/>
      <c r="V107" s="158" t="str">
        <f>IF('1045Bi Dati di base lav.'!M103="","",'1045Bi Dati di base lav.'!M103)</f>
        <v/>
      </c>
      <c r="W107" s="158" t="str">
        <f>IF($C107="","",'1045Ei Conteggio'!D107)</f>
        <v/>
      </c>
      <c r="X107" s="151">
        <f>IF(AND('1045Bi Dati di base lav.'!Q103="",'1045Bi Dati di base lav.'!R103=""),0,'1045Bi Dati di base lav.'!Q103-'1045Bi Dati di base lav.'!R103)</f>
        <v>0</v>
      </c>
      <c r="Y107" s="151" t="str">
        <f>IF(OR($C107="",'1045Bi Dati di base lav.'!N103="",F107="",'1045Bi Dati di base lav.'!P103="",X107=""),"",'1045Bi Dati di base lav.'!N103-F107-'1045Bi Dati di base lav.'!P103-X107)</f>
        <v/>
      </c>
      <c r="Z107" s="134" t="str">
        <f>IF(K107="","",K107 - '1045Bi Dati di base lav.'!S103)</f>
        <v/>
      </c>
      <c r="AA107" s="134" t="str">
        <f t="shared" si="23"/>
        <v/>
      </c>
      <c r="AB107" s="134" t="str">
        <f t="shared" si="24"/>
        <v/>
      </c>
      <c r="AC107" s="134" t="str">
        <f t="shared" si="20"/>
        <v/>
      </c>
      <c r="AD107" s="134" t="str">
        <f>IF(OR($C107="",K107="",N107=""),"",MAX(O107+'1045Bi Dati di base lav.'!T103-N107,0))</f>
        <v/>
      </c>
      <c r="AE107" s="134">
        <f>'1045Bi Dati di base lav.'!T103</f>
        <v>0</v>
      </c>
      <c r="AF107" s="134" t="str">
        <f t="shared" si="25"/>
        <v/>
      </c>
      <c r="AG107" s="139">
        <f>IF('1045Bi Dati di base lav.'!N103="",0,1)</f>
        <v>0</v>
      </c>
      <c r="AH107" s="143">
        <f t="shared" si="26"/>
        <v>0</v>
      </c>
      <c r="AI107" s="134">
        <f>IF('1045Bi Dati di base lav.'!N103="",0,'1045Bi Dati di base lav.'!N103)</f>
        <v>0</v>
      </c>
      <c r="AJ107" s="134">
        <f>IF('1045Bi Dati di base lav.'!N103="",0,'1045Bi Dati di base lav.'!P103)</f>
        <v>0</v>
      </c>
      <c r="AK107" s="158">
        <f>IF('1045Bi Dati di base lav.'!V103&gt;0,AA107,0)</f>
        <v>0</v>
      </c>
      <c r="AL107" s="140">
        <f>IF('1045Bi Dati di base lav.'!V103&gt;0,'1045Bi Dati di base lav.'!T103,0)</f>
        <v>0</v>
      </c>
      <c r="AM107" s="134">
        <f>'1045Bi Dati di base lav.'!N103</f>
        <v>0</v>
      </c>
      <c r="AN107" s="134">
        <f>'1045Bi Dati di base lav.'!P103</f>
        <v>0</v>
      </c>
      <c r="AO107" s="134">
        <f t="shared" si="33"/>
        <v>0</v>
      </c>
    </row>
    <row r="108" spans="1:41" s="135" customFormat="1" ht="16.899999999999999" customHeight="1">
      <c r="A108" s="159" t="str">
        <f>IF('1045Bi Dati di base lav.'!A104="","",'1045Bi Dati di base lav.'!A104)</f>
        <v/>
      </c>
      <c r="B108" s="160" t="str">
        <f>IF('1045Bi Dati di base lav.'!B104="","",'1045Bi Dati di base lav.'!B104)</f>
        <v/>
      </c>
      <c r="C108" s="161" t="str">
        <f>IF('1045Bi Dati di base lav.'!C104="","",'1045Bi Dati di base lav.'!C104)</f>
        <v/>
      </c>
      <c r="D108" s="228" t="str">
        <f>IF('1045Bi Dati di base lav.'!AG104="","",'1045Bi Dati di base lav.'!AG104)</f>
        <v/>
      </c>
      <c r="E108" s="236" t="str">
        <f>IF('1045Bi Dati di base lav.'!N104="","",'1045Bi Dati di base lav.'!N104)</f>
        <v/>
      </c>
      <c r="F108" s="224" t="str">
        <f>IF('1045Bi Dati di base lav.'!O104="","",'1045Bi Dati di base lav.'!O104)</f>
        <v/>
      </c>
      <c r="G108" s="231" t="str">
        <f>IF('1045Bi Dati di base lav.'!P104="","",'1045Bi Dati di base lav.'!P104)</f>
        <v/>
      </c>
      <c r="H108" s="232" t="str">
        <f>IF('1045Bi Dati di base lav.'!Q104="","",'1045Bi Dati di base lav.'!Q104)</f>
        <v/>
      </c>
      <c r="I108" s="233" t="str">
        <f>IF('1045Bi Dati di base lav.'!R104="","",'1045Bi Dati di base lav.'!R104)</f>
        <v/>
      </c>
      <c r="J108" s="338" t="str">
        <f t="shared" si="19"/>
        <v/>
      </c>
      <c r="K108" s="236" t="str">
        <f t="shared" si="27"/>
        <v/>
      </c>
      <c r="L108" s="234" t="str">
        <f>IF('1045Bi Dati di base lav.'!S104="","",'1045Bi Dati di base lav.'!S104)</f>
        <v/>
      </c>
      <c r="M108" s="235" t="str">
        <f t="shared" si="28"/>
        <v/>
      </c>
      <c r="N108" s="339" t="str">
        <f t="shared" si="29"/>
        <v/>
      </c>
      <c r="O108" s="338" t="str">
        <f t="shared" si="30"/>
        <v/>
      </c>
      <c r="P108" s="236" t="str">
        <f t="shared" si="21"/>
        <v/>
      </c>
      <c r="Q108" s="234" t="str">
        <f t="shared" si="31"/>
        <v/>
      </c>
      <c r="R108" s="235" t="str">
        <f t="shared" si="32"/>
        <v/>
      </c>
      <c r="S108" s="236" t="str">
        <f>IF(N108="","",MAX((N108-AE108)*'1045Ai Domanda'!$B$30,0))</f>
        <v/>
      </c>
      <c r="T108" s="237" t="str">
        <f t="shared" si="22"/>
        <v/>
      </c>
      <c r="U108" s="151"/>
      <c r="V108" s="158" t="str">
        <f>IF('1045Bi Dati di base lav.'!M104="","",'1045Bi Dati di base lav.'!M104)</f>
        <v/>
      </c>
      <c r="W108" s="158" t="str">
        <f>IF($C108="","",'1045Ei Conteggio'!D108)</f>
        <v/>
      </c>
      <c r="X108" s="151">
        <f>IF(AND('1045Bi Dati di base lav.'!Q104="",'1045Bi Dati di base lav.'!R104=""),0,'1045Bi Dati di base lav.'!Q104-'1045Bi Dati di base lav.'!R104)</f>
        <v>0</v>
      </c>
      <c r="Y108" s="151" t="str">
        <f>IF(OR($C108="",'1045Bi Dati di base lav.'!N104="",F108="",'1045Bi Dati di base lav.'!P104="",X108=""),"",'1045Bi Dati di base lav.'!N104-F108-'1045Bi Dati di base lav.'!P104-X108)</f>
        <v/>
      </c>
      <c r="Z108" s="134" t="str">
        <f>IF(K108="","",K108 - '1045Bi Dati di base lav.'!S104)</f>
        <v/>
      </c>
      <c r="AA108" s="134" t="str">
        <f t="shared" si="23"/>
        <v/>
      </c>
      <c r="AB108" s="134" t="str">
        <f t="shared" si="24"/>
        <v/>
      </c>
      <c r="AC108" s="134" t="str">
        <f t="shared" si="20"/>
        <v/>
      </c>
      <c r="AD108" s="134" t="str">
        <f>IF(OR($C108="",K108="",N108=""),"",MAX(O108+'1045Bi Dati di base lav.'!T104-N108,0))</f>
        <v/>
      </c>
      <c r="AE108" s="134">
        <f>'1045Bi Dati di base lav.'!T104</f>
        <v>0</v>
      </c>
      <c r="AF108" s="134" t="str">
        <f t="shared" si="25"/>
        <v/>
      </c>
      <c r="AG108" s="139">
        <f>IF('1045Bi Dati di base lav.'!N104="",0,1)</f>
        <v>0</v>
      </c>
      <c r="AH108" s="143">
        <f t="shared" si="26"/>
        <v>0</v>
      </c>
      <c r="AI108" s="134">
        <f>IF('1045Bi Dati di base lav.'!N104="",0,'1045Bi Dati di base lav.'!N104)</f>
        <v>0</v>
      </c>
      <c r="AJ108" s="134">
        <f>IF('1045Bi Dati di base lav.'!N104="",0,'1045Bi Dati di base lav.'!P104)</f>
        <v>0</v>
      </c>
      <c r="AK108" s="158">
        <f>IF('1045Bi Dati di base lav.'!V104&gt;0,AA108,0)</f>
        <v>0</v>
      </c>
      <c r="AL108" s="140">
        <f>IF('1045Bi Dati di base lav.'!V104&gt;0,'1045Bi Dati di base lav.'!T104,0)</f>
        <v>0</v>
      </c>
      <c r="AM108" s="134">
        <f>'1045Bi Dati di base lav.'!N104</f>
        <v>0</v>
      </c>
      <c r="AN108" s="134">
        <f>'1045Bi Dati di base lav.'!P104</f>
        <v>0</v>
      </c>
      <c r="AO108" s="134">
        <f t="shared" si="33"/>
        <v>0</v>
      </c>
    </row>
    <row r="109" spans="1:41" s="135" customFormat="1" ht="16.899999999999999" customHeight="1">
      <c r="A109" s="159" t="str">
        <f>IF('1045Bi Dati di base lav.'!A105="","",'1045Bi Dati di base lav.'!A105)</f>
        <v/>
      </c>
      <c r="B109" s="160" t="str">
        <f>IF('1045Bi Dati di base lav.'!B105="","",'1045Bi Dati di base lav.'!B105)</f>
        <v/>
      </c>
      <c r="C109" s="161" t="str">
        <f>IF('1045Bi Dati di base lav.'!C105="","",'1045Bi Dati di base lav.'!C105)</f>
        <v/>
      </c>
      <c r="D109" s="228" t="str">
        <f>IF('1045Bi Dati di base lav.'!AG105="","",'1045Bi Dati di base lav.'!AG105)</f>
        <v/>
      </c>
      <c r="E109" s="236" t="str">
        <f>IF('1045Bi Dati di base lav.'!N105="","",'1045Bi Dati di base lav.'!N105)</f>
        <v/>
      </c>
      <c r="F109" s="224" t="str">
        <f>IF('1045Bi Dati di base lav.'!O105="","",'1045Bi Dati di base lav.'!O105)</f>
        <v/>
      </c>
      <c r="G109" s="231" t="str">
        <f>IF('1045Bi Dati di base lav.'!P105="","",'1045Bi Dati di base lav.'!P105)</f>
        <v/>
      </c>
      <c r="H109" s="232" t="str">
        <f>IF('1045Bi Dati di base lav.'!Q105="","",'1045Bi Dati di base lav.'!Q105)</f>
        <v/>
      </c>
      <c r="I109" s="233" t="str">
        <f>IF('1045Bi Dati di base lav.'!R105="","",'1045Bi Dati di base lav.'!R105)</f>
        <v/>
      </c>
      <c r="J109" s="338" t="str">
        <f t="shared" si="19"/>
        <v/>
      </c>
      <c r="K109" s="236" t="str">
        <f t="shared" si="27"/>
        <v/>
      </c>
      <c r="L109" s="234" t="str">
        <f>IF('1045Bi Dati di base lav.'!S105="","",'1045Bi Dati di base lav.'!S105)</f>
        <v/>
      </c>
      <c r="M109" s="235" t="str">
        <f t="shared" si="28"/>
        <v/>
      </c>
      <c r="N109" s="339" t="str">
        <f t="shared" si="29"/>
        <v/>
      </c>
      <c r="O109" s="338" t="str">
        <f t="shared" si="30"/>
        <v/>
      </c>
      <c r="P109" s="236" t="str">
        <f t="shared" si="21"/>
        <v/>
      </c>
      <c r="Q109" s="234" t="str">
        <f t="shared" si="31"/>
        <v/>
      </c>
      <c r="R109" s="235" t="str">
        <f t="shared" si="32"/>
        <v/>
      </c>
      <c r="S109" s="236" t="str">
        <f>IF(N109="","",MAX((N109-AE109)*'1045Ai Domanda'!$B$30,0))</f>
        <v/>
      </c>
      <c r="T109" s="237" t="str">
        <f t="shared" si="22"/>
        <v/>
      </c>
      <c r="U109" s="151"/>
      <c r="V109" s="158" t="str">
        <f>IF('1045Bi Dati di base lav.'!M105="","",'1045Bi Dati di base lav.'!M105)</f>
        <v/>
      </c>
      <c r="W109" s="158" t="str">
        <f>IF($C109="","",'1045Ei Conteggio'!D109)</f>
        <v/>
      </c>
      <c r="X109" s="151">
        <f>IF(AND('1045Bi Dati di base lav.'!Q105="",'1045Bi Dati di base lav.'!R105=""),0,'1045Bi Dati di base lav.'!Q105-'1045Bi Dati di base lav.'!R105)</f>
        <v>0</v>
      </c>
      <c r="Y109" s="151" t="str">
        <f>IF(OR($C109="",'1045Bi Dati di base lav.'!N105="",F109="",'1045Bi Dati di base lav.'!P105="",X109=""),"",'1045Bi Dati di base lav.'!N105-F109-'1045Bi Dati di base lav.'!P105-X109)</f>
        <v/>
      </c>
      <c r="Z109" s="134" t="str">
        <f>IF(K109="","",K109 - '1045Bi Dati di base lav.'!S105)</f>
        <v/>
      </c>
      <c r="AA109" s="134" t="str">
        <f t="shared" si="23"/>
        <v/>
      </c>
      <c r="AB109" s="134" t="str">
        <f t="shared" si="24"/>
        <v/>
      </c>
      <c r="AC109" s="134" t="str">
        <f t="shared" si="20"/>
        <v/>
      </c>
      <c r="AD109" s="134" t="str">
        <f>IF(OR($C109="",K109="",N109=""),"",MAX(O109+'1045Bi Dati di base lav.'!T105-N109,0))</f>
        <v/>
      </c>
      <c r="AE109" s="134">
        <f>'1045Bi Dati di base lav.'!T105</f>
        <v>0</v>
      </c>
      <c r="AF109" s="134" t="str">
        <f t="shared" si="25"/>
        <v/>
      </c>
      <c r="AG109" s="139">
        <f>IF('1045Bi Dati di base lav.'!N105="",0,1)</f>
        <v>0</v>
      </c>
      <c r="AH109" s="143">
        <f t="shared" si="26"/>
        <v>0</v>
      </c>
      <c r="AI109" s="134">
        <f>IF('1045Bi Dati di base lav.'!N105="",0,'1045Bi Dati di base lav.'!N105)</f>
        <v>0</v>
      </c>
      <c r="AJ109" s="134">
        <f>IF('1045Bi Dati di base lav.'!N105="",0,'1045Bi Dati di base lav.'!P105)</f>
        <v>0</v>
      </c>
      <c r="AK109" s="158">
        <f>IF('1045Bi Dati di base lav.'!V105&gt;0,AA109,0)</f>
        <v>0</v>
      </c>
      <c r="AL109" s="140">
        <f>IF('1045Bi Dati di base lav.'!V105&gt;0,'1045Bi Dati di base lav.'!T105,0)</f>
        <v>0</v>
      </c>
      <c r="AM109" s="134">
        <f>'1045Bi Dati di base lav.'!N105</f>
        <v>0</v>
      </c>
      <c r="AN109" s="134">
        <f>'1045Bi Dati di base lav.'!P105</f>
        <v>0</v>
      </c>
      <c r="AO109" s="134">
        <f t="shared" si="33"/>
        <v>0</v>
      </c>
    </row>
    <row r="110" spans="1:41" s="135" customFormat="1" ht="16.899999999999999" customHeight="1">
      <c r="A110" s="159" t="str">
        <f>IF('1045Bi Dati di base lav.'!A106="","",'1045Bi Dati di base lav.'!A106)</f>
        <v/>
      </c>
      <c r="B110" s="160" t="str">
        <f>IF('1045Bi Dati di base lav.'!B106="","",'1045Bi Dati di base lav.'!B106)</f>
        <v/>
      </c>
      <c r="C110" s="161" t="str">
        <f>IF('1045Bi Dati di base lav.'!C106="","",'1045Bi Dati di base lav.'!C106)</f>
        <v/>
      </c>
      <c r="D110" s="228" t="str">
        <f>IF('1045Bi Dati di base lav.'!AG106="","",'1045Bi Dati di base lav.'!AG106)</f>
        <v/>
      </c>
      <c r="E110" s="236" t="str">
        <f>IF('1045Bi Dati di base lav.'!N106="","",'1045Bi Dati di base lav.'!N106)</f>
        <v/>
      </c>
      <c r="F110" s="224" t="str">
        <f>IF('1045Bi Dati di base lav.'!O106="","",'1045Bi Dati di base lav.'!O106)</f>
        <v/>
      </c>
      <c r="G110" s="231" t="str">
        <f>IF('1045Bi Dati di base lav.'!P106="","",'1045Bi Dati di base lav.'!P106)</f>
        <v/>
      </c>
      <c r="H110" s="232" t="str">
        <f>IF('1045Bi Dati di base lav.'!Q106="","",'1045Bi Dati di base lav.'!Q106)</f>
        <v/>
      </c>
      <c r="I110" s="233" t="str">
        <f>IF('1045Bi Dati di base lav.'!R106="","",'1045Bi Dati di base lav.'!R106)</f>
        <v/>
      </c>
      <c r="J110" s="338" t="str">
        <f t="shared" si="19"/>
        <v/>
      </c>
      <c r="K110" s="236" t="str">
        <f t="shared" si="27"/>
        <v/>
      </c>
      <c r="L110" s="234" t="str">
        <f>IF('1045Bi Dati di base lav.'!S106="","",'1045Bi Dati di base lav.'!S106)</f>
        <v/>
      </c>
      <c r="M110" s="235" t="str">
        <f t="shared" si="28"/>
        <v/>
      </c>
      <c r="N110" s="339" t="str">
        <f t="shared" si="29"/>
        <v/>
      </c>
      <c r="O110" s="338" t="str">
        <f t="shared" si="30"/>
        <v/>
      </c>
      <c r="P110" s="236" t="str">
        <f t="shared" si="21"/>
        <v/>
      </c>
      <c r="Q110" s="234" t="str">
        <f t="shared" si="31"/>
        <v/>
      </c>
      <c r="R110" s="235" t="str">
        <f t="shared" si="32"/>
        <v/>
      </c>
      <c r="S110" s="236" t="str">
        <f>IF(N110="","",MAX((N110-AE110)*'1045Ai Domanda'!$B$30,0))</f>
        <v/>
      </c>
      <c r="T110" s="237" t="str">
        <f t="shared" si="22"/>
        <v/>
      </c>
      <c r="U110" s="151"/>
      <c r="V110" s="158" t="str">
        <f>IF('1045Bi Dati di base lav.'!M106="","",'1045Bi Dati di base lav.'!M106)</f>
        <v/>
      </c>
      <c r="W110" s="158" t="str">
        <f>IF($C110="","",'1045Ei Conteggio'!D110)</f>
        <v/>
      </c>
      <c r="X110" s="151">
        <f>IF(AND('1045Bi Dati di base lav.'!Q106="",'1045Bi Dati di base lav.'!R106=""),0,'1045Bi Dati di base lav.'!Q106-'1045Bi Dati di base lav.'!R106)</f>
        <v>0</v>
      </c>
      <c r="Y110" s="151" t="str">
        <f>IF(OR($C110="",'1045Bi Dati di base lav.'!N106="",F110="",'1045Bi Dati di base lav.'!P106="",X110=""),"",'1045Bi Dati di base lav.'!N106-F110-'1045Bi Dati di base lav.'!P106-X110)</f>
        <v/>
      </c>
      <c r="Z110" s="134" t="str">
        <f>IF(K110="","",K110 - '1045Bi Dati di base lav.'!S106)</f>
        <v/>
      </c>
      <c r="AA110" s="134" t="str">
        <f t="shared" si="23"/>
        <v/>
      </c>
      <c r="AB110" s="134" t="str">
        <f t="shared" si="24"/>
        <v/>
      </c>
      <c r="AC110" s="134" t="str">
        <f t="shared" si="20"/>
        <v/>
      </c>
      <c r="AD110" s="134" t="str">
        <f>IF(OR($C110="",K110="",N110=""),"",MAX(O110+'1045Bi Dati di base lav.'!T106-N110,0))</f>
        <v/>
      </c>
      <c r="AE110" s="134">
        <f>'1045Bi Dati di base lav.'!T106</f>
        <v>0</v>
      </c>
      <c r="AF110" s="134" t="str">
        <f t="shared" si="25"/>
        <v/>
      </c>
      <c r="AG110" s="139">
        <f>IF('1045Bi Dati di base lav.'!N106="",0,1)</f>
        <v>0</v>
      </c>
      <c r="AH110" s="143">
        <f t="shared" si="26"/>
        <v>0</v>
      </c>
      <c r="AI110" s="134">
        <f>IF('1045Bi Dati di base lav.'!N106="",0,'1045Bi Dati di base lav.'!N106)</f>
        <v>0</v>
      </c>
      <c r="AJ110" s="134">
        <f>IF('1045Bi Dati di base lav.'!N106="",0,'1045Bi Dati di base lav.'!P106)</f>
        <v>0</v>
      </c>
      <c r="AK110" s="158">
        <f>IF('1045Bi Dati di base lav.'!V106&gt;0,AA110,0)</f>
        <v>0</v>
      </c>
      <c r="AL110" s="140">
        <f>IF('1045Bi Dati di base lav.'!V106&gt;0,'1045Bi Dati di base lav.'!T106,0)</f>
        <v>0</v>
      </c>
      <c r="AM110" s="134">
        <f>'1045Bi Dati di base lav.'!N106</f>
        <v>0</v>
      </c>
      <c r="AN110" s="134">
        <f>'1045Bi Dati di base lav.'!P106</f>
        <v>0</v>
      </c>
      <c r="AO110" s="134">
        <f t="shared" si="33"/>
        <v>0</v>
      </c>
    </row>
    <row r="111" spans="1:41" s="135" customFormat="1" ht="16.899999999999999" customHeight="1">
      <c r="A111" s="159" t="str">
        <f>IF('1045Bi Dati di base lav.'!A107="","",'1045Bi Dati di base lav.'!A107)</f>
        <v/>
      </c>
      <c r="B111" s="160" t="str">
        <f>IF('1045Bi Dati di base lav.'!B107="","",'1045Bi Dati di base lav.'!B107)</f>
        <v/>
      </c>
      <c r="C111" s="161" t="str">
        <f>IF('1045Bi Dati di base lav.'!C107="","",'1045Bi Dati di base lav.'!C107)</f>
        <v/>
      </c>
      <c r="D111" s="228" t="str">
        <f>IF('1045Bi Dati di base lav.'!AG107="","",'1045Bi Dati di base lav.'!AG107)</f>
        <v/>
      </c>
      <c r="E111" s="236" t="str">
        <f>IF('1045Bi Dati di base lav.'!N107="","",'1045Bi Dati di base lav.'!N107)</f>
        <v/>
      </c>
      <c r="F111" s="224" t="str">
        <f>IF('1045Bi Dati di base lav.'!O107="","",'1045Bi Dati di base lav.'!O107)</f>
        <v/>
      </c>
      <c r="G111" s="231" t="str">
        <f>IF('1045Bi Dati di base lav.'!P107="","",'1045Bi Dati di base lav.'!P107)</f>
        <v/>
      </c>
      <c r="H111" s="232" t="str">
        <f>IF('1045Bi Dati di base lav.'!Q107="","",'1045Bi Dati di base lav.'!Q107)</f>
        <v/>
      </c>
      <c r="I111" s="233" t="str">
        <f>IF('1045Bi Dati di base lav.'!R107="","",'1045Bi Dati di base lav.'!R107)</f>
        <v/>
      </c>
      <c r="J111" s="338" t="str">
        <f t="shared" ref="J111:J174" si="34">IF(A111="","",X111)</f>
        <v/>
      </c>
      <c r="K111" s="236" t="str">
        <f t="shared" ref="K111:K174" si="35">Y111</f>
        <v/>
      </c>
      <c r="L111" s="234" t="str">
        <f>IF('1045Bi Dati di base lav.'!S107="","",'1045Bi Dati di base lav.'!S107)</f>
        <v/>
      </c>
      <c r="M111" s="235" t="str">
        <f t="shared" ref="M111:M174" si="36">Z111</f>
        <v/>
      </c>
      <c r="N111" s="339" t="str">
        <f t="shared" ref="N111:N174" si="37">AA111</f>
        <v/>
      </c>
      <c r="O111" s="338" t="str">
        <f t="shared" ref="O111:O174" si="38">AB111</f>
        <v/>
      </c>
      <c r="P111" s="236" t="str">
        <f t="shared" ref="P111:P174" si="39">AD111</f>
        <v/>
      </c>
      <c r="Q111" s="234" t="str">
        <f t="shared" ref="Q111:Q174" si="40">AC111</f>
        <v/>
      </c>
      <c r="R111" s="235" t="str">
        <f t="shared" ref="R111:R174" si="41">AF111</f>
        <v/>
      </c>
      <c r="S111" s="236" t="str">
        <f>IF(N111="","",MAX((N111-AE111)*'1045Ai Domanda'!$B$30,0))</f>
        <v/>
      </c>
      <c r="T111" s="237" t="str">
        <f t="shared" ref="T111:T174" si="42">IF(S111="","",R111+S111)</f>
        <v/>
      </c>
      <c r="U111" s="151"/>
      <c r="V111" s="158" t="str">
        <f>IF('1045Bi Dati di base lav.'!M107="","",'1045Bi Dati di base lav.'!M107)</f>
        <v/>
      </c>
      <c r="W111" s="158" t="str">
        <f>IF($C111="","",'1045Ei Conteggio'!D111)</f>
        <v/>
      </c>
      <c r="X111" s="151">
        <f>IF(AND('1045Bi Dati di base lav.'!Q107="",'1045Bi Dati di base lav.'!R107=""),0,'1045Bi Dati di base lav.'!Q107-'1045Bi Dati di base lav.'!R107)</f>
        <v>0</v>
      </c>
      <c r="Y111" s="151" t="str">
        <f>IF(OR($C111="",'1045Bi Dati di base lav.'!N107="",F111="",'1045Bi Dati di base lav.'!P107="",X111=""),"",'1045Bi Dati di base lav.'!N107-F111-'1045Bi Dati di base lav.'!P107-X111)</f>
        <v/>
      </c>
      <c r="Z111" s="134" t="str">
        <f>IF(K111="","",K111 - '1045Bi Dati di base lav.'!S107)</f>
        <v/>
      </c>
      <c r="AA111" s="134" t="str">
        <f t="shared" ref="AA111:AA174" si="43">IF(OR($C111="",K111="",D111="",M111&lt;0),"",MAX(M111*D111,0))</f>
        <v/>
      </c>
      <c r="AB111" s="134" t="str">
        <f t="shared" ref="AB111:AB174" si="44">IF(OR($C111="",N111=""),"",AA111*0.8)</f>
        <v/>
      </c>
      <c r="AC111" s="134" t="str">
        <f t="shared" ref="AC111:AC174" si="45">IF(OR($C111="",D111="",N111=""),"",$AC$4/5*V111*D111*0.8)</f>
        <v/>
      </c>
      <c r="AD111" s="134" t="str">
        <f>IF(OR($C111="",K111="",N111=""),"",MAX(O111+'1045Bi Dati di base lav.'!T107-N111,0))</f>
        <v/>
      </c>
      <c r="AE111" s="134">
        <f>'1045Bi Dati di base lav.'!T107</f>
        <v>0</v>
      </c>
      <c r="AF111" s="134" t="str">
        <f t="shared" ref="AF111:AF174" si="46">IF(OR($C111="",N111=""),"",MAX(O111-Q111-AD111,0))</f>
        <v/>
      </c>
      <c r="AG111" s="139">
        <f>IF('1045Bi Dati di base lav.'!N107="",0,1)</f>
        <v>0</v>
      </c>
      <c r="AH111" s="143">
        <f t="shared" si="26"/>
        <v>0</v>
      </c>
      <c r="AI111" s="134">
        <f>IF('1045Bi Dati di base lav.'!N107="",0,'1045Bi Dati di base lav.'!N107)</f>
        <v>0</v>
      </c>
      <c r="AJ111" s="134">
        <f>IF('1045Bi Dati di base lav.'!N107="",0,'1045Bi Dati di base lav.'!P107)</f>
        <v>0</v>
      </c>
      <c r="AK111" s="158">
        <f>IF('1045Bi Dati di base lav.'!V107&gt;0,AA111,0)</f>
        <v>0</v>
      </c>
      <c r="AL111" s="140">
        <f>IF('1045Bi Dati di base lav.'!V107&gt;0,'1045Bi Dati di base lav.'!T107,0)</f>
        <v>0</v>
      </c>
      <c r="AM111" s="134">
        <f>'1045Bi Dati di base lav.'!N107</f>
        <v>0</v>
      </c>
      <c r="AN111" s="134">
        <f>'1045Bi Dati di base lav.'!P107</f>
        <v>0</v>
      </c>
      <c r="AO111" s="134">
        <f t="shared" ref="AO111:AO174" si="47">IF(AK111="",0,MAX(AK111-AL111,0))</f>
        <v>0</v>
      </c>
    </row>
    <row r="112" spans="1:41" s="135" customFormat="1" ht="16.899999999999999" customHeight="1">
      <c r="A112" s="159" t="str">
        <f>IF('1045Bi Dati di base lav.'!A108="","",'1045Bi Dati di base lav.'!A108)</f>
        <v/>
      </c>
      <c r="B112" s="160" t="str">
        <f>IF('1045Bi Dati di base lav.'!B108="","",'1045Bi Dati di base lav.'!B108)</f>
        <v/>
      </c>
      <c r="C112" s="161" t="str">
        <f>IF('1045Bi Dati di base lav.'!C108="","",'1045Bi Dati di base lav.'!C108)</f>
        <v/>
      </c>
      <c r="D112" s="228" t="str">
        <f>IF('1045Bi Dati di base lav.'!AG108="","",'1045Bi Dati di base lav.'!AG108)</f>
        <v/>
      </c>
      <c r="E112" s="236" t="str">
        <f>IF('1045Bi Dati di base lav.'!N108="","",'1045Bi Dati di base lav.'!N108)</f>
        <v/>
      </c>
      <c r="F112" s="224" t="str">
        <f>IF('1045Bi Dati di base lav.'!O108="","",'1045Bi Dati di base lav.'!O108)</f>
        <v/>
      </c>
      <c r="G112" s="231" t="str">
        <f>IF('1045Bi Dati di base lav.'!P108="","",'1045Bi Dati di base lav.'!P108)</f>
        <v/>
      </c>
      <c r="H112" s="232" t="str">
        <f>IF('1045Bi Dati di base lav.'!Q108="","",'1045Bi Dati di base lav.'!Q108)</f>
        <v/>
      </c>
      <c r="I112" s="233" t="str">
        <f>IF('1045Bi Dati di base lav.'!R108="","",'1045Bi Dati di base lav.'!R108)</f>
        <v/>
      </c>
      <c r="J112" s="338" t="str">
        <f t="shared" si="34"/>
        <v/>
      </c>
      <c r="K112" s="236" t="str">
        <f t="shared" si="35"/>
        <v/>
      </c>
      <c r="L112" s="234" t="str">
        <f>IF('1045Bi Dati di base lav.'!S108="","",'1045Bi Dati di base lav.'!S108)</f>
        <v/>
      </c>
      <c r="M112" s="235" t="str">
        <f t="shared" si="36"/>
        <v/>
      </c>
      <c r="N112" s="339" t="str">
        <f t="shared" si="37"/>
        <v/>
      </c>
      <c r="O112" s="338" t="str">
        <f t="shared" si="38"/>
        <v/>
      </c>
      <c r="P112" s="236" t="str">
        <f t="shared" si="39"/>
        <v/>
      </c>
      <c r="Q112" s="234" t="str">
        <f t="shared" si="40"/>
        <v/>
      </c>
      <c r="R112" s="235" t="str">
        <f t="shared" si="41"/>
        <v/>
      </c>
      <c r="S112" s="236" t="str">
        <f>IF(N112="","",MAX((N112-AE112)*'1045Ai Domanda'!$B$30,0))</f>
        <v/>
      </c>
      <c r="T112" s="237" t="str">
        <f t="shared" si="42"/>
        <v/>
      </c>
      <c r="U112" s="151"/>
      <c r="V112" s="158" t="str">
        <f>IF('1045Bi Dati di base lav.'!M108="","",'1045Bi Dati di base lav.'!M108)</f>
        <v/>
      </c>
      <c r="W112" s="158" t="str">
        <f>IF($C112="","",'1045Ei Conteggio'!D112)</f>
        <v/>
      </c>
      <c r="X112" s="151">
        <f>IF(AND('1045Bi Dati di base lav.'!Q108="",'1045Bi Dati di base lav.'!R108=""),0,'1045Bi Dati di base lav.'!Q108-'1045Bi Dati di base lav.'!R108)</f>
        <v>0</v>
      </c>
      <c r="Y112" s="151" t="str">
        <f>IF(OR($C112="",'1045Bi Dati di base lav.'!N108="",F112="",'1045Bi Dati di base lav.'!P108="",X112=""),"",'1045Bi Dati di base lav.'!N108-F112-'1045Bi Dati di base lav.'!P108-X112)</f>
        <v/>
      </c>
      <c r="Z112" s="134" t="str">
        <f>IF(K112="","",K112 - '1045Bi Dati di base lav.'!S108)</f>
        <v/>
      </c>
      <c r="AA112" s="134" t="str">
        <f t="shared" si="43"/>
        <v/>
      </c>
      <c r="AB112" s="134" t="str">
        <f t="shared" si="44"/>
        <v/>
      </c>
      <c r="AC112" s="134" t="str">
        <f t="shared" si="45"/>
        <v/>
      </c>
      <c r="AD112" s="134" t="str">
        <f>IF(OR($C112="",K112="",N112=""),"",MAX(O112+'1045Bi Dati di base lav.'!T108-N112,0))</f>
        <v/>
      </c>
      <c r="AE112" s="134">
        <f>'1045Bi Dati di base lav.'!T108</f>
        <v>0</v>
      </c>
      <c r="AF112" s="134" t="str">
        <f t="shared" si="46"/>
        <v/>
      </c>
      <c r="AG112" s="139">
        <f>IF('1045Bi Dati di base lav.'!N108="",0,1)</f>
        <v>0</v>
      </c>
      <c r="AH112" s="143">
        <f t="shared" si="26"/>
        <v>0</v>
      </c>
      <c r="AI112" s="134">
        <f>IF('1045Bi Dati di base lav.'!N108="",0,'1045Bi Dati di base lav.'!N108)</f>
        <v>0</v>
      </c>
      <c r="AJ112" s="134">
        <f>IF('1045Bi Dati di base lav.'!N108="",0,'1045Bi Dati di base lav.'!P108)</f>
        <v>0</v>
      </c>
      <c r="AK112" s="158">
        <f>IF('1045Bi Dati di base lav.'!V108&gt;0,AA112,0)</f>
        <v>0</v>
      </c>
      <c r="AL112" s="140">
        <f>IF('1045Bi Dati di base lav.'!V108&gt;0,'1045Bi Dati di base lav.'!T108,0)</f>
        <v>0</v>
      </c>
      <c r="AM112" s="134">
        <f>'1045Bi Dati di base lav.'!N108</f>
        <v>0</v>
      </c>
      <c r="AN112" s="134">
        <f>'1045Bi Dati di base lav.'!P108</f>
        <v>0</v>
      </c>
      <c r="AO112" s="134">
        <f t="shared" si="47"/>
        <v>0</v>
      </c>
    </row>
    <row r="113" spans="1:41" s="135" customFormat="1" ht="16.899999999999999" customHeight="1">
      <c r="A113" s="159" t="str">
        <f>IF('1045Bi Dati di base lav.'!A109="","",'1045Bi Dati di base lav.'!A109)</f>
        <v/>
      </c>
      <c r="B113" s="160" t="str">
        <f>IF('1045Bi Dati di base lav.'!B109="","",'1045Bi Dati di base lav.'!B109)</f>
        <v/>
      </c>
      <c r="C113" s="161" t="str">
        <f>IF('1045Bi Dati di base lav.'!C109="","",'1045Bi Dati di base lav.'!C109)</f>
        <v/>
      </c>
      <c r="D113" s="228" t="str">
        <f>IF('1045Bi Dati di base lav.'!AG109="","",'1045Bi Dati di base lav.'!AG109)</f>
        <v/>
      </c>
      <c r="E113" s="236" t="str">
        <f>IF('1045Bi Dati di base lav.'!N109="","",'1045Bi Dati di base lav.'!N109)</f>
        <v/>
      </c>
      <c r="F113" s="224" t="str">
        <f>IF('1045Bi Dati di base lav.'!O109="","",'1045Bi Dati di base lav.'!O109)</f>
        <v/>
      </c>
      <c r="G113" s="231" t="str">
        <f>IF('1045Bi Dati di base lav.'!P109="","",'1045Bi Dati di base lav.'!P109)</f>
        <v/>
      </c>
      <c r="H113" s="232" t="str">
        <f>IF('1045Bi Dati di base lav.'!Q109="","",'1045Bi Dati di base lav.'!Q109)</f>
        <v/>
      </c>
      <c r="I113" s="233" t="str">
        <f>IF('1045Bi Dati di base lav.'!R109="","",'1045Bi Dati di base lav.'!R109)</f>
        <v/>
      </c>
      <c r="J113" s="338" t="str">
        <f t="shared" si="34"/>
        <v/>
      </c>
      <c r="K113" s="236" t="str">
        <f t="shared" si="35"/>
        <v/>
      </c>
      <c r="L113" s="234" t="str">
        <f>IF('1045Bi Dati di base lav.'!S109="","",'1045Bi Dati di base lav.'!S109)</f>
        <v/>
      </c>
      <c r="M113" s="235" t="str">
        <f t="shared" si="36"/>
        <v/>
      </c>
      <c r="N113" s="339" t="str">
        <f t="shared" si="37"/>
        <v/>
      </c>
      <c r="O113" s="338" t="str">
        <f t="shared" si="38"/>
        <v/>
      </c>
      <c r="P113" s="236" t="str">
        <f t="shared" si="39"/>
        <v/>
      </c>
      <c r="Q113" s="234" t="str">
        <f t="shared" si="40"/>
        <v/>
      </c>
      <c r="R113" s="235" t="str">
        <f t="shared" si="41"/>
        <v/>
      </c>
      <c r="S113" s="236" t="str">
        <f>IF(N113="","",MAX((N113-AE113)*'1045Ai Domanda'!$B$30,0))</f>
        <v/>
      </c>
      <c r="T113" s="237" t="str">
        <f t="shared" si="42"/>
        <v/>
      </c>
      <c r="U113" s="151"/>
      <c r="V113" s="158" t="str">
        <f>IF('1045Bi Dati di base lav.'!M109="","",'1045Bi Dati di base lav.'!M109)</f>
        <v/>
      </c>
      <c r="W113" s="158" t="str">
        <f>IF($C113="","",'1045Ei Conteggio'!D113)</f>
        <v/>
      </c>
      <c r="X113" s="151">
        <f>IF(AND('1045Bi Dati di base lav.'!Q109="",'1045Bi Dati di base lav.'!R109=""),0,'1045Bi Dati di base lav.'!Q109-'1045Bi Dati di base lav.'!R109)</f>
        <v>0</v>
      </c>
      <c r="Y113" s="151" t="str">
        <f>IF(OR($C113="",'1045Bi Dati di base lav.'!N109="",F113="",'1045Bi Dati di base lav.'!P109="",X113=""),"",'1045Bi Dati di base lav.'!N109-F113-'1045Bi Dati di base lav.'!P109-X113)</f>
        <v/>
      </c>
      <c r="Z113" s="134" t="str">
        <f>IF(K113="","",K113 - '1045Bi Dati di base lav.'!S109)</f>
        <v/>
      </c>
      <c r="AA113" s="134" t="str">
        <f t="shared" si="43"/>
        <v/>
      </c>
      <c r="AB113" s="134" t="str">
        <f t="shared" si="44"/>
        <v/>
      </c>
      <c r="AC113" s="134" t="str">
        <f t="shared" si="45"/>
        <v/>
      </c>
      <c r="AD113" s="134" t="str">
        <f>IF(OR($C113="",K113="",N113=""),"",MAX(O113+'1045Bi Dati di base lav.'!T109-N113,0))</f>
        <v/>
      </c>
      <c r="AE113" s="134">
        <f>'1045Bi Dati di base lav.'!T109</f>
        <v>0</v>
      </c>
      <c r="AF113" s="134" t="str">
        <f t="shared" si="46"/>
        <v/>
      </c>
      <c r="AG113" s="139">
        <f>IF('1045Bi Dati di base lav.'!N109="",0,1)</f>
        <v>0</v>
      </c>
      <c r="AH113" s="143">
        <f t="shared" si="26"/>
        <v>0</v>
      </c>
      <c r="AI113" s="134">
        <f>IF('1045Bi Dati di base lav.'!N109="",0,'1045Bi Dati di base lav.'!N109)</f>
        <v>0</v>
      </c>
      <c r="AJ113" s="134">
        <f>IF('1045Bi Dati di base lav.'!N109="",0,'1045Bi Dati di base lav.'!P109)</f>
        <v>0</v>
      </c>
      <c r="AK113" s="158">
        <f>IF('1045Bi Dati di base lav.'!V109&gt;0,AA113,0)</f>
        <v>0</v>
      </c>
      <c r="AL113" s="140">
        <f>IF('1045Bi Dati di base lav.'!V109&gt;0,'1045Bi Dati di base lav.'!T109,0)</f>
        <v>0</v>
      </c>
      <c r="AM113" s="134">
        <f>'1045Bi Dati di base lav.'!N109</f>
        <v>0</v>
      </c>
      <c r="AN113" s="134">
        <f>'1045Bi Dati di base lav.'!P109</f>
        <v>0</v>
      </c>
      <c r="AO113" s="134">
        <f t="shared" si="47"/>
        <v>0</v>
      </c>
    </row>
    <row r="114" spans="1:41" s="135" customFormat="1" ht="16.899999999999999" customHeight="1">
      <c r="A114" s="159" t="str">
        <f>IF('1045Bi Dati di base lav.'!A110="","",'1045Bi Dati di base lav.'!A110)</f>
        <v/>
      </c>
      <c r="B114" s="160" t="str">
        <f>IF('1045Bi Dati di base lav.'!B110="","",'1045Bi Dati di base lav.'!B110)</f>
        <v/>
      </c>
      <c r="C114" s="161" t="str">
        <f>IF('1045Bi Dati di base lav.'!C110="","",'1045Bi Dati di base lav.'!C110)</f>
        <v/>
      </c>
      <c r="D114" s="228" t="str">
        <f>IF('1045Bi Dati di base lav.'!AG110="","",'1045Bi Dati di base lav.'!AG110)</f>
        <v/>
      </c>
      <c r="E114" s="236" t="str">
        <f>IF('1045Bi Dati di base lav.'!N110="","",'1045Bi Dati di base lav.'!N110)</f>
        <v/>
      </c>
      <c r="F114" s="224" t="str">
        <f>IF('1045Bi Dati di base lav.'!O110="","",'1045Bi Dati di base lav.'!O110)</f>
        <v/>
      </c>
      <c r="G114" s="231" t="str">
        <f>IF('1045Bi Dati di base lav.'!P110="","",'1045Bi Dati di base lav.'!P110)</f>
        <v/>
      </c>
      <c r="H114" s="232" t="str">
        <f>IF('1045Bi Dati di base lav.'!Q110="","",'1045Bi Dati di base lav.'!Q110)</f>
        <v/>
      </c>
      <c r="I114" s="233" t="str">
        <f>IF('1045Bi Dati di base lav.'!R110="","",'1045Bi Dati di base lav.'!R110)</f>
        <v/>
      </c>
      <c r="J114" s="338" t="str">
        <f t="shared" si="34"/>
        <v/>
      </c>
      <c r="K114" s="236" t="str">
        <f t="shared" si="35"/>
        <v/>
      </c>
      <c r="L114" s="234" t="str">
        <f>IF('1045Bi Dati di base lav.'!S110="","",'1045Bi Dati di base lav.'!S110)</f>
        <v/>
      </c>
      <c r="M114" s="235" t="str">
        <f t="shared" si="36"/>
        <v/>
      </c>
      <c r="N114" s="339" t="str">
        <f t="shared" si="37"/>
        <v/>
      </c>
      <c r="O114" s="338" t="str">
        <f t="shared" si="38"/>
        <v/>
      </c>
      <c r="P114" s="236" t="str">
        <f t="shared" si="39"/>
        <v/>
      </c>
      <c r="Q114" s="234" t="str">
        <f t="shared" si="40"/>
        <v/>
      </c>
      <c r="R114" s="235" t="str">
        <f t="shared" si="41"/>
        <v/>
      </c>
      <c r="S114" s="236" t="str">
        <f>IF(N114="","",MAX((N114-AE114)*'1045Ai Domanda'!$B$30,0))</f>
        <v/>
      </c>
      <c r="T114" s="237" t="str">
        <f t="shared" si="42"/>
        <v/>
      </c>
      <c r="U114" s="151"/>
      <c r="V114" s="158" t="str">
        <f>IF('1045Bi Dati di base lav.'!M110="","",'1045Bi Dati di base lav.'!M110)</f>
        <v/>
      </c>
      <c r="W114" s="158" t="str">
        <f>IF($C114="","",'1045Ei Conteggio'!D114)</f>
        <v/>
      </c>
      <c r="X114" s="151">
        <f>IF(AND('1045Bi Dati di base lav.'!Q110="",'1045Bi Dati di base lav.'!R110=""),0,'1045Bi Dati di base lav.'!Q110-'1045Bi Dati di base lav.'!R110)</f>
        <v>0</v>
      </c>
      <c r="Y114" s="151" t="str">
        <f>IF(OR($C114="",'1045Bi Dati di base lav.'!N110="",F114="",'1045Bi Dati di base lav.'!P110="",X114=""),"",'1045Bi Dati di base lav.'!N110-F114-'1045Bi Dati di base lav.'!P110-X114)</f>
        <v/>
      </c>
      <c r="Z114" s="134" t="str">
        <f>IF(K114="","",K114 - '1045Bi Dati di base lav.'!S110)</f>
        <v/>
      </c>
      <c r="AA114" s="134" t="str">
        <f t="shared" si="43"/>
        <v/>
      </c>
      <c r="AB114" s="134" t="str">
        <f t="shared" si="44"/>
        <v/>
      </c>
      <c r="AC114" s="134" t="str">
        <f t="shared" si="45"/>
        <v/>
      </c>
      <c r="AD114" s="134" t="str">
        <f>IF(OR($C114="",K114="",N114=""),"",MAX(O114+'1045Bi Dati di base lav.'!T110-N114,0))</f>
        <v/>
      </c>
      <c r="AE114" s="134">
        <f>'1045Bi Dati di base lav.'!T110</f>
        <v>0</v>
      </c>
      <c r="AF114" s="134" t="str">
        <f t="shared" si="46"/>
        <v/>
      </c>
      <c r="AG114" s="139">
        <f>IF('1045Bi Dati di base lav.'!N110="",0,1)</f>
        <v>0</v>
      </c>
      <c r="AH114" s="143">
        <f t="shared" si="26"/>
        <v>0</v>
      </c>
      <c r="AI114" s="134">
        <f>IF('1045Bi Dati di base lav.'!N110="",0,'1045Bi Dati di base lav.'!N110)</f>
        <v>0</v>
      </c>
      <c r="AJ114" s="134">
        <f>IF('1045Bi Dati di base lav.'!N110="",0,'1045Bi Dati di base lav.'!P110)</f>
        <v>0</v>
      </c>
      <c r="AK114" s="158">
        <f>IF('1045Bi Dati di base lav.'!V110&gt;0,AA114,0)</f>
        <v>0</v>
      </c>
      <c r="AL114" s="140">
        <f>IF('1045Bi Dati di base lav.'!V110&gt;0,'1045Bi Dati di base lav.'!T110,0)</f>
        <v>0</v>
      </c>
      <c r="AM114" s="134">
        <f>'1045Bi Dati di base lav.'!N110</f>
        <v>0</v>
      </c>
      <c r="AN114" s="134">
        <f>'1045Bi Dati di base lav.'!P110</f>
        <v>0</v>
      </c>
      <c r="AO114" s="134">
        <f t="shared" si="47"/>
        <v>0</v>
      </c>
    </row>
    <row r="115" spans="1:41" s="135" customFormat="1" ht="16.899999999999999" customHeight="1">
      <c r="A115" s="159" t="str">
        <f>IF('1045Bi Dati di base lav.'!A111="","",'1045Bi Dati di base lav.'!A111)</f>
        <v/>
      </c>
      <c r="B115" s="160" t="str">
        <f>IF('1045Bi Dati di base lav.'!B111="","",'1045Bi Dati di base lav.'!B111)</f>
        <v/>
      </c>
      <c r="C115" s="161" t="str">
        <f>IF('1045Bi Dati di base lav.'!C111="","",'1045Bi Dati di base lav.'!C111)</f>
        <v/>
      </c>
      <c r="D115" s="228" t="str">
        <f>IF('1045Bi Dati di base lav.'!AG111="","",'1045Bi Dati di base lav.'!AG111)</f>
        <v/>
      </c>
      <c r="E115" s="236" t="str">
        <f>IF('1045Bi Dati di base lav.'!N111="","",'1045Bi Dati di base lav.'!N111)</f>
        <v/>
      </c>
      <c r="F115" s="224" t="str">
        <f>IF('1045Bi Dati di base lav.'!O111="","",'1045Bi Dati di base lav.'!O111)</f>
        <v/>
      </c>
      <c r="G115" s="231" t="str">
        <f>IF('1045Bi Dati di base lav.'!P111="","",'1045Bi Dati di base lav.'!P111)</f>
        <v/>
      </c>
      <c r="H115" s="232" t="str">
        <f>IF('1045Bi Dati di base lav.'!Q111="","",'1045Bi Dati di base lav.'!Q111)</f>
        <v/>
      </c>
      <c r="I115" s="233" t="str">
        <f>IF('1045Bi Dati di base lav.'!R111="","",'1045Bi Dati di base lav.'!R111)</f>
        <v/>
      </c>
      <c r="J115" s="338" t="str">
        <f t="shared" si="34"/>
        <v/>
      </c>
      <c r="K115" s="236" t="str">
        <f t="shared" si="35"/>
        <v/>
      </c>
      <c r="L115" s="234" t="str">
        <f>IF('1045Bi Dati di base lav.'!S111="","",'1045Bi Dati di base lav.'!S111)</f>
        <v/>
      </c>
      <c r="M115" s="235" t="str">
        <f t="shared" si="36"/>
        <v/>
      </c>
      <c r="N115" s="339" t="str">
        <f t="shared" si="37"/>
        <v/>
      </c>
      <c r="O115" s="338" t="str">
        <f t="shared" si="38"/>
        <v/>
      </c>
      <c r="P115" s="236" t="str">
        <f t="shared" si="39"/>
        <v/>
      </c>
      <c r="Q115" s="234" t="str">
        <f t="shared" si="40"/>
        <v/>
      </c>
      <c r="R115" s="235" t="str">
        <f t="shared" si="41"/>
        <v/>
      </c>
      <c r="S115" s="236" t="str">
        <f>IF(N115="","",MAX((N115-AE115)*'1045Ai Domanda'!$B$30,0))</f>
        <v/>
      </c>
      <c r="T115" s="237" t="str">
        <f t="shared" si="42"/>
        <v/>
      </c>
      <c r="U115" s="151"/>
      <c r="V115" s="158" t="str">
        <f>IF('1045Bi Dati di base lav.'!M111="","",'1045Bi Dati di base lav.'!M111)</f>
        <v/>
      </c>
      <c r="W115" s="158" t="str">
        <f>IF($C115="","",'1045Ei Conteggio'!D115)</f>
        <v/>
      </c>
      <c r="X115" s="151">
        <f>IF(AND('1045Bi Dati di base lav.'!Q111="",'1045Bi Dati di base lav.'!R111=""),0,'1045Bi Dati di base lav.'!Q111-'1045Bi Dati di base lav.'!R111)</f>
        <v>0</v>
      </c>
      <c r="Y115" s="151" t="str">
        <f>IF(OR($C115="",'1045Bi Dati di base lav.'!N111="",F115="",'1045Bi Dati di base lav.'!P111="",X115=""),"",'1045Bi Dati di base lav.'!N111-F115-'1045Bi Dati di base lav.'!P111-X115)</f>
        <v/>
      </c>
      <c r="Z115" s="134" t="str">
        <f>IF(K115="","",K115 - '1045Bi Dati di base lav.'!S111)</f>
        <v/>
      </c>
      <c r="AA115" s="134" t="str">
        <f t="shared" si="43"/>
        <v/>
      </c>
      <c r="AB115" s="134" t="str">
        <f t="shared" si="44"/>
        <v/>
      </c>
      <c r="AC115" s="134" t="str">
        <f t="shared" si="45"/>
        <v/>
      </c>
      <c r="AD115" s="134" t="str">
        <f>IF(OR($C115="",K115="",N115=""),"",MAX(O115+'1045Bi Dati di base lav.'!T111-N115,0))</f>
        <v/>
      </c>
      <c r="AE115" s="134">
        <f>'1045Bi Dati di base lav.'!T111</f>
        <v>0</v>
      </c>
      <c r="AF115" s="134" t="str">
        <f t="shared" si="46"/>
        <v/>
      </c>
      <c r="AG115" s="139">
        <f>IF('1045Bi Dati di base lav.'!N111="",0,1)</f>
        <v>0</v>
      </c>
      <c r="AH115" s="143">
        <f t="shared" si="26"/>
        <v>0</v>
      </c>
      <c r="AI115" s="134">
        <f>IF('1045Bi Dati di base lav.'!N111="",0,'1045Bi Dati di base lav.'!N111)</f>
        <v>0</v>
      </c>
      <c r="AJ115" s="134">
        <f>IF('1045Bi Dati di base lav.'!N111="",0,'1045Bi Dati di base lav.'!P111)</f>
        <v>0</v>
      </c>
      <c r="AK115" s="158">
        <f>IF('1045Bi Dati di base lav.'!V111&gt;0,AA115,0)</f>
        <v>0</v>
      </c>
      <c r="AL115" s="140">
        <f>IF('1045Bi Dati di base lav.'!V111&gt;0,'1045Bi Dati di base lav.'!T111,0)</f>
        <v>0</v>
      </c>
      <c r="AM115" s="134">
        <f>'1045Bi Dati di base lav.'!N111</f>
        <v>0</v>
      </c>
      <c r="AN115" s="134">
        <f>'1045Bi Dati di base lav.'!P111</f>
        <v>0</v>
      </c>
      <c r="AO115" s="134">
        <f t="shared" si="47"/>
        <v>0</v>
      </c>
    </row>
    <row r="116" spans="1:41" s="135" customFormat="1" ht="16.899999999999999" customHeight="1">
      <c r="A116" s="159" t="str">
        <f>IF('1045Bi Dati di base lav.'!A112="","",'1045Bi Dati di base lav.'!A112)</f>
        <v/>
      </c>
      <c r="B116" s="160" t="str">
        <f>IF('1045Bi Dati di base lav.'!B112="","",'1045Bi Dati di base lav.'!B112)</f>
        <v/>
      </c>
      <c r="C116" s="161" t="str">
        <f>IF('1045Bi Dati di base lav.'!C112="","",'1045Bi Dati di base lav.'!C112)</f>
        <v/>
      </c>
      <c r="D116" s="228" t="str">
        <f>IF('1045Bi Dati di base lav.'!AG112="","",'1045Bi Dati di base lav.'!AG112)</f>
        <v/>
      </c>
      <c r="E116" s="236" t="str">
        <f>IF('1045Bi Dati di base lav.'!N112="","",'1045Bi Dati di base lav.'!N112)</f>
        <v/>
      </c>
      <c r="F116" s="224" t="str">
        <f>IF('1045Bi Dati di base lav.'!O112="","",'1045Bi Dati di base lav.'!O112)</f>
        <v/>
      </c>
      <c r="G116" s="231" t="str">
        <f>IF('1045Bi Dati di base lav.'!P112="","",'1045Bi Dati di base lav.'!P112)</f>
        <v/>
      </c>
      <c r="H116" s="232" t="str">
        <f>IF('1045Bi Dati di base lav.'!Q112="","",'1045Bi Dati di base lav.'!Q112)</f>
        <v/>
      </c>
      <c r="I116" s="233" t="str">
        <f>IF('1045Bi Dati di base lav.'!R112="","",'1045Bi Dati di base lav.'!R112)</f>
        <v/>
      </c>
      <c r="J116" s="338" t="str">
        <f t="shared" si="34"/>
        <v/>
      </c>
      <c r="K116" s="236" t="str">
        <f t="shared" si="35"/>
        <v/>
      </c>
      <c r="L116" s="234" t="str">
        <f>IF('1045Bi Dati di base lav.'!S112="","",'1045Bi Dati di base lav.'!S112)</f>
        <v/>
      </c>
      <c r="M116" s="235" t="str">
        <f t="shared" si="36"/>
        <v/>
      </c>
      <c r="N116" s="339" t="str">
        <f t="shared" si="37"/>
        <v/>
      </c>
      <c r="O116" s="338" t="str">
        <f t="shared" si="38"/>
        <v/>
      </c>
      <c r="P116" s="236" t="str">
        <f t="shared" si="39"/>
        <v/>
      </c>
      <c r="Q116" s="234" t="str">
        <f t="shared" si="40"/>
        <v/>
      </c>
      <c r="R116" s="235" t="str">
        <f t="shared" si="41"/>
        <v/>
      </c>
      <c r="S116" s="236" t="str">
        <f>IF(N116="","",MAX((N116-AE116)*'1045Ai Domanda'!$B$30,0))</f>
        <v/>
      </c>
      <c r="T116" s="237" t="str">
        <f t="shared" si="42"/>
        <v/>
      </c>
      <c r="U116" s="151"/>
      <c r="V116" s="158" t="str">
        <f>IF('1045Bi Dati di base lav.'!M112="","",'1045Bi Dati di base lav.'!M112)</f>
        <v/>
      </c>
      <c r="W116" s="158" t="str">
        <f>IF($C116="","",'1045Ei Conteggio'!D116)</f>
        <v/>
      </c>
      <c r="X116" s="151">
        <f>IF(AND('1045Bi Dati di base lav.'!Q112="",'1045Bi Dati di base lav.'!R112=""),0,'1045Bi Dati di base lav.'!Q112-'1045Bi Dati di base lav.'!R112)</f>
        <v>0</v>
      </c>
      <c r="Y116" s="151" t="str">
        <f>IF(OR($C116="",'1045Bi Dati di base lav.'!N112="",F116="",'1045Bi Dati di base lav.'!P112="",X116=""),"",'1045Bi Dati di base lav.'!N112-F116-'1045Bi Dati di base lav.'!P112-X116)</f>
        <v/>
      </c>
      <c r="Z116" s="134" t="str">
        <f>IF(K116="","",K116 - '1045Bi Dati di base lav.'!S112)</f>
        <v/>
      </c>
      <c r="AA116" s="134" t="str">
        <f t="shared" si="43"/>
        <v/>
      </c>
      <c r="AB116" s="134" t="str">
        <f t="shared" si="44"/>
        <v/>
      </c>
      <c r="AC116" s="134" t="str">
        <f t="shared" si="45"/>
        <v/>
      </c>
      <c r="AD116" s="134" t="str">
        <f>IF(OR($C116="",K116="",N116=""),"",MAX(O116+'1045Bi Dati di base lav.'!T112-N116,0))</f>
        <v/>
      </c>
      <c r="AE116" s="134">
        <f>'1045Bi Dati di base lav.'!T112</f>
        <v>0</v>
      </c>
      <c r="AF116" s="134" t="str">
        <f t="shared" si="46"/>
        <v/>
      </c>
      <c r="AG116" s="139">
        <f>IF('1045Bi Dati di base lav.'!N112="",0,1)</f>
        <v>0</v>
      </c>
      <c r="AH116" s="143">
        <f t="shared" si="26"/>
        <v>0</v>
      </c>
      <c r="AI116" s="134">
        <f>IF('1045Bi Dati di base lav.'!N112="",0,'1045Bi Dati di base lav.'!N112)</f>
        <v>0</v>
      </c>
      <c r="AJ116" s="134">
        <f>IF('1045Bi Dati di base lav.'!N112="",0,'1045Bi Dati di base lav.'!P112)</f>
        <v>0</v>
      </c>
      <c r="AK116" s="158">
        <f>IF('1045Bi Dati di base lav.'!V112&gt;0,AA116,0)</f>
        <v>0</v>
      </c>
      <c r="AL116" s="140">
        <f>IF('1045Bi Dati di base lav.'!V112&gt;0,'1045Bi Dati di base lav.'!T112,0)</f>
        <v>0</v>
      </c>
      <c r="AM116" s="134">
        <f>'1045Bi Dati di base lav.'!N112</f>
        <v>0</v>
      </c>
      <c r="AN116" s="134">
        <f>'1045Bi Dati di base lav.'!P112</f>
        <v>0</v>
      </c>
      <c r="AO116" s="134">
        <f t="shared" si="47"/>
        <v>0</v>
      </c>
    </row>
    <row r="117" spans="1:41" s="135" customFormat="1" ht="16.899999999999999" customHeight="1">
      <c r="A117" s="159" t="str">
        <f>IF('1045Bi Dati di base lav.'!A113="","",'1045Bi Dati di base lav.'!A113)</f>
        <v/>
      </c>
      <c r="B117" s="160" t="str">
        <f>IF('1045Bi Dati di base lav.'!B113="","",'1045Bi Dati di base lav.'!B113)</f>
        <v/>
      </c>
      <c r="C117" s="161" t="str">
        <f>IF('1045Bi Dati di base lav.'!C113="","",'1045Bi Dati di base lav.'!C113)</f>
        <v/>
      </c>
      <c r="D117" s="228" t="str">
        <f>IF('1045Bi Dati di base lav.'!AG113="","",'1045Bi Dati di base lav.'!AG113)</f>
        <v/>
      </c>
      <c r="E117" s="236" t="str">
        <f>IF('1045Bi Dati di base lav.'!N113="","",'1045Bi Dati di base lav.'!N113)</f>
        <v/>
      </c>
      <c r="F117" s="224" t="str">
        <f>IF('1045Bi Dati di base lav.'!O113="","",'1045Bi Dati di base lav.'!O113)</f>
        <v/>
      </c>
      <c r="G117" s="231" t="str">
        <f>IF('1045Bi Dati di base lav.'!P113="","",'1045Bi Dati di base lav.'!P113)</f>
        <v/>
      </c>
      <c r="H117" s="232" t="str">
        <f>IF('1045Bi Dati di base lav.'!Q113="","",'1045Bi Dati di base lav.'!Q113)</f>
        <v/>
      </c>
      <c r="I117" s="233" t="str">
        <f>IF('1045Bi Dati di base lav.'!R113="","",'1045Bi Dati di base lav.'!R113)</f>
        <v/>
      </c>
      <c r="J117" s="338" t="str">
        <f t="shared" si="34"/>
        <v/>
      </c>
      <c r="K117" s="236" t="str">
        <f t="shared" si="35"/>
        <v/>
      </c>
      <c r="L117" s="234" t="str">
        <f>IF('1045Bi Dati di base lav.'!S113="","",'1045Bi Dati di base lav.'!S113)</f>
        <v/>
      </c>
      <c r="M117" s="235" t="str">
        <f t="shared" si="36"/>
        <v/>
      </c>
      <c r="N117" s="339" t="str">
        <f t="shared" si="37"/>
        <v/>
      </c>
      <c r="O117" s="338" t="str">
        <f t="shared" si="38"/>
        <v/>
      </c>
      <c r="P117" s="236" t="str">
        <f t="shared" si="39"/>
        <v/>
      </c>
      <c r="Q117" s="234" t="str">
        <f t="shared" si="40"/>
        <v/>
      </c>
      <c r="R117" s="235" t="str">
        <f t="shared" si="41"/>
        <v/>
      </c>
      <c r="S117" s="236" t="str">
        <f>IF(N117="","",MAX((N117-AE117)*'1045Ai Domanda'!$B$30,0))</f>
        <v/>
      </c>
      <c r="T117" s="237" t="str">
        <f t="shared" si="42"/>
        <v/>
      </c>
      <c r="U117" s="151"/>
      <c r="V117" s="158" t="str">
        <f>IF('1045Bi Dati di base lav.'!M113="","",'1045Bi Dati di base lav.'!M113)</f>
        <v/>
      </c>
      <c r="W117" s="158" t="str">
        <f>IF($C117="","",'1045Ei Conteggio'!D117)</f>
        <v/>
      </c>
      <c r="X117" s="151">
        <f>IF(AND('1045Bi Dati di base lav.'!Q113="",'1045Bi Dati di base lav.'!R113=""),0,'1045Bi Dati di base lav.'!Q113-'1045Bi Dati di base lav.'!R113)</f>
        <v>0</v>
      </c>
      <c r="Y117" s="151" t="str">
        <f>IF(OR($C117="",'1045Bi Dati di base lav.'!N113="",F117="",'1045Bi Dati di base lav.'!P113="",X117=""),"",'1045Bi Dati di base lav.'!N113-F117-'1045Bi Dati di base lav.'!P113-X117)</f>
        <v/>
      </c>
      <c r="Z117" s="134" t="str">
        <f>IF(K117="","",K117 - '1045Bi Dati di base lav.'!S113)</f>
        <v/>
      </c>
      <c r="AA117" s="134" t="str">
        <f t="shared" si="43"/>
        <v/>
      </c>
      <c r="AB117" s="134" t="str">
        <f t="shared" si="44"/>
        <v/>
      </c>
      <c r="AC117" s="134" t="str">
        <f t="shared" si="45"/>
        <v/>
      </c>
      <c r="AD117" s="134" t="str">
        <f>IF(OR($C117="",K117="",N117=""),"",MAX(O117+'1045Bi Dati di base lav.'!T113-N117,0))</f>
        <v/>
      </c>
      <c r="AE117" s="134">
        <f>'1045Bi Dati di base lav.'!T113</f>
        <v>0</v>
      </c>
      <c r="AF117" s="134" t="str">
        <f t="shared" si="46"/>
        <v/>
      </c>
      <c r="AG117" s="139">
        <f>IF('1045Bi Dati di base lav.'!N113="",0,1)</f>
        <v>0</v>
      </c>
      <c r="AH117" s="143">
        <f t="shared" si="26"/>
        <v>0</v>
      </c>
      <c r="AI117" s="134">
        <f>IF('1045Bi Dati di base lav.'!N113="",0,'1045Bi Dati di base lav.'!N113)</f>
        <v>0</v>
      </c>
      <c r="AJ117" s="134">
        <f>IF('1045Bi Dati di base lav.'!N113="",0,'1045Bi Dati di base lav.'!P113)</f>
        <v>0</v>
      </c>
      <c r="AK117" s="158">
        <f>IF('1045Bi Dati di base lav.'!V113&gt;0,AA117,0)</f>
        <v>0</v>
      </c>
      <c r="AL117" s="140">
        <f>IF('1045Bi Dati di base lav.'!V113&gt;0,'1045Bi Dati di base lav.'!T113,0)</f>
        <v>0</v>
      </c>
      <c r="AM117" s="134">
        <f>'1045Bi Dati di base lav.'!N113</f>
        <v>0</v>
      </c>
      <c r="AN117" s="134">
        <f>'1045Bi Dati di base lav.'!P113</f>
        <v>0</v>
      </c>
      <c r="AO117" s="134">
        <f t="shared" si="47"/>
        <v>0</v>
      </c>
    </row>
    <row r="118" spans="1:41" s="135" customFormat="1" ht="16.899999999999999" customHeight="1">
      <c r="A118" s="159" t="str">
        <f>IF('1045Bi Dati di base lav.'!A114="","",'1045Bi Dati di base lav.'!A114)</f>
        <v/>
      </c>
      <c r="B118" s="160" t="str">
        <f>IF('1045Bi Dati di base lav.'!B114="","",'1045Bi Dati di base lav.'!B114)</f>
        <v/>
      </c>
      <c r="C118" s="161" t="str">
        <f>IF('1045Bi Dati di base lav.'!C114="","",'1045Bi Dati di base lav.'!C114)</f>
        <v/>
      </c>
      <c r="D118" s="228" t="str">
        <f>IF('1045Bi Dati di base lav.'!AG114="","",'1045Bi Dati di base lav.'!AG114)</f>
        <v/>
      </c>
      <c r="E118" s="236" t="str">
        <f>IF('1045Bi Dati di base lav.'!N114="","",'1045Bi Dati di base lav.'!N114)</f>
        <v/>
      </c>
      <c r="F118" s="224" t="str">
        <f>IF('1045Bi Dati di base lav.'!O114="","",'1045Bi Dati di base lav.'!O114)</f>
        <v/>
      </c>
      <c r="G118" s="231" t="str">
        <f>IF('1045Bi Dati di base lav.'!P114="","",'1045Bi Dati di base lav.'!P114)</f>
        <v/>
      </c>
      <c r="H118" s="232" t="str">
        <f>IF('1045Bi Dati di base lav.'!Q114="","",'1045Bi Dati di base lav.'!Q114)</f>
        <v/>
      </c>
      <c r="I118" s="233" t="str">
        <f>IF('1045Bi Dati di base lav.'!R114="","",'1045Bi Dati di base lav.'!R114)</f>
        <v/>
      </c>
      <c r="J118" s="338" t="str">
        <f t="shared" si="34"/>
        <v/>
      </c>
      <c r="K118" s="236" t="str">
        <f t="shared" si="35"/>
        <v/>
      </c>
      <c r="L118" s="234" t="str">
        <f>IF('1045Bi Dati di base lav.'!S114="","",'1045Bi Dati di base lav.'!S114)</f>
        <v/>
      </c>
      <c r="M118" s="235" t="str">
        <f t="shared" si="36"/>
        <v/>
      </c>
      <c r="N118" s="339" t="str">
        <f t="shared" si="37"/>
        <v/>
      </c>
      <c r="O118" s="338" t="str">
        <f t="shared" si="38"/>
        <v/>
      </c>
      <c r="P118" s="236" t="str">
        <f t="shared" si="39"/>
        <v/>
      </c>
      <c r="Q118" s="234" t="str">
        <f t="shared" si="40"/>
        <v/>
      </c>
      <c r="R118" s="235" t="str">
        <f t="shared" si="41"/>
        <v/>
      </c>
      <c r="S118" s="236" t="str">
        <f>IF(N118="","",MAX((N118-AE118)*'1045Ai Domanda'!$B$30,0))</f>
        <v/>
      </c>
      <c r="T118" s="237" t="str">
        <f t="shared" si="42"/>
        <v/>
      </c>
      <c r="U118" s="151"/>
      <c r="V118" s="158" t="str">
        <f>IF('1045Bi Dati di base lav.'!M114="","",'1045Bi Dati di base lav.'!M114)</f>
        <v/>
      </c>
      <c r="W118" s="158" t="str">
        <f>IF($C118="","",'1045Ei Conteggio'!D118)</f>
        <v/>
      </c>
      <c r="X118" s="151">
        <f>IF(AND('1045Bi Dati di base lav.'!Q114="",'1045Bi Dati di base lav.'!R114=""),0,'1045Bi Dati di base lav.'!Q114-'1045Bi Dati di base lav.'!R114)</f>
        <v>0</v>
      </c>
      <c r="Y118" s="151" t="str">
        <f>IF(OR($C118="",'1045Bi Dati di base lav.'!N114="",F118="",'1045Bi Dati di base lav.'!P114="",X118=""),"",'1045Bi Dati di base lav.'!N114-F118-'1045Bi Dati di base lav.'!P114-X118)</f>
        <v/>
      </c>
      <c r="Z118" s="134" t="str">
        <f>IF(K118="","",K118 - '1045Bi Dati di base lav.'!S114)</f>
        <v/>
      </c>
      <c r="AA118" s="134" t="str">
        <f t="shared" si="43"/>
        <v/>
      </c>
      <c r="AB118" s="134" t="str">
        <f t="shared" si="44"/>
        <v/>
      </c>
      <c r="AC118" s="134" t="str">
        <f t="shared" si="45"/>
        <v/>
      </c>
      <c r="AD118" s="134" t="str">
        <f>IF(OR($C118="",K118="",N118=""),"",MAX(O118+'1045Bi Dati di base lav.'!T114-N118,0))</f>
        <v/>
      </c>
      <c r="AE118" s="134">
        <f>'1045Bi Dati di base lav.'!T114</f>
        <v>0</v>
      </c>
      <c r="AF118" s="134" t="str">
        <f t="shared" si="46"/>
        <v/>
      </c>
      <c r="AG118" s="139">
        <f>IF('1045Bi Dati di base lav.'!N114="",0,1)</f>
        <v>0</v>
      </c>
      <c r="AH118" s="143">
        <f t="shared" si="26"/>
        <v>0</v>
      </c>
      <c r="AI118" s="134">
        <f>IF('1045Bi Dati di base lav.'!N114="",0,'1045Bi Dati di base lav.'!N114)</f>
        <v>0</v>
      </c>
      <c r="AJ118" s="134">
        <f>IF('1045Bi Dati di base lav.'!N114="",0,'1045Bi Dati di base lav.'!P114)</f>
        <v>0</v>
      </c>
      <c r="AK118" s="158">
        <f>IF('1045Bi Dati di base lav.'!V114&gt;0,AA118,0)</f>
        <v>0</v>
      </c>
      <c r="AL118" s="140">
        <f>IF('1045Bi Dati di base lav.'!V114&gt;0,'1045Bi Dati di base lav.'!T114,0)</f>
        <v>0</v>
      </c>
      <c r="AM118" s="134">
        <f>'1045Bi Dati di base lav.'!N114</f>
        <v>0</v>
      </c>
      <c r="AN118" s="134">
        <f>'1045Bi Dati di base lav.'!P114</f>
        <v>0</v>
      </c>
      <c r="AO118" s="134">
        <f t="shared" si="47"/>
        <v>0</v>
      </c>
    </row>
    <row r="119" spans="1:41" s="135" customFormat="1" ht="16.899999999999999" customHeight="1">
      <c r="A119" s="159" t="str">
        <f>IF('1045Bi Dati di base lav.'!A115="","",'1045Bi Dati di base lav.'!A115)</f>
        <v/>
      </c>
      <c r="B119" s="160" t="str">
        <f>IF('1045Bi Dati di base lav.'!B115="","",'1045Bi Dati di base lav.'!B115)</f>
        <v/>
      </c>
      <c r="C119" s="161" t="str">
        <f>IF('1045Bi Dati di base lav.'!C115="","",'1045Bi Dati di base lav.'!C115)</f>
        <v/>
      </c>
      <c r="D119" s="228" t="str">
        <f>IF('1045Bi Dati di base lav.'!AG115="","",'1045Bi Dati di base lav.'!AG115)</f>
        <v/>
      </c>
      <c r="E119" s="236" t="str">
        <f>IF('1045Bi Dati di base lav.'!N115="","",'1045Bi Dati di base lav.'!N115)</f>
        <v/>
      </c>
      <c r="F119" s="224" t="str">
        <f>IF('1045Bi Dati di base lav.'!O115="","",'1045Bi Dati di base lav.'!O115)</f>
        <v/>
      </c>
      <c r="G119" s="231" t="str">
        <f>IF('1045Bi Dati di base lav.'!P115="","",'1045Bi Dati di base lav.'!P115)</f>
        <v/>
      </c>
      <c r="H119" s="232" t="str">
        <f>IF('1045Bi Dati di base lav.'!Q115="","",'1045Bi Dati di base lav.'!Q115)</f>
        <v/>
      </c>
      <c r="I119" s="233" t="str">
        <f>IF('1045Bi Dati di base lav.'!R115="","",'1045Bi Dati di base lav.'!R115)</f>
        <v/>
      </c>
      <c r="J119" s="338" t="str">
        <f t="shared" si="34"/>
        <v/>
      </c>
      <c r="K119" s="236" t="str">
        <f t="shared" si="35"/>
        <v/>
      </c>
      <c r="L119" s="234" t="str">
        <f>IF('1045Bi Dati di base lav.'!S115="","",'1045Bi Dati di base lav.'!S115)</f>
        <v/>
      </c>
      <c r="M119" s="235" t="str">
        <f t="shared" si="36"/>
        <v/>
      </c>
      <c r="N119" s="339" t="str">
        <f t="shared" si="37"/>
        <v/>
      </c>
      <c r="O119" s="338" t="str">
        <f t="shared" si="38"/>
        <v/>
      </c>
      <c r="P119" s="236" t="str">
        <f t="shared" si="39"/>
        <v/>
      </c>
      <c r="Q119" s="234" t="str">
        <f t="shared" si="40"/>
        <v/>
      </c>
      <c r="R119" s="235" t="str">
        <f t="shared" si="41"/>
        <v/>
      </c>
      <c r="S119" s="236" t="str">
        <f>IF(N119="","",MAX((N119-AE119)*'1045Ai Domanda'!$B$30,0))</f>
        <v/>
      </c>
      <c r="T119" s="237" t="str">
        <f t="shared" si="42"/>
        <v/>
      </c>
      <c r="U119" s="151"/>
      <c r="V119" s="158" t="str">
        <f>IF('1045Bi Dati di base lav.'!M115="","",'1045Bi Dati di base lav.'!M115)</f>
        <v/>
      </c>
      <c r="W119" s="158" t="str">
        <f>IF($C119="","",'1045Ei Conteggio'!D119)</f>
        <v/>
      </c>
      <c r="X119" s="151">
        <f>IF(AND('1045Bi Dati di base lav.'!Q115="",'1045Bi Dati di base lav.'!R115=""),0,'1045Bi Dati di base lav.'!Q115-'1045Bi Dati di base lav.'!R115)</f>
        <v>0</v>
      </c>
      <c r="Y119" s="151" t="str">
        <f>IF(OR($C119="",'1045Bi Dati di base lav.'!N115="",F119="",'1045Bi Dati di base lav.'!P115="",X119=""),"",'1045Bi Dati di base lav.'!N115-F119-'1045Bi Dati di base lav.'!P115-X119)</f>
        <v/>
      </c>
      <c r="Z119" s="134" t="str">
        <f>IF(K119="","",K119 - '1045Bi Dati di base lav.'!S115)</f>
        <v/>
      </c>
      <c r="AA119" s="134" t="str">
        <f t="shared" si="43"/>
        <v/>
      </c>
      <c r="AB119" s="134" t="str">
        <f t="shared" si="44"/>
        <v/>
      </c>
      <c r="AC119" s="134" t="str">
        <f t="shared" si="45"/>
        <v/>
      </c>
      <c r="AD119" s="134" t="str">
        <f>IF(OR($C119="",K119="",N119=""),"",MAX(O119+'1045Bi Dati di base lav.'!T115-N119,0))</f>
        <v/>
      </c>
      <c r="AE119" s="134">
        <f>'1045Bi Dati di base lav.'!T115</f>
        <v>0</v>
      </c>
      <c r="AF119" s="134" t="str">
        <f t="shared" si="46"/>
        <v/>
      </c>
      <c r="AG119" s="139">
        <f>IF('1045Bi Dati di base lav.'!N115="",0,1)</f>
        <v>0</v>
      </c>
      <c r="AH119" s="143">
        <f t="shared" si="26"/>
        <v>0</v>
      </c>
      <c r="AI119" s="134">
        <f>IF('1045Bi Dati di base lav.'!N115="",0,'1045Bi Dati di base lav.'!N115)</f>
        <v>0</v>
      </c>
      <c r="AJ119" s="134">
        <f>IF('1045Bi Dati di base lav.'!N115="",0,'1045Bi Dati di base lav.'!P115)</f>
        <v>0</v>
      </c>
      <c r="AK119" s="158">
        <f>IF('1045Bi Dati di base lav.'!V115&gt;0,AA119,0)</f>
        <v>0</v>
      </c>
      <c r="AL119" s="140">
        <f>IF('1045Bi Dati di base lav.'!V115&gt;0,'1045Bi Dati di base lav.'!T115,0)</f>
        <v>0</v>
      </c>
      <c r="AM119" s="134">
        <f>'1045Bi Dati di base lav.'!N115</f>
        <v>0</v>
      </c>
      <c r="AN119" s="134">
        <f>'1045Bi Dati di base lav.'!P115</f>
        <v>0</v>
      </c>
      <c r="AO119" s="134">
        <f t="shared" si="47"/>
        <v>0</v>
      </c>
    </row>
    <row r="120" spans="1:41" s="135" customFormat="1" ht="16.899999999999999" customHeight="1">
      <c r="A120" s="159" t="str">
        <f>IF('1045Bi Dati di base lav.'!A116="","",'1045Bi Dati di base lav.'!A116)</f>
        <v/>
      </c>
      <c r="B120" s="160" t="str">
        <f>IF('1045Bi Dati di base lav.'!B116="","",'1045Bi Dati di base lav.'!B116)</f>
        <v/>
      </c>
      <c r="C120" s="161" t="str">
        <f>IF('1045Bi Dati di base lav.'!C116="","",'1045Bi Dati di base lav.'!C116)</f>
        <v/>
      </c>
      <c r="D120" s="228" t="str">
        <f>IF('1045Bi Dati di base lav.'!AG116="","",'1045Bi Dati di base lav.'!AG116)</f>
        <v/>
      </c>
      <c r="E120" s="236" t="str">
        <f>IF('1045Bi Dati di base lav.'!N116="","",'1045Bi Dati di base lav.'!N116)</f>
        <v/>
      </c>
      <c r="F120" s="224" t="str">
        <f>IF('1045Bi Dati di base lav.'!O116="","",'1045Bi Dati di base lav.'!O116)</f>
        <v/>
      </c>
      <c r="G120" s="231" t="str">
        <f>IF('1045Bi Dati di base lav.'!P116="","",'1045Bi Dati di base lav.'!P116)</f>
        <v/>
      </c>
      <c r="H120" s="232" t="str">
        <f>IF('1045Bi Dati di base lav.'!Q116="","",'1045Bi Dati di base lav.'!Q116)</f>
        <v/>
      </c>
      <c r="I120" s="233" t="str">
        <f>IF('1045Bi Dati di base lav.'!R116="","",'1045Bi Dati di base lav.'!R116)</f>
        <v/>
      </c>
      <c r="J120" s="338" t="str">
        <f t="shared" si="34"/>
        <v/>
      </c>
      <c r="K120" s="236" t="str">
        <f t="shared" si="35"/>
        <v/>
      </c>
      <c r="L120" s="234" t="str">
        <f>IF('1045Bi Dati di base lav.'!S116="","",'1045Bi Dati di base lav.'!S116)</f>
        <v/>
      </c>
      <c r="M120" s="235" t="str">
        <f t="shared" si="36"/>
        <v/>
      </c>
      <c r="N120" s="339" t="str">
        <f t="shared" si="37"/>
        <v/>
      </c>
      <c r="O120" s="338" t="str">
        <f t="shared" si="38"/>
        <v/>
      </c>
      <c r="P120" s="236" t="str">
        <f t="shared" si="39"/>
        <v/>
      </c>
      <c r="Q120" s="234" t="str">
        <f t="shared" si="40"/>
        <v/>
      </c>
      <c r="R120" s="235" t="str">
        <f t="shared" si="41"/>
        <v/>
      </c>
      <c r="S120" s="236" t="str">
        <f>IF(N120="","",MAX((N120-AE120)*'1045Ai Domanda'!$B$30,0))</f>
        <v/>
      </c>
      <c r="T120" s="237" t="str">
        <f t="shared" si="42"/>
        <v/>
      </c>
      <c r="U120" s="151"/>
      <c r="V120" s="158" t="str">
        <f>IF('1045Bi Dati di base lav.'!M116="","",'1045Bi Dati di base lav.'!M116)</f>
        <v/>
      </c>
      <c r="W120" s="158" t="str">
        <f>IF($C120="","",'1045Ei Conteggio'!D120)</f>
        <v/>
      </c>
      <c r="X120" s="151">
        <f>IF(AND('1045Bi Dati di base lav.'!Q116="",'1045Bi Dati di base lav.'!R116=""),0,'1045Bi Dati di base lav.'!Q116-'1045Bi Dati di base lav.'!R116)</f>
        <v>0</v>
      </c>
      <c r="Y120" s="151" t="str">
        <f>IF(OR($C120="",'1045Bi Dati di base lav.'!N116="",F120="",'1045Bi Dati di base lav.'!P116="",X120=""),"",'1045Bi Dati di base lav.'!N116-F120-'1045Bi Dati di base lav.'!P116-X120)</f>
        <v/>
      </c>
      <c r="Z120" s="134" t="str">
        <f>IF(K120="","",K120 - '1045Bi Dati di base lav.'!S116)</f>
        <v/>
      </c>
      <c r="AA120" s="134" t="str">
        <f t="shared" si="43"/>
        <v/>
      </c>
      <c r="AB120" s="134" t="str">
        <f t="shared" si="44"/>
        <v/>
      </c>
      <c r="AC120" s="134" t="str">
        <f t="shared" si="45"/>
        <v/>
      </c>
      <c r="AD120" s="134" t="str">
        <f>IF(OR($C120="",K120="",N120=""),"",MAX(O120+'1045Bi Dati di base lav.'!T116-N120,0))</f>
        <v/>
      </c>
      <c r="AE120" s="134">
        <f>'1045Bi Dati di base lav.'!T116</f>
        <v>0</v>
      </c>
      <c r="AF120" s="134" t="str">
        <f t="shared" si="46"/>
        <v/>
      </c>
      <c r="AG120" s="139">
        <f>IF('1045Bi Dati di base lav.'!N116="",0,1)</f>
        <v>0</v>
      </c>
      <c r="AH120" s="143">
        <f t="shared" si="26"/>
        <v>0</v>
      </c>
      <c r="AI120" s="134">
        <f>IF('1045Bi Dati di base lav.'!N116="",0,'1045Bi Dati di base lav.'!N116)</f>
        <v>0</v>
      </c>
      <c r="AJ120" s="134">
        <f>IF('1045Bi Dati di base lav.'!N116="",0,'1045Bi Dati di base lav.'!P116)</f>
        <v>0</v>
      </c>
      <c r="AK120" s="158">
        <f>IF('1045Bi Dati di base lav.'!V116&gt;0,AA120,0)</f>
        <v>0</v>
      </c>
      <c r="AL120" s="140">
        <f>IF('1045Bi Dati di base lav.'!V116&gt;0,'1045Bi Dati di base lav.'!T116,0)</f>
        <v>0</v>
      </c>
      <c r="AM120" s="134">
        <f>'1045Bi Dati di base lav.'!N116</f>
        <v>0</v>
      </c>
      <c r="AN120" s="134">
        <f>'1045Bi Dati di base lav.'!P116</f>
        <v>0</v>
      </c>
      <c r="AO120" s="134">
        <f t="shared" si="47"/>
        <v>0</v>
      </c>
    </row>
    <row r="121" spans="1:41" s="135" customFormat="1" ht="16.899999999999999" customHeight="1">
      <c r="A121" s="159" t="str">
        <f>IF('1045Bi Dati di base lav.'!A117="","",'1045Bi Dati di base lav.'!A117)</f>
        <v/>
      </c>
      <c r="B121" s="160" t="str">
        <f>IF('1045Bi Dati di base lav.'!B117="","",'1045Bi Dati di base lav.'!B117)</f>
        <v/>
      </c>
      <c r="C121" s="161" t="str">
        <f>IF('1045Bi Dati di base lav.'!C117="","",'1045Bi Dati di base lav.'!C117)</f>
        <v/>
      </c>
      <c r="D121" s="228" t="str">
        <f>IF('1045Bi Dati di base lav.'!AG117="","",'1045Bi Dati di base lav.'!AG117)</f>
        <v/>
      </c>
      <c r="E121" s="236" t="str">
        <f>IF('1045Bi Dati di base lav.'!N117="","",'1045Bi Dati di base lav.'!N117)</f>
        <v/>
      </c>
      <c r="F121" s="224" t="str">
        <f>IF('1045Bi Dati di base lav.'!O117="","",'1045Bi Dati di base lav.'!O117)</f>
        <v/>
      </c>
      <c r="G121" s="231" t="str">
        <f>IF('1045Bi Dati di base lav.'!P117="","",'1045Bi Dati di base lav.'!P117)</f>
        <v/>
      </c>
      <c r="H121" s="232" t="str">
        <f>IF('1045Bi Dati di base lav.'!Q117="","",'1045Bi Dati di base lav.'!Q117)</f>
        <v/>
      </c>
      <c r="I121" s="233" t="str">
        <f>IF('1045Bi Dati di base lav.'!R117="","",'1045Bi Dati di base lav.'!R117)</f>
        <v/>
      </c>
      <c r="J121" s="338" t="str">
        <f t="shared" si="34"/>
        <v/>
      </c>
      <c r="K121" s="236" t="str">
        <f t="shared" si="35"/>
        <v/>
      </c>
      <c r="L121" s="234" t="str">
        <f>IF('1045Bi Dati di base lav.'!S117="","",'1045Bi Dati di base lav.'!S117)</f>
        <v/>
      </c>
      <c r="M121" s="235" t="str">
        <f t="shared" si="36"/>
        <v/>
      </c>
      <c r="N121" s="339" t="str">
        <f t="shared" si="37"/>
        <v/>
      </c>
      <c r="O121" s="338" t="str">
        <f t="shared" si="38"/>
        <v/>
      </c>
      <c r="P121" s="236" t="str">
        <f t="shared" si="39"/>
        <v/>
      </c>
      <c r="Q121" s="234" t="str">
        <f t="shared" si="40"/>
        <v/>
      </c>
      <c r="R121" s="235" t="str">
        <f t="shared" si="41"/>
        <v/>
      </c>
      <c r="S121" s="236" t="str">
        <f>IF(N121="","",MAX((N121-AE121)*'1045Ai Domanda'!$B$30,0))</f>
        <v/>
      </c>
      <c r="T121" s="237" t="str">
        <f t="shared" si="42"/>
        <v/>
      </c>
      <c r="U121" s="151"/>
      <c r="V121" s="158" t="str">
        <f>IF('1045Bi Dati di base lav.'!M117="","",'1045Bi Dati di base lav.'!M117)</f>
        <v/>
      </c>
      <c r="W121" s="158" t="str">
        <f>IF($C121="","",'1045Ei Conteggio'!D121)</f>
        <v/>
      </c>
      <c r="X121" s="151">
        <f>IF(AND('1045Bi Dati di base lav.'!Q117="",'1045Bi Dati di base lav.'!R117=""),0,'1045Bi Dati di base lav.'!Q117-'1045Bi Dati di base lav.'!R117)</f>
        <v>0</v>
      </c>
      <c r="Y121" s="151" t="str">
        <f>IF(OR($C121="",'1045Bi Dati di base lav.'!N117="",F121="",'1045Bi Dati di base lav.'!P117="",X121=""),"",'1045Bi Dati di base lav.'!N117-F121-'1045Bi Dati di base lav.'!P117-X121)</f>
        <v/>
      </c>
      <c r="Z121" s="134" t="str">
        <f>IF(K121="","",K121 - '1045Bi Dati di base lav.'!S117)</f>
        <v/>
      </c>
      <c r="AA121" s="134" t="str">
        <f t="shared" si="43"/>
        <v/>
      </c>
      <c r="AB121" s="134" t="str">
        <f t="shared" si="44"/>
        <v/>
      </c>
      <c r="AC121" s="134" t="str">
        <f t="shared" si="45"/>
        <v/>
      </c>
      <c r="AD121" s="134" t="str">
        <f>IF(OR($C121="",K121="",N121=""),"",MAX(O121+'1045Bi Dati di base lav.'!T117-N121,0))</f>
        <v/>
      </c>
      <c r="AE121" s="134">
        <f>'1045Bi Dati di base lav.'!T117</f>
        <v>0</v>
      </c>
      <c r="AF121" s="134" t="str">
        <f t="shared" si="46"/>
        <v/>
      </c>
      <c r="AG121" s="139">
        <f>IF('1045Bi Dati di base lav.'!N117="",0,1)</f>
        <v>0</v>
      </c>
      <c r="AH121" s="143">
        <f t="shared" si="26"/>
        <v>0</v>
      </c>
      <c r="AI121" s="134">
        <f>IF('1045Bi Dati di base lav.'!N117="",0,'1045Bi Dati di base lav.'!N117)</f>
        <v>0</v>
      </c>
      <c r="AJ121" s="134">
        <f>IF('1045Bi Dati di base lav.'!N117="",0,'1045Bi Dati di base lav.'!P117)</f>
        <v>0</v>
      </c>
      <c r="AK121" s="158">
        <f>IF('1045Bi Dati di base lav.'!V117&gt;0,AA121,0)</f>
        <v>0</v>
      </c>
      <c r="AL121" s="140">
        <f>IF('1045Bi Dati di base lav.'!V117&gt;0,'1045Bi Dati di base lav.'!T117,0)</f>
        <v>0</v>
      </c>
      <c r="AM121" s="134">
        <f>'1045Bi Dati di base lav.'!N117</f>
        <v>0</v>
      </c>
      <c r="AN121" s="134">
        <f>'1045Bi Dati di base lav.'!P117</f>
        <v>0</v>
      </c>
      <c r="AO121" s="134">
        <f t="shared" si="47"/>
        <v>0</v>
      </c>
    </row>
    <row r="122" spans="1:41" s="135" customFormat="1" ht="16.899999999999999" customHeight="1">
      <c r="A122" s="159" t="str">
        <f>IF('1045Bi Dati di base lav.'!A118="","",'1045Bi Dati di base lav.'!A118)</f>
        <v/>
      </c>
      <c r="B122" s="160" t="str">
        <f>IF('1045Bi Dati di base lav.'!B118="","",'1045Bi Dati di base lav.'!B118)</f>
        <v/>
      </c>
      <c r="C122" s="161" t="str">
        <f>IF('1045Bi Dati di base lav.'!C118="","",'1045Bi Dati di base lav.'!C118)</f>
        <v/>
      </c>
      <c r="D122" s="228" t="str">
        <f>IF('1045Bi Dati di base lav.'!AG118="","",'1045Bi Dati di base lav.'!AG118)</f>
        <v/>
      </c>
      <c r="E122" s="236" t="str">
        <f>IF('1045Bi Dati di base lav.'!N118="","",'1045Bi Dati di base lav.'!N118)</f>
        <v/>
      </c>
      <c r="F122" s="224" t="str">
        <f>IF('1045Bi Dati di base lav.'!O118="","",'1045Bi Dati di base lav.'!O118)</f>
        <v/>
      </c>
      <c r="G122" s="231" t="str">
        <f>IF('1045Bi Dati di base lav.'!P118="","",'1045Bi Dati di base lav.'!P118)</f>
        <v/>
      </c>
      <c r="H122" s="232" t="str">
        <f>IF('1045Bi Dati di base lav.'!Q118="","",'1045Bi Dati di base lav.'!Q118)</f>
        <v/>
      </c>
      <c r="I122" s="233" t="str">
        <f>IF('1045Bi Dati di base lav.'!R118="","",'1045Bi Dati di base lav.'!R118)</f>
        <v/>
      </c>
      <c r="J122" s="338" t="str">
        <f t="shared" si="34"/>
        <v/>
      </c>
      <c r="K122" s="236" t="str">
        <f t="shared" si="35"/>
        <v/>
      </c>
      <c r="L122" s="234" t="str">
        <f>IF('1045Bi Dati di base lav.'!S118="","",'1045Bi Dati di base lav.'!S118)</f>
        <v/>
      </c>
      <c r="M122" s="235" t="str">
        <f t="shared" si="36"/>
        <v/>
      </c>
      <c r="N122" s="339" t="str">
        <f t="shared" si="37"/>
        <v/>
      </c>
      <c r="O122" s="338" t="str">
        <f t="shared" si="38"/>
        <v/>
      </c>
      <c r="P122" s="236" t="str">
        <f t="shared" si="39"/>
        <v/>
      </c>
      <c r="Q122" s="234" t="str">
        <f t="shared" si="40"/>
        <v/>
      </c>
      <c r="R122" s="235" t="str">
        <f t="shared" si="41"/>
        <v/>
      </c>
      <c r="S122" s="236" t="str">
        <f>IF(N122="","",MAX((N122-AE122)*'1045Ai Domanda'!$B$30,0))</f>
        <v/>
      </c>
      <c r="T122" s="237" t="str">
        <f t="shared" si="42"/>
        <v/>
      </c>
      <c r="U122" s="151"/>
      <c r="V122" s="158" t="str">
        <f>IF('1045Bi Dati di base lav.'!M118="","",'1045Bi Dati di base lav.'!M118)</f>
        <v/>
      </c>
      <c r="W122" s="158" t="str">
        <f>IF($C122="","",'1045Ei Conteggio'!D122)</f>
        <v/>
      </c>
      <c r="X122" s="151">
        <f>IF(AND('1045Bi Dati di base lav.'!Q118="",'1045Bi Dati di base lav.'!R118=""),0,'1045Bi Dati di base lav.'!Q118-'1045Bi Dati di base lav.'!R118)</f>
        <v>0</v>
      </c>
      <c r="Y122" s="151" t="str">
        <f>IF(OR($C122="",'1045Bi Dati di base lav.'!N118="",F122="",'1045Bi Dati di base lav.'!P118="",X122=""),"",'1045Bi Dati di base lav.'!N118-F122-'1045Bi Dati di base lav.'!P118-X122)</f>
        <v/>
      </c>
      <c r="Z122" s="134" t="str">
        <f>IF(K122="","",K122 - '1045Bi Dati di base lav.'!S118)</f>
        <v/>
      </c>
      <c r="AA122" s="134" t="str">
        <f t="shared" si="43"/>
        <v/>
      </c>
      <c r="AB122" s="134" t="str">
        <f t="shared" si="44"/>
        <v/>
      </c>
      <c r="AC122" s="134" t="str">
        <f t="shared" si="45"/>
        <v/>
      </c>
      <c r="AD122" s="134" t="str">
        <f>IF(OR($C122="",K122="",N122=""),"",MAX(O122+'1045Bi Dati di base lav.'!T118-N122,0))</f>
        <v/>
      </c>
      <c r="AE122" s="134">
        <f>'1045Bi Dati di base lav.'!T118</f>
        <v>0</v>
      </c>
      <c r="AF122" s="134" t="str">
        <f t="shared" si="46"/>
        <v/>
      </c>
      <c r="AG122" s="139">
        <f>IF('1045Bi Dati di base lav.'!N118="",0,1)</f>
        <v>0</v>
      </c>
      <c r="AH122" s="143">
        <f t="shared" si="26"/>
        <v>0</v>
      </c>
      <c r="AI122" s="134">
        <f>IF('1045Bi Dati di base lav.'!N118="",0,'1045Bi Dati di base lav.'!N118)</f>
        <v>0</v>
      </c>
      <c r="AJ122" s="134">
        <f>IF('1045Bi Dati di base lav.'!N118="",0,'1045Bi Dati di base lav.'!P118)</f>
        <v>0</v>
      </c>
      <c r="AK122" s="158">
        <f>IF('1045Bi Dati di base lav.'!V118&gt;0,AA122,0)</f>
        <v>0</v>
      </c>
      <c r="AL122" s="140">
        <f>IF('1045Bi Dati di base lav.'!V118&gt;0,'1045Bi Dati di base lav.'!T118,0)</f>
        <v>0</v>
      </c>
      <c r="AM122" s="134">
        <f>'1045Bi Dati di base lav.'!N118</f>
        <v>0</v>
      </c>
      <c r="AN122" s="134">
        <f>'1045Bi Dati di base lav.'!P118</f>
        <v>0</v>
      </c>
      <c r="AO122" s="134">
        <f t="shared" si="47"/>
        <v>0</v>
      </c>
    </row>
    <row r="123" spans="1:41" s="135" customFormat="1" ht="16.899999999999999" customHeight="1">
      <c r="A123" s="159" t="str">
        <f>IF('1045Bi Dati di base lav.'!A119="","",'1045Bi Dati di base lav.'!A119)</f>
        <v/>
      </c>
      <c r="B123" s="160" t="str">
        <f>IF('1045Bi Dati di base lav.'!B119="","",'1045Bi Dati di base lav.'!B119)</f>
        <v/>
      </c>
      <c r="C123" s="161" t="str">
        <f>IF('1045Bi Dati di base lav.'!C119="","",'1045Bi Dati di base lav.'!C119)</f>
        <v/>
      </c>
      <c r="D123" s="228" t="str">
        <f>IF('1045Bi Dati di base lav.'!AG119="","",'1045Bi Dati di base lav.'!AG119)</f>
        <v/>
      </c>
      <c r="E123" s="236" t="str">
        <f>IF('1045Bi Dati di base lav.'!N119="","",'1045Bi Dati di base lav.'!N119)</f>
        <v/>
      </c>
      <c r="F123" s="224" t="str">
        <f>IF('1045Bi Dati di base lav.'!O119="","",'1045Bi Dati di base lav.'!O119)</f>
        <v/>
      </c>
      <c r="G123" s="231" t="str">
        <f>IF('1045Bi Dati di base lav.'!P119="","",'1045Bi Dati di base lav.'!P119)</f>
        <v/>
      </c>
      <c r="H123" s="232" t="str">
        <f>IF('1045Bi Dati di base lav.'!Q119="","",'1045Bi Dati di base lav.'!Q119)</f>
        <v/>
      </c>
      <c r="I123" s="233" t="str">
        <f>IF('1045Bi Dati di base lav.'!R119="","",'1045Bi Dati di base lav.'!R119)</f>
        <v/>
      </c>
      <c r="J123" s="338" t="str">
        <f t="shared" si="34"/>
        <v/>
      </c>
      <c r="K123" s="236" t="str">
        <f t="shared" si="35"/>
        <v/>
      </c>
      <c r="L123" s="234" t="str">
        <f>IF('1045Bi Dati di base lav.'!S119="","",'1045Bi Dati di base lav.'!S119)</f>
        <v/>
      </c>
      <c r="M123" s="235" t="str">
        <f t="shared" si="36"/>
        <v/>
      </c>
      <c r="N123" s="339" t="str">
        <f t="shared" si="37"/>
        <v/>
      </c>
      <c r="O123" s="338" t="str">
        <f t="shared" si="38"/>
        <v/>
      </c>
      <c r="P123" s="236" t="str">
        <f t="shared" si="39"/>
        <v/>
      </c>
      <c r="Q123" s="234" t="str">
        <f t="shared" si="40"/>
        <v/>
      </c>
      <c r="R123" s="235" t="str">
        <f t="shared" si="41"/>
        <v/>
      </c>
      <c r="S123" s="236" t="str">
        <f>IF(N123="","",MAX((N123-AE123)*'1045Ai Domanda'!$B$30,0))</f>
        <v/>
      </c>
      <c r="T123" s="237" t="str">
        <f t="shared" si="42"/>
        <v/>
      </c>
      <c r="U123" s="151"/>
      <c r="V123" s="158" t="str">
        <f>IF('1045Bi Dati di base lav.'!M119="","",'1045Bi Dati di base lav.'!M119)</f>
        <v/>
      </c>
      <c r="W123" s="158" t="str">
        <f>IF($C123="","",'1045Ei Conteggio'!D123)</f>
        <v/>
      </c>
      <c r="X123" s="151">
        <f>IF(AND('1045Bi Dati di base lav.'!Q119="",'1045Bi Dati di base lav.'!R119=""),0,'1045Bi Dati di base lav.'!Q119-'1045Bi Dati di base lav.'!R119)</f>
        <v>0</v>
      </c>
      <c r="Y123" s="151" t="str">
        <f>IF(OR($C123="",'1045Bi Dati di base lav.'!N119="",F123="",'1045Bi Dati di base lav.'!P119="",X123=""),"",'1045Bi Dati di base lav.'!N119-F123-'1045Bi Dati di base lav.'!P119-X123)</f>
        <v/>
      </c>
      <c r="Z123" s="134" t="str">
        <f>IF(K123="","",K123 - '1045Bi Dati di base lav.'!S119)</f>
        <v/>
      </c>
      <c r="AA123" s="134" t="str">
        <f t="shared" si="43"/>
        <v/>
      </c>
      <c r="AB123" s="134" t="str">
        <f t="shared" si="44"/>
        <v/>
      </c>
      <c r="AC123" s="134" t="str">
        <f t="shared" si="45"/>
        <v/>
      </c>
      <c r="AD123" s="134" t="str">
        <f>IF(OR($C123="",K123="",N123=""),"",MAX(O123+'1045Bi Dati di base lav.'!T119-N123,0))</f>
        <v/>
      </c>
      <c r="AE123" s="134">
        <f>'1045Bi Dati di base lav.'!T119</f>
        <v>0</v>
      </c>
      <c r="AF123" s="134" t="str">
        <f t="shared" si="46"/>
        <v/>
      </c>
      <c r="AG123" s="139">
        <f>IF('1045Bi Dati di base lav.'!N119="",0,1)</f>
        <v>0</v>
      </c>
      <c r="AH123" s="143">
        <f t="shared" si="26"/>
        <v>0</v>
      </c>
      <c r="AI123" s="134">
        <f>IF('1045Bi Dati di base lav.'!N119="",0,'1045Bi Dati di base lav.'!N119)</f>
        <v>0</v>
      </c>
      <c r="AJ123" s="134">
        <f>IF('1045Bi Dati di base lav.'!N119="",0,'1045Bi Dati di base lav.'!P119)</f>
        <v>0</v>
      </c>
      <c r="AK123" s="158">
        <f>IF('1045Bi Dati di base lav.'!V119&gt;0,AA123,0)</f>
        <v>0</v>
      </c>
      <c r="AL123" s="140">
        <f>IF('1045Bi Dati di base lav.'!V119&gt;0,'1045Bi Dati di base lav.'!T119,0)</f>
        <v>0</v>
      </c>
      <c r="AM123" s="134">
        <f>'1045Bi Dati di base lav.'!N119</f>
        <v>0</v>
      </c>
      <c r="AN123" s="134">
        <f>'1045Bi Dati di base lav.'!P119</f>
        <v>0</v>
      </c>
      <c r="AO123" s="134">
        <f t="shared" si="47"/>
        <v>0</v>
      </c>
    </row>
    <row r="124" spans="1:41" s="135" customFormat="1" ht="16.899999999999999" customHeight="1">
      <c r="A124" s="159" t="str">
        <f>IF('1045Bi Dati di base lav.'!A120="","",'1045Bi Dati di base lav.'!A120)</f>
        <v/>
      </c>
      <c r="B124" s="160" t="str">
        <f>IF('1045Bi Dati di base lav.'!B120="","",'1045Bi Dati di base lav.'!B120)</f>
        <v/>
      </c>
      <c r="C124" s="161" t="str">
        <f>IF('1045Bi Dati di base lav.'!C120="","",'1045Bi Dati di base lav.'!C120)</f>
        <v/>
      </c>
      <c r="D124" s="228" t="str">
        <f>IF('1045Bi Dati di base lav.'!AG120="","",'1045Bi Dati di base lav.'!AG120)</f>
        <v/>
      </c>
      <c r="E124" s="236" t="str">
        <f>IF('1045Bi Dati di base lav.'!N120="","",'1045Bi Dati di base lav.'!N120)</f>
        <v/>
      </c>
      <c r="F124" s="224" t="str">
        <f>IF('1045Bi Dati di base lav.'!O120="","",'1045Bi Dati di base lav.'!O120)</f>
        <v/>
      </c>
      <c r="G124" s="231" t="str">
        <f>IF('1045Bi Dati di base lav.'!P120="","",'1045Bi Dati di base lav.'!P120)</f>
        <v/>
      </c>
      <c r="H124" s="232" t="str">
        <f>IF('1045Bi Dati di base lav.'!Q120="","",'1045Bi Dati di base lav.'!Q120)</f>
        <v/>
      </c>
      <c r="I124" s="233" t="str">
        <f>IF('1045Bi Dati di base lav.'!R120="","",'1045Bi Dati di base lav.'!R120)</f>
        <v/>
      </c>
      <c r="J124" s="338" t="str">
        <f t="shared" si="34"/>
        <v/>
      </c>
      <c r="K124" s="236" t="str">
        <f t="shared" si="35"/>
        <v/>
      </c>
      <c r="L124" s="234" t="str">
        <f>IF('1045Bi Dati di base lav.'!S120="","",'1045Bi Dati di base lav.'!S120)</f>
        <v/>
      </c>
      <c r="M124" s="235" t="str">
        <f t="shared" si="36"/>
        <v/>
      </c>
      <c r="N124" s="339" t="str">
        <f t="shared" si="37"/>
        <v/>
      </c>
      <c r="O124" s="338" t="str">
        <f t="shared" si="38"/>
        <v/>
      </c>
      <c r="P124" s="236" t="str">
        <f t="shared" si="39"/>
        <v/>
      </c>
      <c r="Q124" s="234" t="str">
        <f t="shared" si="40"/>
        <v/>
      </c>
      <c r="R124" s="235" t="str">
        <f t="shared" si="41"/>
        <v/>
      </c>
      <c r="S124" s="236" t="str">
        <f>IF(N124="","",MAX((N124-AE124)*'1045Ai Domanda'!$B$30,0))</f>
        <v/>
      </c>
      <c r="T124" s="237" t="str">
        <f t="shared" si="42"/>
        <v/>
      </c>
      <c r="U124" s="151"/>
      <c r="V124" s="158" t="str">
        <f>IF('1045Bi Dati di base lav.'!M120="","",'1045Bi Dati di base lav.'!M120)</f>
        <v/>
      </c>
      <c r="W124" s="158" t="str">
        <f>IF($C124="","",'1045Ei Conteggio'!D124)</f>
        <v/>
      </c>
      <c r="X124" s="151">
        <f>IF(AND('1045Bi Dati di base lav.'!Q120="",'1045Bi Dati di base lav.'!R120=""),0,'1045Bi Dati di base lav.'!Q120-'1045Bi Dati di base lav.'!R120)</f>
        <v>0</v>
      </c>
      <c r="Y124" s="151" t="str">
        <f>IF(OR($C124="",'1045Bi Dati di base lav.'!N120="",F124="",'1045Bi Dati di base lav.'!P120="",X124=""),"",'1045Bi Dati di base lav.'!N120-F124-'1045Bi Dati di base lav.'!P120-X124)</f>
        <v/>
      </c>
      <c r="Z124" s="134" t="str">
        <f>IF(K124="","",K124 - '1045Bi Dati di base lav.'!S120)</f>
        <v/>
      </c>
      <c r="AA124" s="134" t="str">
        <f t="shared" si="43"/>
        <v/>
      </c>
      <c r="AB124" s="134" t="str">
        <f t="shared" si="44"/>
        <v/>
      </c>
      <c r="AC124" s="134" t="str">
        <f t="shared" si="45"/>
        <v/>
      </c>
      <c r="AD124" s="134" t="str">
        <f>IF(OR($C124="",K124="",N124=""),"",MAX(O124+'1045Bi Dati di base lav.'!T120-N124,0))</f>
        <v/>
      </c>
      <c r="AE124" s="134">
        <f>'1045Bi Dati di base lav.'!T120</f>
        <v>0</v>
      </c>
      <c r="AF124" s="134" t="str">
        <f t="shared" si="46"/>
        <v/>
      </c>
      <c r="AG124" s="139">
        <f>IF('1045Bi Dati di base lav.'!N120="",0,1)</f>
        <v>0</v>
      </c>
      <c r="AH124" s="143">
        <f t="shared" si="26"/>
        <v>0</v>
      </c>
      <c r="AI124" s="134">
        <f>IF('1045Bi Dati di base lav.'!N120="",0,'1045Bi Dati di base lav.'!N120)</f>
        <v>0</v>
      </c>
      <c r="AJ124" s="134">
        <f>IF('1045Bi Dati di base lav.'!N120="",0,'1045Bi Dati di base lav.'!P120)</f>
        <v>0</v>
      </c>
      <c r="AK124" s="158">
        <f>IF('1045Bi Dati di base lav.'!V120&gt;0,AA124,0)</f>
        <v>0</v>
      </c>
      <c r="AL124" s="140">
        <f>IF('1045Bi Dati di base lav.'!V120&gt;0,'1045Bi Dati di base lav.'!T120,0)</f>
        <v>0</v>
      </c>
      <c r="AM124" s="134">
        <f>'1045Bi Dati di base lav.'!N120</f>
        <v>0</v>
      </c>
      <c r="AN124" s="134">
        <f>'1045Bi Dati di base lav.'!P120</f>
        <v>0</v>
      </c>
      <c r="AO124" s="134">
        <f t="shared" si="47"/>
        <v>0</v>
      </c>
    </row>
    <row r="125" spans="1:41" s="135" customFormat="1" ht="16.899999999999999" customHeight="1">
      <c r="A125" s="159" t="str">
        <f>IF('1045Bi Dati di base lav.'!A121="","",'1045Bi Dati di base lav.'!A121)</f>
        <v/>
      </c>
      <c r="B125" s="160" t="str">
        <f>IF('1045Bi Dati di base lav.'!B121="","",'1045Bi Dati di base lav.'!B121)</f>
        <v/>
      </c>
      <c r="C125" s="161" t="str">
        <f>IF('1045Bi Dati di base lav.'!C121="","",'1045Bi Dati di base lav.'!C121)</f>
        <v/>
      </c>
      <c r="D125" s="228" t="str">
        <f>IF('1045Bi Dati di base lav.'!AG121="","",'1045Bi Dati di base lav.'!AG121)</f>
        <v/>
      </c>
      <c r="E125" s="236" t="str">
        <f>IF('1045Bi Dati di base lav.'!N121="","",'1045Bi Dati di base lav.'!N121)</f>
        <v/>
      </c>
      <c r="F125" s="224" t="str">
        <f>IF('1045Bi Dati di base lav.'!O121="","",'1045Bi Dati di base lav.'!O121)</f>
        <v/>
      </c>
      <c r="G125" s="231" t="str">
        <f>IF('1045Bi Dati di base lav.'!P121="","",'1045Bi Dati di base lav.'!P121)</f>
        <v/>
      </c>
      <c r="H125" s="232" t="str">
        <f>IF('1045Bi Dati di base lav.'!Q121="","",'1045Bi Dati di base lav.'!Q121)</f>
        <v/>
      </c>
      <c r="I125" s="233" t="str">
        <f>IF('1045Bi Dati di base lav.'!R121="","",'1045Bi Dati di base lav.'!R121)</f>
        <v/>
      </c>
      <c r="J125" s="338" t="str">
        <f t="shared" si="34"/>
        <v/>
      </c>
      <c r="K125" s="236" t="str">
        <f t="shared" si="35"/>
        <v/>
      </c>
      <c r="L125" s="234" t="str">
        <f>IF('1045Bi Dati di base lav.'!S121="","",'1045Bi Dati di base lav.'!S121)</f>
        <v/>
      </c>
      <c r="M125" s="235" t="str">
        <f t="shared" si="36"/>
        <v/>
      </c>
      <c r="N125" s="339" t="str">
        <f t="shared" si="37"/>
        <v/>
      </c>
      <c r="O125" s="338" t="str">
        <f t="shared" si="38"/>
        <v/>
      </c>
      <c r="P125" s="236" t="str">
        <f t="shared" si="39"/>
        <v/>
      </c>
      <c r="Q125" s="234" t="str">
        <f t="shared" si="40"/>
        <v/>
      </c>
      <c r="R125" s="235" t="str">
        <f t="shared" si="41"/>
        <v/>
      </c>
      <c r="S125" s="236" t="str">
        <f>IF(N125="","",MAX((N125-AE125)*'1045Ai Domanda'!$B$30,0))</f>
        <v/>
      </c>
      <c r="T125" s="237" t="str">
        <f t="shared" si="42"/>
        <v/>
      </c>
      <c r="U125" s="151"/>
      <c r="V125" s="158" t="str">
        <f>IF('1045Bi Dati di base lav.'!M121="","",'1045Bi Dati di base lav.'!M121)</f>
        <v/>
      </c>
      <c r="W125" s="158" t="str">
        <f>IF($C125="","",'1045Ei Conteggio'!D125)</f>
        <v/>
      </c>
      <c r="X125" s="151">
        <f>IF(AND('1045Bi Dati di base lav.'!Q121="",'1045Bi Dati di base lav.'!R121=""),0,'1045Bi Dati di base lav.'!Q121-'1045Bi Dati di base lav.'!R121)</f>
        <v>0</v>
      </c>
      <c r="Y125" s="151" t="str">
        <f>IF(OR($C125="",'1045Bi Dati di base lav.'!N121="",F125="",'1045Bi Dati di base lav.'!P121="",X125=""),"",'1045Bi Dati di base lav.'!N121-F125-'1045Bi Dati di base lav.'!P121-X125)</f>
        <v/>
      </c>
      <c r="Z125" s="134" t="str">
        <f>IF(K125="","",K125 - '1045Bi Dati di base lav.'!S121)</f>
        <v/>
      </c>
      <c r="AA125" s="134" t="str">
        <f t="shared" si="43"/>
        <v/>
      </c>
      <c r="AB125" s="134" t="str">
        <f t="shared" si="44"/>
        <v/>
      </c>
      <c r="AC125" s="134" t="str">
        <f t="shared" si="45"/>
        <v/>
      </c>
      <c r="AD125" s="134" t="str">
        <f>IF(OR($C125="",K125="",N125=""),"",MAX(O125+'1045Bi Dati di base lav.'!T121-N125,0))</f>
        <v/>
      </c>
      <c r="AE125" s="134">
        <f>'1045Bi Dati di base lav.'!T121</f>
        <v>0</v>
      </c>
      <c r="AF125" s="134" t="str">
        <f t="shared" si="46"/>
        <v/>
      </c>
      <c r="AG125" s="139">
        <f>IF('1045Bi Dati di base lav.'!N121="",0,1)</f>
        <v>0</v>
      </c>
      <c r="AH125" s="143">
        <f t="shared" si="26"/>
        <v>0</v>
      </c>
      <c r="AI125" s="134">
        <f>IF('1045Bi Dati di base lav.'!N121="",0,'1045Bi Dati di base lav.'!N121)</f>
        <v>0</v>
      </c>
      <c r="AJ125" s="134">
        <f>IF('1045Bi Dati di base lav.'!N121="",0,'1045Bi Dati di base lav.'!P121)</f>
        <v>0</v>
      </c>
      <c r="AK125" s="158">
        <f>IF('1045Bi Dati di base lav.'!V121&gt;0,AA125,0)</f>
        <v>0</v>
      </c>
      <c r="AL125" s="140">
        <f>IF('1045Bi Dati di base lav.'!V121&gt;0,'1045Bi Dati di base lav.'!T121,0)</f>
        <v>0</v>
      </c>
      <c r="AM125" s="134">
        <f>'1045Bi Dati di base lav.'!N121</f>
        <v>0</v>
      </c>
      <c r="AN125" s="134">
        <f>'1045Bi Dati di base lav.'!P121</f>
        <v>0</v>
      </c>
      <c r="AO125" s="134">
        <f t="shared" si="47"/>
        <v>0</v>
      </c>
    </row>
    <row r="126" spans="1:41" s="135" customFormat="1" ht="16.899999999999999" customHeight="1">
      <c r="A126" s="159" t="str">
        <f>IF('1045Bi Dati di base lav.'!A122="","",'1045Bi Dati di base lav.'!A122)</f>
        <v/>
      </c>
      <c r="B126" s="160" t="str">
        <f>IF('1045Bi Dati di base lav.'!B122="","",'1045Bi Dati di base lav.'!B122)</f>
        <v/>
      </c>
      <c r="C126" s="161" t="str">
        <f>IF('1045Bi Dati di base lav.'!C122="","",'1045Bi Dati di base lav.'!C122)</f>
        <v/>
      </c>
      <c r="D126" s="228" t="str">
        <f>IF('1045Bi Dati di base lav.'!AG122="","",'1045Bi Dati di base lav.'!AG122)</f>
        <v/>
      </c>
      <c r="E126" s="236" t="str">
        <f>IF('1045Bi Dati di base lav.'!N122="","",'1045Bi Dati di base lav.'!N122)</f>
        <v/>
      </c>
      <c r="F126" s="224" t="str">
        <f>IF('1045Bi Dati di base lav.'!O122="","",'1045Bi Dati di base lav.'!O122)</f>
        <v/>
      </c>
      <c r="G126" s="231" t="str">
        <f>IF('1045Bi Dati di base lav.'!P122="","",'1045Bi Dati di base lav.'!P122)</f>
        <v/>
      </c>
      <c r="H126" s="232" t="str">
        <f>IF('1045Bi Dati di base lav.'!Q122="","",'1045Bi Dati di base lav.'!Q122)</f>
        <v/>
      </c>
      <c r="I126" s="233" t="str">
        <f>IF('1045Bi Dati di base lav.'!R122="","",'1045Bi Dati di base lav.'!R122)</f>
        <v/>
      </c>
      <c r="J126" s="338" t="str">
        <f t="shared" si="34"/>
        <v/>
      </c>
      <c r="K126" s="236" t="str">
        <f t="shared" si="35"/>
        <v/>
      </c>
      <c r="L126" s="234" t="str">
        <f>IF('1045Bi Dati di base lav.'!S122="","",'1045Bi Dati di base lav.'!S122)</f>
        <v/>
      </c>
      <c r="M126" s="235" t="str">
        <f t="shared" si="36"/>
        <v/>
      </c>
      <c r="N126" s="339" t="str">
        <f t="shared" si="37"/>
        <v/>
      </c>
      <c r="O126" s="338" t="str">
        <f t="shared" si="38"/>
        <v/>
      </c>
      <c r="P126" s="236" t="str">
        <f t="shared" si="39"/>
        <v/>
      </c>
      <c r="Q126" s="234" t="str">
        <f t="shared" si="40"/>
        <v/>
      </c>
      <c r="R126" s="235" t="str">
        <f t="shared" si="41"/>
        <v/>
      </c>
      <c r="S126" s="236" t="str">
        <f>IF(N126="","",MAX((N126-AE126)*'1045Ai Domanda'!$B$30,0))</f>
        <v/>
      </c>
      <c r="T126" s="237" t="str">
        <f t="shared" si="42"/>
        <v/>
      </c>
      <c r="U126" s="151"/>
      <c r="V126" s="158" t="str">
        <f>IF('1045Bi Dati di base lav.'!M122="","",'1045Bi Dati di base lav.'!M122)</f>
        <v/>
      </c>
      <c r="W126" s="158" t="str">
        <f>IF($C126="","",'1045Ei Conteggio'!D126)</f>
        <v/>
      </c>
      <c r="X126" s="151">
        <f>IF(AND('1045Bi Dati di base lav.'!Q122="",'1045Bi Dati di base lav.'!R122=""),0,'1045Bi Dati di base lav.'!Q122-'1045Bi Dati di base lav.'!R122)</f>
        <v>0</v>
      </c>
      <c r="Y126" s="151" t="str">
        <f>IF(OR($C126="",'1045Bi Dati di base lav.'!N122="",F126="",'1045Bi Dati di base lav.'!P122="",X126=""),"",'1045Bi Dati di base lav.'!N122-F126-'1045Bi Dati di base lav.'!P122-X126)</f>
        <v/>
      </c>
      <c r="Z126" s="134" t="str">
        <f>IF(K126="","",K126 - '1045Bi Dati di base lav.'!S122)</f>
        <v/>
      </c>
      <c r="AA126" s="134" t="str">
        <f t="shared" si="43"/>
        <v/>
      </c>
      <c r="AB126" s="134" t="str">
        <f t="shared" si="44"/>
        <v/>
      </c>
      <c r="AC126" s="134" t="str">
        <f t="shared" si="45"/>
        <v/>
      </c>
      <c r="AD126" s="134" t="str">
        <f>IF(OR($C126="",K126="",N126=""),"",MAX(O126+'1045Bi Dati di base lav.'!T122-N126,0))</f>
        <v/>
      </c>
      <c r="AE126" s="134">
        <f>'1045Bi Dati di base lav.'!T122</f>
        <v>0</v>
      </c>
      <c r="AF126" s="134" t="str">
        <f t="shared" si="46"/>
        <v/>
      </c>
      <c r="AG126" s="139">
        <f>IF('1045Bi Dati di base lav.'!N122="",0,1)</f>
        <v>0</v>
      </c>
      <c r="AH126" s="143">
        <f t="shared" si="26"/>
        <v>0</v>
      </c>
      <c r="AI126" s="134">
        <f>IF('1045Bi Dati di base lav.'!N122="",0,'1045Bi Dati di base lav.'!N122)</f>
        <v>0</v>
      </c>
      <c r="AJ126" s="134">
        <f>IF('1045Bi Dati di base lav.'!N122="",0,'1045Bi Dati di base lav.'!P122)</f>
        <v>0</v>
      </c>
      <c r="AK126" s="158">
        <f>IF('1045Bi Dati di base lav.'!V122&gt;0,AA126,0)</f>
        <v>0</v>
      </c>
      <c r="AL126" s="140">
        <f>IF('1045Bi Dati di base lav.'!V122&gt;0,'1045Bi Dati di base lav.'!T122,0)</f>
        <v>0</v>
      </c>
      <c r="AM126" s="134">
        <f>'1045Bi Dati di base lav.'!N122</f>
        <v>0</v>
      </c>
      <c r="AN126" s="134">
        <f>'1045Bi Dati di base lav.'!P122</f>
        <v>0</v>
      </c>
      <c r="AO126" s="134">
        <f t="shared" si="47"/>
        <v>0</v>
      </c>
    </row>
    <row r="127" spans="1:41" s="135" customFormat="1" ht="16.899999999999999" customHeight="1">
      <c r="A127" s="159" t="str">
        <f>IF('1045Bi Dati di base lav.'!A123="","",'1045Bi Dati di base lav.'!A123)</f>
        <v/>
      </c>
      <c r="B127" s="160" t="str">
        <f>IF('1045Bi Dati di base lav.'!B123="","",'1045Bi Dati di base lav.'!B123)</f>
        <v/>
      </c>
      <c r="C127" s="161" t="str">
        <f>IF('1045Bi Dati di base lav.'!C123="","",'1045Bi Dati di base lav.'!C123)</f>
        <v/>
      </c>
      <c r="D127" s="228" t="str">
        <f>IF('1045Bi Dati di base lav.'!AG123="","",'1045Bi Dati di base lav.'!AG123)</f>
        <v/>
      </c>
      <c r="E127" s="236" t="str">
        <f>IF('1045Bi Dati di base lav.'!N123="","",'1045Bi Dati di base lav.'!N123)</f>
        <v/>
      </c>
      <c r="F127" s="224" t="str">
        <f>IF('1045Bi Dati di base lav.'!O123="","",'1045Bi Dati di base lav.'!O123)</f>
        <v/>
      </c>
      <c r="G127" s="231" t="str">
        <f>IF('1045Bi Dati di base lav.'!P123="","",'1045Bi Dati di base lav.'!P123)</f>
        <v/>
      </c>
      <c r="H127" s="232" t="str">
        <f>IF('1045Bi Dati di base lav.'!Q123="","",'1045Bi Dati di base lav.'!Q123)</f>
        <v/>
      </c>
      <c r="I127" s="233" t="str">
        <f>IF('1045Bi Dati di base lav.'!R123="","",'1045Bi Dati di base lav.'!R123)</f>
        <v/>
      </c>
      <c r="J127" s="338" t="str">
        <f t="shared" si="34"/>
        <v/>
      </c>
      <c r="K127" s="236" t="str">
        <f t="shared" si="35"/>
        <v/>
      </c>
      <c r="L127" s="234" t="str">
        <f>IF('1045Bi Dati di base lav.'!S123="","",'1045Bi Dati di base lav.'!S123)</f>
        <v/>
      </c>
      <c r="M127" s="235" t="str">
        <f t="shared" si="36"/>
        <v/>
      </c>
      <c r="N127" s="339" t="str">
        <f t="shared" si="37"/>
        <v/>
      </c>
      <c r="O127" s="338" t="str">
        <f t="shared" si="38"/>
        <v/>
      </c>
      <c r="P127" s="236" t="str">
        <f t="shared" si="39"/>
        <v/>
      </c>
      <c r="Q127" s="234" t="str">
        <f t="shared" si="40"/>
        <v/>
      </c>
      <c r="R127" s="235" t="str">
        <f t="shared" si="41"/>
        <v/>
      </c>
      <c r="S127" s="236" t="str">
        <f>IF(N127="","",MAX((N127-AE127)*'1045Ai Domanda'!$B$30,0))</f>
        <v/>
      </c>
      <c r="T127" s="237" t="str">
        <f t="shared" si="42"/>
        <v/>
      </c>
      <c r="U127" s="151"/>
      <c r="V127" s="158" t="str">
        <f>IF('1045Bi Dati di base lav.'!M123="","",'1045Bi Dati di base lav.'!M123)</f>
        <v/>
      </c>
      <c r="W127" s="158" t="str">
        <f>IF($C127="","",'1045Ei Conteggio'!D127)</f>
        <v/>
      </c>
      <c r="X127" s="151">
        <f>IF(AND('1045Bi Dati di base lav.'!Q123="",'1045Bi Dati di base lav.'!R123=""),0,'1045Bi Dati di base lav.'!Q123-'1045Bi Dati di base lav.'!R123)</f>
        <v>0</v>
      </c>
      <c r="Y127" s="151" t="str">
        <f>IF(OR($C127="",'1045Bi Dati di base lav.'!N123="",F127="",'1045Bi Dati di base lav.'!P123="",X127=""),"",'1045Bi Dati di base lav.'!N123-F127-'1045Bi Dati di base lav.'!P123-X127)</f>
        <v/>
      </c>
      <c r="Z127" s="134" t="str">
        <f>IF(K127="","",K127 - '1045Bi Dati di base lav.'!S123)</f>
        <v/>
      </c>
      <c r="AA127" s="134" t="str">
        <f t="shared" si="43"/>
        <v/>
      </c>
      <c r="AB127" s="134" t="str">
        <f t="shared" si="44"/>
        <v/>
      </c>
      <c r="AC127" s="134" t="str">
        <f t="shared" si="45"/>
        <v/>
      </c>
      <c r="AD127" s="134" t="str">
        <f>IF(OR($C127="",K127="",N127=""),"",MAX(O127+'1045Bi Dati di base lav.'!T123-N127,0))</f>
        <v/>
      </c>
      <c r="AE127" s="134">
        <f>'1045Bi Dati di base lav.'!T123</f>
        <v>0</v>
      </c>
      <c r="AF127" s="134" t="str">
        <f t="shared" si="46"/>
        <v/>
      </c>
      <c r="AG127" s="139">
        <f>IF('1045Bi Dati di base lav.'!N123="",0,1)</f>
        <v>0</v>
      </c>
      <c r="AH127" s="143">
        <f t="shared" si="26"/>
        <v>0</v>
      </c>
      <c r="AI127" s="134">
        <f>IF('1045Bi Dati di base lav.'!N123="",0,'1045Bi Dati di base lav.'!N123)</f>
        <v>0</v>
      </c>
      <c r="AJ127" s="134">
        <f>IF('1045Bi Dati di base lav.'!N123="",0,'1045Bi Dati di base lav.'!P123)</f>
        <v>0</v>
      </c>
      <c r="AK127" s="158">
        <f>IF('1045Bi Dati di base lav.'!V123&gt;0,AA127,0)</f>
        <v>0</v>
      </c>
      <c r="AL127" s="140">
        <f>IF('1045Bi Dati di base lav.'!V123&gt;0,'1045Bi Dati di base lav.'!T123,0)</f>
        <v>0</v>
      </c>
      <c r="AM127" s="134">
        <f>'1045Bi Dati di base lav.'!N123</f>
        <v>0</v>
      </c>
      <c r="AN127" s="134">
        <f>'1045Bi Dati di base lav.'!P123</f>
        <v>0</v>
      </c>
      <c r="AO127" s="134">
        <f t="shared" si="47"/>
        <v>0</v>
      </c>
    </row>
    <row r="128" spans="1:41" s="135" customFormat="1" ht="16.899999999999999" customHeight="1">
      <c r="A128" s="159" t="str">
        <f>IF('1045Bi Dati di base lav.'!A124="","",'1045Bi Dati di base lav.'!A124)</f>
        <v/>
      </c>
      <c r="B128" s="160" t="str">
        <f>IF('1045Bi Dati di base lav.'!B124="","",'1045Bi Dati di base lav.'!B124)</f>
        <v/>
      </c>
      <c r="C128" s="161" t="str">
        <f>IF('1045Bi Dati di base lav.'!C124="","",'1045Bi Dati di base lav.'!C124)</f>
        <v/>
      </c>
      <c r="D128" s="228" t="str">
        <f>IF('1045Bi Dati di base lav.'!AG124="","",'1045Bi Dati di base lav.'!AG124)</f>
        <v/>
      </c>
      <c r="E128" s="236" t="str">
        <f>IF('1045Bi Dati di base lav.'!N124="","",'1045Bi Dati di base lav.'!N124)</f>
        <v/>
      </c>
      <c r="F128" s="224" t="str">
        <f>IF('1045Bi Dati di base lav.'!O124="","",'1045Bi Dati di base lav.'!O124)</f>
        <v/>
      </c>
      <c r="G128" s="231" t="str">
        <f>IF('1045Bi Dati di base lav.'!P124="","",'1045Bi Dati di base lav.'!P124)</f>
        <v/>
      </c>
      <c r="H128" s="232" t="str">
        <f>IF('1045Bi Dati di base lav.'!Q124="","",'1045Bi Dati di base lav.'!Q124)</f>
        <v/>
      </c>
      <c r="I128" s="233" t="str">
        <f>IF('1045Bi Dati di base lav.'!R124="","",'1045Bi Dati di base lav.'!R124)</f>
        <v/>
      </c>
      <c r="J128" s="338" t="str">
        <f t="shared" si="34"/>
        <v/>
      </c>
      <c r="K128" s="236" t="str">
        <f t="shared" si="35"/>
        <v/>
      </c>
      <c r="L128" s="234" t="str">
        <f>IF('1045Bi Dati di base lav.'!S124="","",'1045Bi Dati di base lav.'!S124)</f>
        <v/>
      </c>
      <c r="M128" s="235" t="str">
        <f t="shared" si="36"/>
        <v/>
      </c>
      <c r="N128" s="339" t="str">
        <f t="shared" si="37"/>
        <v/>
      </c>
      <c r="O128" s="338" t="str">
        <f t="shared" si="38"/>
        <v/>
      </c>
      <c r="P128" s="236" t="str">
        <f t="shared" si="39"/>
        <v/>
      </c>
      <c r="Q128" s="234" t="str">
        <f t="shared" si="40"/>
        <v/>
      </c>
      <c r="R128" s="235" t="str">
        <f t="shared" si="41"/>
        <v/>
      </c>
      <c r="S128" s="236" t="str">
        <f>IF(N128="","",MAX((N128-AE128)*'1045Ai Domanda'!$B$30,0))</f>
        <v/>
      </c>
      <c r="T128" s="237" t="str">
        <f t="shared" si="42"/>
        <v/>
      </c>
      <c r="U128" s="151"/>
      <c r="V128" s="158" t="str">
        <f>IF('1045Bi Dati di base lav.'!M124="","",'1045Bi Dati di base lav.'!M124)</f>
        <v/>
      </c>
      <c r="W128" s="158" t="str">
        <f>IF($C128="","",'1045Ei Conteggio'!D128)</f>
        <v/>
      </c>
      <c r="X128" s="151">
        <f>IF(AND('1045Bi Dati di base lav.'!Q124="",'1045Bi Dati di base lav.'!R124=""),0,'1045Bi Dati di base lav.'!Q124-'1045Bi Dati di base lav.'!R124)</f>
        <v>0</v>
      </c>
      <c r="Y128" s="151" t="str">
        <f>IF(OR($C128="",'1045Bi Dati di base lav.'!N124="",F128="",'1045Bi Dati di base lav.'!P124="",X128=""),"",'1045Bi Dati di base lav.'!N124-F128-'1045Bi Dati di base lav.'!P124-X128)</f>
        <v/>
      </c>
      <c r="Z128" s="134" t="str">
        <f>IF(K128="","",K128 - '1045Bi Dati di base lav.'!S124)</f>
        <v/>
      </c>
      <c r="AA128" s="134" t="str">
        <f t="shared" si="43"/>
        <v/>
      </c>
      <c r="AB128" s="134" t="str">
        <f t="shared" si="44"/>
        <v/>
      </c>
      <c r="AC128" s="134" t="str">
        <f t="shared" si="45"/>
        <v/>
      </c>
      <c r="AD128" s="134" t="str">
        <f>IF(OR($C128="",K128="",N128=""),"",MAX(O128+'1045Bi Dati di base lav.'!T124-N128,0))</f>
        <v/>
      </c>
      <c r="AE128" s="134">
        <f>'1045Bi Dati di base lav.'!T124</f>
        <v>0</v>
      </c>
      <c r="AF128" s="134" t="str">
        <f t="shared" si="46"/>
        <v/>
      </c>
      <c r="AG128" s="139">
        <f>IF('1045Bi Dati di base lav.'!N124="",0,1)</f>
        <v>0</v>
      </c>
      <c r="AH128" s="143">
        <f t="shared" si="26"/>
        <v>0</v>
      </c>
      <c r="AI128" s="134">
        <f>IF('1045Bi Dati di base lav.'!N124="",0,'1045Bi Dati di base lav.'!N124)</f>
        <v>0</v>
      </c>
      <c r="AJ128" s="134">
        <f>IF('1045Bi Dati di base lav.'!N124="",0,'1045Bi Dati di base lav.'!P124)</f>
        <v>0</v>
      </c>
      <c r="AK128" s="158">
        <f>IF('1045Bi Dati di base lav.'!V124&gt;0,AA128,0)</f>
        <v>0</v>
      </c>
      <c r="AL128" s="140">
        <f>IF('1045Bi Dati di base lav.'!V124&gt;0,'1045Bi Dati di base lav.'!T124,0)</f>
        <v>0</v>
      </c>
      <c r="AM128" s="134">
        <f>'1045Bi Dati di base lav.'!N124</f>
        <v>0</v>
      </c>
      <c r="AN128" s="134">
        <f>'1045Bi Dati di base lav.'!P124</f>
        <v>0</v>
      </c>
      <c r="AO128" s="134">
        <f t="shared" si="47"/>
        <v>0</v>
      </c>
    </row>
    <row r="129" spans="1:41" s="135" customFormat="1" ht="16.899999999999999" customHeight="1">
      <c r="A129" s="159" t="str">
        <f>IF('1045Bi Dati di base lav.'!A125="","",'1045Bi Dati di base lav.'!A125)</f>
        <v/>
      </c>
      <c r="B129" s="160" t="str">
        <f>IF('1045Bi Dati di base lav.'!B125="","",'1045Bi Dati di base lav.'!B125)</f>
        <v/>
      </c>
      <c r="C129" s="161" t="str">
        <f>IF('1045Bi Dati di base lav.'!C125="","",'1045Bi Dati di base lav.'!C125)</f>
        <v/>
      </c>
      <c r="D129" s="228" t="str">
        <f>IF('1045Bi Dati di base lav.'!AG125="","",'1045Bi Dati di base lav.'!AG125)</f>
        <v/>
      </c>
      <c r="E129" s="236" t="str">
        <f>IF('1045Bi Dati di base lav.'!N125="","",'1045Bi Dati di base lav.'!N125)</f>
        <v/>
      </c>
      <c r="F129" s="224" t="str">
        <f>IF('1045Bi Dati di base lav.'!O125="","",'1045Bi Dati di base lav.'!O125)</f>
        <v/>
      </c>
      <c r="G129" s="231" t="str">
        <f>IF('1045Bi Dati di base lav.'!P125="","",'1045Bi Dati di base lav.'!P125)</f>
        <v/>
      </c>
      <c r="H129" s="232" t="str">
        <f>IF('1045Bi Dati di base lav.'!Q125="","",'1045Bi Dati di base lav.'!Q125)</f>
        <v/>
      </c>
      <c r="I129" s="233" t="str">
        <f>IF('1045Bi Dati di base lav.'!R125="","",'1045Bi Dati di base lav.'!R125)</f>
        <v/>
      </c>
      <c r="J129" s="338" t="str">
        <f t="shared" si="34"/>
        <v/>
      </c>
      <c r="K129" s="236" t="str">
        <f t="shared" si="35"/>
        <v/>
      </c>
      <c r="L129" s="234" t="str">
        <f>IF('1045Bi Dati di base lav.'!S125="","",'1045Bi Dati di base lav.'!S125)</f>
        <v/>
      </c>
      <c r="M129" s="235" t="str">
        <f t="shared" si="36"/>
        <v/>
      </c>
      <c r="N129" s="339" t="str">
        <f t="shared" si="37"/>
        <v/>
      </c>
      <c r="O129" s="338" t="str">
        <f t="shared" si="38"/>
        <v/>
      </c>
      <c r="P129" s="236" t="str">
        <f t="shared" si="39"/>
        <v/>
      </c>
      <c r="Q129" s="234" t="str">
        <f t="shared" si="40"/>
        <v/>
      </c>
      <c r="R129" s="235" t="str">
        <f t="shared" si="41"/>
        <v/>
      </c>
      <c r="S129" s="236" t="str">
        <f>IF(N129="","",MAX((N129-AE129)*'1045Ai Domanda'!$B$30,0))</f>
        <v/>
      </c>
      <c r="T129" s="237" t="str">
        <f t="shared" si="42"/>
        <v/>
      </c>
      <c r="U129" s="151"/>
      <c r="V129" s="158" t="str">
        <f>IF('1045Bi Dati di base lav.'!M125="","",'1045Bi Dati di base lav.'!M125)</f>
        <v/>
      </c>
      <c r="W129" s="158" t="str">
        <f>IF($C129="","",'1045Ei Conteggio'!D129)</f>
        <v/>
      </c>
      <c r="X129" s="151">
        <f>IF(AND('1045Bi Dati di base lav.'!Q125="",'1045Bi Dati di base lav.'!R125=""),0,'1045Bi Dati di base lav.'!Q125-'1045Bi Dati di base lav.'!R125)</f>
        <v>0</v>
      </c>
      <c r="Y129" s="151" t="str">
        <f>IF(OR($C129="",'1045Bi Dati di base lav.'!N125="",F129="",'1045Bi Dati di base lav.'!P125="",X129=""),"",'1045Bi Dati di base lav.'!N125-F129-'1045Bi Dati di base lav.'!P125-X129)</f>
        <v/>
      </c>
      <c r="Z129" s="134" t="str">
        <f>IF(K129="","",K129 - '1045Bi Dati di base lav.'!S125)</f>
        <v/>
      </c>
      <c r="AA129" s="134" t="str">
        <f t="shared" si="43"/>
        <v/>
      </c>
      <c r="AB129" s="134" t="str">
        <f t="shared" si="44"/>
        <v/>
      </c>
      <c r="AC129" s="134" t="str">
        <f t="shared" si="45"/>
        <v/>
      </c>
      <c r="AD129" s="134" t="str">
        <f>IF(OR($C129="",K129="",N129=""),"",MAX(O129+'1045Bi Dati di base lav.'!T125-N129,0))</f>
        <v/>
      </c>
      <c r="AE129" s="134">
        <f>'1045Bi Dati di base lav.'!T125</f>
        <v>0</v>
      </c>
      <c r="AF129" s="134" t="str">
        <f t="shared" si="46"/>
        <v/>
      </c>
      <c r="AG129" s="139">
        <f>IF('1045Bi Dati di base lav.'!N125="",0,1)</f>
        <v>0</v>
      </c>
      <c r="AH129" s="143">
        <f t="shared" si="26"/>
        <v>0</v>
      </c>
      <c r="AI129" s="134">
        <f>IF('1045Bi Dati di base lav.'!N125="",0,'1045Bi Dati di base lav.'!N125)</f>
        <v>0</v>
      </c>
      <c r="AJ129" s="134">
        <f>IF('1045Bi Dati di base lav.'!N125="",0,'1045Bi Dati di base lav.'!P125)</f>
        <v>0</v>
      </c>
      <c r="AK129" s="158">
        <f>IF('1045Bi Dati di base lav.'!V125&gt;0,AA129,0)</f>
        <v>0</v>
      </c>
      <c r="AL129" s="140">
        <f>IF('1045Bi Dati di base lav.'!V125&gt;0,'1045Bi Dati di base lav.'!T125,0)</f>
        <v>0</v>
      </c>
      <c r="AM129" s="134">
        <f>'1045Bi Dati di base lav.'!N125</f>
        <v>0</v>
      </c>
      <c r="AN129" s="134">
        <f>'1045Bi Dati di base lav.'!P125</f>
        <v>0</v>
      </c>
      <c r="AO129" s="134">
        <f t="shared" si="47"/>
        <v>0</v>
      </c>
    </row>
    <row r="130" spans="1:41" s="135" customFormat="1" ht="16.899999999999999" customHeight="1">
      <c r="A130" s="159" t="str">
        <f>IF('1045Bi Dati di base lav.'!A126="","",'1045Bi Dati di base lav.'!A126)</f>
        <v/>
      </c>
      <c r="B130" s="160" t="str">
        <f>IF('1045Bi Dati di base lav.'!B126="","",'1045Bi Dati di base lav.'!B126)</f>
        <v/>
      </c>
      <c r="C130" s="161" t="str">
        <f>IF('1045Bi Dati di base lav.'!C126="","",'1045Bi Dati di base lav.'!C126)</f>
        <v/>
      </c>
      <c r="D130" s="228" t="str">
        <f>IF('1045Bi Dati di base lav.'!AG126="","",'1045Bi Dati di base lav.'!AG126)</f>
        <v/>
      </c>
      <c r="E130" s="236" t="str">
        <f>IF('1045Bi Dati di base lav.'!N126="","",'1045Bi Dati di base lav.'!N126)</f>
        <v/>
      </c>
      <c r="F130" s="224" t="str">
        <f>IF('1045Bi Dati di base lav.'!O126="","",'1045Bi Dati di base lav.'!O126)</f>
        <v/>
      </c>
      <c r="G130" s="231" t="str">
        <f>IF('1045Bi Dati di base lav.'!P126="","",'1045Bi Dati di base lav.'!P126)</f>
        <v/>
      </c>
      <c r="H130" s="232" t="str">
        <f>IF('1045Bi Dati di base lav.'!Q126="","",'1045Bi Dati di base lav.'!Q126)</f>
        <v/>
      </c>
      <c r="I130" s="233" t="str">
        <f>IF('1045Bi Dati di base lav.'!R126="","",'1045Bi Dati di base lav.'!R126)</f>
        <v/>
      </c>
      <c r="J130" s="338" t="str">
        <f t="shared" si="34"/>
        <v/>
      </c>
      <c r="K130" s="236" t="str">
        <f t="shared" si="35"/>
        <v/>
      </c>
      <c r="L130" s="234" t="str">
        <f>IF('1045Bi Dati di base lav.'!S126="","",'1045Bi Dati di base lav.'!S126)</f>
        <v/>
      </c>
      <c r="M130" s="235" t="str">
        <f t="shared" si="36"/>
        <v/>
      </c>
      <c r="N130" s="339" t="str">
        <f t="shared" si="37"/>
        <v/>
      </c>
      <c r="O130" s="338" t="str">
        <f t="shared" si="38"/>
        <v/>
      </c>
      <c r="P130" s="236" t="str">
        <f t="shared" si="39"/>
        <v/>
      </c>
      <c r="Q130" s="234" t="str">
        <f t="shared" si="40"/>
        <v/>
      </c>
      <c r="R130" s="235" t="str">
        <f t="shared" si="41"/>
        <v/>
      </c>
      <c r="S130" s="236" t="str">
        <f>IF(N130="","",MAX((N130-AE130)*'1045Ai Domanda'!$B$30,0))</f>
        <v/>
      </c>
      <c r="T130" s="237" t="str">
        <f t="shared" si="42"/>
        <v/>
      </c>
      <c r="U130" s="151"/>
      <c r="V130" s="158" t="str">
        <f>IF('1045Bi Dati di base lav.'!M126="","",'1045Bi Dati di base lav.'!M126)</f>
        <v/>
      </c>
      <c r="W130" s="158" t="str">
        <f>IF($C130="","",'1045Ei Conteggio'!D130)</f>
        <v/>
      </c>
      <c r="X130" s="151">
        <f>IF(AND('1045Bi Dati di base lav.'!Q126="",'1045Bi Dati di base lav.'!R126=""),0,'1045Bi Dati di base lav.'!Q126-'1045Bi Dati di base lav.'!R126)</f>
        <v>0</v>
      </c>
      <c r="Y130" s="151" t="str">
        <f>IF(OR($C130="",'1045Bi Dati di base lav.'!N126="",F130="",'1045Bi Dati di base lav.'!P126="",X130=""),"",'1045Bi Dati di base lav.'!N126-F130-'1045Bi Dati di base lav.'!P126-X130)</f>
        <v/>
      </c>
      <c r="Z130" s="134" t="str">
        <f>IF(K130="","",K130 - '1045Bi Dati di base lav.'!S126)</f>
        <v/>
      </c>
      <c r="AA130" s="134" t="str">
        <f t="shared" si="43"/>
        <v/>
      </c>
      <c r="AB130" s="134" t="str">
        <f t="shared" si="44"/>
        <v/>
      </c>
      <c r="AC130" s="134" t="str">
        <f t="shared" si="45"/>
        <v/>
      </c>
      <c r="AD130" s="134" t="str">
        <f>IF(OR($C130="",K130="",N130=""),"",MAX(O130+'1045Bi Dati di base lav.'!T126-N130,0))</f>
        <v/>
      </c>
      <c r="AE130" s="134">
        <f>'1045Bi Dati di base lav.'!T126</f>
        <v>0</v>
      </c>
      <c r="AF130" s="134" t="str">
        <f t="shared" si="46"/>
        <v/>
      </c>
      <c r="AG130" s="139">
        <f>IF('1045Bi Dati di base lav.'!N126="",0,1)</f>
        <v>0</v>
      </c>
      <c r="AH130" s="143">
        <f t="shared" si="26"/>
        <v>0</v>
      </c>
      <c r="AI130" s="134">
        <f>IF('1045Bi Dati di base lav.'!N126="",0,'1045Bi Dati di base lav.'!N126)</f>
        <v>0</v>
      </c>
      <c r="AJ130" s="134">
        <f>IF('1045Bi Dati di base lav.'!N126="",0,'1045Bi Dati di base lav.'!P126)</f>
        <v>0</v>
      </c>
      <c r="AK130" s="158">
        <f>IF('1045Bi Dati di base lav.'!V126&gt;0,AA130,0)</f>
        <v>0</v>
      </c>
      <c r="AL130" s="140">
        <f>IF('1045Bi Dati di base lav.'!V126&gt;0,'1045Bi Dati di base lav.'!T126,0)</f>
        <v>0</v>
      </c>
      <c r="AM130" s="134">
        <f>'1045Bi Dati di base lav.'!N126</f>
        <v>0</v>
      </c>
      <c r="AN130" s="134">
        <f>'1045Bi Dati di base lav.'!P126</f>
        <v>0</v>
      </c>
      <c r="AO130" s="134">
        <f t="shared" si="47"/>
        <v>0</v>
      </c>
    </row>
    <row r="131" spans="1:41" s="135" customFormat="1" ht="16.899999999999999" customHeight="1">
      <c r="A131" s="159" t="str">
        <f>IF('1045Bi Dati di base lav.'!A127="","",'1045Bi Dati di base lav.'!A127)</f>
        <v/>
      </c>
      <c r="B131" s="160" t="str">
        <f>IF('1045Bi Dati di base lav.'!B127="","",'1045Bi Dati di base lav.'!B127)</f>
        <v/>
      </c>
      <c r="C131" s="161" t="str">
        <f>IF('1045Bi Dati di base lav.'!C127="","",'1045Bi Dati di base lav.'!C127)</f>
        <v/>
      </c>
      <c r="D131" s="228" t="str">
        <f>IF('1045Bi Dati di base lav.'!AG127="","",'1045Bi Dati di base lav.'!AG127)</f>
        <v/>
      </c>
      <c r="E131" s="236" t="str">
        <f>IF('1045Bi Dati di base lav.'!N127="","",'1045Bi Dati di base lav.'!N127)</f>
        <v/>
      </c>
      <c r="F131" s="224" t="str">
        <f>IF('1045Bi Dati di base lav.'!O127="","",'1045Bi Dati di base lav.'!O127)</f>
        <v/>
      </c>
      <c r="G131" s="231" t="str">
        <f>IF('1045Bi Dati di base lav.'!P127="","",'1045Bi Dati di base lav.'!P127)</f>
        <v/>
      </c>
      <c r="H131" s="232" t="str">
        <f>IF('1045Bi Dati di base lav.'!Q127="","",'1045Bi Dati di base lav.'!Q127)</f>
        <v/>
      </c>
      <c r="I131" s="233" t="str">
        <f>IF('1045Bi Dati di base lav.'!R127="","",'1045Bi Dati di base lav.'!R127)</f>
        <v/>
      </c>
      <c r="J131" s="338" t="str">
        <f t="shared" si="34"/>
        <v/>
      </c>
      <c r="K131" s="236" t="str">
        <f t="shared" si="35"/>
        <v/>
      </c>
      <c r="L131" s="234" t="str">
        <f>IF('1045Bi Dati di base lav.'!S127="","",'1045Bi Dati di base lav.'!S127)</f>
        <v/>
      </c>
      <c r="M131" s="235" t="str">
        <f t="shared" si="36"/>
        <v/>
      </c>
      <c r="N131" s="339" t="str">
        <f t="shared" si="37"/>
        <v/>
      </c>
      <c r="O131" s="338" t="str">
        <f t="shared" si="38"/>
        <v/>
      </c>
      <c r="P131" s="236" t="str">
        <f t="shared" si="39"/>
        <v/>
      </c>
      <c r="Q131" s="234" t="str">
        <f t="shared" si="40"/>
        <v/>
      </c>
      <c r="R131" s="235" t="str">
        <f t="shared" si="41"/>
        <v/>
      </c>
      <c r="S131" s="236" t="str">
        <f>IF(N131="","",MAX((N131-AE131)*'1045Ai Domanda'!$B$30,0))</f>
        <v/>
      </c>
      <c r="T131" s="237" t="str">
        <f t="shared" si="42"/>
        <v/>
      </c>
      <c r="U131" s="151"/>
      <c r="V131" s="158" t="str">
        <f>IF('1045Bi Dati di base lav.'!M127="","",'1045Bi Dati di base lav.'!M127)</f>
        <v/>
      </c>
      <c r="W131" s="158" t="str">
        <f>IF($C131="","",'1045Ei Conteggio'!D131)</f>
        <v/>
      </c>
      <c r="X131" s="151">
        <f>IF(AND('1045Bi Dati di base lav.'!Q127="",'1045Bi Dati di base lav.'!R127=""),0,'1045Bi Dati di base lav.'!Q127-'1045Bi Dati di base lav.'!R127)</f>
        <v>0</v>
      </c>
      <c r="Y131" s="151" t="str">
        <f>IF(OR($C131="",'1045Bi Dati di base lav.'!N127="",F131="",'1045Bi Dati di base lav.'!P127="",X131=""),"",'1045Bi Dati di base lav.'!N127-F131-'1045Bi Dati di base lav.'!P127-X131)</f>
        <v/>
      </c>
      <c r="Z131" s="134" t="str">
        <f>IF(K131="","",K131 - '1045Bi Dati di base lav.'!S127)</f>
        <v/>
      </c>
      <c r="AA131" s="134" t="str">
        <f t="shared" si="43"/>
        <v/>
      </c>
      <c r="AB131" s="134" t="str">
        <f t="shared" si="44"/>
        <v/>
      </c>
      <c r="AC131" s="134" t="str">
        <f t="shared" si="45"/>
        <v/>
      </c>
      <c r="AD131" s="134" t="str">
        <f>IF(OR($C131="",K131="",N131=""),"",MAX(O131+'1045Bi Dati di base lav.'!T127-N131,0))</f>
        <v/>
      </c>
      <c r="AE131" s="134">
        <f>'1045Bi Dati di base lav.'!T127</f>
        <v>0</v>
      </c>
      <c r="AF131" s="134" t="str">
        <f t="shared" si="46"/>
        <v/>
      </c>
      <c r="AG131" s="139">
        <f>IF('1045Bi Dati di base lav.'!N127="",0,1)</f>
        <v>0</v>
      </c>
      <c r="AH131" s="143">
        <f t="shared" si="26"/>
        <v>0</v>
      </c>
      <c r="AI131" s="134">
        <f>IF('1045Bi Dati di base lav.'!N127="",0,'1045Bi Dati di base lav.'!N127)</f>
        <v>0</v>
      </c>
      <c r="AJ131" s="134">
        <f>IF('1045Bi Dati di base lav.'!N127="",0,'1045Bi Dati di base lav.'!P127)</f>
        <v>0</v>
      </c>
      <c r="AK131" s="158">
        <f>IF('1045Bi Dati di base lav.'!V127&gt;0,AA131,0)</f>
        <v>0</v>
      </c>
      <c r="AL131" s="140">
        <f>IF('1045Bi Dati di base lav.'!V127&gt;0,'1045Bi Dati di base lav.'!T127,0)</f>
        <v>0</v>
      </c>
      <c r="AM131" s="134">
        <f>'1045Bi Dati di base lav.'!N127</f>
        <v>0</v>
      </c>
      <c r="AN131" s="134">
        <f>'1045Bi Dati di base lav.'!P127</f>
        <v>0</v>
      </c>
      <c r="AO131" s="134">
        <f t="shared" si="47"/>
        <v>0</v>
      </c>
    </row>
    <row r="132" spans="1:41" s="135" customFormat="1" ht="16.899999999999999" customHeight="1">
      <c r="A132" s="159" t="str">
        <f>IF('1045Bi Dati di base lav.'!A128="","",'1045Bi Dati di base lav.'!A128)</f>
        <v/>
      </c>
      <c r="B132" s="160" t="str">
        <f>IF('1045Bi Dati di base lav.'!B128="","",'1045Bi Dati di base lav.'!B128)</f>
        <v/>
      </c>
      <c r="C132" s="161" t="str">
        <f>IF('1045Bi Dati di base lav.'!C128="","",'1045Bi Dati di base lav.'!C128)</f>
        <v/>
      </c>
      <c r="D132" s="228" t="str">
        <f>IF('1045Bi Dati di base lav.'!AG128="","",'1045Bi Dati di base lav.'!AG128)</f>
        <v/>
      </c>
      <c r="E132" s="236" t="str">
        <f>IF('1045Bi Dati di base lav.'!N128="","",'1045Bi Dati di base lav.'!N128)</f>
        <v/>
      </c>
      <c r="F132" s="224" t="str">
        <f>IF('1045Bi Dati di base lav.'!O128="","",'1045Bi Dati di base lav.'!O128)</f>
        <v/>
      </c>
      <c r="G132" s="231" t="str">
        <f>IF('1045Bi Dati di base lav.'!P128="","",'1045Bi Dati di base lav.'!P128)</f>
        <v/>
      </c>
      <c r="H132" s="232" t="str">
        <f>IF('1045Bi Dati di base lav.'!Q128="","",'1045Bi Dati di base lav.'!Q128)</f>
        <v/>
      </c>
      <c r="I132" s="233" t="str">
        <f>IF('1045Bi Dati di base lav.'!R128="","",'1045Bi Dati di base lav.'!R128)</f>
        <v/>
      </c>
      <c r="J132" s="338" t="str">
        <f t="shared" si="34"/>
        <v/>
      </c>
      <c r="K132" s="236" t="str">
        <f t="shared" si="35"/>
        <v/>
      </c>
      <c r="L132" s="234" t="str">
        <f>IF('1045Bi Dati di base lav.'!S128="","",'1045Bi Dati di base lav.'!S128)</f>
        <v/>
      </c>
      <c r="M132" s="235" t="str">
        <f t="shared" si="36"/>
        <v/>
      </c>
      <c r="N132" s="339" t="str">
        <f t="shared" si="37"/>
        <v/>
      </c>
      <c r="O132" s="338" t="str">
        <f t="shared" si="38"/>
        <v/>
      </c>
      <c r="P132" s="236" t="str">
        <f t="shared" si="39"/>
        <v/>
      </c>
      <c r="Q132" s="234" t="str">
        <f t="shared" si="40"/>
        <v/>
      </c>
      <c r="R132" s="235" t="str">
        <f t="shared" si="41"/>
        <v/>
      </c>
      <c r="S132" s="236" t="str">
        <f>IF(N132="","",MAX((N132-AE132)*'1045Ai Domanda'!$B$30,0))</f>
        <v/>
      </c>
      <c r="T132" s="237" t="str">
        <f t="shared" si="42"/>
        <v/>
      </c>
      <c r="U132" s="151"/>
      <c r="V132" s="158" t="str">
        <f>IF('1045Bi Dati di base lav.'!M128="","",'1045Bi Dati di base lav.'!M128)</f>
        <v/>
      </c>
      <c r="W132" s="158" t="str">
        <f>IF($C132="","",'1045Ei Conteggio'!D132)</f>
        <v/>
      </c>
      <c r="X132" s="151">
        <f>IF(AND('1045Bi Dati di base lav.'!Q128="",'1045Bi Dati di base lav.'!R128=""),0,'1045Bi Dati di base lav.'!Q128-'1045Bi Dati di base lav.'!R128)</f>
        <v>0</v>
      </c>
      <c r="Y132" s="151" t="str">
        <f>IF(OR($C132="",'1045Bi Dati di base lav.'!N128="",F132="",'1045Bi Dati di base lav.'!P128="",X132=""),"",'1045Bi Dati di base lav.'!N128-F132-'1045Bi Dati di base lav.'!P128-X132)</f>
        <v/>
      </c>
      <c r="Z132" s="134" t="str">
        <f>IF(K132="","",K132 - '1045Bi Dati di base lav.'!S128)</f>
        <v/>
      </c>
      <c r="AA132" s="134" t="str">
        <f t="shared" si="43"/>
        <v/>
      </c>
      <c r="AB132" s="134" t="str">
        <f t="shared" si="44"/>
        <v/>
      </c>
      <c r="AC132" s="134" t="str">
        <f t="shared" si="45"/>
        <v/>
      </c>
      <c r="AD132" s="134" t="str">
        <f>IF(OR($C132="",K132="",N132=""),"",MAX(O132+'1045Bi Dati di base lav.'!T128-N132,0))</f>
        <v/>
      </c>
      <c r="AE132" s="134">
        <f>'1045Bi Dati di base lav.'!T128</f>
        <v>0</v>
      </c>
      <c r="AF132" s="134" t="str">
        <f t="shared" si="46"/>
        <v/>
      </c>
      <c r="AG132" s="139">
        <f>IF('1045Bi Dati di base lav.'!N128="",0,1)</f>
        <v>0</v>
      </c>
      <c r="AH132" s="143">
        <f t="shared" si="26"/>
        <v>0</v>
      </c>
      <c r="AI132" s="134">
        <f>IF('1045Bi Dati di base lav.'!N128="",0,'1045Bi Dati di base lav.'!N128)</f>
        <v>0</v>
      </c>
      <c r="AJ132" s="134">
        <f>IF('1045Bi Dati di base lav.'!N128="",0,'1045Bi Dati di base lav.'!P128)</f>
        <v>0</v>
      </c>
      <c r="AK132" s="158">
        <f>IF('1045Bi Dati di base lav.'!V128&gt;0,AA132,0)</f>
        <v>0</v>
      </c>
      <c r="AL132" s="140">
        <f>IF('1045Bi Dati di base lav.'!V128&gt;0,'1045Bi Dati di base lav.'!T128,0)</f>
        <v>0</v>
      </c>
      <c r="AM132" s="134">
        <f>'1045Bi Dati di base lav.'!N128</f>
        <v>0</v>
      </c>
      <c r="AN132" s="134">
        <f>'1045Bi Dati di base lav.'!P128</f>
        <v>0</v>
      </c>
      <c r="AO132" s="134">
        <f t="shared" si="47"/>
        <v>0</v>
      </c>
    </row>
    <row r="133" spans="1:41" s="135" customFormat="1" ht="16.899999999999999" customHeight="1">
      <c r="A133" s="159" t="str">
        <f>IF('1045Bi Dati di base lav.'!A129="","",'1045Bi Dati di base lav.'!A129)</f>
        <v/>
      </c>
      <c r="B133" s="160" t="str">
        <f>IF('1045Bi Dati di base lav.'!B129="","",'1045Bi Dati di base lav.'!B129)</f>
        <v/>
      </c>
      <c r="C133" s="161" t="str">
        <f>IF('1045Bi Dati di base lav.'!C129="","",'1045Bi Dati di base lav.'!C129)</f>
        <v/>
      </c>
      <c r="D133" s="228" t="str">
        <f>IF('1045Bi Dati di base lav.'!AG129="","",'1045Bi Dati di base lav.'!AG129)</f>
        <v/>
      </c>
      <c r="E133" s="236" t="str">
        <f>IF('1045Bi Dati di base lav.'!N129="","",'1045Bi Dati di base lav.'!N129)</f>
        <v/>
      </c>
      <c r="F133" s="224" t="str">
        <f>IF('1045Bi Dati di base lav.'!O129="","",'1045Bi Dati di base lav.'!O129)</f>
        <v/>
      </c>
      <c r="G133" s="231" t="str">
        <f>IF('1045Bi Dati di base lav.'!P129="","",'1045Bi Dati di base lav.'!P129)</f>
        <v/>
      </c>
      <c r="H133" s="232" t="str">
        <f>IF('1045Bi Dati di base lav.'!Q129="","",'1045Bi Dati di base lav.'!Q129)</f>
        <v/>
      </c>
      <c r="I133" s="233" t="str">
        <f>IF('1045Bi Dati di base lav.'!R129="","",'1045Bi Dati di base lav.'!R129)</f>
        <v/>
      </c>
      <c r="J133" s="338" t="str">
        <f t="shared" si="34"/>
        <v/>
      </c>
      <c r="K133" s="236" t="str">
        <f t="shared" si="35"/>
        <v/>
      </c>
      <c r="L133" s="234" t="str">
        <f>IF('1045Bi Dati di base lav.'!S129="","",'1045Bi Dati di base lav.'!S129)</f>
        <v/>
      </c>
      <c r="M133" s="235" t="str">
        <f t="shared" si="36"/>
        <v/>
      </c>
      <c r="N133" s="339" t="str">
        <f t="shared" si="37"/>
        <v/>
      </c>
      <c r="O133" s="338" t="str">
        <f t="shared" si="38"/>
        <v/>
      </c>
      <c r="P133" s="236" t="str">
        <f t="shared" si="39"/>
        <v/>
      </c>
      <c r="Q133" s="234" t="str">
        <f t="shared" si="40"/>
        <v/>
      </c>
      <c r="R133" s="235" t="str">
        <f t="shared" si="41"/>
        <v/>
      </c>
      <c r="S133" s="236" t="str">
        <f>IF(N133="","",MAX((N133-AE133)*'1045Ai Domanda'!$B$30,0))</f>
        <v/>
      </c>
      <c r="T133" s="237" t="str">
        <f t="shared" si="42"/>
        <v/>
      </c>
      <c r="U133" s="151"/>
      <c r="V133" s="158" t="str">
        <f>IF('1045Bi Dati di base lav.'!M129="","",'1045Bi Dati di base lav.'!M129)</f>
        <v/>
      </c>
      <c r="W133" s="158" t="str">
        <f>IF($C133="","",'1045Ei Conteggio'!D133)</f>
        <v/>
      </c>
      <c r="X133" s="151">
        <f>IF(AND('1045Bi Dati di base lav.'!Q129="",'1045Bi Dati di base lav.'!R129=""),0,'1045Bi Dati di base lav.'!Q129-'1045Bi Dati di base lav.'!R129)</f>
        <v>0</v>
      </c>
      <c r="Y133" s="151" t="str">
        <f>IF(OR($C133="",'1045Bi Dati di base lav.'!N129="",F133="",'1045Bi Dati di base lav.'!P129="",X133=""),"",'1045Bi Dati di base lav.'!N129-F133-'1045Bi Dati di base lav.'!P129-X133)</f>
        <v/>
      </c>
      <c r="Z133" s="134" t="str">
        <f>IF(K133="","",K133 - '1045Bi Dati di base lav.'!S129)</f>
        <v/>
      </c>
      <c r="AA133" s="134" t="str">
        <f t="shared" si="43"/>
        <v/>
      </c>
      <c r="AB133" s="134" t="str">
        <f t="shared" si="44"/>
        <v/>
      </c>
      <c r="AC133" s="134" t="str">
        <f t="shared" si="45"/>
        <v/>
      </c>
      <c r="AD133" s="134" t="str">
        <f>IF(OR($C133="",K133="",N133=""),"",MAX(O133+'1045Bi Dati di base lav.'!T129-N133,0))</f>
        <v/>
      </c>
      <c r="AE133" s="134">
        <f>'1045Bi Dati di base lav.'!T129</f>
        <v>0</v>
      </c>
      <c r="AF133" s="134" t="str">
        <f t="shared" si="46"/>
        <v/>
      </c>
      <c r="AG133" s="139">
        <f>IF('1045Bi Dati di base lav.'!N129="",0,1)</f>
        <v>0</v>
      </c>
      <c r="AH133" s="143">
        <f t="shared" si="26"/>
        <v>0</v>
      </c>
      <c r="AI133" s="134">
        <f>IF('1045Bi Dati di base lav.'!N129="",0,'1045Bi Dati di base lav.'!N129)</f>
        <v>0</v>
      </c>
      <c r="AJ133" s="134">
        <f>IF('1045Bi Dati di base lav.'!N129="",0,'1045Bi Dati di base lav.'!P129)</f>
        <v>0</v>
      </c>
      <c r="AK133" s="158">
        <f>IF('1045Bi Dati di base lav.'!V129&gt;0,AA133,0)</f>
        <v>0</v>
      </c>
      <c r="AL133" s="140">
        <f>IF('1045Bi Dati di base lav.'!V129&gt;0,'1045Bi Dati di base lav.'!T129,0)</f>
        <v>0</v>
      </c>
      <c r="AM133" s="134">
        <f>'1045Bi Dati di base lav.'!N129</f>
        <v>0</v>
      </c>
      <c r="AN133" s="134">
        <f>'1045Bi Dati di base lav.'!P129</f>
        <v>0</v>
      </c>
      <c r="AO133" s="134">
        <f t="shared" si="47"/>
        <v>0</v>
      </c>
    </row>
    <row r="134" spans="1:41" s="135" customFormat="1" ht="16.899999999999999" customHeight="1">
      <c r="A134" s="159" t="str">
        <f>IF('1045Bi Dati di base lav.'!A130="","",'1045Bi Dati di base lav.'!A130)</f>
        <v/>
      </c>
      <c r="B134" s="160" t="str">
        <f>IF('1045Bi Dati di base lav.'!B130="","",'1045Bi Dati di base lav.'!B130)</f>
        <v/>
      </c>
      <c r="C134" s="161" t="str">
        <f>IF('1045Bi Dati di base lav.'!C130="","",'1045Bi Dati di base lav.'!C130)</f>
        <v/>
      </c>
      <c r="D134" s="228" t="str">
        <f>IF('1045Bi Dati di base lav.'!AG130="","",'1045Bi Dati di base lav.'!AG130)</f>
        <v/>
      </c>
      <c r="E134" s="236" t="str">
        <f>IF('1045Bi Dati di base lav.'!N130="","",'1045Bi Dati di base lav.'!N130)</f>
        <v/>
      </c>
      <c r="F134" s="224" t="str">
        <f>IF('1045Bi Dati di base lav.'!O130="","",'1045Bi Dati di base lav.'!O130)</f>
        <v/>
      </c>
      <c r="G134" s="231" t="str">
        <f>IF('1045Bi Dati di base lav.'!P130="","",'1045Bi Dati di base lav.'!P130)</f>
        <v/>
      </c>
      <c r="H134" s="232" t="str">
        <f>IF('1045Bi Dati di base lav.'!Q130="","",'1045Bi Dati di base lav.'!Q130)</f>
        <v/>
      </c>
      <c r="I134" s="233" t="str">
        <f>IF('1045Bi Dati di base lav.'!R130="","",'1045Bi Dati di base lav.'!R130)</f>
        <v/>
      </c>
      <c r="J134" s="338" t="str">
        <f t="shared" si="34"/>
        <v/>
      </c>
      <c r="K134" s="236" t="str">
        <f t="shared" si="35"/>
        <v/>
      </c>
      <c r="L134" s="234" t="str">
        <f>IF('1045Bi Dati di base lav.'!S130="","",'1045Bi Dati di base lav.'!S130)</f>
        <v/>
      </c>
      <c r="M134" s="235" t="str">
        <f t="shared" si="36"/>
        <v/>
      </c>
      <c r="N134" s="339" t="str">
        <f t="shared" si="37"/>
        <v/>
      </c>
      <c r="O134" s="338" t="str">
        <f t="shared" si="38"/>
        <v/>
      </c>
      <c r="P134" s="236" t="str">
        <f t="shared" si="39"/>
        <v/>
      </c>
      <c r="Q134" s="234" t="str">
        <f t="shared" si="40"/>
        <v/>
      </c>
      <c r="R134" s="235" t="str">
        <f t="shared" si="41"/>
        <v/>
      </c>
      <c r="S134" s="236" t="str">
        <f>IF(N134="","",MAX((N134-AE134)*'1045Ai Domanda'!$B$30,0))</f>
        <v/>
      </c>
      <c r="T134" s="237" t="str">
        <f t="shared" si="42"/>
        <v/>
      </c>
      <c r="U134" s="151"/>
      <c r="V134" s="158" t="str">
        <f>IF('1045Bi Dati di base lav.'!M130="","",'1045Bi Dati di base lav.'!M130)</f>
        <v/>
      </c>
      <c r="W134" s="158" t="str">
        <f>IF($C134="","",'1045Ei Conteggio'!D134)</f>
        <v/>
      </c>
      <c r="X134" s="151">
        <f>IF(AND('1045Bi Dati di base lav.'!Q130="",'1045Bi Dati di base lav.'!R130=""),0,'1045Bi Dati di base lav.'!Q130-'1045Bi Dati di base lav.'!R130)</f>
        <v>0</v>
      </c>
      <c r="Y134" s="151" t="str">
        <f>IF(OR($C134="",'1045Bi Dati di base lav.'!N130="",F134="",'1045Bi Dati di base lav.'!P130="",X134=""),"",'1045Bi Dati di base lav.'!N130-F134-'1045Bi Dati di base lav.'!P130-X134)</f>
        <v/>
      </c>
      <c r="Z134" s="134" t="str">
        <f>IF(K134="","",K134 - '1045Bi Dati di base lav.'!S130)</f>
        <v/>
      </c>
      <c r="AA134" s="134" t="str">
        <f t="shared" si="43"/>
        <v/>
      </c>
      <c r="AB134" s="134" t="str">
        <f t="shared" si="44"/>
        <v/>
      </c>
      <c r="AC134" s="134" t="str">
        <f t="shared" si="45"/>
        <v/>
      </c>
      <c r="AD134" s="134" t="str">
        <f>IF(OR($C134="",K134="",N134=""),"",MAX(O134+'1045Bi Dati di base lav.'!T130-N134,0))</f>
        <v/>
      </c>
      <c r="AE134" s="134">
        <f>'1045Bi Dati di base lav.'!T130</f>
        <v>0</v>
      </c>
      <c r="AF134" s="134" t="str">
        <f t="shared" si="46"/>
        <v/>
      </c>
      <c r="AG134" s="139">
        <f>IF('1045Bi Dati di base lav.'!N130="",0,1)</f>
        <v>0</v>
      </c>
      <c r="AH134" s="143">
        <f t="shared" si="26"/>
        <v>0</v>
      </c>
      <c r="AI134" s="134">
        <f>IF('1045Bi Dati di base lav.'!N130="",0,'1045Bi Dati di base lav.'!N130)</f>
        <v>0</v>
      </c>
      <c r="AJ134" s="134">
        <f>IF('1045Bi Dati di base lav.'!N130="",0,'1045Bi Dati di base lav.'!P130)</f>
        <v>0</v>
      </c>
      <c r="AK134" s="158">
        <f>IF('1045Bi Dati di base lav.'!V130&gt;0,AA134,0)</f>
        <v>0</v>
      </c>
      <c r="AL134" s="140">
        <f>IF('1045Bi Dati di base lav.'!V130&gt;0,'1045Bi Dati di base lav.'!T130,0)</f>
        <v>0</v>
      </c>
      <c r="AM134" s="134">
        <f>'1045Bi Dati di base lav.'!N130</f>
        <v>0</v>
      </c>
      <c r="AN134" s="134">
        <f>'1045Bi Dati di base lav.'!P130</f>
        <v>0</v>
      </c>
      <c r="AO134" s="134">
        <f t="shared" si="47"/>
        <v>0</v>
      </c>
    </row>
    <row r="135" spans="1:41" s="135" customFormat="1" ht="16.899999999999999" customHeight="1">
      <c r="A135" s="159" t="str">
        <f>IF('1045Bi Dati di base lav.'!A131="","",'1045Bi Dati di base lav.'!A131)</f>
        <v/>
      </c>
      <c r="B135" s="160" t="str">
        <f>IF('1045Bi Dati di base lav.'!B131="","",'1045Bi Dati di base lav.'!B131)</f>
        <v/>
      </c>
      <c r="C135" s="161" t="str">
        <f>IF('1045Bi Dati di base lav.'!C131="","",'1045Bi Dati di base lav.'!C131)</f>
        <v/>
      </c>
      <c r="D135" s="228" t="str">
        <f>IF('1045Bi Dati di base lav.'!AG131="","",'1045Bi Dati di base lav.'!AG131)</f>
        <v/>
      </c>
      <c r="E135" s="236" t="str">
        <f>IF('1045Bi Dati di base lav.'!N131="","",'1045Bi Dati di base lav.'!N131)</f>
        <v/>
      </c>
      <c r="F135" s="224" t="str">
        <f>IF('1045Bi Dati di base lav.'!O131="","",'1045Bi Dati di base lav.'!O131)</f>
        <v/>
      </c>
      <c r="G135" s="231" t="str">
        <f>IF('1045Bi Dati di base lav.'!P131="","",'1045Bi Dati di base lav.'!P131)</f>
        <v/>
      </c>
      <c r="H135" s="232" t="str">
        <f>IF('1045Bi Dati di base lav.'!Q131="","",'1045Bi Dati di base lav.'!Q131)</f>
        <v/>
      </c>
      <c r="I135" s="233" t="str">
        <f>IF('1045Bi Dati di base lav.'!R131="","",'1045Bi Dati di base lav.'!R131)</f>
        <v/>
      </c>
      <c r="J135" s="338" t="str">
        <f t="shared" si="34"/>
        <v/>
      </c>
      <c r="K135" s="236" t="str">
        <f t="shared" si="35"/>
        <v/>
      </c>
      <c r="L135" s="234" t="str">
        <f>IF('1045Bi Dati di base lav.'!S131="","",'1045Bi Dati di base lav.'!S131)</f>
        <v/>
      </c>
      <c r="M135" s="235" t="str">
        <f t="shared" si="36"/>
        <v/>
      </c>
      <c r="N135" s="339" t="str">
        <f t="shared" si="37"/>
        <v/>
      </c>
      <c r="O135" s="338" t="str">
        <f t="shared" si="38"/>
        <v/>
      </c>
      <c r="P135" s="236" t="str">
        <f t="shared" si="39"/>
        <v/>
      </c>
      <c r="Q135" s="234" t="str">
        <f t="shared" si="40"/>
        <v/>
      </c>
      <c r="R135" s="235" t="str">
        <f t="shared" si="41"/>
        <v/>
      </c>
      <c r="S135" s="236" t="str">
        <f>IF(N135="","",MAX((N135-AE135)*'1045Ai Domanda'!$B$30,0))</f>
        <v/>
      </c>
      <c r="T135" s="237" t="str">
        <f t="shared" si="42"/>
        <v/>
      </c>
      <c r="U135" s="151"/>
      <c r="V135" s="158" t="str">
        <f>IF('1045Bi Dati di base lav.'!M131="","",'1045Bi Dati di base lav.'!M131)</f>
        <v/>
      </c>
      <c r="W135" s="158" t="str">
        <f>IF($C135="","",'1045Ei Conteggio'!D135)</f>
        <v/>
      </c>
      <c r="X135" s="151">
        <f>IF(AND('1045Bi Dati di base lav.'!Q131="",'1045Bi Dati di base lav.'!R131=""),0,'1045Bi Dati di base lav.'!Q131-'1045Bi Dati di base lav.'!R131)</f>
        <v>0</v>
      </c>
      <c r="Y135" s="151" t="str">
        <f>IF(OR($C135="",'1045Bi Dati di base lav.'!N131="",F135="",'1045Bi Dati di base lav.'!P131="",X135=""),"",'1045Bi Dati di base lav.'!N131-F135-'1045Bi Dati di base lav.'!P131-X135)</f>
        <v/>
      </c>
      <c r="Z135" s="134" t="str">
        <f>IF(K135="","",K135 - '1045Bi Dati di base lav.'!S131)</f>
        <v/>
      </c>
      <c r="AA135" s="134" t="str">
        <f t="shared" si="43"/>
        <v/>
      </c>
      <c r="AB135" s="134" t="str">
        <f t="shared" si="44"/>
        <v/>
      </c>
      <c r="AC135" s="134" t="str">
        <f t="shared" si="45"/>
        <v/>
      </c>
      <c r="AD135" s="134" t="str">
        <f>IF(OR($C135="",K135="",N135=""),"",MAX(O135+'1045Bi Dati di base lav.'!T131-N135,0))</f>
        <v/>
      </c>
      <c r="AE135" s="134">
        <f>'1045Bi Dati di base lav.'!T131</f>
        <v>0</v>
      </c>
      <c r="AF135" s="134" t="str">
        <f t="shared" si="46"/>
        <v/>
      </c>
      <c r="AG135" s="139">
        <f>IF('1045Bi Dati di base lav.'!N131="",0,1)</f>
        <v>0</v>
      </c>
      <c r="AH135" s="143">
        <f t="shared" si="26"/>
        <v>0</v>
      </c>
      <c r="AI135" s="134">
        <f>IF('1045Bi Dati di base lav.'!N131="",0,'1045Bi Dati di base lav.'!N131)</f>
        <v>0</v>
      </c>
      <c r="AJ135" s="134">
        <f>IF('1045Bi Dati di base lav.'!N131="",0,'1045Bi Dati di base lav.'!P131)</f>
        <v>0</v>
      </c>
      <c r="AK135" s="158">
        <f>IF('1045Bi Dati di base lav.'!V131&gt;0,AA135,0)</f>
        <v>0</v>
      </c>
      <c r="AL135" s="140">
        <f>IF('1045Bi Dati di base lav.'!V131&gt;0,'1045Bi Dati di base lav.'!T131,0)</f>
        <v>0</v>
      </c>
      <c r="AM135" s="134">
        <f>'1045Bi Dati di base lav.'!N131</f>
        <v>0</v>
      </c>
      <c r="AN135" s="134">
        <f>'1045Bi Dati di base lav.'!P131</f>
        <v>0</v>
      </c>
      <c r="AO135" s="134">
        <f t="shared" si="47"/>
        <v>0</v>
      </c>
    </row>
    <row r="136" spans="1:41" s="135" customFormat="1" ht="16.899999999999999" customHeight="1">
      <c r="A136" s="159" t="str">
        <f>IF('1045Bi Dati di base lav.'!A132="","",'1045Bi Dati di base lav.'!A132)</f>
        <v/>
      </c>
      <c r="B136" s="160" t="str">
        <f>IF('1045Bi Dati di base lav.'!B132="","",'1045Bi Dati di base lav.'!B132)</f>
        <v/>
      </c>
      <c r="C136" s="161" t="str">
        <f>IF('1045Bi Dati di base lav.'!C132="","",'1045Bi Dati di base lav.'!C132)</f>
        <v/>
      </c>
      <c r="D136" s="228" t="str">
        <f>IF('1045Bi Dati di base lav.'!AG132="","",'1045Bi Dati di base lav.'!AG132)</f>
        <v/>
      </c>
      <c r="E136" s="236" t="str">
        <f>IF('1045Bi Dati di base lav.'!N132="","",'1045Bi Dati di base lav.'!N132)</f>
        <v/>
      </c>
      <c r="F136" s="224" t="str">
        <f>IF('1045Bi Dati di base lav.'!O132="","",'1045Bi Dati di base lav.'!O132)</f>
        <v/>
      </c>
      <c r="G136" s="231" t="str">
        <f>IF('1045Bi Dati di base lav.'!P132="","",'1045Bi Dati di base lav.'!P132)</f>
        <v/>
      </c>
      <c r="H136" s="232" t="str">
        <f>IF('1045Bi Dati di base lav.'!Q132="","",'1045Bi Dati di base lav.'!Q132)</f>
        <v/>
      </c>
      <c r="I136" s="233" t="str">
        <f>IF('1045Bi Dati di base lav.'!R132="","",'1045Bi Dati di base lav.'!R132)</f>
        <v/>
      </c>
      <c r="J136" s="338" t="str">
        <f t="shared" si="34"/>
        <v/>
      </c>
      <c r="K136" s="236" t="str">
        <f t="shared" si="35"/>
        <v/>
      </c>
      <c r="L136" s="234" t="str">
        <f>IF('1045Bi Dati di base lav.'!S132="","",'1045Bi Dati di base lav.'!S132)</f>
        <v/>
      </c>
      <c r="M136" s="235" t="str">
        <f t="shared" si="36"/>
        <v/>
      </c>
      <c r="N136" s="339" t="str">
        <f t="shared" si="37"/>
        <v/>
      </c>
      <c r="O136" s="338" t="str">
        <f t="shared" si="38"/>
        <v/>
      </c>
      <c r="P136" s="236" t="str">
        <f t="shared" si="39"/>
        <v/>
      </c>
      <c r="Q136" s="234" t="str">
        <f t="shared" si="40"/>
        <v/>
      </c>
      <c r="R136" s="235" t="str">
        <f t="shared" si="41"/>
        <v/>
      </c>
      <c r="S136" s="236" t="str">
        <f>IF(N136="","",MAX((N136-AE136)*'1045Ai Domanda'!$B$30,0))</f>
        <v/>
      </c>
      <c r="T136" s="237" t="str">
        <f t="shared" si="42"/>
        <v/>
      </c>
      <c r="U136" s="151"/>
      <c r="V136" s="158" t="str">
        <f>IF('1045Bi Dati di base lav.'!M132="","",'1045Bi Dati di base lav.'!M132)</f>
        <v/>
      </c>
      <c r="W136" s="158" t="str">
        <f>IF($C136="","",'1045Ei Conteggio'!D136)</f>
        <v/>
      </c>
      <c r="X136" s="151">
        <f>IF(AND('1045Bi Dati di base lav.'!Q132="",'1045Bi Dati di base lav.'!R132=""),0,'1045Bi Dati di base lav.'!Q132-'1045Bi Dati di base lav.'!R132)</f>
        <v>0</v>
      </c>
      <c r="Y136" s="151" t="str">
        <f>IF(OR($C136="",'1045Bi Dati di base lav.'!N132="",F136="",'1045Bi Dati di base lav.'!P132="",X136=""),"",'1045Bi Dati di base lav.'!N132-F136-'1045Bi Dati di base lav.'!P132-X136)</f>
        <v/>
      </c>
      <c r="Z136" s="134" t="str">
        <f>IF(K136="","",K136 - '1045Bi Dati di base lav.'!S132)</f>
        <v/>
      </c>
      <c r="AA136" s="134" t="str">
        <f t="shared" si="43"/>
        <v/>
      </c>
      <c r="AB136" s="134" t="str">
        <f t="shared" si="44"/>
        <v/>
      </c>
      <c r="AC136" s="134" t="str">
        <f t="shared" si="45"/>
        <v/>
      </c>
      <c r="AD136" s="134" t="str">
        <f>IF(OR($C136="",K136="",N136=""),"",MAX(O136+'1045Bi Dati di base lav.'!T132-N136,0))</f>
        <v/>
      </c>
      <c r="AE136" s="134">
        <f>'1045Bi Dati di base lav.'!T132</f>
        <v>0</v>
      </c>
      <c r="AF136" s="134" t="str">
        <f t="shared" si="46"/>
        <v/>
      </c>
      <c r="AG136" s="139">
        <f>IF('1045Bi Dati di base lav.'!N132="",0,1)</f>
        <v>0</v>
      </c>
      <c r="AH136" s="143">
        <f t="shared" si="26"/>
        <v>0</v>
      </c>
      <c r="AI136" s="134">
        <f>IF('1045Bi Dati di base lav.'!N132="",0,'1045Bi Dati di base lav.'!N132)</f>
        <v>0</v>
      </c>
      <c r="AJ136" s="134">
        <f>IF('1045Bi Dati di base lav.'!N132="",0,'1045Bi Dati di base lav.'!P132)</f>
        <v>0</v>
      </c>
      <c r="AK136" s="158">
        <f>IF('1045Bi Dati di base lav.'!V132&gt;0,AA136,0)</f>
        <v>0</v>
      </c>
      <c r="AL136" s="140">
        <f>IF('1045Bi Dati di base lav.'!V132&gt;0,'1045Bi Dati di base lav.'!T132,0)</f>
        <v>0</v>
      </c>
      <c r="AM136" s="134">
        <f>'1045Bi Dati di base lav.'!N132</f>
        <v>0</v>
      </c>
      <c r="AN136" s="134">
        <f>'1045Bi Dati di base lav.'!P132</f>
        <v>0</v>
      </c>
      <c r="AO136" s="134">
        <f t="shared" si="47"/>
        <v>0</v>
      </c>
    </row>
    <row r="137" spans="1:41" s="135" customFormat="1" ht="16.899999999999999" customHeight="1">
      <c r="A137" s="159" t="str">
        <f>IF('1045Bi Dati di base lav.'!A133="","",'1045Bi Dati di base lav.'!A133)</f>
        <v/>
      </c>
      <c r="B137" s="160" t="str">
        <f>IF('1045Bi Dati di base lav.'!B133="","",'1045Bi Dati di base lav.'!B133)</f>
        <v/>
      </c>
      <c r="C137" s="161" t="str">
        <f>IF('1045Bi Dati di base lav.'!C133="","",'1045Bi Dati di base lav.'!C133)</f>
        <v/>
      </c>
      <c r="D137" s="228" t="str">
        <f>IF('1045Bi Dati di base lav.'!AG133="","",'1045Bi Dati di base lav.'!AG133)</f>
        <v/>
      </c>
      <c r="E137" s="236" t="str">
        <f>IF('1045Bi Dati di base lav.'!N133="","",'1045Bi Dati di base lav.'!N133)</f>
        <v/>
      </c>
      <c r="F137" s="224" t="str">
        <f>IF('1045Bi Dati di base lav.'!O133="","",'1045Bi Dati di base lav.'!O133)</f>
        <v/>
      </c>
      <c r="G137" s="231" t="str">
        <f>IF('1045Bi Dati di base lav.'!P133="","",'1045Bi Dati di base lav.'!P133)</f>
        <v/>
      </c>
      <c r="H137" s="232" t="str">
        <f>IF('1045Bi Dati di base lav.'!Q133="","",'1045Bi Dati di base lav.'!Q133)</f>
        <v/>
      </c>
      <c r="I137" s="233" t="str">
        <f>IF('1045Bi Dati di base lav.'!R133="","",'1045Bi Dati di base lav.'!R133)</f>
        <v/>
      </c>
      <c r="J137" s="338" t="str">
        <f t="shared" si="34"/>
        <v/>
      </c>
      <c r="K137" s="236" t="str">
        <f t="shared" si="35"/>
        <v/>
      </c>
      <c r="L137" s="234" t="str">
        <f>IF('1045Bi Dati di base lav.'!S133="","",'1045Bi Dati di base lav.'!S133)</f>
        <v/>
      </c>
      <c r="M137" s="235" t="str">
        <f t="shared" si="36"/>
        <v/>
      </c>
      <c r="N137" s="339" t="str">
        <f t="shared" si="37"/>
        <v/>
      </c>
      <c r="O137" s="338" t="str">
        <f t="shared" si="38"/>
        <v/>
      </c>
      <c r="P137" s="236" t="str">
        <f t="shared" si="39"/>
        <v/>
      </c>
      <c r="Q137" s="234" t="str">
        <f t="shared" si="40"/>
        <v/>
      </c>
      <c r="R137" s="235" t="str">
        <f t="shared" si="41"/>
        <v/>
      </c>
      <c r="S137" s="236" t="str">
        <f>IF(N137="","",MAX((N137-AE137)*'1045Ai Domanda'!$B$30,0))</f>
        <v/>
      </c>
      <c r="T137" s="237" t="str">
        <f t="shared" si="42"/>
        <v/>
      </c>
      <c r="U137" s="151"/>
      <c r="V137" s="158" t="str">
        <f>IF('1045Bi Dati di base lav.'!M133="","",'1045Bi Dati di base lav.'!M133)</f>
        <v/>
      </c>
      <c r="W137" s="158" t="str">
        <f>IF($C137="","",'1045Ei Conteggio'!D137)</f>
        <v/>
      </c>
      <c r="X137" s="151">
        <f>IF(AND('1045Bi Dati di base lav.'!Q133="",'1045Bi Dati di base lav.'!R133=""),0,'1045Bi Dati di base lav.'!Q133-'1045Bi Dati di base lav.'!R133)</f>
        <v>0</v>
      </c>
      <c r="Y137" s="151" t="str">
        <f>IF(OR($C137="",'1045Bi Dati di base lav.'!N133="",F137="",'1045Bi Dati di base lav.'!P133="",X137=""),"",'1045Bi Dati di base lav.'!N133-F137-'1045Bi Dati di base lav.'!P133-X137)</f>
        <v/>
      </c>
      <c r="Z137" s="134" t="str">
        <f>IF(K137="","",K137 - '1045Bi Dati di base lav.'!S133)</f>
        <v/>
      </c>
      <c r="AA137" s="134" t="str">
        <f t="shared" si="43"/>
        <v/>
      </c>
      <c r="AB137" s="134" t="str">
        <f t="shared" si="44"/>
        <v/>
      </c>
      <c r="AC137" s="134" t="str">
        <f t="shared" si="45"/>
        <v/>
      </c>
      <c r="AD137" s="134" t="str">
        <f>IF(OR($C137="",K137="",N137=""),"",MAX(O137+'1045Bi Dati di base lav.'!T133-N137,0))</f>
        <v/>
      </c>
      <c r="AE137" s="134">
        <f>'1045Bi Dati di base lav.'!T133</f>
        <v>0</v>
      </c>
      <c r="AF137" s="134" t="str">
        <f t="shared" si="46"/>
        <v/>
      </c>
      <c r="AG137" s="139">
        <f>IF('1045Bi Dati di base lav.'!N133="",0,1)</f>
        <v>0</v>
      </c>
      <c r="AH137" s="143">
        <f t="shared" si="26"/>
        <v>0</v>
      </c>
      <c r="AI137" s="134">
        <f>IF('1045Bi Dati di base lav.'!N133="",0,'1045Bi Dati di base lav.'!N133)</f>
        <v>0</v>
      </c>
      <c r="AJ137" s="134">
        <f>IF('1045Bi Dati di base lav.'!N133="",0,'1045Bi Dati di base lav.'!P133)</f>
        <v>0</v>
      </c>
      <c r="AK137" s="158">
        <f>IF('1045Bi Dati di base lav.'!V133&gt;0,AA137,0)</f>
        <v>0</v>
      </c>
      <c r="AL137" s="140">
        <f>IF('1045Bi Dati di base lav.'!V133&gt;0,'1045Bi Dati di base lav.'!T133,0)</f>
        <v>0</v>
      </c>
      <c r="AM137" s="134">
        <f>'1045Bi Dati di base lav.'!N133</f>
        <v>0</v>
      </c>
      <c r="AN137" s="134">
        <f>'1045Bi Dati di base lav.'!P133</f>
        <v>0</v>
      </c>
      <c r="AO137" s="134">
        <f t="shared" si="47"/>
        <v>0</v>
      </c>
    </row>
    <row r="138" spans="1:41" s="135" customFormat="1" ht="16.899999999999999" customHeight="1">
      <c r="A138" s="159" t="str">
        <f>IF('1045Bi Dati di base lav.'!A134="","",'1045Bi Dati di base lav.'!A134)</f>
        <v/>
      </c>
      <c r="B138" s="160" t="str">
        <f>IF('1045Bi Dati di base lav.'!B134="","",'1045Bi Dati di base lav.'!B134)</f>
        <v/>
      </c>
      <c r="C138" s="161" t="str">
        <f>IF('1045Bi Dati di base lav.'!C134="","",'1045Bi Dati di base lav.'!C134)</f>
        <v/>
      </c>
      <c r="D138" s="228" t="str">
        <f>IF('1045Bi Dati di base lav.'!AG134="","",'1045Bi Dati di base lav.'!AG134)</f>
        <v/>
      </c>
      <c r="E138" s="236" t="str">
        <f>IF('1045Bi Dati di base lav.'!N134="","",'1045Bi Dati di base lav.'!N134)</f>
        <v/>
      </c>
      <c r="F138" s="224" t="str">
        <f>IF('1045Bi Dati di base lav.'!O134="","",'1045Bi Dati di base lav.'!O134)</f>
        <v/>
      </c>
      <c r="G138" s="231" t="str">
        <f>IF('1045Bi Dati di base lav.'!P134="","",'1045Bi Dati di base lav.'!P134)</f>
        <v/>
      </c>
      <c r="H138" s="232" t="str">
        <f>IF('1045Bi Dati di base lav.'!Q134="","",'1045Bi Dati di base lav.'!Q134)</f>
        <v/>
      </c>
      <c r="I138" s="233" t="str">
        <f>IF('1045Bi Dati di base lav.'!R134="","",'1045Bi Dati di base lav.'!R134)</f>
        <v/>
      </c>
      <c r="J138" s="338" t="str">
        <f t="shared" si="34"/>
        <v/>
      </c>
      <c r="K138" s="236" t="str">
        <f t="shared" si="35"/>
        <v/>
      </c>
      <c r="L138" s="234" t="str">
        <f>IF('1045Bi Dati di base lav.'!S134="","",'1045Bi Dati di base lav.'!S134)</f>
        <v/>
      </c>
      <c r="M138" s="235" t="str">
        <f t="shared" si="36"/>
        <v/>
      </c>
      <c r="N138" s="339" t="str">
        <f t="shared" si="37"/>
        <v/>
      </c>
      <c r="O138" s="338" t="str">
        <f t="shared" si="38"/>
        <v/>
      </c>
      <c r="P138" s="236" t="str">
        <f t="shared" si="39"/>
        <v/>
      </c>
      <c r="Q138" s="234" t="str">
        <f t="shared" si="40"/>
        <v/>
      </c>
      <c r="R138" s="235" t="str">
        <f t="shared" si="41"/>
        <v/>
      </c>
      <c r="S138" s="236" t="str">
        <f>IF(N138="","",MAX((N138-AE138)*'1045Ai Domanda'!$B$30,0))</f>
        <v/>
      </c>
      <c r="T138" s="237" t="str">
        <f t="shared" si="42"/>
        <v/>
      </c>
      <c r="U138" s="151"/>
      <c r="V138" s="158" t="str">
        <f>IF('1045Bi Dati di base lav.'!M134="","",'1045Bi Dati di base lav.'!M134)</f>
        <v/>
      </c>
      <c r="W138" s="158" t="str">
        <f>IF($C138="","",'1045Ei Conteggio'!D138)</f>
        <v/>
      </c>
      <c r="X138" s="151">
        <f>IF(AND('1045Bi Dati di base lav.'!Q134="",'1045Bi Dati di base lav.'!R134=""),0,'1045Bi Dati di base lav.'!Q134-'1045Bi Dati di base lav.'!R134)</f>
        <v>0</v>
      </c>
      <c r="Y138" s="151" t="str">
        <f>IF(OR($C138="",'1045Bi Dati di base lav.'!N134="",F138="",'1045Bi Dati di base lav.'!P134="",X138=""),"",'1045Bi Dati di base lav.'!N134-F138-'1045Bi Dati di base lav.'!P134-X138)</f>
        <v/>
      </c>
      <c r="Z138" s="134" t="str">
        <f>IF(K138="","",K138 - '1045Bi Dati di base lav.'!S134)</f>
        <v/>
      </c>
      <c r="AA138" s="134" t="str">
        <f t="shared" si="43"/>
        <v/>
      </c>
      <c r="AB138" s="134" t="str">
        <f t="shared" si="44"/>
        <v/>
      </c>
      <c r="AC138" s="134" t="str">
        <f t="shared" si="45"/>
        <v/>
      </c>
      <c r="AD138" s="134" t="str">
        <f>IF(OR($C138="",K138="",N138=""),"",MAX(O138+'1045Bi Dati di base lav.'!T134-N138,0))</f>
        <v/>
      </c>
      <c r="AE138" s="134">
        <f>'1045Bi Dati di base lav.'!T134</f>
        <v>0</v>
      </c>
      <c r="AF138" s="134" t="str">
        <f t="shared" si="46"/>
        <v/>
      </c>
      <c r="AG138" s="139">
        <f>IF('1045Bi Dati di base lav.'!N134="",0,1)</f>
        <v>0</v>
      </c>
      <c r="AH138" s="143">
        <f t="shared" si="26"/>
        <v>0</v>
      </c>
      <c r="AI138" s="134">
        <f>IF('1045Bi Dati di base lav.'!N134="",0,'1045Bi Dati di base lav.'!N134)</f>
        <v>0</v>
      </c>
      <c r="AJ138" s="134">
        <f>IF('1045Bi Dati di base lav.'!N134="",0,'1045Bi Dati di base lav.'!P134)</f>
        <v>0</v>
      </c>
      <c r="AK138" s="158">
        <f>IF('1045Bi Dati di base lav.'!V134&gt;0,AA138,0)</f>
        <v>0</v>
      </c>
      <c r="AL138" s="140">
        <f>IF('1045Bi Dati di base lav.'!V134&gt;0,'1045Bi Dati di base lav.'!T134,0)</f>
        <v>0</v>
      </c>
      <c r="AM138" s="134">
        <f>'1045Bi Dati di base lav.'!N134</f>
        <v>0</v>
      </c>
      <c r="AN138" s="134">
        <f>'1045Bi Dati di base lav.'!P134</f>
        <v>0</v>
      </c>
      <c r="AO138" s="134">
        <f t="shared" si="47"/>
        <v>0</v>
      </c>
    </row>
    <row r="139" spans="1:41" s="135" customFormat="1" ht="16.899999999999999" customHeight="1">
      <c r="A139" s="159" t="str">
        <f>IF('1045Bi Dati di base lav.'!A135="","",'1045Bi Dati di base lav.'!A135)</f>
        <v/>
      </c>
      <c r="B139" s="160" t="str">
        <f>IF('1045Bi Dati di base lav.'!B135="","",'1045Bi Dati di base lav.'!B135)</f>
        <v/>
      </c>
      <c r="C139" s="161" t="str">
        <f>IF('1045Bi Dati di base lav.'!C135="","",'1045Bi Dati di base lav.'!C135)</f>
        <v/>
      </c>
      <c r="D139" s="228" t="str">
        <f>IF('1045Bi Dati di base lav.'!AG135="","",'1045Bi Dati di base lav.'!AG135)</f>
        <v/>
      </c>
      <c r="E139" s="236" t="str">
        <f>IF('1045Bi Dati di base lav.'!N135="","",'1045Bi Dati di base lav.'!N135)</f>
        <v/>
      </c>
      <c r="F139" s="224" t="str">
        <f>IF('1045Bi Dati di base lav.'!O135="","",'1045Bi Dati di base lav.'!O135)</f>
        <v/>
      </c>
      <c r="G139" s="231" t="str">
        <f>IF('1045Bi Dati di base lav.'!P135="","",'1045Bi Dati di base lav.'!P135)</f>
        <v/>
      </c>
      <c r="H139" s="232" t="str">
        <f>IF('1045Bi Dati di base lav.'!Q135="","",'1045Bi Dati di base lav.'!Q135)</f>
        <v/>
      </c>
      <c r="I139" s="233" t="str">
        <f>IF('1045Bi Dati di base lav.'!R135="","",'1045Bi Dati di base lav.'!R135)</f>
        <v/>
      </c>
      <c r="J139" s="338" t="str">
        <f t="shared" si="34"/>
        <v/>
      </c>
      <c r="K139" s="236" t="str">
        <f t="shared" si="35"/>
        <v/>
      </c>
      <c r="L139" s="234" t="str">
        <f>IF('1045Bi Dati di base lav.'!S135="","",'1045Bi Dati di base lav.'!S135)</f>
        <v/>
      </c>
      <c r="M139" s="235" t="str">
        <f t="shared" si="36"/>
        <v/>
      </c>
      <c r="N139" s="339" t="str">
        <f t="shared" si="37"/>
        <v/>
      </c>
      <c r="O139" s="338" t="str">
        <f t="shared" si="38"/>
        <v/>
      </c>
      <c r="P139" s="236" t="str">
        <f t="shared" si="39"/>
        <v/>
      </c>
      <c r="Q139" s="234" t="str">
        <f t="shared" si="40"/>
        <v/>
      </c>
      <c r="R139" s="235" t="str">
        <f t="shared" si="41"/>
        <v/>
      </c>
      <c r="S139" s="236" t="str">
        <f>IF(N139="","",MAX((N139-AE139)*'1045Ai Domanda'!$B$30,0))</f>
        <v/>
      </c>
      <c r="T139" s="237" t="str">
        <f t="shared" si="42"/>
        <v/>
      </c>
      <c r="U139" s="151"/>
      <c r="V139" s="158" t="str">
        <f>IF('1045Bi Dati di base lav.'!M135="","",'1045Bi Dati di base lav.'!M135)</f>
        <v/>
      </c>
      <c r="W139" s="158" t="str">
        <f>IF($C139="","",'1045Ei Conteggio'!D139)</f>
        <v/>
      </c>
      <c r="X139" s="151">
        <f>IF(AND('1045Bi Dati di base lav.'!Q135="",'1045Bi Dati di base lav.'!R135=""),0,'1045Bi Dati di base lav.'!Q135-'1045Bi Dati di base lav.'!R135)</f>
        <v>0</v>
      </c>
      <c r="Y139" s="151" t="str">
        <f>IF(OR($C139="",'1045Bi Dati di base lav.'!N135="",F139="",'1045Bi Dati di base lav.'!P135="",X139=""),"",'1045Bi Dati di base lav.'!N135-F139-'1045Bi Dati di base lav.'!P135-X139)</f>
        <v/>
      </c>
      <c r="Z139" s="134" t="str">
        <f>IF(K139="","",K139 - '1045Bi Dati di base lav.'!S135)</f>
        <v/>
      </c>
      <c r="AA139" s="134" t="str">
        <f t="shared" si="43"/>
        <v/>
      </c>
      <c r="AB139" s="134" t="str">
        <f t="shared" si="44"/>
        <v/>
      </c>
      <c r="AC139" s="134" t="str">
        <f t="shared" si="45"/>
        <v/>
      </c>
      <c r="AD139" s="134" t="str">
        <f>IF(OR($C139="",K139="",N139=""),"",MAX(O139+'1045Bi Dati di base lav.'!T135-N139,0))</f>
        <v/>
      </c>
      <c r="AE139" s="134">
        <f>'1045Bi Dati di base lav.'!T135</f>
        <v>0</v>
      </c>
      <c r="AF139" s="134" t="str">
        <f t="shared" si="46"/>
        <v/>
      </c>
      <c r="AG139" s="139">
        <f>IF('1045Bi Dati di base lav.'!N135="",0,1)</f>
        <v>0</v>
      </c>
      <c r="AH139" s="143">
        <f t="shared" si="26"/>
        <v>0</v>
      </c>
      <c r="AI139" s="134">
        <f>IF('1045Bi Dati di base lav.'!N135="",0,'1045Bi Dati di base lav.'!N135)</f>
        <v>0</v>
      </c>
      <c r="AJ139" s="134">
        <f>IF('1045Bi Dati di base lav.'!N135="",0,'1045Bi Dati di base lav.'!P135)</f>
        <v>0</v>
      </c>
      <c r="AK139" s="158">
        <f>IF('1045Bi Dati di base lav.'!V135&gt;0,AA139,0)</f>
        <v>0</v>
      </c>
      <c r="AL139" s="140">
        <f>IF('1045Bi Dati di base lav.'!V135&gt;0,'1045Bi Dati di base lav.'!T135,0)</f>
        <v>0</v>
      </c>
      <c r="AM139" s="134">
        <f>'1045Bi Dati di base lav.'!N135</f>
        <v>0</v>
      </c>
      <c r="AN139" s="134">
        <f>'1045Bi Dati di base lav.'!P135</f>
        <v>0</v>
      </c>
      <c r="AO139" s="134">
        <f t="shared" si="47"/>
        <v>0</v>
      </c>
    </row>
    <row r="140" spans="1:41" s="135" customFormat="1" ht="16.899999999999999" customHeight="1">
      <c r="A140" s="159" t="str">
        <f>IF('1045Bi Dati di base lav.'!A136="","",'1045Bi Dati di base lav.'!A136)</f>
        <v/>
      </c>
      <c r="B140" s="160" t="str">
        <f>IF('1045Bi Dati di base lav.'!B136="","",'1045Bi Dati di base lav.'!B136)</f>
        <v/>
      </c>
      <c r="C140" s="161" t="str">
        <f>IF('1045Bi Dati di base lav.'!C136="","",'1045Bi Dati di base lav.'!C136)</f>
        <v/>
      </c>
      <c r="D140" s="228" t="str">
        <f>IF('1045Bi Dati di base lav.'!AG136="","",'1045Bi Dati di base lav.'!AG136)</f>
        <v/>
      </c>
      <c r="E140" s="236" t="str">
        <f>IF('1045Bi Dati di base lav.'!N136="","",'1045Bi Dati di base lav.'!N136)</f>
        <v/>
      </c>
      <c r="F140" s="224" t="str">
        <f>IF('1045Bi Dati di base lav.'!O136="","",'1045Bi Dati di base lav.'!O136)</f>
        <v/>
      </c>
      <c r="G140" s="231" t="str">
        <f>IF('1045Bi Dati di base lav.'!P136="","",'1045Bi Dati di base lav.'!P136)</f>
        <v/>
      </c>
      <c r="H140" s="232" t="str">
        <f>IF('1045Bi Dati di base lav.'!Q136="","",'1045Bi Dati di base lav.'!Q136)</f>
        <v/>
      </c>
      <c r="I140" s="233" t="str">
        <f>IF('1045Bi Dati di base lav.'!R136="","",'1045Bi Dati di base lav.'!R136)</f>
        <v/>
      </c>
      <c r="J140" s="338" t="str">
        <f t="shared" si="34"/>
        <v/>
      </c>
      <c r="K140" s="236" t="str">
        <f t="shared" si="35"/>
        <v/>
      </c>
      <c r="L140" s="234" t="str">
        <f>IF('1045Bi Dati di base lav.'!S136="","",'1045Bi Dati di base lav.'!S136)</f>
        <v/>
      </c>
      <c r="M140" s="235" t="str">
        <f t="shared" si="36"/>
        <v/>
      </c>
      <c r="N140" s="339" t="str">
        <f t="shared" si="37"/>
        <v/>
      </c>
      <c r="O140" s="338" t="str">
        <f t="shared" si="38"/>
        <v/>
      </c>
      <c r="P140" s="236" t="str">
        <f t="shared" si="39"/>
        <v/>
      </c>
      <c r="Q140" s="234" t="str">
        <f t="shared" si="40"/>
        <v/>
      </c>
      <c r="R140" s="235" t="str">
        <f t="shared" si="41"/>
        <v/>
      </c>
      <c r="S140" s="236" t="str">
        <f>IF(N140="","",MAX((N140-AE140)*'1045Ai Domanda'!$B$30,0))</f>
        <v/>
      </c>
      <c r="T140" s="237" t="str">
        <f t="shared" si="42"/>
        <v/>
      </c>
      <c r="U140" s="151"/>
      <c r="V140" s="158" t="str">
        <f>IF('1045Bi Dati di base lav.'!M136="","",'1045Bi Dati di base lav.'!M136)</f>
        <v/>
      </c>
      <c r="W140" s="158" t="str">
        <f>IF($C140="","",'1045Ei Conteggio'!D140)</f>
        <v/>
      </c>
      <c r="X140" s="151">
        <f>IF(AND('1045Bi Dati di base lav.'!Q136="",'1045Bi Dati di base lav.'!R136=""),0,'1045Bi Dati di base lav.'!Q136-'1045Bi Dati di base lav.'!R136)</f>
        <v>0</v>
      </c>
      <c r="Y140" s="151" t="str">
        <f>IF(OR($C140="",'1045Bi Dati di base lav.'!N136="",F140="",'1045Bi Dati di base lav.'!P136="",X140=""),"",'1045Bi Dati di base lav.'!N136-F140-'1045Bi Dati di base lav.'!P136-X140)</f>
        <v/>
      </c>
      <c r="Z140" s="134" t="str">
        <f>IF(K140="","",K140 - '1045Bi Dati di base lav.'!S136)</f>
        <v/>
      </c>
      <c r="AA140" s="134" t="str">
        <f t="shared" si="43"/>
        <v/>
      </c>
      <c r="AB140" s="134" t="str">
        <f t="shared" si="44"/>
        <v/>
      </c>
      <c r="AC140" s="134" t="str">
        <f t="shared" si="45"/>
        <v/>
      </c>
      <c r="AD140" s="134" t="str">
        <f>IF(OR($C140="",K140="",N140=""),"",MAX(O140+'1045Bi Dati di base lav.'!T136-N140,0))</f>
        <v/>
      </c>
      <c r="AE140" s="134">
        <f>'1045Bi Dati di base lav.'!T136</f>
        <v>0</v>
      </c>
      <c r="AF140" s="134" t="str">
        <f t="shared" si="46"/>
        <v/>
      </c>
      <c r="AG140" s="139">
        <f>IF('1045Bi Dati di base lav.'!N136="",0,1)</f>
        <v>0</v>
      </c>
      <c r="AH140" s="143">
        <f t="shared" si="26"/>
        <v>0</v>
      </c>
      <c r="AI140" s="134">
        <f>IF('1045Bi Dati di base lav.'!N136="",0,'1045Bi Dati di base lav.'!N136)</f>
        <v>0</v>
      </c>
      <c r="AJ140" s="134">
        <f>IF('1045Bi Dati di base lav.'!N136="",0,'1045Bi Dati di base lav.'!P136)</f>
        <v>0</v>
      </c>
      <c r="AK140" s="158">
        <f>IF('1045Bi Dati di base lav.'!V136&gt;0,AA140,0)</f>
        <v>0</v>
      </c>
      <c r="AL140" s="140">
        <f>IF('1045Bi Dati di base lav.'!V136&gt;0,'1045Bi Dati di base lav.'!T136,0)</f>
        <v>0</v>
      </c>
      <c r="AM140" s="134">
        <f>'1045Bi Dati di base lav.'!N136</f>
        <v>0</v>
      </c>
      <c r="AN140" s="134">
        <f>'1045Bi Dati di base lav.'!P136</f>
        <v>0</v>
      </c>
      <c r="AO140" s="134">
        <f t="shared" si="47"/>
        <v>0</v>
      </c>
    </row>
    <row r="141" spans="1:41" s="135" customFormat="1" ht="16.899999999999999" customHeight="1">
      <c r="A141" s="159" t="str">
        <f>IF('1045Bi Dati di base lav.'!A137="","",'1045Bi Dati di base lav.'!A137)</f>
        <v/>
      </c>
      <c r="B141" s="160" t="str">
        <f>IF('1045Bi Dati di base lav.'!B137="","",'1045Bi Dati di base lav.'!B137)</f>
        <v/>
      </c>
      <c r="C141" s="161" t="str">
        <f>IF('1045Bi Dati di base lav.'!C137="","",'1045Bi Dati di base lav.'!C137)</f>
        <v/>
      </c>
      <c r="D141" s="228" t="str">
        <f>IF('1045Bi Dati di base lav.'!AG137="","",'1045Bi Dati di base lav.'!AG137)</f>
        <v/>
      </c>
      <c r="E141" s="236" t="str">
        <f>IF('1045Bi Dati di base lav.'!N137="","",'1045Bi Dati di base lav.'!N137)</f>
        <v/>
      </c>
      <c r="F141" s="224" t="str">
        <f>IF('1045Bi Dati di base lav.'!O137="","",'1045Bi Dati di base lav.'!O137)</f>
        <v/>
      </c>
      <c r="G141" s="231" t="str">
        <f>IF('1045Bi Dati di base lav.'!P137="","",'1045Bi Dati di base lav.'!P137)</f>
        <v/>
      </c>
      <c r="H141" s="232" t="str">
        <f>IF('1045Bi Dati di base lav.'!Q137="","",'1045Bi Dati di base lav.'!Q137)</f>
        <v/>
      </c>
      <c r="I141" s="233" t="str">
        <f>IF('1045Bi Dati di base lav.'!R137="","",'1045Bi Dati di base lav.'!R137)</f>
        <v/>
      </c>
      <c r="J141" s="338" t="str">
        <f t="shared" si="34"/>
        <v/>
      </c>
      <c r="K141" s="236" t="str">
        <f t="shared" si="35"/>
        <v/>
      </c>
      <c r="L141" s="234" t="str">
        <f>IF('1045Bi Dati di base lav.'!S137="","",'1045Bi Dati di base lav.'!S137)</f>
        <v/>
      </c>
      <c r="M141" s="235" t="str">
        <f t="shared" si="36"/>
        <v/>
      </c>
      <c r="N141" s="339" t="str">
        <f t="shared" si="37"/>
        <v/>
      </c>
      <c r="O141" s="338" t="str">
        <f t="shared" si="38"/>
        <v/>
      </c>
      <c r="P141" s="236" t="str">
        <f t="shared" si="39"/>
        <v/>
      </c>
      <c r="Q141" s="234" t="str">
        <f t="shared" si="40"/>
        <v/>
      </c>
      <c r="R141" s="235" t="str">
        <f t="shared" si="41"/>
        <v/>
      </c>
      <c r="S141" s="236" t="str">
        <f>IF(N141="","",MAX((N141-AE141)*'1045Ai Domanda'!$B$30,0))</f>
        <v/>
      </c>
      <c r="T141" s="237" t="str">
        <f t="shared" si="42"/>
        <v/>
      </c>
      <c r="U141" s="151"/>
      <c r="V141" s="158" t="str">
        <f>IF('1045Bi Dati di base lav.'!M137="","",'1045Bi Dati di base lav.'!M137)</f>
        <v/>
      </c>
      <c r="W141" s="158" t="str">
        <f>IF($C141="","",'1045Ei Conteggio'!D141)</f>
        <v/>
      </c>
      <c r="X141" s="151">
        <f>IF(AND('1045Bi Dati di base lav.'!Q137="",'1045Bi Dati di base lav.'!R137=""),0,'1045Bi Dati di base lav.'!Q137-'1045Bi Dati di base lav.'!R137)</f>
        <v>0</v>
      </c>
      <c r="Y141" s="151" t="str">
        <f>IF(OR($C141="",'1045Bi Dati di base lav.'!N137="",F141="",'1045Bi Dati di base lav.'!P137="",X141=""),"",'1045Bi Dati di base lav.'!N137-F141-'1045Bi Dati di base lav.'!P137-X141)</f>
        <v/>
      </c>
      <c r="Z141" s="134" t="str">
        <f>IF(K141="","",K141 - '1045Bi Dati di base lav.'!S137)</f>
        <v/>
      </c>
      <c r="AA141" s="134" t="str">
        <f t="shared" si="43"/>
        <v/>
      </c>
      <c r="AB141" s="134" t="str">
        <f t="shared" si="44"/>
        <v/>
      </c>
      <c r="AC141" s="134" t="str">
        <f t="shared" si="45"/>
        <v/>
      </c>
      <c r="AD141" s="134" t="str">
        <f>IF(OR($C141="",K141="",N141=""),"",MAX(O141+'1045Bi Dati di base lav.'!T137-N141,0))</f>
        <v/>
      </c>
      <c r="AE141" s="134">
        <f>'1045Bi Dati di base lav.'!T137</f>
        <v>0</v>
      </c>
      <c r="AF141" s="134" t="str">
        <f t="shared" si="46"/>
        <v/>
      </c>
      <c r="AG141" s="139">
        <f>IF('1045Bi Dati di base lav.'!N137="",0,1)</f>
        <v>0</v>
      </c>
      <c r="AH141" s="143">
        <f t="shared" ref="AH141:AH204" si="48">IF(K141="",0,IF(ROUND(K141,2)&lt;=0,0,1))</f>
        <v>0</v>
      </c>
      <c r="AI141" s="134">
        <f>IF('1045Bi Dati di base lav.'!N137="",0,'1045Bi Dati di base lav.'!N137)</f>
        <v>0</v>
      </c>
      <c r="AJ141" s="134">
        <f>IF('1045Bi Dati di base lav.'!N137="",0,'1045Bi Dati di base lav.'!P137)</f>
        <v>0</v>
      </c>
      <c r="AK141" s="158">
        <f>IF('1045Bi Dati di base lav.'!V137&gt;0,AA141,0)</f>
        <v>0</v>
      </c>
      <c r="AL141" s="140">
        <f>IF('1045Bi Dati di base lav.'!V137&gt;0,'1045Bi Dati di base lav.'!T137,0)</f>
        <v>0</v>
      </c>
      <c r="AM141" s="134">
        <f>'1045Bi Dati di base lav.'!N137</f>
        <v>0</v>
      </c>
      <c r="AN141" s="134">
        <f>'1045Bi Dati di base lav.'!P137</f>
        <v>0</v>
      </c>
      <c r="AO141" s="134">
        <f t="shared" si="47"/>
        <v>0</v>
      </c>
    </row>
    <row r="142" spans="1:41" s="135" customFormat="1" ht="16.899999999999999" customHeight="1">
      <c r="A142" s="159" t="str">
        <f>IF('1045Bi Dati di base lav.'!A138="","",'1045Bi Dati di base lav.'!A138)</f>
        <v/>
      </c>
      <c r="B142" s="160" t="str">
        <f>IF('1045Bi Dati di base lav.'!B138="","",'1045Bi Dati di base lav.'!B138)</f>
        <v/>
      </c>
      <c r="C142" s="161" t="str">
        <f>IF('1045Bi Dati di base lav.'!C138="","",'1045Bi Dati di base lav.'!C138)</f>
        <v/>
      </c>
      <c r="D142" s="228" t="str">
        <f>IF('1045Bi Dati di base lav.'!AG138="","",'1045Bi Dati di base lav.'!AG138)</f>
        <v/>
      </c>
      <c r="E142" s="236" t="str">
        <f>IF('1045Bi Dati di base lav.'!N138="","",'1045Bi Dati di base lav.'!N138)</f>
        <v/>
      </c>
      <c r="F142" s="224" t="str">
        <f>IF('1045Bi Dati di base lav.'!O138="","",'1045Bi Dati di base lav.'!O138)</f>
        <v/>
      </c>
      <c r="G142" s="231" t="str">
        <f>IF('1045Bi Dati di base lav.'!P138="","",'1045Bi Dati di base lav.'!P138)</f>
        <v/>
      </c>
      <c r="H142" s="232" t="str">
        <f>IF('1045Bi Dati di base lav.'!Q138="","",'1045Bi Dati di base lav.'!Q138)</f>
        <v/>
      </c>
      <c r="I142" s="233" t="str">
        <f>IF('1045Bi Dati di base lav.'!R138="","",'1045Bi Dati di base lav.'!R138)</f>
        <v/>
      </c>
      <c r="J142" s="338" t="str">
        <f t="shared" si="34"/>
        <v/>
      </c>
      <c r="K142" s="236" t="str">
        <f t="shared" si="35"/>
        <v/>
      </c>
      <c r="L142" s="234" t="str">
        <f>IF('1045Bi Dati di base lav.'!S138="","",'1045Bi Dati di base lav.'!S138)</f>
        <v/>
      </c>
      <c r="M142" s="235" t="str">
        <f t="shared" si="36"/>
        <v/>
      </c>
      <c r="N142" s="339" t="str">
        <f t="shared" si="37"/>
        <v/>
      </c>
      <c r="O142" s="338" t="str">
        <f t="shared" si="38"/>
        <v/>
      </c>
      <c r="P142" s="236" t="str">
        <f t="shared" si="39"/>
        <v/>
      </c>
      <c r="Q142" s="234" t="str">
        <f t="shared" si="40"/>
        <v/>
      </c>
      <c r="R142" s="235" t="str">
        <f t="shared" si="41"/>
        <v/>
      </c>
      <c r="S142" s="236" t="str">
        <f>IF(N142="","",MAX((N142-AE142)*'1045Ai Domanda'!$B$30,0))</f>
        <v/>
      </c>
      <c r="T142" s="237" t="str">
        <f t="shared" si="42"/>
        <v/>
      </c>
      <c r="U142" s="151"/>
      <c r="V142" s="158" t="str">
        <f>IF('1045Bi Dati di base lav.'!M138="","",'1045Bi Dati di base lav.'!M138)</f>
        <v/>
      </c>
      <c r="W142" s="158" t="str">
        <f>IF($C142="","",'1045Ei Conteggio'!D142)</f>
        <v/>
      </c>
      <c r="X142" s="151">
        <f>IF(AND('1045Bi Dati di base lav.'!Q138="",'1045Bi Dati di base lav.'!R138=""),0,'1045Bi Dati di base lav.'!Q138-'1045Bi Dati di base lav.'!R138)</f>
        <v>0</v>
      </c>
      <c r="Y142" s="151" t="str">
        <f>IF(OR($C142="",'1045Bi Dati di base lav.'!N138="",F142="",'1045Bi Dati di base lav.'!P138="",X142=""),"",'1045Bi Dati di base lav.'!N138-F142-'1045Bi Dati di base lav.'!P138-X142)</f>
        <v/>
      </c>
      <c r="Z142" s="134" t="str">
        <f>IF(K142="","",K142 - '1045Bi Dati di base lav.'!S138)</f>
        <v/>
      </c>
      <c r="AA142" s="134" t="str">
        <f t="shared" si="43"/>
        <v/>
      </c>
      <c r="AB142" s="134" t="str">
        <f t="shared" si="44"/>
        <v/>
      </c>
      <c r="AC142" s="134" t="str">
        <f t="shared" si="45"/>
        <v/>
      </c>
      <c r="AD142" s="134" t="str">
        <f>IF(OR($C142="",K142="",N142=""),"",MAX(O142+'1045Bi Dati di base lav.'!T138-N142,0))</f>
        <v/>
      </c>
      <c r="AE142" s="134">
        <f>'1045Bi Dati di base lav.'!T138</f>
        <v>0</v>
      </c>
      <c r="AF142" s="134" t="str">
        <f t="shared" si="46"/>
        <v/>
      </c>
      <c r="AG142" s="139">
        <f>IF('1045Bi Dati di base lav.'!N138="",0,1)</f>
        <v>0</v>
      </c>
      <c r="AH142" s="143">
        <f t="shared" si="48"/>
        <v>0</v>
      </c>
      <c r="AI142" s="134">
        <f>IF('1045Bi Dati di base lav.'!N138="",0,'1045Bi Dati di base lav.'!N138)</f>
        <v>0</v>
      </c>
      <c r="AJ142" s="134">
        <f>IF('1045Bi Dati di base lav.'!N138="",0,'1045Bi Dati di base lav.'!P138)</f>
        <v>0</v>
      </c>
      <c r="AK142" s="158">
        <f>IF('1045Bi Dati di base lav.'!V138&gt;0,AA142,0)</f>
        <v>0</v>
      </c>
      <c r="AL142" s="140">
        <f>IF('1045Bi Dati di base lav.'!V138&gt;0,'1045Bi Dati di base lav.'!T138,0)</f>
        <v>0</v>
      </c>
      <c r="AM142" s="134">
        <f>'1045Bi Dati di base lav.'!N138</f>
        <v>0</v>
      </c>
      <c r="AN142" s="134">
        <f>'1045Bi Dati di base lav.'!P138</f>
        <v>0</v>
      </c>
      <c r="AO142" s="134">
        <f t="shared" si="47"/>
        <v>0</v>
      </c>
    </row>
    <row r="143" spans="1:41" s="135" customFormat="1" ht="16.899999999999999" customHeight="1">
      <c r="A143" s="159" t="str">
        <f>IF('1045Bi Dati di base lav.'!A139="","",'1045Bi Dati di base lav.'!A139)</f>
        <v/>
      </c>
      <c r="B143" s="160" t="str">
        <f>IF('1045Bi Dati di base lav.'!B139="","",'1045Bi Dati di base lav.'!B139)</f>
        <v/>
      </c>
      <c r="C143" s="161" t="str">
        <f>IF('1045Bi Dati di base lav.'!C139="","",'1045Bi Dati di base lav.'!C139)</f>
        <v/>
      </c>
      <c r="D143" s="228" t="str">
        <f>IF('1045Bi Dati di base lav.'!AG139="","",'1045Bi Dati di base lav.'!AG139)</f>
        <v/>
      </c>
      <c r="E143" s="236" t="str">
        <f>IF('1045Bi Dati di base lav.'!N139="","",'1045Bi Dati di base lav.'!N139)</f>
        <v/>
      </c>
      <c r="F143" s="224" t="str">
        <f>IF('1045Bi Dati di base lav.'!O139="","",'1045Bi Dati di base lav.'!O139)</f>
        <v/>
      </c>
      <c r="G143" s="231" t="str">
        <f>IF('1045Bi Dati di base lav.'!P139="","",'1045Bi Dati di base lav.'!P139)</f>
        <v/>
      </c>
      <c r="H143" s="232" t="str">
        <f>IF('1045Bi Dati di base lav.'!Q139="","",'1045Bi Dati di base lav.'!Q139)</f>
        <v/>
      </c>
      <c r="I143" s="233" t="str">
        <f>IF('1045Bi Dati di base lav.'!R139="","",'1045Bi Dati di base lav.'!R139)</f>
        <v/>
      </c>
      <c r="J143" s="338" t="str">
        <f t="shared" si="34"/>
        <v/>
      </c>
      <c r="K143" s="236" t="str">
        <f t="shared" si="35"/>
        <v/>
      </c>
      <c r="L143" s="234" t="str">
        <f>IF('1045Bi Dati di base lav.'!S139="","",'1045Bi Dati di base lav.'!S139)</f>
        <v/>
      </c>
      <c r="M143" s="235" t="str">
        <f t="shared" si="36"/>
        <v/>
      </c>
      <c r="N143" s="339" t="str">
        <f t="shared" si="37"/>
        <v/>
      </c>
      <c r="O143" s="338" t="str">
        <f t="shared" si="38"/>
        <v/>
      </c>
      <c r="P143" s="236" t="str">
        <f t="shared" si="39"/>
        <v/>
      </c>
      <c r="Q143" s="234" t="str">
        <f t="shared" si="40"/>
        <v/>
      </c>
      <c r="R143" s="235" t="str">
        <f t="shared" si="41"/>
        <v/>
      </c>
      <c r="S143" s="236" t="str">
        <f>IF(N143="","",MAX((N143-AE143)*'1045Ai Domanda'!$B$30,0))</f>
        <v/>
      </c>
      <c r="T143" s="237" t="str">
        <f t="shared" si="42"/>
        <v/>
      </c>
      <c r="U143" s="151"/>
      <c r="V143" s="158" t="str">
        <f>IF('1045Bi Dati di base lav.'!M139="","",'1045Bi Dati di base lav.'!M139)</f>
        <v/>
      </c>
      <c r="W143" s="158" t="str">
        <f>IF($C143="","",'1045Ei Conteggio'!D143)</f>
        <v/>
      </c>
      <c r="X143" s="151">
        <f>IF(AND('1045Bi Dati di base lav.'!Q139="",'1045Bi Dati di base lav.'!R139=""),0,'1045Bi Dati di base lav.'!Q139-'1045Bi Dati di base lav.'!R139)</f>
        <v>0</v>
      </c>
      <c r="Y143" s="151" t="str">
        <f>IF(OR($C143="",'1045Bi Dati di base lav.'!N139="",F143="",'1045Bi Dati di base lav.'!P139="",X143=""),"",'1045Bi Dati di base lav.'!N139-F143-'1045Bi Dati di base lav.'!P139-X143)</f>
        <v/>
      </c>
      <c r="Z143" s="134" t="str">
        <f>IF(K143="","",K143 - '1045Bi Dati di base lav.'!S139)</f>
        <v/>
      </c>
      <c r="AA143" s="134" t="str">
        <f t="shared" si="43"/>
        <v/>
      </c>
      <c r="AB143" s="134" t="str">
        <f t="shared" si="44"/>
        <v/>
      </c>
      <c r="AC143" s="134" t="str">
        <f t="shared" si="45"/>
        <v/>
      </c>
      <c r="AD143" s="134" t="str">
        <f>IF(OR($C143="",K143="",N143=""),"",MAX(O143+'1045Bi Dati di base lav.'!T139-N143,0))</f>
        <v/>
      </c>
      <c r="AE143" s="134">
        <f>'1045Bi Dati di base lav.'!T139</f>
        <v>0</v>
      </c>
      <c r="AF143" s="134" t="str">
        <f t="shared" si="46"/>
        <v/>
      </c>
      <c r="AG143" s="139">
        <f>IF('1045Bi Dati di base lav.'!N139="",0,1)</f>
        <v>0</v>
      </c>
      <c r="AH143" s="143">
        <f t="shared" si="48"/>
        <v>0</v>
      </c>
      <c r="AI143" s="134">
        <f>IF('1045Bi Dati di base lav.'!N139="",0,'1045Bi Dati di base lav.'!N139)</f>
        <v>0</v>
      </c>
      <c r="AJ143" s="134">
        <f>IF('1045Bi Dati di base lav.'!N139="",0,'1045Bi Dati di base lav.'!P139)</f>
        <v>0</v>
      </c>
      <c r="AK143" s="158">
        <f>IF('1045Bi Dati di base lav.'!V139&gt;0,AA143,0)</f>
        <v>0</v>
      </c>
      <c r="AL143" s="140">
        <f>IF('1045Bi Dati di base lav.'!V139&gt;0,'1045Bi Dati di base lav.'!T139,0)</f>
        <v>0</v>
      </c>
      <c r="AM143" s="134">
        <f>'1045Bi Dati di base lav.'!N139</f>
        <v>0</v>
      </c>
      <c r="AN143" s="134">
        <f>'1045Bi Dati di base lav.'!P139</f>
        <v>0</v>
      </c>
      <c r="AO143" s="134">
        <f t="shared" si="47"/>
        <v>0</v>
      </c>
    </row>
    <row r="144" spans="1:41" s="135" customFormat="1" ht="16.899999999999999" customHeight="1">
      <c r="A144" s="159" t="str">
        <f>IF('1045Bi Dati di base lav.'!A140="","",'1045Bi Dati di base lav.'!A140)</f>
        <v/>
      </c>
      <c r="B144" s="160" t="str">
        <f>IF('1045Bi Dati di base lav.'!B140="","",'1045Bi Dati di base lav.'!B140)</f>
        <v/>
      </c>
      <c r="C144" s="161" t="str">
        <f>IF('1045Bi Dati di base lav.'!C140="","",'1045Bi Dati di base lav.'!C140)</f>
        <v/>
      </c>
      <c r="D144" s="228" t="str">
        <f>IF('1045Bi Dati di base lav.'!AG140="","",'1045Bi Dati di base lav.'!AG140)</f>
        <v/>
      </c>
      <c r="E144" s="236" t="str">
        <f>IF('1045Bi Dati di base lav.'!N140="","",'1045Bi Dati di base lav.'!N140)</f>
        <v/>
      </c>
      <c r="F144" s="224" t="str">
        <f>IF('1045Bi Dati di base lav.'!O140="","",'1045Bi Dati di base lav.'!O140)</f>
        <v/>
      </c>
      <c r="G144" s="231" t="str">
        <f>IF('1045Bi Dati di base lav.'!P140="","",'1045Bi Dati di base lav.'!P140)</f>
        <v/>
      </c>
      <c r="H144" s="232" t="str">
        <f>IF('1045Bi Dati di base lav.'!Q140="","",'1045Bi Dati di base lav.'!Q140)</f>
        <v/>
      </c>
      <c r="I144" s="233" t="str">
        <f>IF('1045Bi Dati di base lav.'!R140="","",'1045Bi Dati di base lav.'!R140)</f>
        <v/>
      </c>
      <c r="J144" s="338" t="str">
        <f t="shared" si="34"/>
        <v/>
      </c>
      <c r="K144" s="236" t="str">
        <f t="shared" si="35"/>
        <v/>
      </c>
      <c r="L144" s="234" t="str">
        <f>IF('1045Bi Dati di base lav.'!S140="","",'1045Bi Dati di base lav.'!S140)</f>
        <v/>
      </c>
      <c r="M144" s="235" t="str">
        <f t="shared" si="36"/>
        <v/>
      </c>
      <c r="N144" s="339" t="str">
        <f t="shared" si="37"/>
        <v/>
      </c>
      <c r="O144" s="338" t="str">
        <f t="shared" si="38"/>
        <v/>
      </c>
      <c r="P144" s="236" t="str">
        <f t="shared" si="39"/>
        <v/>
      </c>
      <c r="Q144" s="234" t="str">
        <f t="shared" si="40"/>
        <v/>
      </c>
      <c r="R144" s="235" t="str">
        <f t="shared" si="41"/>
        <v/>
      </c>
      <c r="S144" s="236" t="str">
        <f>IF(N144="","",MAX((N144-AE144)*'1045Ai Domanda'!$B$30,0))</f>
        <v/>
      </c>
      <c r="T144" s="237" t="str">
        <f t="shared" si="42"/>
        <v/>
      </c>
      <c r="U144" s="151"/>
      <c r="V144" s="158" t="str">
        <f>IF('1045Bi Dati di base lav.'!M140="","",'1045Bi Dati di base lav.'!M140)</f>
        <v/>
      </c>
      <c r="W144" s="158" t="str">
        <f>IF($C144="","",'1045Ei Conteggio'!D144)</f>
        <v/>
      </c>
      <c r="X144" s="151">
        <f>IF(AND('1045Bi Dati di base lav.'!Q140="",'1045Bi Dati di base lav.'!R140=""),0,'1045Bi Dati di base lav.'!Q140-'1045Bi Dati di base lav.'!R140)</f>
        <v>0</v>
      </c>
      <c r="Y144" s="151" t="str">
        <f>IF(OR($C144="",'1045Bi Dati di base lav.'!N140="",F144="",'1045Bi Dati di base lav.'!P140="",X144=""),"",'1045Bi Dati di base lav.'!N140-F144-'1045Bi Dati di base lav.'!P140-X144)</f>
        <v/>
      </c>
      <c r="Z144" s="134" t="str">
        <f>IF(K144="","",K144 - '1045Bi Dati di base lav.'!S140)</f>
        <v/>
      </c>
      <c r="AA144" s="134" t="str">
        <f t="shared" si="43"/>
        <v/>
      </c>
      <c r="AB144" s="134" t="str">
        <f t="shared" si="44"/>
        <v/>
      </c>
      <c r="AC144" s="134" t="str">
        <f t="shared" si="45"/>
        <v/>
      </c>
      <c r="AD144" s="134" t="str">
        <f>IF(OR($C144="",K144="",N144=""),"",MAX(O144+'1045Bi Dati di base lav.'!T140-N144,0))</f>
        <v/>
      </c>
      <c r="AE144" s="134">
        <f>'1045Bi Dati di base lav.'!T140</f>
        <v>0</v>
      </c>
      <c r="AF144" s="134" t="str">
        <f t="shared" si="46"/>
        <v/>
      </c>
      <c r="AG144" s="139">
        <f>IF('1045Bi Dati di base lav.'!N140="",0,1)</f>
        <v>0</v>
      </c>
      <c r="AH144" s="143">
        <f t="shared" si="48"/>
        <v>0</v>
      </c>
      <c r="AI144" s="134">
        <f>IF('1045Bi Dati di base lav.'!N140="",0,'1045Bi Dati di base lav.'!N140)</f>
        <v>0</v>
      </c>
      <c r="AJ144" s="134">
        <f>IF('1045Bi Dati di base lav.'!N140="",0,'1045Bi Dati di base lav.'!P140)</f>
        <v>0</v>
      </c>
      <c r="AK144" s="158">
        <f>IF('1045Bi Dati di base lav.'!V140&gt;0,AA144,0)</f>
        <v>0</v>
      </c>
      <c r="AL144" s="140">
        <f>IF('1045Bi Dati di base lav.'!V140&gt;0,'1045Bi Dati di base lav.'!T140,0)</f>
        <v>0</v>
      </c>
      <c r="AM144" s="134">
        <f>'1045Bi Dati di base lav.'!N140</f>
        <v>0</v>
      </c>
      <c r="AN144" s="134">
        <f>'1045Bi Dati di base lav.'!P140</f>
        <v>0</v>
      </c>
      <c r="AO144" s="134">
        <f t="shared" si="47"/>
        <v>0</v>
      </c>
    </row>
    <row r="145" spans="1:41" s="135" customFormat="1" ht="16.899999999999999" customHeight="1">
      <c r="A145" s="159" t="str">
        <f>IF('1045Bi Dati di base lav.'!A141="","",'1045Bi Dati di base lav.'!A141)</f>
        <v/>
      </c>
      <c r="B145" s="160" t="str">
        <f>IF('1045Bi Dati di base lav.'!B141="","",'1045Bi Dati di base lav.'!B141)</f>
        <v/>
      </c>
      <c r="C145" s="161" t="str">
        <f>IF('1045Bi Dati di base lav.'!C141="","",'1045Bi Dati di base lav.'!C141)</f>
        <v/>
      </c>
      <c r="D145" s="228" t="str">
        <f>IF('1045Bi Dati di base lav.'!AG141="","",'1045Bi Dati di base lav.'!AG141)</f>
        <v/>
      </c>
      <c r="E145" s="236" t="str">
        <f>IF('1045Bi Dati di base lav.'!N141="","",'1045Bi Dati di base lav.'!N141)</f>
        <v/>
      </c>
      <c r="F145" s="224" t="str">
        <f>IF('1045Bi Dati di base lav.'!O141="","",'1045Bi Dati di base lav.'!O141)</f>
        <v/>
      </c>
      <c r="G145" s="231" t="str">
        <f>IF('1045Bi Dati di base lav.'!P141="","",'1045Bi Dati di base lav.'!P141)</f>
        <v/>
      </c>
      <c r="H145" s="232" t="str">
        <f>IF('1045Bi Dati di base lav.'!Q141="","",'1045Bi Dati di base lav.'!Q141)</f>
        <v/>
      </c>
      <c r="I145" s="233" t="str">
        <f>IF('1045Bi Dati di base lav.'!R141="","",'1045Bi Dati di base lav.'!R141)</f>
        <v/>
      </c>
      <c r="J145" s="338" t="str">
        <f t="shared" si="34"/>
        <v/>
      </c>
      <c r="K145" s="236" t="str">
        <f t="shared" si="35"/>
        <v/>
      </c>
      <c r="L145" s="234" t="str">
        <f>IF('1045Bi Dati di base lav.'!S141="","",'1045Bi Dati di base lav.'!S141)</f>
        <v/>
      </c>
      <c r="M145" s="235" t="str">
        <f t="shared" si="36"/>
        <v/>
      </c>
      <c r="N145" s="339" t="str">
        <f t="shared" si="37"/>
        <v/>
      </c>
      <c r="O145" s="338" t="str">
        <f t="shared" si="38"/>
        <v/>
      </c>
      <c r="P145" s="236" t="str">
        <f t="shared" si="39"/>
        <v/>
      </c>
      <c r="Q145" s="234" t="str">
        <f t="shared" si="40"/>
        <v/>
      </c>
      <c r="R145" s="235" t="str">
        <f t="shared" si="41"/>
        <v/>
      </c>
      <c r="S145" s="236" t="str">
        <f>IF(N145="","",MAX((N145-AE145)*'1045Ai Domanda'!$B$30,0))</f>
        <v/>
      </c>
      <c r="T145" s="237" t="str">
        <f t="shared" si="42"/>
        <v/>
      </c>
      <c r="U145" s="151"/>
      <c r="V145" s="158" t="str">
        <f>IF('1045Bi Dati di base lav.'!M141="","",'1045Bi Dati di base lav.'!M141)</f>
        <v/>
      </c>
      <c r="W145" s="158" t="str">
        <f>IF($C145="","",'1045Ei Conteggio'!D145)</f>
        <v/>
      </c>
      <c r="X145" s="151">
        <f>IF(AND('1045Bi Dati di base lav.'!Q141="",'1045Bi Dati di base lav.'!R141=""),0,'1045Bi Dati di base lav.'!Q141-'1045Bi Dati di base lav.'!R141)</f>
        <v>0</v>
      </c>
      <c r="Y145" s="151" t="str">
        <f>IF(OR($C145="",'1045Bi Dati di base lav.'!N141="",F145="",'1045Bi Dati di base lav.'!P141="",X145=""),"",'1045Bi Dati di base lav.'!N141-F145-'1045Bi Dati di base lav.'!P141-X145)</f>
        <v/>
      </c>
      <c r="Z145" s="134" t="str">
        <f>IF(K145="","",K145 - '1045Bi Dati di base lav.'!S141)</f>
        <v/>
      </c>
      <c r="AA145" s="134" t="str">
        <f t="shared" si="43"/>
        <v/>
      </c>
      <c r="AB145" s="134" t="str">
        <f t="shared" si="44"/>
        <v/>
      </c>
      <c r="AC145" s="134" t="str">
        <f t="shared" si="45"/>
        <v/>
      </c>
      <c r="AD145" s="134" t="str">
        <f>IF(OR($C145="",K145="",N145=""),"",MAX(O145+'1045Bi Dati di base lav.'!T141-N145,0))</f>
        <v/>
      </c>
      <c r="AE145" s="134">
        <f>'1045Bi Dati di base lav.'!T141</f>
        <v>0</v>
      </c>
      <c r="AF145" s="134" t="str">
        <f t="shared" si="46"/>
        <v/>
      </c>
      <c r="AG145" s="139">
        <f>IF('1045Bi Dati di base lav.'!N141="",0,1)</f>
        <v>0</v>
      </c>
      <c r="AH145" s="143">
        <f t="shared" si="48"/>
        <v>0</v>
      </c>
      <c r="AI145" s="134">
        <f>IF('1045Bi Dati di base lav.'!N141="",0,'1045Bi Dati di base lav.'!N141)</f>
        <v>0</v>
      </c>
      <c r="AJ145" s="134">
        <f>IF('1045Bi Dati di base lav.'!N141="",0,'1045Bi Dati di base lav.'!P141)</f>
        <v>0</v>
      </c>
      <c r="AK145" s="158">
        <f>IF('1045Bi Dati di base lav.'!V141&gt;0,AA145,0)</f>
        <v>0</v>
      </c>
      <c r="AL145" s="140">
        <f>IF('1045Bi Dati di base lav.'!V141&gt;0,'1045Bi Dati di base lav.'!T141,0)</f>
        <v>0</v>
      </c>
      <c r="AM145" s="134">
        <f>'1045Bi Dati di base lav.'!N141</f>
        <v>0</v>
      </c>
      <c r="AN145" s="134">
        <f>'1045Bi Dati di base lav.'!P141</f>
        <v>0</v>
      </c>
      <c r="AO145" s="134">
        <f t="shared" si="47"/>
        <v>0</v>
      </c>
    </row>
    <row r="146" spans="1:41" s="135" customFormat="1" ht="16.899999999999999" customHeight="1">
      <c r="A146" s="159" t="str">
        <f>IF('1045Bi Dati di base lav.'!A142="","",'1045Bi Dati di base lav.'!A142)</f>
        <v/>
      </c>
      <c r="B146" s="160" t="str">
        <f>IF('1045Bi Dati di base lav.'!B142="","",'1045Bi Dati di base lav.'!B142)</f>
        <v/>
      </c>
      <c r="C146" s="161" t="str">
        <f>IF('1045Bi Dati di base lav.'!C142="","",'1045Bi Dati di base lav.'!C142)</f>
        <v/>
      </c>
      <c r="D146" s="228" t="str">
        <f>IF('1045Bi Dati di base lav.'!AG142="","",'1045Bi Dati di base lav.'!AG142)</f>
        <v/>
      </c>
      <c r="E146" s="236" t="str">
        <f>IF('1045Bi Dati di base lav.'!N142="","",'1045Bi Dati di base lav.'!N142)</f>
        <v/>
      </c>
      <c r="F146" s="224" t="str">
        <f>IF('1045Bi Dati di base lav.'!O142="","",'1045Bi Dati di base lav.'!O142)</f>
        <v/>
      </c>
      <c r="G146" s="231" t="str">
        <f>IF('1045Bi Dati di base lav.'!P142="","",'1045Bi Dati di base lav.'!P142)</f>
        <v/>
      </c>
      <c r="H146" s="232" t="str">
        <f>IF('1045Bi Dati di base lav.'!Q142="","",'1045Bi Dati di base lav.'!Q142)</f>
        <v/>
      </c>
      <c r="I146" s="233" t="str">
        <f>IF('1045Bi Dati di base lav.'!R142="","",'1045Bi Dati di base lav.'!R142)</f>
        <v/>
      </c>
      <c r="J146" s="338" t="str">
        <f t="shared" si="34"/>
        <v/>
      </c>
      <c r="K146" s="236" t="str">
        <f t="shared" si="35"/>
        <v/>
      </c>
      <c r="L146" s="234" t="str">
        <f>IF('1045Bi Dati di base lav.'!S142="","",'1045Bi Dati di base lav.'!S142)</f>
        <v/>
      </c>
      <c r="M146" s="235" t="str">
        <f t="shared" si="36"/>
        <v/>
      </c>
      <c r="N146" s="339" t="str">
        <f t="shared" si="37"/>
        <v/>
      </c>
      <c r="O146" s="338" t="str">
        <f t="shared" si="38"/>
        <v/>
      </c>
      <c r="P146" s="236" t="str">
        <f t="shared" si="39"/>
        <v/>
      </c>
      <c r="Q146" s="234" t="str">
        <f t="shared" si="40"/>
        <v/>
      </c>
      <c r="R146" s="235" t="str">
        <f t="shared" si="41"/>
        <v/>
      </c>
      <c r="S146" s="236" t="str">
        <f>IF(N146="","",MAX((N146-AE146)*'1045Ai Domanda'!$B$30,0))</f>
        <v/>
      </c>
      <c r="T146" s="237" t="str">
        <f t="shared" si="42"/>
        <v/>
      </c>
      <c r="U146" s="151"/>
      <c r="V146" s="158" t="str">
        <f>IF('1045Bi Dati di base lav.'!M142="","",'1045Bi Dati di base lav.'!M142)</f>
        <v/>
      </c>
      <c r="W146" s="158" t="str">
        <f>IF($C146="","",'1045Ei Conteggio'!D146)</f>
        <v/>
      </c>
      <c r="X146" s="151">
        <f>IF(AND('1045Bi Dati di base lav.'!Q142="",'1045Bi Dati di base lav.'!R142=""),0,'1045Bi Dati di base lav.'!Q142-'1045Bi Dati di base lav.'!R142)</f>
        <v>0</v>
      </c>
      <c r="Y146" s="151" t="str">
        <f>IF(OR($C146="",'1045Bi Dati di base lav.'!N142="",F146="",'1045Bi Dati di base lav.'!P142="",X146=""),"",'1045Bi Dati di base lav.'!N142-F146-'1045Bi Dati di base lav.'!P142-X146)</f>
        <v/>
      </c>
      <c r="Z146" s="134" t="str">
        <f>IF(K146="","",K146 - '1045Bi Dati di base lav.'!S142)</f>
        <v/>
      </c>
      <c r="AA146" s="134" t="str">
        <f t="shared" si="43"/>
        <v/>
      </c>
      <c r="AB146" s="134" t="str">
        <f t="shared" si="44"/>
        <v/>
      </c>
      <c r="AC146" s="134" t="str">
        <f t="shared" si="45"/>
        <v/>
      </c>
      <c r="AD146" s="134" t="str">
        <f>IF(OR($C146="",K146="",N146=""),"",MAX(O146+'1045Bi Dati di base lav.'!T142-N146,0))</f>
        <v/>
      </c>
      <c r="AE146" s="134">
        <f>'1045Bi Dati di base lav.'!T142</f>
        <v>0</v>
      </c>
      <c r="AF146" s="134" t="str">
        <f t="shared" si="46"/>
        <v/>
      </c>
      <c r="AG146" s="139">
        <f>IF('1045Bi Dati di base lav.'!N142="",0,1)</f>
        <v>0</v>
      </c>
      <c r="AH146" s="143">
        <f t="shared" si="48"/>
        <v>0</v>
      </c>
      <c r="AI146" s="134">
        <f>IF('1045Bi Dati di base lav.'!N142="",0,'1045Bi Dati di base lav.'!N142)</f>
        <v>0</v>
      </c>
      <c r="AJ146" s="134">
        <f>IF('1045Bi Dati di base lav.'!N142="",0,'1045Bi Dati di base lav.'!P142)</f>
        <v>0</v>
      </c>
      <c r="AK146" s="158">
        <f>IF('1045Bi Dati di base lav.'!V142&gt;0,AA146,0)</f>
        <v>0</v>
      </c>
      <c r="AL146" s="140">
        <f>IF('1045Bi Dati di base lav.'!V142&gt;0,'1045Bi Dati di base lav.'!T142,0)</f>
        <v>0</v>
      </c>
      <c r="AM146" s="134">
        <f>'1045Bi Dati di base lav.'!N142</f>
        <v>0</v>
      </c>
      <c r="AN146" s="134">
        <f>'1045Bi Dati di base lav.'!P142</f>
        <v>0</v>
      </c>
      <c r="AO146" s="134">
        <f t="shared" si="47"/>
        <v>0</v>
      </c>
    </row>
    <row r="147" spans="1:41" s="135" customFormat="1" ht="16.899999999999999" customHeight="1">
      <c r="A147" s="159" t="str">
        <f>IF('1045Bi Dati di base lav.'!A143="","",'1045Bi Dati di base lav.'!A143)</f>
        <v/>
      </c>
      <c r="B147" s="160" t="str">
        <f>IF('1045Bi Dati di base lav.'!B143="","",'1045Bi Dati di base lav.'!B143)</f>
        <v/>
      </c>
      <c r="C147" s="161" t="str">
        <f>IF('1045Bi Dati di base lav.'!C143="","",'1045Bi Dati di base lav.'!C143)</f>
        <v/>
      </c>
      <c r="D147" s="228" t="str">
        <f>IF('1045Bi Dati di base lav.'!AG143="","",'1045Bi Dati di base lav.'!AG143)</f>
        <v/>
      </c>
      <c r="E147" s="236" t="str">
        <f>IF('1045Bi Dati di base lav.'!N143="","",'1045Bi Dati di base lav.'!N143)</f>
        <v/>
      </c>
      <c r="F147" s="224" t="str">
        <f>IF('1045Bi Dati di base lav.'!O143="","",'1045Bi Dati di base lav.'!O143)</f>
        <v/>
      </c>
      <c r="G147" s="231" t="str">
        <f>IF('1045Bi Dati di base lav.'!P143="","",'1045Bi Dati di base lav.'!P143)</f>
        <v/>
      </c>
      <c r="H147" s="232" t="str">
        <f>IF('1045Bi Dati di base lav.'!Q143="","",'1045Bi Dati di base lav.'!Q143)</f>
        <v/>
      </c>
      <c r="I147" s="233" t="str">
        <f>IF('1045Bi Dati di base lav.'!R143="","",'1045Bi Dati di base lav.'!R143)</f>
        <v/>
      </c>
      <c r="J147" s="338" t="str">
        <f t="shared" si="34"/>
        <v/>
      </c>
      <c r="K147" s="236" t="str">
        <f t="shared" si="35"/>
        <v/>
      </c>
      <c r="L147" s="234" t="str">
        <f>IF('1045Bi Dati di base lav.'!S143="","",'1045Bi Dati di base lav.'!S143)</f>
        <v/>
      </c>
      <c r="M147" s="235" t="str">
        <f t="shared" si="36"/>
        <v/>
      </c>
      <c r="N147" s="339" t="str">
        <f t="shared" si="37"/>
        <v/>
      </c>
      <c r="O147" s="338" t="str">
        <f t="shared" si="38"/>
        <v/>
      </c>
      <c r="P147" s="236" t="str">
        <f t="shared" si="39"/>
        <v/>
      </c>
      <c r="Q147" s="234" t="str">
        <f t="shared" si="40"/>
        <v/>
      </c>
      <c r="R147" s="235" t="str">
        <f t="shared" si="41"/>
        <v/>
      </c>
      <c r="S147" s="236" t="str">
        <f>IF(N147="","",MAX((N147-AE147)*'1045Ai Domanda'!$B$30,0))</f>
        <v/>
      </c>
      <c r="T147" s="237" t="str">
        <f t="shared" si="42"/>
        <v/>
      </c>
      <c r="U147" s="151"/>
      <c r="V147" s="158" t="str">
        <f>IF('1045Bi Dati di base lav.'!M143="","",'1045Bi Dati di base lav.'!M143)</f>
        <v/>
      </c>
      <c r="W147" s="158" t="str">
        <f>IF($C147="","",'1045Ei Conteggio'!D147)</f>
        <v/>
      </c>
      <c r="X147" s="151">
        <f>IF(AND('1045Bi Dati di base lav.'!Q143="",'1045Bi Dati di base lav.'!R143=""),0,'1045Bi Dati di base lav.'!Q143-'1045Bi Dati di base lav.'!R143)</f>
        <v>0</v>
      </c>
      <c r="Y147" s="151" t="str">
        <f>IF(OR($C147="",'1045Bi Dati di base lav.'!N143="",F147="",'1045Bi Dati di base lav.'!P143="",X147=""),"",'1045Bi Dati di base lav.'!N143-F147-'1045Bi Dati di base lav.'!P143-X147)</f>
        <v/>
      </c>
      <c r="Z147" s="134" t="str">
        <f>IF(K147="","",K147 - '1045Bi Dati di base lav.'!S143)</f>
        <v/>
      </c>
      <c r="AA147" s="134" t="str">
        <f t="shared" si="43"/>
        <v/>
      </c>
      <c r="AB147" s="134" t="str">
        <f t="shared" si="44"/>
        <v/>
      </c>
      <c r="AC147" s="134" t="str">
        <f t="shared" si="45"/>
        <v/>
      </c>
      <c r="AD147" s="134" t="str">
        <f>IF(OR($C147="",K147="",N147=""),"",MAX(O147+'1045Bi Dati di base lav.'!T143-N147,0))</f>
        <v/>
      </c>
      <c r="AE147" s="134">
        <f>'1045Bi Dati di base lav.'!T143</f>
        <v>0</v>
      </c>
      <c r="AF147" s="134" t="str">
        <f t="shared" si="46"/>
        <v/>
      </c>
      <c r="AG147" s="139">
        <f>IF('1045Bi Dati di base lav.'!N143="",0,1)</f>
        <v>0</v>
      </c>
      <c r="AH147" s="143">
        <f t="shared" si="48"/>
        <v>0</v>
      </c>
      <c r="AI147" s="134">
        <f>IF('1045Bi Dati di base lav.'!N143="",0,'1045Bi Dati di base lav.'!N143)</f>
        <v>0</v>
      </c>
      <c r="AJ147" s="134">
        <f>IF('1045Bi Dati di base lav.'!N143="",0,'1045Bi Dati di base lav.'!P143)</f>
        <v>0</v>
      </c>
      <c r="AK147" s="158">
        <f>IF('1045Bi Dati di base lav.'!V143&gt;0,AA147,0)</f>
        <v>0</v>
      </c>
      <c r="AL147" s="140">
        <f>IF('1045Bi Dati di base lav.'!V143&gt;0,'1045Bi Dati di base lav.'!T143,0)</f>
        <v>0</v>
      </c>
      <c r="AM147" s="134">
        <f>'1045Bi Dati di base lav.'!N143</f>
        <v>0</v>
      </c>
      <c r="AN147" s="134">
        <f>'1045Bi Dati di base lav.'!P143</f>
        <v>0</v>
      </c>
      <c r="AO147" s="134">
        <f t="shared" si="47"/>
        <v>0</v>
      </c>
    </row>
    <row r="148" spans="1:41" s="135" customFormat="1" ht="16.899999999999999" customHeight="1">
      <c r="A148" s="159" t="str">
        <f>IF('1045Bi Dati di base lav.'!A144="","",'1045Bi Dati di base lav.'!A144)</f>
        <v/>
      </c>
      <c r="B148" s="160" t="str">
        <f>IF('1045Bi Dati di base lav.'!B144="","",'1045Bi Dati di base lav.'!B144)</f>
        <v/>
      </c>
      <c r="C148" s="161" t="str">
        <f>IF('1045Bi Dati di base lav.'!C144="","",'1045Bi Dati di base lav.'!C144)</f>
        <v/>
      </c>
      <c r="D148" s="228" t="str">
        <f>IF('1045Bi Dati di base lav.'!AG144="","",'1045Bi Dati di base lav.'!AG144)</f>
        <v/>
      </c>
      <c r="E148" s="236" t="str">
        <f>IF('1045Bi Dati di base lav.'!N144="","",'1045Bi Dati di base lav.'!N144)</f>
        <v/>
      </c>
      <c r="F148" s="224" t="str">
        <f>IF('1045Bi Dati di base lav.'!O144="","",'1045Bi Dati di base lav.'!O144)</f>
        <v/>
      </c>
      <c r="G148" s="231" t="str">
        <f>IF('1045Bi Dati di base lav.'!P144="","",'1045Bi Dati di base lav.'!P144)</f>
        <v/>
      </c>
      <c r="H148" s="232" t="str">
        <f>IF('1045Bi Dati di base lav.'!Q144="","",'1045Bi Dati di base lav.'!Q144)</f>
        <v/>
      </c>
      <c r="I148" s="233" t="str">
        <f>IF('1045Bi Dati di base lav.'!R144="","",'1045Bi Dati di base lav.'!R144)</f>
        <v/>
      </c>
      <c r="J148" s="338" t="str">
        <f t="shared" si="34"/>
        <v/>
      </c>
      <c r="K148" s="236" t="str">
        <f t="shared" si="35"/>
        <v/>
      </c>
      <c r="L148" s="234" t="str">
        <f>IF('1045Bi Dati di base lav.'!S144="","",'1045Bi Dati di base lav.'!S144)</f>
        <v/>
      </c>
      <c r="M148" s="235" t="str">
        <f t="shared" si="36"/>
        <v/>
      </c>
      <c r="N148" s="339" t="str">
        <f t="shared" si="37"/>
        <v/>
      </c>
      <c r="O148" s="338" t="str">
        <f t="shared" si="38"/>
        <v/>
      </c>
      <c r="P148" s="236" t="str">
        <f t="shared" si="39"/>
        <v/>
      </c>
      <c r="Q148" s="234" t="str">
        <f t="shared" si="40"/>
        <v/>
      </c>
      <c r="R148" s="235" t="str">
        <f t="shared" si="41"/>
        <v/>
      </c>
      <c r="S148" s="236" t="str">
        <f>IF(N148="","",MAX((N148-AE148)*'1045Ai Domanda'!$B$30,0))</f>
        <v/>
      </c>
      <c r="T148" s="237" t="str">
        <f t="shared" si="42"/>
        <v/>
      </c>
      <c r="U148" s="151"/>
      <c r="V148" s="158" t="str">
        <f>IF('1045Bi Dati di base lav.'!M144="","",'1045Bi Dati di base lav.'!M144)</f>
        <v/>
      </c>
      <c r="W148" s="158" t="str">
        <f>IF($C148="","",'1045Ei Conteggio'!D148)</f>
        <v/>
      </c>
      <c r="X148" s="151">
        <f>IF(AND('1045Bi Dati di base lav.'!Q144="",'1045Bi Dati di base lav.'!R144=""),0,'1045Bi Dati di base lav.'!Q144-'1045Bi Dati di base lav.'!R144)</f>
        <v>0</v>
      </c>
      <c r="Y148" s="151" t="str">
        <f>IF(OR($C148="",'1045Bi Dati di base lav.'!N144="",F148="",'1045Bi Dati di base lav.'!P144="",X148=""),"",'1045Bi Dati di base lav.'!N144-F148-'1045Bi Dati di base lav.'!P144-X148)</f>
        <v/>
      </c>
      <c r="Z148" s="134" t="str">
        <f>IF(K148="","",K148 - '1045Bi Dati di base lav.'!S144)</f>
        <v/>
      </c>
      <c r="AA148" s="134" t="str">
        <f t="shared" si="43"/>
        <v/>
      </c>
      <c r="AB148" s="134" t="str">
        <f t="shared" si="44"/>
        <v/>
      </c>
      <c r="AC148" s="134" t="str">
        <f t="shared" si="45"/>
        <v/>
      </c>
      <c r="AD148" s="134" t="str">
        <f>IF(OR($C148="",K148="",N148=""),"",MAX(O148+'1045Bi Dati di base lav.'!T144-N148,0))</f>
        <v/>
      </c>
      <c r="AE148" s="134">
        <f>'1045Bi Dati di base lav.'!T144</f>
        <v>0</v>
      </c>
      <c r="AF148" s="134" t="str">
        <f t="shared" si="46"/>
        <v/>
      </c>
      <c r="AG148" s="139">
        <f>IF('1045Bi Dati di base lav.'!N144="",0,1)</f>
        <v>0</v>
      </c>
      <c r="AH148" s="143">
        <f t="shared" si="48"/>
        <v>0</v>
      </c>
      <c r="AI148" s="134">
        <f>IF('1045Bi Dati di base lav.'!N144="",0,'1045Bi Dati di base lav.'!N144)</f>
        <v>0</v>
      </c>
      <c r="AJ148" s="134">
        <f>IF('1045Bi Dati di base lav.'!N144="",0,'1045Bi Dati di base lav.'!P144)</f>
        <v>0</v>
      </c>
      <c r="AK148" s="158">
        <f>IF('1045Bi Dati di base lav.'!V144&gt;0,AA148,0)</f>
        <v>0</v>
      </c>
      <c r="AL148" s="140">
        <f>IF('1045Bi Dati di base lav.'!V144&gt;0,'1045Bi Dati di base lav.'!T144,0)</f>
        <v>0</v>
      </c>
      <c r="AM148" s="134">
        <f>'1045Bi Dati di base lav.'!N144</f>
        <v>0</v>
      </c>
      <c r="AN148" s="134">
        <f>'1045Bi Dati di base lav.'!P144</f>
        <v>0</v>
      </c>
      <c r="AO148" s="134">
        <f t="shared" si="47"/>
        <v>0</v>
      </c>
    </row>
    <row r="149" spans="1:41" s="135" customFormat="1" ht="16.899999999999999" customHeight="1">
      <c r="A149" s="159" t="str">
        <f>IF('1045Bi Dati di base lav.'!A145="","",'1045Bi Dati di base lav.'!A145)</f>
        <v/>
      </c>
      <c r="B149" s="160" t="str">
        <f>IF('1045Bi Dati di base lav.'!B145="","",'1045Bi Dati di base lav.'!B145)</f>
        <v/>
      </c>
      <c r="C149" s="161" t="str">
        <f>IF('1045Bi Dati di base lav.'!C145="","",'1045Bi Dati di base lav.'!C145)</f>
        <v/>
      </c>
      <c r="D149" s="228" t="str">
        <f>IF('1045Bi Dati di base lav.'!AG145="","",'1045Bi Dati di base lav.'!AG145)</f>
        <v/>
      </c>
      <c r="E149" s="236" t="str">
        <f>IF('1045Bi Dati di base lav.'!N145="","",'1045Bi Dati di base lav.'!N145)</f>
        <v/>
      </c>
      <c r="F149" s="224" t="str">
        <f>IF('1045Bi Dati di base lav.'!O145="","",'1045Bi Dati di base lav.'!O145)</f>
        <v/>
      </c>
      <c r="G149" s="231" t="str">
        <f>IF('1045Bi Dati di base lav.'!P145="","",'1045Bi Dati di base lav.'!P145)</f>
        <v/>
      </c>
      <c r="H149" s="232" t="str">
        <f>IF('1045Bi Dati di base lav.'!Q145="","",'1045Bi Dati di base lav.'!Q145)</f>
        <v/>
      </c>
      <c r="I149" s="233" t="str">
        <f>IF('1045Bi Dati di base lav.'!R145="","",'1045Bi Dati di base lav.'!R145)</f>
        <v/>
      </c>
      <c r="J149" s="338" t="str">
        <f t="shared" si="34"/>
        <v/>
      </c>
      <c r="K149" s="236" t="str">
        <f t="shared" si="35"/>
        <v/>
      </c>
      <c r="L149" s="234" t="str">
        <f>IF('1045Bi Dati di base lav.'!S145="","",'1045Bi Dati di base lav.'!S145)</f>
        <v/>
      </c>
      <c r="M149" s="235" t="str">
        <f t="shared" si="36"/>
        <v/>
      </c>
      <c r="N149" s="339" t="str">
        <f t="shared" si="37"/>
        <v/>
      </c>
      <c r="O149" s="338" t="str">
        <f t="shared" si="38"/>
        <v/>
      </c>
      <c r="P149" s="236" t="str">
        <f t="shared" si="39"/>
        <v/>
      </c>
      <c r="Q149" s="234" t="str">
        <f t="shared" si="40"/>
        <v/>
      </c>
      <c r="R149" s="235" t="str">
        <f t="shared" si="41"/>
        <v/>
      </c>
      <c r="S149" s="236" t="str">
        <f>IF(N149="","",MAX((N149-AE149)*'1045Ai Domanda'!$B$30,0))</f>
        <v/>
      </c>
      <c r="T149" s="237" t="str">
        <f t="shared" si="42"/>
        <v/>
      </c>
      <c r="U149" s="151"/>
      <c r="V149" s="158" t="str">
        <f>IF('1045Bi Dati di base lav.'!M145="","",'1045Bi Dati di base lav.'!M145)</f>
        <v/>
      </c>
      <c r="W149" s="158" t="str">
        <f>IF($C149="","",'1045Ei Conteggio'!D149)</f>
        <v/>
      </c>
      <c r="X149" s="151">
        <f>IF(AND('1045Bi Dati di base lav.'!Q145="",'1045Bi Dati di base lav.'!R145=""),0,'1045Bi Dati di base lav.'!Q145-'1045Bi Dati di base lav.'!R145)</f>
        <v>0</v>
      </c>
      <c r="Y149" s="151" t="str">
        <f>IF(OR($C149="",'1045Bi Dati di base lav.'!N145="",F149="",'1045Bi Dati di base lav.'!P145="",X149=""),"",'1045Bi Dati di base lav.'!N145-F149-'1045Bi Dati di base lav.'!P145-X149)</f>
        <v/>
      </c>
      <c r="Z149" s="134" t="str">
        <f>IF(K149="","",K149 - '1045Bi Dati di base lav.'!S145)</f>
        <v/>
      </c>
      <c r="AA149" s="134" t="str">
        <f t="shared" si="43"/>
        <v/>
      </c>
      <c r="AB149" s="134" t="str">
        <f t="shared" si="44"/>
        <v/>
      </c>
      <c r="AC149" s="134" t="str">
        <f t="shared" si="45"/>
        <v/>
      </c>
      <c r="AD149" s="134" t="str">
        <f>IF(OR($C149="",K149="",N149=""),"",MAX(O149+'1045Bi Dati di base lav.'!T145-N149,0))</f>
        <v/>
      </c>
      <c r="AE149" s="134">
        <f>'1045Bi Dati di base lav.'!T145</f>
        <v>0</v>
      </c>
      <c r="AF149" s="134" t="str">
        <f t="shared" si="46"/>
        <v/>
      </c>
      <c r="AG149" s="139">
        <f>IF('1045Bi Dati di base lav.'!N145="",0,1)</f>
        <v>0</v>
      </c>
      <c r="AH149" s="143">
        <f t="shared" si="48"/>
        <v>0</v>
      </c>
      <c r="AI149" s="134">
        <f>IF('1045Bi Dati di base lav.'!N145="",0,'1045Bi Dati di base lav.'!N145)</f>
        <v>0</v>
      </c>
      <c r="AJ149" s="134">
        <f>IF('1045Bi Dati di base lav.'!N145="",0,'1045Bi Dati di base lav.'!P145)</f>
        <v>0</v>
      </c>
      <c r="AK149" s="158">
        <f>IF('1045Bi Dati di base lav.'!V145&gt;0,AA149,0)</f>
        <v>0</v>
      </c>
      <c r="AL149" s="140">
        <f>IF('1045Bi Dati di base lav.'!V145&gt;0,'1045Bi Dati di base lav.'!T145,0)</f>
        <v>0</v>
      </c>
      <c r="AM149" s="134">
        <f>'1045Bi Dati di base lav.'!N145</f>
        <v>0</v>
      </c>
      <c r="AN149" s="134">
        <f>'1045Bi Dati di base lav.'!P145</f>
        <v>0</v>
      </c>
      <c r="AO149" s="134">
        <f t="shared" si="47"/>
        <v>0</v>
      </c>
    </row>
    <row r="150" spans="1:41" s="135" customFormat="1" ht="16.899999999999999" customHeight="1">
      <c r="A150" s="159" t="str">
        <f>IF('1045Bi Dati di base lav.'!A146="","",'1045Bi Dati di base lav.'!A146)</f>
        <v/>
      </c>
      <c r="B150" s="160" t="str">
        <f>IF('1045Bi Dati di base lav.'!B146="","",'1045Bi Dati di base lav.'!B146)</f>
        <v/>
      </c>
      <c r="C150" s="161" t="str">
        <f>IF('1045Bi Dati di base lav.'!C146="","",'1045Bi Dati di base lav.'!C146)</f>
        <v/>
      </c>
      <c r="D150" s="228" t="str">
        <f>IF('1045Bi Dati di base lav.'!AG146="","",'1045Bi Dati di base lav.'!AG146)</f>
        <v/>
      </c>
      <c r="E150" s="236" t="str">
        <f>IF('1045Bi Dati di base lav.'!N146="","",'1045Bi Dati di base lav.'!N146)</f>
        <v/>
      </c>
      <c r="F150" s="224" t="str">
        <f>IF('1045Bi Dati di base lav.'!O146="","",'1045Bi Dati di base lav.'!O146)</f>
        <v/>
      </c>
      <c r="G150" s="231" t="str">
        <f>IF('1045Bi Dati di base lav.'!P146="","",'1045Bi Dati di base lav.'!P146)</f>
        <v/>
      </c>
      <c r="H150" s="232" t="str">
        <f>IF('1045Bi Dati di base lav.'!Q146="","",'1045Bi Dati di base lav.'!Q146)</f>
        <v/>
      </c>
      <c r="I150" s="233" t="str">
        <f>IF('1045Bi Dati di base lav.'!R146="","",'1045Bi Dati di base lav.'!R146)</f>
        <v/>
      </c>
      <c r="J150" s="338" t="str">
        <f t="shared" si="34"/>
        <v/>
      </c>
      <c r="K150" s="236" t="str">
        <f t="shared" si="35"/>
        <v/>
      </c>
      <c r="L150" s="234" t="str">
        <f>IF('1045Bi Dati di base lav.'!S146="","",'1045Bi Dati di base lav.'!S146)</f>
        <v/>
      </c>
      <c r="M150" s="235" t="str">
        <f t="shared" si="36"/>
        <v/>
      </c>
      <c r="N150" s="339" t="str">
        <f t="shared" si="37"/>
        <v/>
      </c>
      <c r="O150" s="338" t="str">
        <f t="shared" si="38"/>
        <v/>
      </c>
      <c r="P150" s="236" t="str">
        <f t="shared" si="39"/>
        <v/>
      </c>
      <c r="Q150" s="234" t="str">
        <f t="shared" si="40"/>
        <v/>
      </c>
      <c r="R150" s="235" t="str">
        <f t="shared" si="41"/>
        <v/>
      </c>
      <c r="S150" s="236" t="str">
        <f>IF(N150="","",MAX((N150-AE150)*'1045Ai Domanda'!$B$30,0))</f>
        <v/>
      </c>
      <c r="T150" s="237" t="str">
        <f t="shared" si="42"/>
        <v/>
      </c>
      <c r="U150" s="151"/>
      <c r="V150" s="158" t="str">
        <f>IF('1045Bi Dati di base lav.'!M146="","",'1045Bi Dati di base lav.'!M146)</f>
        <v/>
      </c>
      <c r="W150" s="158" t="str">
        <f>IF($C150="","",'1045Ei Conteggio'!D150)</f>
        <v/>
      </c>
      <c r="X150" s="151">
        <f>IF(AND('1045Bi Dati di base lav.'!Q146="",'1045Bi Dati di base lav.'!R146=""),0,'1045Bi Dati di base lav.'!Q146-'1045Bi Dati di base lav.'!R146)</f>
        <v>0</v>
      </c>
      <c r="Y150" s="151" t="str">
        <f>IF(OR($C150="",'1045Bi Dati di base lav.'!N146="",F150="",'1045Bi Dati di base lav.'!P146="",X150=""),"",'1045Bi Dati di base lav.'!N146-F150-'1045Bi Dati di base lav.'!P146-X150)</f>
        <v/>
      </c>
      <c r="Z150" s="134" t="str">
        <f>IF(K150="","",K150 - '1045Bi Dati di base lav.'!S146)</f>
        <v/>
      </c>
      <c r="AA150" s="134" t="str">
        <f t="shared" si="43"/>
        <v/>
      </c>
      <c r="AB150" s="134" t="str">
        <f t="shared" si="44"/>
        <v/>
      </c>
      <c r="AC150" s="134" t="str">
        <f t="shared" si="45"/>
        <v/>
      </c>
      <c r="AD150" s="134" t="str">
        <f>IF(OR($C150="",K150="",N150=""),"",MAX(O150+'1045Bi Dati di base lav.'!T146-N150,0))</f>
        <v/>
      </c>
      <c r="AE150" s="134">
        <f>'1045Bi Dati di base lav.'!T146</f>
        <v>0</v>
      </c>
      <c r="AF150" s="134" t="str">
        <f t="shared" si="46"/>
        <v/>
      </c>
      <c r="AG150" s="139">
        <f>IF('1045Bi Dati di base lav.'!N146="",0,1)</f>
        <v>0</v>
      </c>
      <c r="AH150" s="143">
        <f t="shared" si="48"/>
        <v>0</v>
      </c>
      <c r="AI150" s="134">
        <f>IF('1045Bi Dati di base lav.'!N146="",0,'1045Bi Dati di base lav.'!N146)</f>
        <v>0</v>
      </c>
      <c r="AJ150" s="134">
        <f>IF('1045Bi Dati di base lav.'!N146="",0,'1045Bi Dati di base lav.'!P146)</f>
        <v>0</v>
      </c>
      <c r="AK150" s="158">
        <f>IF('1045Bi Dati di base lav.'!V146&gt;0,AA150,0)</f>
        <v>0</v>
      </c>
      <c r="AL150" s="140">
        <f>IF('1045Bi Dati di base lav.'!V146&gt;0,'1045Bi Dati di base lav.'!T146,0)</f>
        <v>0</v>
      </c>
      <c r="AM150" s="134">
        <f>'1045Bi Dati di base lav.'!N146</f>
        <v>0</v>
      </c>
      <c r="AN150" s="134">
        <f>'1045Bi Dati di base lav.'!P146</f>
        <v>0</v>
      </c>
      <c r="AO150" s="134">
        <f t="shared" si="47"/>
        <v>0</v>
      </c>
    </row>
    <row r="151" spans="1:41" s="135" customFormat="1" ht="16.899999999999999" customHeight="1">
      <c r="A151" s="159" t="str">
        <f>IF('1045Bi Dati di base lav.'!A147="","",'1045Bi Dati di base lav.'!A147)</f>
        <v/>
      </c>
      <c r="B151" s="160" t="str">
        <f>IF('1045Bi Dati di base lav.'!B147="","",'1045Bi Dati di base lav.'!B147)</f>
        <v/>
      </c>
      <c r="C151" s="161" t="str">
        <f>IF('1045Bi Dati di base lav.'!C147="","",'1045Bi Dati di base lav.'!C147)</f>
        <v/>
      </c>
      <c r="D151" s="228" t="str">
        <f>IF('1045Bi Dati di base lav.'!AG147="","",'1045Bi Dati di base lav.'!AG147)</f>
        <v/>
      </c>
      <c r="E151" s="236" t="str">
        <f>IF('1045Bi Dati di base lav.'!N147="","",'1045Bi Dati di base lav.'!N147)</f>
        <v/>
      </c>
      <c r="F151" s="224" t="str">
        <f>IF('1045Bi Dati di base lav.'!O147="","",'1045Bi Dati di base lav.'!O147)</f>
        <v/>
      </c>
      <c r="G151" s="231" t="str">
        <f>IF('1045Bi Dati di base lav.'!P147="","",'1045Bi Dati di base lav.'!P147)</f>
        <v/>
      </c>
      <c r="H151" s="232" t="str">
        <f>IF('1045Bi Dati di base lav.'!Q147="","",'1045Bi Dati di base lav.'!Q147)</f>
        <v/>
      </c>
      <c r="I151" s="233" t="str">
        <f>IF('1045Bi Dati di base lav.'!R147="","",'1045Bi Dati di base lav.'!R147)</f>
        <v/>
      </c>
      <c r="J151" s="338" t="str">
        <f t="shared" si="34"/>
        <v/>
      </c>
      <c r="K151" s="236" t="str">
        <f t="shared" si="35"/>
        <v/>
      </c>
      <c r="L151" s="234" t="str">
        <f>IF('1045Bi Dati di base lav.'!S147="","",'1045Bi Dati di base lav.'!S147)</f>
        <v/>
      </c>
      <c r="M151" s="235" t="str">
        <f t="shared" si="36"/>
        <v/>
      </c>
      <c r="N151" s="339" t="str">
        <f t="shared" si="37"/>
        <v/>
      </c>
      <c r="O151" s="338" t="str">
        <f t="shared" si="38"/>
        <v/>
      </c>
      <c r="P151" s="236" t="str">
        <f t="shared" si="39"/>
        <v/>
      </c>
      <c r="Q151" s="234" t="str">
        <f t="shared" si="40"/>
        <v/>
      </c>
      <c r="R151" s="235" t="str">
        <f t="shared" si="41"/>
        <v/>
      </c>
      <c r="S151" s="236" t="str">
        <f>IF(N151="","",MAX((N151-AE151)*'1045Ai Domanda'!$B$30,0))</f>
        <v/>
      </c>
      <c r="T151" s="237" t="str">
        <f t="shared" si="42"/>
        <v/>
      </c>
      <c r="U151" s="151"/>
      <c r="V151" s="158" t="str">
        <f>IF('1045Bi Dati di base lav.'!M147="","",'1045Bi Dati di base lav.'!M147)</f>
        <v/>
      </c>
      <c r="W151" s="158" t="str">
        <f>IF($C151="","",'1045Ei Conteggio'!D151)</f>
        <v/>
      </c>
      <c r="X151" s="151">
        <f>IF(AND('1045Bi Dati di base lav.'!Q147="",'1045Bi Dati di base lav.'!R147=""),0,'1045Bi Dati di base lav.'!Q147-'1045Bi Dati di base lav.'!R147)</f>
        <v>0</v>
      </c>
      <c r="Y151" s="151" t="str">
        <f>IF(OR($C151="",'1045Bi Dati di base lav.'!N147="",F151="",'1045Bi Dati di base lav.'!P147="",X151=""),"",'1045Bi Dati di base lav.'!N147-F151-'1045Bi Dati di base lav.'!P147-X151)</f>
        <v/>
      </c>
      <c r="Z151" s="134" t="str">
        <f>IF(K151="","",K151 - '1045Bi Dati di base lav.'!S147)</f>
        <v/>
      </c>
      <c r="AA151" s="134" t="str">
        <f t="shared" si="43"/>
        <v/>
      </c>
      <c r="AB151" s="134" t="str">
        <f t="shared" si="44"/>
        <v/>
      </c>
      <c r="AC151" s="134" t="str">
        <f t="shared" si="45"/>
        <v/>
      </c>
      <c r="AD151" s="134" t="str">
        <f>IF(OR($C151="",K151="",N151=""),"",MAX(O151+'1045Bi Dati di base lav.'!T147-N151,0))</f>
        <v/>
      </c>
      <c r="AE151" s="134">
        <f>'1045Bi Dati di base lav.'!T147</f>
        <v>0</v>
      </c>
      <c r="AF151" s="134" t="str">
        <f t="shared" si="46"/>
        <v/>
      </c>
      <c r="AG151" s="139">
        <f>IF('1045Bi Dati di base lav.'!N147="",0,1)</f>
        <v>0</v>
      </c>
      <c r="AH151" s="143">
        <f t="shared" si="48"/>
        <v>0</v>
      </c>
      <c r="AI151" s="134">
        <f>IF('1045Bi Dati di base lav.'!N147="",0,'1045Bi Dati di base lav.'!N147)</f>
        <v>0</v>
      </c>
      <c r="AJ151" s="134">
        <f>IF('1045Bi Dati di base lav.'!N147="",0,'1045Bi Dati di base lav.'!P147)</f>
        <v>0</v>
      </c>
      <c r="AK151" s="158">
        <f>IF('1045Bi Dati di base lav.'!V147&gt;0,AA151,0)</f>
        <v>0</v>
      </c>
      <c r="AL151" s="140">
        <f>IF('1045Bi Dati di base lav.'!V147&gt;0,'1045Bi Dati di base lav.'!T147,0)</f>
        <v>0</v>
      </c>
      <c r="AM151" s="134">
        <f>'1045Bi Dati di base lav.'!N147</f>
        <v>0</v>
      </c>
      <c r="AN151" s="134">
        <f>'1045Bi Dati di base lav.'!P147</f>
        <v>0</v>
      </c>
      <c r="AO151" s="134">
        <f t="shared" si="47"/>
        <v>0</v>
      </c>
    </row>
    <row r="152" spans="1:41" s="135" customFormat="1" ht="16.899999999999999" customHeight="1">
      <c r="A152" s="159" t="str">
        <f>IF('1045Bi Dati di base lav.'!A148="","",'1045Bi Dati di base lav.'!A148)</f>
        <v/>
      </c>
      <c r="B152" s="160" t="str">
        <f>IF('1045Bi Dati di base lav.'!B148="","",'1045Bi Dati di base lav.'!B148)</f>
        <v/>
      </c>
      <c r="C152" s="161" t="str">
        <f>IF('1045Bi Dati di base lav.'!C148="","",'1045Bi Dati di base lav.'!C148)</f>
        <v/>
      </c>
      <c r="D152" s="228" t="str">
        <f>IF('1045Bi Dati di base lav.'!AG148="","",'1045Bi Dati di base lav.'!AG148)</f>
        <v/>
      </c>
      <c r="E152" s="236" t="str">
        <f>IF('1045Bi Dati di base lav.'!N148="","",'1045Bi Dati di base lav.'!N148)</f>
        <v/>
      </c>
      <c r="F152" s="224" t="str">
        <f>IF('1045Bi Dati di base lav.'!O148="","",'1045Bi Dati di base lav.'!O148)</f>
        <v/>
      </c>
      <c r="G152" s="231" t="str">
        <f>IF('1045Bi Dati di base lav.'!P148="","",'1045Bi Dati di base lav.'!P148)</f>
        <v/>
      </c>
      <c r="H152" s="232" t="str">
        <f>IF('1045Bi Dati di base lav.'!Q148="","",'1045Bi Dati di base lav.'!Q148)</f>
        <v/>
      </c>
      <c r="I152" s="233" t="str">
        <f>IF('1045Bi Dati di base lav.'!R148="","",'1045Bi Dati di base lav.'!R148)</f>
        <v/>
      </c>
      <c r="J152" s="338" t="str">
        <f t="shared" si="34"/>
        <v/>
      </c>
      <c r="K152" s="236" t="str">
        <f t="shared" si="35"/>
        <v/>
      </c>
      <c r="L152" s="234" t="str">
        <f>IF('1045Bi Dati di base lav.'!S148="","",'1045Bi Dati di base lav.'!S148)</f>
        <v/>
      </c>
      <c r="M152" s="235" t="str">
        <f t="shared" si="36"/>
        <v/>
      </c>
      <c r="N152" s="339" t="str">
        <f t="shared" si="37"/>
        <v/>
      </c>
      <c r="O152" s="338" t="str">
        <f t="shared" si="38"/>
        <v/>
      </c>
      <c r="P152" s="236" t="str">
        <f t="shared" si="39"/>
        <v/>
      </c>
      <c r="Q152" s="234" t="str">
        <f t="shared" si="40"/>
        <v/>
      </c>
      <c r="R152" s="235" t="str">
        <f t="shared" si="41"/>
        <v/>
      </c>
      <c r="S152" s="236" t="str">
        <f>IF(N152="","",MAX((N152-AE152)*'1045Ai Domanda'!$B$30,0))</f>
        <v/>
      </c>
      <c r="T152" s="237" t="str">
        <f t="shared" si="42"/>
        <v/>
      </c>
      <c r="U152" s="151"/>
      <c r="V152" s="158" t="str">
        <f>IF('1045Bi Dati di base lav.'!M148="","",'1045Bi Dati di base lav.'!M148)</f>
        <v/>
      </c>
      <c r="W152" s="158" t="str">
        <f>IF($C152="","",'1045Ei Conteggio'!D152)</f>
        <v/>
      </c>
      <c r="X152" s="151">
        <f>IF(AND('1045Bi Dati di base lav.'!Q148="",'1045Bi Dati di base lav.'!R148=""),0,'1045Bi Dati di base lav.'!Q148-'1045Bi Dati di base lav.'!R148)</f>
        <v>0</v>
      </c>
      <c r="Y152" s="151" t="str">
        <f>IF(OR($C152="",'1045Bi Dati di base lav.'!N148="",F152="",'1045Bi Dati di base lav.'!P148="",X152=""),"",'1045Bi Dati di base lav.'!N148-F152-'1045Bi Dati di base lav.'!P148-X152)</f>
        <v/>
      </c>
      <c r="Z152" s="134" t="str">
        <f>IF(K152="","",K152 - '1045Bi Dati di base lav.'!S148)</f>
        <v/>
      </c>
      <c r="AA152" s="134" t="str">
        <f t="shared" si="43"/>
        <v/>
      </c>
      <c r="AB152" s="134" t="str">
        <f t="shared" si="44"/>
        <v/>
      </c>
      <c r="AC152" s="134" t="str">
        <f t="shared" si="45"/>
        <v/>
      </c>
      <c r="AD152" s="134" t="str">
        <f>IF(OR($C152="",K152="",N152=""),"",MAX(O152+'1045Bi Dati di base lav.'!T148-N152,0))</f>
        <v/>
      </c>
      <c r="AE152" s="134">
        <f>'1045Bi Dati di base lav.'!T148</f>
        <v>0</v>
      </c>
      <c r="AF152" s="134" t="str">
        <f t="shared" si="46"/>
        <v/>
      </c>
      <c r="AG152" s="139">
        <f>IF('1045Bi Dati di base lav.'!N148="",0,1)</f>
        <v>0</v>
      </c>
      <c r="AH152" s="143">
        <f t="shared" si="48"/>
        <v>0</v>
      </c>
      <c r="AI152" s="134">
        <f>IF('1045Bi Dati di base lav.'!N148="",0,'1045Bi Dati di base lav.'!N148)</f>
        <v>0</v>
      </c>
      <c r="AJ152" s="134">
        <f>IF('1045Bi Dati di base lav.'!N148="",0,'1045Bi Dati di base lav.'!P148)</f>
        <v>0</v>
      </c>
      <c r="AK152" s="158">
        <f>IF('1045Bi Dati di base lav.'!V148&gt;0,AA152,0)</f>
        <v>0</v>
      </c>
      <c r="AL152" s="140">
        <f>IF('1045Bi Dati di base lav.'!V148&gt;0,'1045Bi Dati di base lav.'!T148,0)</f>
        <v>0</v>
      </c>
      <c r="AM152" s="134">
        <f>'1045Bi Dati di base lav.'!N148</f>
        <v>0</v>
      </c>
      <c r="AN152" s="134">
        <f>'1045Bi Dati di base lav.'!P148</f>
        <v>0</v>
      </c>
      <c r="AO152" s="134">
        <f t="shared" si="47"/>
        <v>0</v>
      </c>
    </row>
    <row r="153" spans="1:41" s="135" customFormat="1" ht="16.899999999999999" customHeight="1">
      <c r="A153" s="159" t="str">
        <f>IF('1045Bi Dati di base lav.'!A149="","",'1045Bi Dati di base lav.'!A149)</f>
        <v/>
      </c>
      <c r="B153" s="160" t="str">
        <f>IF('1045Bi Dati di base lav.'!B149="","",'1045Bi Dati di base lav.'!B149)</f>
        <v/>
      </c>
      <c r="C153" s="161" t="str">
        <f>IF('1045Bi Dati di base lav.'!C149="","",'1045Bi Dati di base lav.'!C149)</f>
        <v/>
      </c>
      <c r="D153" s="228" t="str">
        <f>IF('1045Bi Dati di base lav.'!AG149="","",'1045Bi Dati di base lav.'!AG149)</f>
        <v/>
      </c>
      <c r="E153" s="236" t="str">
        <f>IF('1045Bi Dati di base lav.'!N149="","",'1045Bi Dati di base lav.'!N149)</f>
        <v/>
      </c>
      <c r="F153" s="224" t="str">
        <f>IF('1045Bi Dati di base lav.'!O149="","",'1045Bi Dati di base lav.'!O149)</f>
        <v/>
      </c>
      <c r="G153" s="231" t="str">
        <f>IF('1045Bi Dati di base lav.'!P149="","",'1045Bi Dati di base lav.'!P149)</f>
        <v/>
      </c>
      <c r="H153" s="232" t="str">
        <f>IF('1045Bi Dati di base lav.'!Q149="","",'1045Bi Dati di base lav.'!Q149)</f>
        <v/>
      </c>
      <c r="I153" s="233" t="str">
        <f>IF('1045Bi Dati di base lav.'!R149="","",'1045Bi Dati di base lav.'!R149)</f>
        <v/>
      </c>
      <c r="J153" s="338" t="str">
        <f t="shared" si="34"/>
        <v/>
      </c>
      <c r="K153" s="236" t="str">
        <f t="shared" si="35"/>
        <v/>
      </c>
      <c r="L153" s="234" t="str">
        <f>IF('1045Bi Dati di base lav.'!S149="","",'1045Bi Dati di base lav.'!S149)</f>
        <v/>
      </c>
      <c r="M153" s="235" t="str">
        <f t="shared" si="36"/>
        <v/>
      </c>
      <c r="N153" s="339" t="str">
        <f t="shared" si="37"/>
        <v/>
      </c>
      <c r="O153" s="338" t="str">
        <f t="shared" si="38"/>
        <v/>
      </c>
      <c r="P153" s="236" t="str">
        <f t="shared" si="39"/>
        <v/>
      </c>
      <c r="Q153" s="234" t="str">
        <f t="shared" si="40"/>
        <v/>
      </c>
      <c r="R153" s="235" t="str">
        <f t="shared" si="41"/>
        <v/>
      </c>
      <c r="S153" s="236" t="str">
        <f>IF(N153="","",MAX((N153-AE153)*'1045Ai Domanda'!$B$30,0))</f>
        <v/>
      </c>
      <c r="T153" s="237" t="str">
        <f t="shared" si="42"/>
        <v/>
      </c>
      <c r="U153" s="151"/>
      <c r="V153" s="158" t="str">
        <f>IF('1045Bi Dati di base lav.'!M149="","",'1045Bi Dati di base lav.'!M149)</f>
        <v/>
      </c>
      <c r="W153" s="158" t="str">
        <f>IF($C153="","",'1045Ei Conteggio'!D153)</f>
        <v/>
      </c>
      <c r="X153" s="151">
        <f>IF(AND('1045Bi Dati di base lav.'!Q149="",'1045Bi Dati di base lav.'!R149=""),0,'1045Bi Dati di base lav.'!Q149-'1045Bi Dati di base lav.'!R149)</f>
        <v>0</v>
      </c>
      <c r="Y153" s="151" t="str">
        <f>IF(OR($C153="",'1045Bi Dati di base lav.'!N149="",F153="",'1045Bi Dati di base lav.'!P149="",X153=""),"",'1045Bi Dati di base lav.'!N149-F153-'1045Bi Dati di base lav.'!P149-X153)</f>
        <v/>
      </c>
      <c r="Z153" s="134" t="str">
        <f>IF(K153="","",K153 - '1045Bi Dati di base lav.'!S149)</f>
        <v/>
      </c>
      <c r="AA153" s="134" t="str">
        <f t="shared" si="43"/>
        <v/>
      </c>
      <c r="AB153" s="134" t="str">
        <f t="shared" si="44"/>
        <v/>
      </c>
      <c r="AC153" s="134" t="str">
        <f t="shared" si="45"/>
        <v/>
      </c>
      <c r="AD153" s="134" t="str">
        <f>IF(OR($C153="",K153="",N153=""),"",MAX(O153+'1045Bi Dati di base lav.'!T149-N153,0))</f>
        <v/>
      </c>
      <c r="AE153" s="134">
        <f>'1045Bi Dati di base lav.'!T149</f>
        <v>0</v>
      </c>
      <c r="AF153" s="134" t="str">
        <f t="shared" si="46"/>
        <v/>
      </c>
      <c r="AG153" s="139">
        <f>IF('1045Bi Dati di base lav.'!N149="",0,1)</f>
        <v>0</v>
      </c>
      <c r="AH153" s="143">
        <f t="shared" si="48"/>
        <v>0</v>
      </c>
      <c r="AI153" s="134">
        <f>IF('1045Bi Dati di base lav.'!N149="",0,'1045Bi Dati di base lav.'!N149)</f>
        <v>0</v>
      </c>
      <c r="AJ153" s="134">
        <f>IF('1045Bi Dati di base lav.'!N149="",0,'1045Bi Dati di base lav.'!P149)</f>
        <v>0</v>
      </c>
      <c r="AK153" s="158">
        <f>IF('1045Bi Dati di base lav.'!V149&gt;0,AA153,0)</f>
        <v>0</v>
      </c>
      <c r="AL153" s="140">
        <f>IF('1045Bi Dati di base lav.'!V149&gt;0,'1045Bi Dati di base lav.'!T149,0)</f>
        <v>0</v>
      </c>
      <c r="AM153" s="134">
        <f>'1045Bi Dati di base lav.'!N149</f>
        <v>0</v>
      </c>
      <c r="AN153" s="134">
        <f>'1045Bi Dati di base lav.'!P149</f>
        <v>0</v>
      </c>
      <c r="AO153" s="134">
        <f t="shared" si="47"/>
        <v>0</v>
      </c>
    </row>
    <row r="154" spans="1:41" s="135" customFormat="1" ht="16.899999999999999" customHeight="1">
      <c r="A154" s="159" t="str">
        <f>IF('1045Bi Dati di base lav.'!A150="","",'1045Bi Dati di base lav.'!A150)</f>
        <v/>
      </c>
      <c r="B154" s="160" t="str">
        <f>IF('1045Bi Dati di base lav.'!B150="","",'1045Bi Dati di base lav.'!B150)</f>
        <v/>
      </c>
      <c r="C154" s="161" t="str">
        <f>IF('1045Bi Dati di base lav.'!C150="","",'1045Bi Dati di base lav.'!C150)</f>
        <v/>
      </c>
      <c r="D154" s="228" t="str">
        <f>IF('1045Bi Dati di base lav.'!AG150="","",'1045Bi Dati di base lav.'!AG150)</f>
        <v/>
      </c>
      <c r="E154" s="236" t="str">
        <f>IF('1045Bi Dati di base lav.'!N150="","",'1045Bi Dati di base lav.'!N150)</f>
        <v/>
      </c>
      <c r="F154" s="224" t="str">
        <f>IF('1045Bi Dati di base lav.'!O150="","",'1045Bi Dati di base lav.'!O150)</f>
        <v/>
      </c>
      <c r="G154" s="231" t="str">
        <f>IF('1045Bi Dati di base lav.'!P150="","",'1045Bi Dati di base lav.'!P150)</f>
        <v/>
      </c>
      <c r="H154" s="232" t="str">
        <f>IF('1045Bi Dati di base lav.'!Q150="","",'1045Bi Dati di base lav.'!Q150)</f>
        <v/>
      </c>
      <c r="I154" s="233" t="str">
        <f>IF('1045Bi Dati di base lav.'!R150="","",'1045Bi Dati di base lav.'!R150)</f>
        <v/>
      </c>
      <c r="J154" s="338" t="str">
        <f t="shared" si="34"/>
        <v/>
      </c>
      <c r="K154" s="236" t="str">
        <f t="shared" si="35"/>
        <v/>
      </c>
      <c r="L154" s="234" t="str">
        <f>IF('1045Bi Dati di base lav.'!S150="","",'1045Bi Dati di base lav.'!S150)</f>
        <v/>
      </c>
      <c r="M154" s="235" t="str">
        <f t="shared" si="36"/>
        <v/>
      </c>
      <c r="N154" s="339" t="str">
        <f t="shared" si="37"/>
        <v/>
      </c>
      <c r="O154" s="338" t="str">
        <f t="shared" si="38"/>
        <v/>
      </c>
      <c r="P154" s="236" t="str">
        <f t="shared" si="39"/>
        <v/>
      </c>
      <c r="Q154" s="234" t="str">
        <f t="shared" si="40"/>
        <v/>
      </c>
      <c r="R154" s="235" t="str">
        <f t="shared" si="41"/>
        <v/>
      </c>
      <c r="S154" s="236" t="str">
        <f>IF(N154="","",MAX((N154-AE154)*'1045Ai Domanda'!$B$30,0))</f>
        <v/>
      </c>
      <c r="T154" s="237" t="str">
        <f t="shared" si="42"/>
        <v/>
      </c>
      <c r="U154" s="151"/>
      <c r="V154" s="158" t="str">
        <f>IF('1045Bi Dati di base lav.'!M150="","",'1045Bi Dati di base lav.'!M150)</f>
        <v/>
      </c>
      <c r="W154" s="158" t="str">
        <f>IF($C154="","",'1045Ei Conteggio'!D154)</f>
        <v/>
      </c>
      <c r="X154" s="151">
        <f>IF(AND('1045Bi Dati di base lav.'!Q150="",'1045Bi Dati di base lav.'!R150=""),0,'1045Bi Dati di base lav.'!Q150-'1045Bi Dati di base lav.'!R150)</f>
        <v>0</v>
      </c>
      <c r="Y154" s="151" t="str">
        <f>IF(OR($C154="",'1045Bi Dati di base lav.'!N150="",F154="",'1045Bi Dati di base lav.'!P150="",X154=""),"",'1045Bi Dati di base lav.'!N150-F154-'1045Bi Dati di base lav.'!P150-X154)</f>
        <v/>
      </c>
      <c r="Z154" s="134" t="str">
        <f>IF(K154="","",K154 - '1045Bi Dati di base lav.'!S150)</f>
        <v/>
      </c>
      <c r="AA154" s="134" t="str">
        <f t="shared" si="43"/>
        <v/>
      </c>
      <c r="AB154" s="134" t="str">
        <f t="shared" si="44"/>
        <v/>
      </c>
      <c r="AC154" s="134" t="str">
        <f t="shared" si="45"/>
        <v/>
      </c>
      <c r="AD154" s="134" t="str">
        <f>IF(OR($C154="",K154="",N154=""),"",MAX(O154+'1045Bi Dati di base lav.'!T150-N154,0))</f>
        <v/>
      </c>
      <c r="AE154" s="134">
        <f>'1045Bi Dati di base lav.'!T150</f>
        <v>0</v>
      </c>
      <c r="AF154" s="134" t="str">
        <f t="shared" si="46"/>
        <v/>
      </c>
      <c r="AG154" s="139">
        <f>IF('1045Bi Dati di base lav.'!N150="",0,1)</f>
        <v>0</v>
      </c>
      <c r="AH154" s="143">
        <f t="shared" si="48"/>
        <v>0</v>
      </c>
      <c r="AI154" s="134">
        <f>IF('1045Bi Dati di base lav.'!N150="",0,'1045Bi Dati di base lav.'!N150)</f>
        <v>0</v>
      </c>
      <c r="AJ154" s="134">
        <f>IF('1045Bi Dati di base lav.'!N150="",0,'1045Bi Dati di base lav.'!P150)</f>
        <v>0</v>
      </c>
      <c r="AK154" s="158">
        <f>IF('1045Bi Dati di base lav.'!V150&gt;0,AA154,0)</f>
        <v>0</v>
      </c>
      <c r="AL154" s="140">
        <f>IF('1045Bi Dati di base lav.'!V150&gt;0,'1045Bi Dati di base lav.'!T150,0)</f>
        <v>0</v>
      </c>
      <c r="AM154" s="134">
        <f>'1045Bi Dati di base lav.'!N150</f>
        <v>0</v>
      </c>
      <c r="AN154" s="134">
        <f>'1045Bi Dati di base lav.'!P150</f>
        <v>0</v>
      </c>
      <c r="AO154" s="134">
        <f t="shared" si="47"/>
        <v>0</v>
      </c>
    </row>
    <row r="155" spans="1:41" s="135" customFormat="1" ht="16.899999999999999" customHeight="1">
      <c r="A155" s="159" t="str">
        <f>IF('1045Bi Dati di base lav.'!A151="","",'1045Bi Dati di base lav.'!A151)</f>
        <v/>
      </c>
      <c r="B155" s="160" t="str">
        <f>IF('1045Bi Dati di base lav.'!B151="","",'1045Bi Dati di base lav.'!B151)</f>
        <v/>
      </c>
      <c r="C155" s="161" t="str">
        <f>IF('1045Bi Dati di base lav.'!C151="","",'1045Bi Dati di base lav.'!C151)</f>
        <v/>
      </c>
      <c r="D155" s="228" t="str">
        <f>IF('1045Bi Dati di base lav.'!AG151="","",'1045Bi Dati di base lav.'!AG151)</f>
        <v/>
      </c>
      <c r="E155" s="236" t="str">
        <f>IF('1045Bi Dati di base lav.'!N151="","",'1045Bi Dati di base lav.'!N151)</f>
        <v/>
      </c>
      <c r="F155" s="224" t="str">
        <f>IF('1045Bi Dati di base lav.'!O151="","",'1045Bi Dati di base lav.'!O151)</f>
        <v/>
      </c>
      <c r="G155" s="231" t="str">
        <f>IF('1045Bi Dati di base lav.'!P151="","",'1045Bi Dati di base lav.'!P151)</f>
        <v/>
      </c>
      <c r="H155" s="232" t="str">
        <f>IF('1045Bi Dati di base lav.'!Q151="","",'1045Bi Dati di base lav.'!Q151)</f>
        <v/>
      </c>
      <c r="I155" s="233" t="str">
        <f>IF('1045Bi Dati di base lav.'!R151="","",'1045Bi Dati di base lav.'!R151)</f>
        <v/>
      </c>
      <c r="J155" s="338" t="str">
        <f t="shared" si="34"/>
        <v/>
      </c>
      <c r="K155" s="236" t="str">
        <f t="shared" si="35"/>
        <v/>
      </c>
      <c r="L155" s="234" t="str">
        <f>IF('1045Bi Dati di base lav.'!S151="","",'1045Bi Dati di base lav.'!S151)</f>
        <v/>
      </c>
      <c r="M155" s="235" t="str">
        <f t="shared" si="36"/>
        <v/>
      </c>
      <c r="N155" s="339" t="str">
        <f t="shared" si="37"/>
        <v/>
      </c>
      <c r="O155" s="338" t="str">
        <f t="shared" si="38"/>
        <v/>
      </c>
      <c r="P155" s="236" t="str">
        <f t="shared" si="39"/>
        <v/>
      </c>
      <c r="Q155" s="234" t="str">
        <f t="shared" si="40"/>
        <v/>
      </c>
      <c r="R155" s="235" t="str">
        <f t="shared" si="41"/>
        <v/>
      </c>
      <c r="S155" s="236" t="str">
        <f>IF(N155="","",MAX((N155-AE155)*'1045Ai Domanda'!$B$30,0))</f>
        <v/>
      </c>
      <c r="T155" s="237" t="str">
        <f t="shared" si="42"/>
        <v/>
      </c>
      <c r="U155" s="151"/>
      <c r="V155" s="158" t="str">
        <f>IF('1045Bi Dati di base lav.'!M151="","",'1045Bi Dati di base lav.'!M151)</f>
        <v/>
      </c>
      <c r="W155" s="158" t="str">
        <f>IF($C155="","",'1045Ei Conteggio'!D155)</f>
        <v/>
      </c>
      <c r="X155" s="151">
        <f>IF(AND('1045Bi Dati di base lav.'!Q151="",'1045Bi Dati di base lav.'!R151=""),0,'1045Bi Dati di base lav.'!Q151-'1045Bi Dati di base lav.'!R151)</f>
        <v>0</v>
      </c>
      <c r="Y155" s="151" t="str">
        <f>IF(OR($C155="",'1045Bi Dati di base lav.'!N151="",F155="",'1045Bi Dati di base lav.'!P151="",X155=""),"",'1045Bi Dati di base lav.'!N151-F155-'1045Bi Dati di base lav.'!P151-X155)</f>
        <v/>
      </c>
      <c r="Z155" s="134" t="str">
        <f>IF(K155="","",K155 - '1045Bi Dati di base lav.'!S151)</f>
        <v/>
      </c>
      <c r="AA155" s="134" t="str">
        <f t="shared" si="43"/>
        <v/>
      </c>
      <c r="AB155" s="134" t="str">
        <f t="shared" si="44"/>
        <v/>
      </c>
      <c r="AC155" s="134" t="str">
        <f t="shared" si="45"/>
        <v/>
      </c>
      <c r="AD155" s="134" t="str">
        <f>IF(OR($C155="",K155="",N155=""),"",MAX(O155+'1045Bi Dati di base lav.'!T151-N155,0))</f>
        <v/>
      </c>
      <c r="AE155" s="134">
        <f>'1045Bi Dati di base lav.'!T151</f>
        <v>0</v>
      </c>
      <c r="AF155" s="134" t="str">
        <f t="shared" si="46"/>
        <v/>
      </c>
      <c r="AG155" s="139">
        <f>IF('1045Bi Dati di base lav.'!N151="",0,1)</f>
        <v>0</v>
      </c>
      <c r="AH155" s="143">
        <f t="shared" si="48"/>
        <v>0</v>
      </c>
      <c r="AI155" s="134">
        <f>IF('1045Bi Dati di base lav.'!N151="",0,'1045Bi Dati di base lav.'!N151)</f>
        <v>0</v>
      </c>
      <c r="AJ155" s="134">
        <f>IF('1045Bi Dati di base lav.'!N151="",0,'1045Bi Dati di base lav.'!P151)</f>
        <v>0</v>
      </c>
      <c r="AK155" s="158">
        <f>IF('1045Bi Dati di base lav.'!V151&gt;0,AA155,0)</f>
        <v>0</v>
      </c>
      <c r="AL155" s="140">
        <f>IF('1045Bi Dati di base lav.'!V151&gt;0,'1045Bi Dati di base lav.'!T151,0)</f>
        <v>0</v>
      </c>
      <c r="AM155" s="134">
        <f>'1045Bi Dati di base lav.'!N151</f>
        <v>0</v>
      </c>
      <c r="AN155" s="134">
        <f>'1045Bi Dati di base lav.'!P151</f>
        <v>0</v>
      </c>
      <c r="AO155" s="134">
        <f t="shared" si="47"/>
        <v>0</v>
      </c>
    </row>
    <row r="156" spans="1:41" s="135" customFormat="1" ht="16.899999999999999" customHeight="1">
      <c r="A156" s="159" t="str">
        <f>IF('1045Bi Dati di base lav.'!A152="","",'1045Bi Dati di base lav.'!A152)</f>
        <v/>
      </c>
      <c r="B156" s="160" t="str">
        <f>IF('1045Bi Dati di base lav.'!B152="","",'1045Bi Dati di base lav.'!B152)</f>
        <v/>
      </c>
      <c r="C156" s="161" t="str">
        <f>IF('1045Bi Dati di base lav.'!C152="","",'1045Bi Dati di base lav.'!C152)</f>
        <v/>
      </c>
      <c r="D156" s="228" t="str">
        <f>IF('1045Bi Dati di base lav.'!AG152="","",'1045Bi Dati di base lav.'!AG152)</f>
        <v/>
      </c>
      <c r="E156" s="236" t="str">
        <f>IF('1045Bi Dati di base lav.'!N152="","",'1045Bi Dati di base lav.'!N152)</f>
        <v/>
      </c>
      <c r="F156" s="224" t="str">
        <f>IF('1045Bi Dati di base lav.'!O152="","",'1045Bi Dati di base lav.'!O152)</f>
        <v/>
      </c>
      <c r="G156" s="231" t="str">
        <f>IF('1045Bi Dati di base lav.'!P152="","",'1045Bi Dati di base lav.'!P152)</f>
        <v/>
      </c>
      <c r="H156" s="232" t="str">
        <f>IF('1045Bi Dati di base lav.'!Q152="","",'1045Bi Dati di base lav.'!Q152)</f>
        <v/>
      </c>
      <c r="I156" s="233" t="str">
        <f>IF('1045Bi Dati di base lav.'!R152="","",'1045Bi Dati di base lav.'!R152)</f>
        <v/>
      </c>
      <c r="J156" s="338" t="str">
        <f t="shared" si="34"/>
        <v/>
      </c>
      <c r="K156" s="236" t="str">
        <f t="shared" si="35"/>
        <v/>
      </c>
      <c r="L156" s="234" t="str">
        <f>IF('1045Bi Dati di base lav.'!S152="","",'1045Bi Dati di base lav.'!S152)</f>
        <v/>
      </c>
      <c r="M156" s="235" t="str">
        <f t="shared" si="36"/>
        <v/>
      </c>
      <c r="N156" s="339" t="str">
        <f t="shared" si="37"/>
        <v/>
      </c>
      <c r="O156" s="338" t="str">
        <f t="shared" si="38"/>
        <v/>
      </c>
      <c r="P156" s="236" t="str">
        <f t="shared" si="39"/>
        <v/>
      </c>
      <c r="Q156" s="234" t="str">
        <f t="shared" si="40"/>
        <v/>
      </c>
      <c r="R156" s="235" t="str">
        <f t="shared" si="41"/>
        <v/>
      </c>
      <c r="S156" s="236" t="str">
        <f>IF(N156="","",MAX((N156-AE156)*'1045Ai Domanda'!$B$30,0))</f>
        <v/>
      </c>
      <c r="T156" s="237" t="str">
        <f t="shared" si="42"/>
        <v/>
      </c>
      <c r="U156" s="151"/>
      <c r="V156" s="158" t="str">
        <f>IF('1045Bi Dati di base lav.'!M152="","",'1045Bi Dati di base lav.'!M152)</f>
        <v/>
      </c>
      <c r="W156" s="158" t="str">
        <f>IF($C156="","",'1045Ei Conteggio'!D156)</f>
        <v/>
      </c>
      <c r="X156" s="151">
        <f>IF(AND('1045Bi Dati di base lav.'!Q152="",'1045Bi Dati di base lav.'!R152=""),0,'1045Bi Dati di base lav.'!Q152-'1045Bi Dati di base lav.'!R152)</f>
        <v>0</v>
      </c>
      <c r="Y156" s="151" t="str">
        <f>IF(OR($C156="",'1045Bi Dati di base lav.'!N152="",F156="",'1045Bi Dati di base lav.'!P152="",X156=""),"",'1045Bi Dati di base lav.'!N152-F156-'1045Bi Dati di base lav.'!P152-X156)</f>
        <v/>
      </c>
      <c r="Z156" s="134" t="str">
        <f>IF(K156="","",K156 - '1045Bi Dati di base lav.'!S152)</f>
        <v/>
      </c>
      <c r="AA156" s="134" t="str">
        <f t="shared" si="43"/>
        <v/>
      </c>
      <c r="AB156" s="134" t="str">
        <f t="shared" si="44"/>
        <v/>
      </c>
      <c r="AC156" s="134" t="str">
        <f t="shared" si="45"/>
        <v/>
      </c>
      <c r="AD156" s="134" t="str">
        <f>IF(OR($C156="",K156="",N156=""),"",MAX(O156+'1045Bi Dati di base lav.'!T152-N156,0))</f>
        <v/>
      </c>
      <c r="AE156" s="134">
        <f>'1045Bi Dati di base lav.'!T152</f>
        <v>0</v>
      </c>
      <c r="AF156" s="134" t="str">
        <f t="shared" si="46"/>
        <v/>
      </c>
      <c r="AG156" s="139">
        <f>IF('1045Bi Dati di base lav.'!N152="",0,1)</f>
        <v>0</v>
      </c>
      <c r="AH156" s="143">
        <f t="shared" si="48"/>
        <v>0</v>
      </c>
      <c r="AI156" s="134">
        <f>IF('1045Bi Dati di base lav.'!N152="",0,'1045Bi Dati di base lav.'!N152)</f>
        <v>0</v>
      </c>
      <c r="AJ156" s="134">
        <f>IF('1045Bi Dati di base lav.'!N152="",0,'1045Bi Dati di base lav.'!P152)</f>
        <v>0</v>
      </c>
      <c r="AK156" s="158">
        <f>IF('1045Bi Dati di base lav.'!V152&gt;0,AA156,0)</f>
        <v>0</v>
      </c>
      <c r="AL156" s="140">
        <f>IF('1045Bi Dati di base lav.'!V152&gt;0,'1045Bi Dati di base lav.'!T152,0)</f>
        <v>0</v>
      </c>
      <c r="AM156" s="134">
        <f>'1045Bi Dati di base lav.'!N152</f>
        <v>0</v>
      </c>
      <c r="AN156" s="134">
        <f>'1045Bi Dati di base lav.'!P152</f>
        <v>0</v>
      </c>
      <c r="AO156" s="134">
        <f t="shared" si="47"/>
        <v>0</v>
      </c>
    </row>
    <row r="157" spans="1:41" s="135" customFormat="1" ht="16.899999999999999" customHeight="1">
      <c r="A157" s="159" t="str">
        <f>IF('1045Bi Dati di base lav.'!A153="","",'1045Bi Dati di base lav.'!A153)</f>
        <v/>
      </c>
      <c r="B157" s="160" t="str">
        <f>IF('1045Bi Dati di base lav.'!B153="","",'1045Bi Dati di base lav.'!B153)</f>
        <v/>
      </c>
      <c r="C157" s="161" t="str">
        <f>IF('1045Bi Dati di base lav.'!C153="","",'1045Bi Dati di base lav.'!C153)</f>
        <v/>
      </c>
      <c r="D157" s="228" t="str">
        <f>IF('1045Bi Dati di base lav.'!AG153="","",'1045Bi Dati di base lav.'!AG153)</f>
        <v/>
      </c>
      <c r="E157" s="236" t="str">
        <f>IF('1045Bi Dati di base lav.'!N153="","",'1045Bi Dati di base lav.'!N153)</f>
        <v/>
      </c>
      <c r="F157" s="224" t="str">
        <f>IF('1045Bi Dati di base lav.'!O153="","",'1045Bi Dati di base lav.'!O153)</f>
        <v/>
      </c>
      <c r="G157" s="231" t="str">
        <f>IF('1045Bi Dati di base lav.'!P153="","",'1045Bi Dati di base lav.'!P153)</f>
        <v/>
      </c>
      <c r="H157" s="232" t="str">
        <f>IF('1045Bi Dati di base lav.'!Q153="","",'1045Bi Dati di base lav.'!Q153)</f>
        <v/>
      </c>
      <c r="I157" s="233" t="str">
        <f>IF('1045Bi Dati di base lav.'!R153="","",'1045Bi Dati di base lav.'!R153)</f>
        <v/>
      </c>
      <c r="J157" s="338" t="str">
        <f t="shared" si="34"/>
        <v/>
      </c>
      <c r="K157" s="236" t="str">
        <f t="shared" si="35"/>
        <v/>
      </c>
      <c r="L157" s="234" t="str">
        <f>IF('1045Bi Dati di base lav.'!S153="","",'1045Bi Dati di base lav.'!S153)</f>
        <v/>
      </c>
      <c r="M157" s="235" t="str">
        <f t="shared" si="36"/>
        <v/>
      </c>
      <c r="N157" s="339" t="str">
        <f t="shared" si="37"/>
        <v/>
      </c>
      <c r="O157" s="338" t="str">
        <f t="shared" si="38"/>
        <v/>
      </c>
      <c r="P157" s="236" t="str">
        <f t="shared" si="39"/>
        <v/>
      </c>
      <c r="Q157" s="234" t="str">
        <f t="shared" si="40"/>
        <v/>
      </c>
      <c r="R157" s="235" t="str">
        <f t="shared" si="41"/>
        <v/>
      </c>
      <c r="S157" s="236" t="str">
        <f>IF(N157="","",MAX((N157-AE157)*'1045Ai Domanda'!$B$30,0))</f>
        <v/>
      </c>
      <c r="T157" s="237" t="str">
        <f t="shared" si="42"/>
        <v/>
      </c>
      <c r="U157" s="151"/>
      <c r="V157" s="158" t="str">
        <f>IF('1045Bi Dati di base lav.'!M153="","",'1045Bi Dati di base lav.'!M153)</f>
        <v/>
      </c>
      <c r="W157" s="158" t="str">
        <f>IF($C157="","",'1045Ei Conteggio'!D157)</f>
        <v/>
      </c>
      <c r="X157" s="151">
        <f>IF(AND('1045Bi Dati di base lav.'!Q153="",'1045Bi Dati di base lav.'!R153=""),0,'1045Bi Dati di base lav.'!Q153-'1045Bi Dati di base lav.'!R153)</f>
        <v>0</v>
      </c>
      <c r="Y157" s="151" t="str">
        <f>IF(OR($C157="",'1045Bi Dati di base lav.'!N153="",F157="",'1045Bi Dati di base lav.'!P153="",X157=""),"",'1045Bi Dati di base lav.'!N153-F157-'1045Bi Dati di base lav.'!P153-X157)</f>
        <v/>
      </c>
      <c r="Z157" s="134" t="str">
        <f>IF(K157="","",K157 - '1045Bi Dati di base lav.'!S153)</f>
        <v/>
      </c>
      <c r="AA157" s="134" t="str">
        <f t="shared" si="43"/>
        <v/>
      </c>
      <c r="AB157" s="134" t="str">
        <f t="shared" si="44"/>
        <v/>
      </c>
      <c r="AC157" s="134" t="str">
        <f t="shared" si="45"/>
        <v/>
      </c>
      <c r="AD157" s="134" t="str">
        <f>IF(OR($C157="",K157="",N157=""),"",MAX(O157+'1045Bi Dati di base lav.'!T153-N157,0))</f>
        <v/>
      </c>
      <c r="AE157" s="134">
        <f>'1045Bi Dati di base lav.'!T153</f>
        <v>0</v>
      </c>
      <c r="AF157" s="134" t="str">
        <f t="shared" si="46"/>
        <v/>
      </c>
      <c r="AG157" s="139">
        <f>IF('1045Bi Dati di base lav.'!N153="",0,1)</f>
        <v>0</v>
      </c>
      <c r="AH157" s="143">
        <f t="shared" si="48"/>
        <v>0</v>
      </c>
      <c r="AI157" s="134">
        <f>IF('1045Bi Dati di base lav.'!N153="",0,'1045Bi Dati di base lav.'!N153)</f>
        <v>0</v>
      </c>
      <c r="AJ157" s="134">
        <f>IF('1045Bi Dati di base lav.'!N153="",0,'1045Bi Dati di base lav.'!P153)</f>
        <v>0</v>
      </c>
      <c r="AK157" s="158">
        <f>IF('1045Bi Dati di base lav.'!V153&gt;0,AA157,0)</f>
        <v>0</v>
      </c>
      <c r="AL157" s="140">
        <f>IF('1045Bi Dati di base lav.'!V153&gt;0,'1045Bi Dati di base lav.'!T153,0)</f>
        <v>0</v>
      </c>
      <c r="AM157" s="134">
        <f>'1045Bi Dati di base lav.'!N153</f>
        <v>0</v>
      </c>
      <c r="AN157" s="134">
        <f>'1045Bi Dati di base lav.'!P153</f>
        <v>0</v>
      </c>
      <c r="AO157" s="134">
        <f t="shared" si="47"/>
        <v>0</v>
      </c>
    </row>
    <row r="158" spans="1:41" s="135" customFormat="1" ht="16.899999999999999" customHeight="1">
      <c r="A158" s="159" t="str">
        <f>IF('1045Bi Dati di base lav.'!A154="","",'1045Bi Dati di base lav.'!A154)</f>
        <v/>
      </c>
      <c r="B158" s="160" t="str">
        <f>IF('1045Bi Dati di base lav.'!B154="","",'1045Bi Dati di base lav.'!B154)</f>
        <v/>
      </c>
      <c r="C158" s="161" t="str">
        <f>IF('1045Bi Dati di base lav.'!C154="","",'1045Bi Dati di base lav.'!C154)</f>
        <v/>
      </c>
      <c r="D158" s="228" t="str">
        <f>IF('1045Bi Dati di base lav.'!AG154="","",'1045Bi Dati di base lav.'!AG154)</f>
        <v/>
      </c>
      <c r="E158" s="236" t="str">
        <f>IF('1045Bi Dati di base lav.'!N154="","",'1045Bi Dati di base lav.'!N154)</f>
        <v/>
      </c>
      <c r="F158" s="224" t="str">
        <f>IF('1045Bi Dati di base lav.'!O154="","",'1045Bi Dati di base lav.'!O154)</f>
        <v/>
      </c>
      <c r="G158" s="231" t="str">
        <f>IF('1045Bi Dati di base lav.'!P154="","",'1045Bi Dati di base lav.'!P154)</f>
        <v/>
      </c>
      <c r="H158" s="232" t="str">
        <f>IF('1045Bi Dati di base lav.'!Q154="","",'1045Bi Dati di base lav.'!Q154)</f>
        <v/>
      </c>
      <c r="I158" s="233" t="str">
        <f>IF('1045Bi Dati di base lav.'!R154="","",'1045Bi Dati di base lav.'!R154)</f>
        <v/>
      </c>
      <c r="J158" s="338" t="str">
        <f t="shared" si="34"/>
        <v/>
      </c>
      <c r="K158" s="236" t="str">
        <f t="shared" si="35"/>
        <v/>
      </c>
      <c r="L158" s="234" t="str">
        <f>IF('1045Bi Dati di base lav.'!S154="","",'1045Bi Dati di base lav.'!S154)</f>
        <v/>
      </c>
      <c r="M158" s="235" t="str">
        <f t="shared" si="36"/>
        <v/>
      </c>
      <c r="N158" s="339" t="str">
        <f t="shared" si="37"/>
        <v/>
      </c>
      <c r="O158" s="338" t="str">
        <f t="shared" si="38"/>
        <v/>
      </c>
      <c r="P158" s="236" t="str">
        <f t="shared" si="39"/>
        <v/>
      </c>
      <c r="Q158" s="234" t="str">
        <f t="shared" si="40"/>
        <v/>
      </c>
      <c r="R158" s="235" t="str">
        <f t="shared" si="41"/>
        <v/>
      </c>
      <c r="S158" s="236" t="str">
        <f>IF(N158="","",MAX((N158-AE158)*'1045Ai Domanda'!$B$30,0))</f>
        <v/>
      </c>
      <c r="T158" s="237" t="str">
        <f t="shared" si="42"/>
        <v/>
      </c>
      <c r="U158" s="151"/>
      <c r="V158" s="158" t="str">
        <f>IF('1045Bi Dati di base lav.'!M154="","",'1045Bi Dati di base lav.'!M154)</f>
        <v/>
      </c>
      <c r="W158" s="158" t="str">
        <f>IF($C158="","",'1045Ei Conteggio'!D158)</f>
        <v/>
      </c>
      <c r="X158" s="151">
        <f>IF(AND('1045Bi Dati di base lav.'!Q154="",'1045Bi Dati di base lav.'!R154=""),0,'1045Bi Dati di base lav.'!Q154-'1045Bi Dati di base lav.'!R154)</f>
        <v>0</v>
      </c>
      <c r="Y158" s="151" t="str">
        <f>IF(OR($C158="",'1045Bi Dati di base lav.'!N154="",F158="",'1045Bi Dati di base lav.'!P154="",X158=""),"",'1045Bi Dati di base lav.'!N154-F158-'1045Bi Dati di base lav.'!P154-X158)</f>
        <v/>
      </c>
      <c r="Z158" s="134" t="str">
        <f>IF(K158="","",K158 - '1045Bi Dati di base lav.'!S154)</f>
        <v/>
      </c>
      <c r="AA158" s="134" t="str">
        <f t="shared" si="43"/>
        <v/>
      </c>
      <c r="AB158" s="134" t="str">
        <f t="shared" si="44"/>
        <v/>
      </c>
      <c r="AC158" s="134" t="str">
        <f t="shared" si="45"/>
        <v/>
      </c>
      <c r="AD158" s="134" t="str">
        <f>IF(OR($C158="",K158="",N158=""),"",MAX(O158+'1045Bi Dati di base lav.'!T154-N158,0))</f>
        <v/>
      </c>
      <c r="AE158" s="134">
        <f>'1045Bi Dati di base lav.'!T154</f>
        <v>0</v>
      </c>
      <c r="AF158" s="134" t="str">
        <f t="shared" si="46"/>
        <v/>
      </c>
      <c r="AG158" s="139">
        <f>IF('1045Bi Dati di base lav.'!N154="",0,1)</f>
        <v>0</v>
      </c>
      <c r="AH158" s="143">
        <f t="shared" si="48"/>
        <v>0</v>
      </c>
      <c r="AI158" s="134">
        <f>IF('1045Bi Dati di base lav.'!N154="",0,'1045Bi Dati di base lav.'!N154)</f>
        <v>0</v>
      </c>
      <c r="AJ158" s="134">
        <f>IF('1045Bi Dati di base lav.'!N154="",0,'1045Bi Dati di base lav.'!P154)</f>
        <v>0</v>
      </c>
      <c r="AK158" s="158">
        <f>IF('1045Bi Dati di base lav.'!V154&gt;0,AA158,0)</f>
        <v>0</v>
      </c>
      <c r="AL158" s="140">
        <f>IF('1045Bi Dati di base lav.'!V154&gt;0,'1045Bi Dati di base lav.'!T154,0)</f>
        <v>0</v>
      </c>
      <c r="AM158" s="134">
        <f>'1045Bi Dati di base lav.'!N154</f>
        <v>0</v>
      </c>
      <c r="AN158" s="134">
        <f>'1045Bi Dati di base lav.'!P154</f>
        <v>0</v>
      </c>
      <c r="AO158" s="134">
        <f t="shared" si="47"/>
        <v>0</v>
      </c>
    </row>
    <row r="159" spans="1:41" s="135" customFormat="1" ht="16.899999999999999" customHeight="1">
      <c r="A159" s="159" t="str">
        <f>IF('1045Bi Dati di base lav.'!A155="","",'1045Bi Dati di base lav.'!A155)</f>
        <v/>
      </c>
      <c r="B159" s="160" t="str">
        <f>IF('1045Bi Dati di base lav.'!B155="","",'1045Bi Dati di base lav.'!B155)</f>
        <v/>
      </c>
      <c r="C159" s="161" t="str">
        <f>IF('1045Bi Dati di base lav.'!C155="","",'1045Bi Dati di base lav.'!C155)</f>
        <v/>
      </c>
      <c r="D159" s="228" t="str">
        <f>IF('1045Bi Dati di base lav.'!AG155="","",'1045Bi Dati di base lav.'!AG155)</f>
        <v/>
      </c>
      <c r="E159" s="236" t="str">
        <f>IF('1045Bi Dati di base lav.'!N155="","",'1045Bi Dati di base lav.'!N155)</f>
        <v/>
      </c>
      <c r="F159" s="224" t="str">
        <f>IF('1045Bi Dati di base lav.'!O155="","",'1045Bi Dati di base lav.'!O155)</f>
        <v/>
      </c>
      <c r="G159" s="231" t="str">
        <f>IF('1045Bi Dati di base lav.'!P155="","",'1045Bi Dati di base lav.'!P155)</f>
        <v/>
      </c>
      <c r="H159" s="232" t="str">
        <f>IF('1045Bi Dati di base lav.'!Q155="","",'1045Bi Dati di base lav.'!Q155)</f>
        <v/>
      </c>
      <c r="I159" s="233" t="str">
        <f>IF('1045Bi Dati di base lav.'!R155="","",'1045Bi Dati di base lav.'!R155)</f>
        <v/>
      </c>
      <c r="J159" s="338" t="str">
        <f t="shared" si="34"/>
        <v/>
      </c>
      <c r="K159" s="236" t="str">
        <f t="shared" si="35"/>
        <v/>
      </c>
      <c r="L159" s="234" t="str">
        <f>IF('1045Bi Dati di base lav.'!S155="","",'1045Bi Dati di base lav.'!S155)</f>
        <v/>
      </c>
      <c r="M159" s="235" t="str">
        <f t="shared" si="36"/>
        <v/>
      </c>
      <c r="N159" s="339" t="str">
        <f t="shared" si="37"/>
        <v/>
      </c>
      <c r="O159" s="338" t="str">
        <f t="shared" si="38"/>
        <v/>
      </c>
      <c r="P159" s="236" t="str">
        <f t="shared" si="39"/>
        <v/>
      </c>
      <c r="Q159" s="234" t="str">
        <f t="shared" si="40"/>
        <v/>
      </c>
      <c r="R159" s="235" t="str">
        <f t="shared" si="41"/>
        <v/>
      </c>
      <c r="S159" s="236" t="str">
        <f>IF(N159="","",MAX((N159-AE159)*'1045Ai Domanda'!$B$30,0))</f>
        <v/>
      </c>
      <c r="T159" s="237" t="str">
        <f t="shared" si="42"/>
        <v/>
      </c>
      <c r="U159" s="151"/>
      <c r="V159" s="158" t="str">
        <f>IF('1045Bi Dati di base lav.'!M155="","",'1045Bi Dati di base lav.'!M155)</f>
        <v/>
      </c>
      <c r="W159" s="158" t="str">
        <f>IF($C159="","",'1045Ei Conteggio'!D159)</f>
        <v/>
      </c>
      <c r="X159" s="151">
        <f>IF(AND('1045Bi Dati di base lav.'!Q155="",'1045Bi Dati di base lav.'!R155=""),0,'1045Bi Dati di base lav.'!Q155-'1045Bi Dati di base lav.'!R155)</f>
        <v>0</v>
      </c>
      <c r="Y159" s="151" t="str">
        <f>IF(OR($C159="",'1045Bi Dati di base lav.'!N155="",F159="",'1045Bi Dati di base lav.'!P155="",X159=""),"",'1045Bi Dati di base lav.'!N155-F159-'1045Bi Dati di base lav.'!P155-X159)</f>
        <v/>
      </c>
      <c r="Z159" s="134" t="str">
        <f>IF(K159="","",K159 - '1045Bi Dati di base lav.'!S155)</f>
        <v/>
      </c>
      <c r="AA159" s="134" t="str">
        <f t="shared" si="43"/>
        <v/>
      </c>
      <c r="AB159" s="134" t="str">
        <f t="shared" si="44"/>
        <v/>
      </c>
      <c r="AC159" s="134" t="str">
        <f t="shared" si="45"/>
        <v/>
      </c>
      <c r="AD159" s="134" t="str">
        <f>IF(OR($C159="",K159="",N159=""),"",MAX(O159+'1045Bi Dati di base lav.'!T155-N159,0))</f>
        <v/>
      </c>
      <c r="AE159" s="134">
        <f>'1045Bi Dati di base lav.'!T155</f>
        <v>0</v>
      </c>
      <c r="AF159" s="134" t="str">
        <f t="shared" si="46"/>
        <v/>
      </c>
      <c r="AG159" s="139">
        <f>IF('1045Bi Dati di base lav.'!N155="",0,1)</f>
        <v>0</v>
      </c>
      <c r="AH159" s="143">
        <f t="shared" si="48"/>
        <v>0</v>
      </c>
      <c r="AI159" s="134">
        <f>IF('1045Bi Dati di base lav.'!N155="",0,'1045Bi Dati di base lav.'!N155)</f>
        <v>0</v>
      </c>
      <c r="AJ159" s="134">
        <f>IF('1045Bi Dati di base lav.'!N155="",0,'1045Bi Dati di base lav.'!P155)</f>
        <v>0</v>
      </c>
      <c r="AK159" s="158">
        <f>IF('1045Bi Dati di base lav.'!V155&gt;0,AA159,0)</f>
        <v>0</v>
      </c>
      <c r="AL159" s="140">
        <f>IF('1045Bi Dati di base lav.'!V155&gt;0,'1045Bi Dati di base lav.'!T155,0)</f>
        <v>0</v>
      </c>
      <c r="AM159" s="134">
        <f>'1045Bi Dati di base lav.'!N155</f>
        <v>0</v>
      </c>
      <c r="AN159" s="134">
        <f>'1045Bi Dati di base lav.'!P155</f>
        <v>0</v>
      </c>
      <c r="AO159" s="134">
        <f t="shared" si="47"/>
        <v>0</v>
      </c>
    </row>
    <row r="160" spans="1:41" s="135" customFormat="1" ht="16.899999999999999" customHeight="1">
      <c r="A160" s="159" t="str">
        <f>IF('1045Bi Dati di base lav.'!A156="","",'1045Bi Dati di base lav.'!A156)</f>
        <v/>
      </c>
      <c r="B160" s="160" t="str">
        <f>IF('1045Bi Dati di base lav.'!B156="","",'1045Bi Dati di base lav.'!B156)</f>
        <v/>
      </c>
      <c r="C160" s="161" t="str">
        <f>IF('1045Bi Dati di base lav.'!C156="","",'1045Bi Dati di base lav.'!C156)</f>
        <v/>
      </c>
      <c r="D160" s="228" t="str">
        <f>IF('1045Bi Dati di base lav.'!AG156="","",'1045Bi Dati di base lav.'!AG156)</f>
        <v/>
      </c>
      <c r="E160" s="236" t="str">
        <f>IF('1045Bi Dati di base lav.'!N156="","",'1045Bi Dati di base lav.'!N156)</f>
        <v/>
      </c>
      <c r="F160" s="224" t="str">
        <f>IF('1045Bi Dati di base lav.'!O156="","",'1045Bi Dati di base lav.'!O156)</f>
        <v/>
      </c>
      <c r="G160" s="231" t="str">
        <f>IF('1045Bi Dati di base lav.'!P156="","",'1045Bi Dati di base lav.'!P156)</f>
        <v/>
      </c>
      <c r="H160" s="232" t="str">
        <f>IF('1045Bi Dati di base lav.'!Q156="","",'1045Bi Dati di base lav.'!Q156)</f>
        <v/>
      </c>
      <c r="I160" s="233" t="str">
        <f>IF('1045Bi Dati di base lav.'!R156="","",'1045Bi Dati di base lav.'!R156)</f>
        <v/>
      </c>
      <c r="J160" s="338" t="str">
        <f t="shared" si="34"/>
        <v/>
      </c>
      <c r="K160" s="236" t="str">
        <f t="shared" si="35"/>
        <v/>
      </c>
      <c r="L160" s="234" t="str">
        <f>IF('1045Bi Dati di base lav.'!S156="","",'1045Bi Dati di base lav.'!S156)</f>
        <v/>
      </c>
      <c r="M160" s="235" t="str">
        <f t="shared" si="36"/>
        <v/>
      </c>
      <c r="N160" s="339" t="str">
        <f t="shared" si="37"/>
        <v/>
      </c>
      <c r="O160" s="338" t="str">
        <f t="shared" si="38"/>
        <v/>
      </c>
      <c r="P160" s="236" t="str">
        <f t="shared" si="39"/>
        <v/>
      </c>
      <c r="Q160" s="234" t="str">
        <f t="shared" si="40"/>
        <v/>
      </c>
      <c r="R160" s="235" t="str">
        <f t="shared" si="41"/>
        <v/>
      </c>
      <c r="S160" s="236" t="str">
        <f>IF(N160="","",MAX((N160-AE160)*'1045Ai Domanda'!$B$30,0))</f>
        <v/>
      </c>
      <c r="T160" s="237" t="str">
        <f t="shared" si="42"/>
        <v/>
      </c>
      <c r="U160" s="151"/>
      <c r="V160" s="158" t="str">
        <f>IF('1045Bi Dati di base lav.'!M156="","",'1045Bi Dati di base lav.'!M156)</f>
        <v/>
      </c>
      <c r="W160" s="158" t="str">
        <f>IF($C160="","",'1045Ei Conteggio'!D160)</f>
        <v/>
      </c>
      <c r="X160" s="151">
        <f>IF(AND('1045Bi Dati di base lav.'!Q156="",'1045Bi Dati di base lav.'!R156=""),0,'1045Bi Dati di base lav.'!Q156-'1045Bi Dati di base lav.'!R156)</f>
        <v>0</v>
      </c>
      <c r="Y160" s="151" t="str">
        <f>IF(OR($C160="",'1045Bi Dati di base lav.'!N156="",F160="",'1045Bi Dati di base lav.'!P156="",X160=""),"",'1045Bi Dati di base lav.'!N156-F160-'1045Bi Dati di base lav.'!P156-X160)</f>
        <v/>
      </c>
      <c r="Z160" s="134" t="str">
        <f>IF(K160="","",K160 - '1045Bi Dati di base lav.'!S156)</f>
        <v/>
      </c>
      <c r="AA160" s="134" t="str">
        <f t="shared" si="43"/>
        <v/>
      </c>
      <c r="AB160" s="134" t="str">
        <f t="shared" si="44"/>
        <v/>
      </c>
      <c r="AC160" s="134" t="str">
        <f t="shared" si="45"/>
        <v/>
      </c>
      <c r="AD160" s="134" t="str">
        <f>IF(OR($C160="",K160="",N160=""),"",MAX(O160+'1045Bi Dati di base lav.'!T156-N160,0))</f>
        <v/>
      </c>
      <c r="AE160" s="134">
        <f>'1045Bi Dati di base lav.'!T156</f>
        <v>0</v>
      </c>
      <c r="AF160" s="134" t="str">
        <f t="shared" si="46"/>
        <v/>
      </c>
      <c r="AG160" s="139">
        <f>IF('1045Bi Dati di base lav.'!N156="",0,1)</f>
        <v>0</v>
      </c>
      <c r="AH160" s="143">
        <f t="shared" si="48"/>
        <v>0</v>
      </c>
      <c r="AI160" s="134">
        <f>IF('1045Bi Dati di base lav.'!N156="",0,'1045Bi Dati di base lav.'!N156)</f>
        <v>0</v>
      </c>
      <c r="AJ160" s="134">
        <f>IF('1045Bi Dati di base lav.'!N156="",0,'1045Bi Dati di base lav.'!P156)</f>
        <v>0</v>
      </c>
      <c r="AK160" s="158">
        <f>IF('1045Bi Dati di base lav.'!V156&gt;0,AA160,0)</f>
        <v>0</v>
      </c>
      <c r="AL160" s="140">
        <f>IF('1045Bi Dati di base lav.'!V156&gt;0,'1045Bi Dati di base lav.'!T156,0)</f>
        <v>0</v>
      </c>
      <c r="AM160" s="134">
        <f>'1045Bi Dati di base lav.'!N156</f>
        <v>0</v>
      </c>
      <c r="AN160" s="134">
        <f>'1045Bi Dati di base lav.'!P156</f>
        <v>0</v>
      </c>
      <c r="AO160" s="134">
        <f t="shared" si="47"/>
        <v>0</v>
      </c>
    </row>
    <row r="161" spans="1:41" s="135" customFormat="1" ht="16.899999999999999" customHeight="1">
      <c r="A161" s="159" t="str">
        <f>IF('1045Bi Dati di base lav.'!A157="","",'1045Bi Dati di base lav.'!A157)</f>
        <v/>
      </c>
      <c r="B161" s="160" t="str">
        <f>IF('1045Bi Dati di base lav.'!B157="","",'1045Bi Dati di base lav.'!B157)</f>
        <v/>
      </c>
      <c r="C161" s="161" t="str">
        <f>IF('1045Bi Dati di base lav.'!C157="","",'1045Bi Dati di base lav.'!C157)</f>
        <v/>
      </c>
      <c r="D161" s="228" t="str">
        <f>IF('1045Bi Dati di base lav.'!AG157="","",'1045Bi Dati di base lav.'!AG157)</f>
        <v/>
      </c>
      <c r="E161" s="236" t="str">
        <f>IF('1045Bi Dati di base lav.'!N157="","",'1045Bi Dati di base lav.'!N157)</f>
        <v/>
      </c>
      <c r="F161" s="224" t="str">
        <f>IF('1045Bi Dati di base lav.'!O157="","",'1045Bi Dati di base lav.'!O157)</f>
        <v/>
      </c>
      <c r="G161" s="231" t="str">
        <f>IF('1045Bi Dati di base lav.'!P157="","",'1045Bi Dati di base lav.'!P157)</f>
        <v/>
      </c>
      <c r="H161" s="232" t="str">
        <f>IF('1045Bi Dati di base lav.'!Q157="","",'1045Bi Dati di base lav.'!Q157)</f>
        <v/>
      </c>
      <c r="I161" s="233" t="str">
        <f>IF('1045Bi Dati di base lav.'!R157="","",'1045Bi Dati di base lav.'!R157)</f>
        <v/>
      </c>
      <c r="J161" s="338" t="str">
        <f t="shared" si="34"/>
        <v/>
      </c>
      <c r="K161" s="236" t="str">
        <f t="shared" si="35"/>
        <v/>
      </c>
      <c r="L161" s="234" t="str">
        <f>IF('1045Bi Dati di base lav.'!S157="","",'1045Bi Dati di base lav.'!S157)</f>
        <v/>
      </c>
      <c r="M161" s="235" t="str">
        <f t="shared" si="36"/>
        <v/>
      </c>
      <c r="N161" s="339" t="str">
        <f t="shared" si="37"/>
        <v/>
      </c>
      <c r="O161" s="338" t="str">
        <f t="shared" si="38"/>
        <v/>
      </c>
      <c r="P161" s="236" t="str">
        <f t="shared" si="39"/>
        <v/>
      </c>
      <c r="Q161" s="234" t="str">
        <f t="shared" si="40"/>
        <v/>
      </c>
      <c r="R161" s="235" t="str">
        <f t="shared" si="41"/>
        <v/>
      </c>
      <c r="S161" s="236" t="str">
        <f>IF(N161="","",MAX((N161-AE161)*'1045Ai Domanda'!$B$30,0))</f>
        <v/>
      </c>
      <c r="T161" s="237" t="str">
        <f t="shared" si="42"/>
        <v/>
      </c>
      <c r="U161" s="151"/>
      <c r="V161" s="158" t="str">
        <f>IF('1045Bi Dati di base lav.'!M157="","",'1045Bi Dati di base lav.'!M157)</f>
        <v/>
      </c>
      <c r="W161" s="158" t="str">
        <f>IF($C161="","",'1045Ei Conteggio'!D161)</f>
        <v/>
      </c>
      <c r="X161" s="151">
        <f>IF(AND('1045Bi Dati di base lav.'!Q157="",'1045Bi Dati di base lav.'!R157=""),0,'1045Bi Dati di base lav.'!Q157-'1045Bi Dati di base lav.'!R157)</f>
        <v>0</v>
      </c>
      <c r="Y161" s="151" t="str">
        <f>IF(OR($C161="",'1045Bi Dati di base lav.'!N157="",F161="",'1045Bi Dati di base lav.'!P157="",X161=""),"",'1045Bi Dati di base lav.'!N157-F161-'1045Bi Dati di base lav.'!P157-X161)</f>
        <v/>
      </c>
      <c r="Z161" s="134" t="str">
        <f>IF(K161="","",K161 - '1045Bi Dati di base lav.'!S157)</f>
        <v/>
      </c>
      <c r="AA161" s="134" t="str">
        <f t="shared" si="43"/>
        <v/>
      </c>
      <c r="AB161" s="134" t="str">
        <f t="shared" si="44"/>
        <v/>
      </c>
      <c r="AC161" s="134" t="str">
        <f t="shared" si="45"/>
        <v/>
      </c>
      <c r="AD161" s="134" t="str">
        <f>IF(OR($C161="",K161="",N161=""),"",MAX(O161+'1045Bi Dati di base lav.'!T157-N161,0))</f>
        <v/>
      </c>
      <c r="AE161" s="134">
        <f>'1045Bi Dati di base lav.'!T157</f>
        <v>0</v>
      </c>
      <c r="AF161" s="134" t="str">
        <f t="shared" si="46"/>
        <v/>
      </c>
      <c r="AG161" s="139">
        <f>IF('1045Bi Dati di base lav.'!N157="",0,1)</f>
        <v>0</v>
      </c>
      <c r="AH161" s="143">
        <f t="shared" si="48"/>
        <v>0</v>
      </c>
      <c r="AI161" s="134">
        <f>IF('1045Bi Dati di base lav.'!N157="",0,'1045Bi Dati di base lav.'!N157)</f>
        <v>0</v>
      </c>
      <c r="AJ161" s="134">
        <f>IF('1045Bi Dati di base lav.'!N157="",0,'1045Bi Dati di base lav.'!P157)</f>
        <v>0</v>
      </c>
      <c r="AK161" s="158">
        <f>IF('1045Bi Dati di base lav.'!V157&gt;0,AA161,0)</f>
        <v>0</v>
      </c>
      <c r="AL161" s="140">
        <f>IF('1045Bi Dati di base lav.'!V157&gt;0,'1045Bi Dati di base lav.'!T157,0)</f>
        <v>0</v>
      </c>
      <c r="AM161" s="134">
        <f>'1045Bi Dati di base lav.'!N157</f>
        <v>0</v>
      </c>
      <c r="AN161" s="134">
        <f>'1045Bi Dati di base lav.'!P157</f>
        <v>0</v>
      </c>
      <c r="AO161" s="134">
        <f t="shared" si="47"/>
        <v>0</v>
      </c>
    </row>
    <row r="162" spans="1:41" s="135" customFormat="1" ht="16.899999999999999" customHeight="1">
      <c r="A162" s="159" t="str">
        <f>IF('1045Bi Dati di base lav.'!A158="","",'1045Bi Dati di base lav.'!A158)</f>
        <v/>
      </c>
      <c r="B162" s="160" t="str">
        <f>IF('1045Bi Dati di base lav.'!B158="","",'1045Bi Dati di base lav.'!B158)</f>
        <v/>
      </c>
      <c r="C162" s="161" t="str">
        <f>IF('1045Bi Dati di base lav.'!C158="","",'1045Bi Dati di base lav.'!C158)</f>
        <v/>
      </c>
      <c r="D162" s="228" t="str">
        <f>IF('1045Bi Dati di base lav.'!AG158="","",'1045Bi Dati di base lav.'!AG158)</f>
        <v/>
      </c>
      <c r="E162" s="236" t="str">
        <f>IF('1045Bi Dati di base lav.'!N158="","",'1045Bi Dati di base lav.'!N158)</f>
        <v/>
      </c>
      <c r="F162" s="224" t="str">
        <f>IF('1045Bi Dati di base lav.'!O158="","",'1045Bi Dati di base lav.'!O158)</f>
        <v/>
      </c>
      <c r="G162" s="231" t="str">
        <f>IF('1045Bi Dati di base lav.'!P158="","",'1045Bi Dati di base lav.'!P158)</f>
        <v/>
      </c>
      <c r="H162" s="232" t="str">
        <f>IF('1045Bi Dati di base lav.'!Q158="","",'1045Bi Dati di base lav.'!Q158)</f>
        <v/>
      </c>
      <c r="I162" s="233" t="str">
        <f>IF('1045Bi Dati di base lav.'!R158="","",'1045Bi Dati di base lav.'!R158)</f>
        <v/>
      </c>
      <c r="J162" s="338" t="str">
        <f t="shared" si="34"/>
        <v/>
      </c>
      <c r="K162" s="236" t="str">
        <f t="shared" si="35"/>
        <v/>
      </c>
      <c r="L162" s="234" t="str">
        <f>IF('1045Bi Dati di base lav.'!S158="","",'1045Bi Dati di base lav.'!S158)</f>
        <v/>
      </c>
      <c r="M162" s="235" t="str">
        <f t="shared" si="36"/>
        <v/>
      </c>
      <c r="N162" s="339" t="str">
        <f t="shared" si="37"/>
        <v/>
      </c>
      <c r="O162" s="338" t="str">
        <f t="shared" si="38"/>
        <v/>
      </c>
      <c r="P162" s="236" t="str">
        <f t="shared" si="39"/>
        <v/>
      </c>
      <c r="Q162" s="234" t="str">
        <f t="shared" si="40"/>
        <v/>
      </c>
      <c r="R162" s="235" t="str">
        <f t="shared" si="41"/>
        <v/>
      </c>
      <c r="S162" s="236" t="str">
        <f>IF(N162="","",MAX((N162-AE162)*'1045Ai Domanda'!$B$30,0))</f>
        <v/>
      </c>
      <c r="T162" s="237" t="str">
        <f t="shared" si="42"/>
        <v/>
      </c>
      <c r="U162" s="151"/>
      <c r="V162" s="158" t="str">
        <f>IF('1045Bi Dati di base lav.'!M158="","",'1045Bi Dati di base lav.'!M158)</f>
        <v/>
      </c>
      <c r="W162" s="158" t="str">
        <f>IF($C162="","",'1045Ei Conteggio'!D162)</f>
        <v/>
      </c>
      <c r="X162" s="151">
        <f>IF(AND('1045Bi Dati di base lav.'!Q158="",'1045Bi Dati di base lav.'!R158=""),0,'1045Bi Dati di base lav.'!Q158-'1045Bi Dati di base lav.'!R158)</f>
        <v>0</v>
      </c>
      <c r="Y162" s="151" t="str">
        <f>IF(OR($C162="",'1045Bi Dati di base lav.'!N158="",F162="",'1045Bi Dati di base lav.'!P158="",X162=""),"",'1045Bi Dati di base lav.'!N158-F162-'1045Bi Dati di base lav.'!P158-X162)</f>
        <v/>
      </c>
      <c r="Z162" s="134" t="str">
        <f>IF(K162="","",K162 - '1045Bi Dati di base lav.'!S158)</f>
        <v/>
      </c>
      <c r="AA162" s="134" t="str">
        <f t="shared" si="43"/>
        <v/>
      </c>
      <c r="AB162" s="134" t="str">
        <f t="shared" si="44"/>
        <v/>
      </c>
      <c r="AC162" s="134" t="str">
        <f t="shared" si="45"/>
        <v/>
      </c>
      <c r="AD162" s="134" t="str">
        <f>IF(OR($C162="",K162="",N162=""),"",MAX(O162+'1045Bi Dati di base lav.'!T158-N162,0))</f>
        <v/>
      </c>
      <c r="AE162" s="134">
        <f>'1045Bi Dati di base lav.'!T158</f>
        <v>0</v>
      </c>
      <c r="AF162" s="134" t="str">
        <f t="shared" si="46"/>
        <v/>
      </c>
      <c r="AG162" s="139">
        <f>IF('1045Bi Dati di base lav.'!N158="",0,1)</f>
        <v>0</v>
      </c>
      <c r="AH162" s="143">
        <f t="shared" si="48"/>
        <v>0</v>
      </c>
      <c r="AI162" s="134">
        <f>IF('1045Bi Dati di base lav.'!N158="",0,'1045Bi Dati di base lav.'!N158)</f>
        <v>0</v>
      </c>
      <c r="AJ162" s="134">
        <f>IF('1045Bi Dati di base lav.'!N158="",0,'1045Bi Dati di base lav.'!P158)</f>
        <v>0</v>
      </c>
      <c r="AK162" s="158">
        <f>IF('1045Bi Dati di base lav.'!V158&gt;0,AA162,0)</f>
        <v>0</v>
      </c>
      <c r="AL162" s="140">
        <f>IF('1045Bi Dati di base lav.'!V158&gt;0,'1045Bi Dati di base lav.'!T158,0)</f>
        <v>0</v>
      </c>
      <c r="AM162" s="134">
        <f>'1045Bi Dati di base lav.'!N158</f>
        <v>0</v>
      </c>
      <c r="AN162" s="134">
        <f>'1045Bi Dati di base lav.'!P158</f>
        <v>0</v>
      </c>
      <c r="AO162" s="134">
        <f t="shared" si="47"/>
        <v>0</v>
      </c>
    </row>
    <row r="163" spans="1:41" s="135" customFormat="1" ht="16.899999999999999" customHeight="1">
      <c r="A163" s="159" t="str">
        <f>IF('1045Bi Dati di base lav.'!A159="","",'1045Bi Dati di base lav.'!A159)</f>
        <v/>
      </c>
      <c r="B163" s="160" t="str">
        <f>IF('1045Bi Dati di base lav.'!B159="","",'1045Bi Dati di base lav.'!B159)</f>
        <v/>
      </c>
      <c r="C163" s="161" t="str">
        <f>IF('1045Bi Dati di base lav.'!C159="","",'1045Bi Dati di base lav.'!C159)</f>
        <v/>
      </c>
      <c r="D163" s="228" t="str">
        <f>IF('1045Bi Dati di base lav.'!AG159="","",'1045Bi Dati di base lav.'!AG159)</f>
        <v/>
      </c>
      <c r="E163" s="236" t="str">
        <f>IF('1045Bi Dati di base lav.'!N159="","",'1045Bi Dati di base lav.'!N159)</f>
        <v/>
      </c>
      <c r="F163" s="224" t="str">
        <f>IF('1045Bi Dati di base lav.'!O159="","",'1045Bi Dati di base lav.'!O159)</f>
        <v/>
      </c>
      <c r="G163" s="231" t="str">
        <f>IF('1045Bi Dati di base lav.'!P159="","",'1045Bi Dati di base lav.'!P159)</f>
        <v/>
      </c>
      <c r="H163" s="232" t="str">
        <f>IF('1045Bi Dati di base lav.'!Q159="","",'1045Bi Dati di base lav.'!Q159)</f>
        <v/>
      </c>
      <c r="I163" s="233" t="str">
        <f>IF('1045Bi Dati di base lav.'!R159="","",'1045Bi Dati di base lav.'!R159)</f>
        <v/>
      </c>
      <c r="J163" s="338" t="str">
        <f t="shared" si="34"/>
        <v/>
      </c>
      <c r="K163" s="236" t="str">
        <f t="shared" si="35"/>
        <v/>
      </c>
      <c r="L163" s="234" t="str">
        <f>IF('1045Bi Dati di base lav.'!S159="","",'1045Bi Dati di base lav.'!S159)</f>
        <v/>
      </c>
      <c r="M163" s="235" t="str">
        <f t="shared" si="36"/>
        <v/>
      </c>
      <c r="N163" s="339" t="str">
        <f t="shared" si="37"/>
        <v/>
      </c>
      <c r="O163" s="338" t="str">
        <f t="shared" si="38"/>
        <v/>
      </c>
      <c r="P163" s="236" t="str">
        <f t="shared" si="39"/>
        <v/>
      </c>
      <c r="Q163" s="234" t="str">
        <f t="shared" si="40"/>
        <v/>
      </c>
      <c r="R163" s="235" t="str">
        <f t="shared" si="41"/>
        <v/>
      </c>
      <c r="S163" s="236" t="str">
        <f>IF(N163="","",MAX((N163-AE163)*'1045Ai Domanda'!$B$30,0))</f>
        <v/>
      </c>
      <c r="T163" s="237" t="str">
        <f t="shared" si="42"/>
        <v/>
      </c>
      <c r="U163" s="151"/>
      <c r="V163" s="158" t="str">
        <f>IF('1045Bi Dati di base lav.'!M159="","",'1045Bi Dati di base lav.'!M159)</f>
        <v/>
      </c>
      <c r="W163" s="158" t="str">
        <f>IF($C163="","",'1045Ei Conteggio'!D163)</f>
        <v/>
      </c>
      <c r="X163" s="151">
        <f>IF(AND('1045Bi Dati di base lav.'!Q159="",'1045Bi Dati di base lav.'!R159=""),0,'1045Bi Dati di base lav.'!Q159-'1045Bi Dati di base lav.'!R159)</f>
        <v>0</v>
      </c>
      <c r="Y163" s="151" t="str">
        <f>IF(OR($C163="",'1045Bi Dati di base lav.'!N159="",F163="",'1045Bi Dati di base lav.'!P159="",X163=""),"",'1045Bi Dati di base lav.'!N159-F163-'1045Bi Dati di base lav.'!P159-X163)</f>
        <v/>
      </c>
      <c r="Z163" s="134" t="str">
        <f>IF(K163="","",K163 - '1045Bi Dati di base lav.'!S159)</f>
        <v/>
      </c>
      <c r="AA163" s="134" t="str">
        <f t="shared" si="43"/>
        <v/>
      </c>
      <c r="AB163" s="134" t="str">
        <f t="shared" si="44"/>
        <v/>
      </c>
      <c r="AC163" s="134" t="str">
        <f t="shared" si="45"/>
        <v/>
      </c>
      <c r="AD163" s="134" t="str">
        <f>IF(OR($C163="",K163="",N163=""),"",MAX(O163+'1045Bi Dati di base lav.'!T159-N163,0))</f>
        <v/>
      </c>
      <c r="AE163" s="134">
        <f>'1045Bi Dati di base lav.'!T159</f>
        <v>0</v>
      </c>
      <c r="AF163" s="134" t="str">
        <f t="shared" si="46"/>
        <v/>
      </c>
      <c r="AG163" s="139">
        <f>IF('1045Bi Dati di base lav.'!N159="",0,1)</f>
        <v>0</v>
      </c>
      <c r="AH163" s="143">
        <f t="shared" si="48"/>
        <v>0</v>
      </c>
      <c r="AI163" s="134">
        <f>IF('1045Bi Dati di base lav.'!N159="",0,'1045Bi Dati di base lav.'!N159)</f>
        <v>0</v>
      </c>
      <c r="AJ163" s="134">
        <f>IF('1045Bi Dati di base lav.'!N159="",0,'1045Bi Dati di base lav.'!P159)</f>
        <v>0</v>
      </c>
      <c r="AK163" s="158">
        <f>IF('1045Bi Dati di base lav.'!V159&gt;0,AA163,0)</f>
        <v>0</v>
      </c>
      <c r="AL163" s="140">
        <f>IF('1045Bi Dati di base lav.'!V159&gt;0,'1045Bi Dati di base lav.'!T159,0)</f>
        <v>0</v>
      </c>
      <c r="AM163" s="134">
        <f>'1045Bi Dati di base lav.'!N159</f>
        <v>0</v>
      </c>
      <c r="AN163" s="134">
        <f>'1045Bi Dati di base lav.'!P159</f>
        <v>0</v>
      </c>
      <c r="AO163" s="134">
        <f t="shared" si="47"/>
        <v>0</v>
      </c>
    </row>
    <row r="164" spans="1:41" s="135" customFormat="1" ht="16.899999999999999" customHeight="1">
      <c r="A164" s="159" t="str">
        <f>IF('1045Bi Dati di base lav.'!A160="","",'1045Bi Dati di base lav.'!A160)</f>
        <v/>
      </c>
      <c r="B164" s="160" t="str">
        <f>IF('1045Bi Dati di base lav.'!B160="","",'1045Bi Dati di base lav.'!B160)</f>
        <v/>
      </c>
      <c r="C164" s="161" t="str">
        <f>IF('1045Bi Dati di base lav.'!C160="","",'1045Bi Dati di base lav.'!C160)</f>
        <v/>
      </c>
      <c r="D164" s="228" t="str">
        <f>IF('1045Bi Dati di base lav.'!AG160="","",'1045Bi Dati di base lav.'!AG160)</f>
        <v/>
      </c>
      <c r="E164" s="236" t="str">
        <f>IF('1045Bi Dati di base lav.'!N160="","",'1045Bi Dati di base lav.'!N160)</f>
        <v/>
      </c>
      <c r="F164" s="224" t="str">
        <f>IF('1045Bi Dati di base lav.'!O160="","",'1045Bi Dati di base lav.'!O160)</f>
        <v/>
      </c>
      <c r="G164" s="231" t="str">
        <f>IF('1045Bi Dati di base lav.'!P160="","",'1045Bi Dati di base lav.'!P160)</f>
        <v/>
      </c>
      <c r="H164" s="232" t="str">
        <f>IF('1045Bi Dati di base lav.'!Q160="","",'1045Bi Dati di base lav.'!Q160)</f>
        <v/>
      </c>
      <c r="I164" s="233" t="str">
        <f>IF('1045Bi Dati di base lav.'!R160="","",'1045Bi Dati di base lav.'!R160)</f>
        <v/>
      </c>
      <c r="J164" s="338" t="str">
        <f t="shared" si="34"/>
        <v/>
      </c>
      <c r="K164" s="236" t="str">
        <f t="shared" si="35"/>
        <v/>
      </c>
      <c r="L164" s="234" t="str">
        <f>IF('1045Bi Dati di base lav.'!S160="","",'1045Bi Dati di base lav.'!S160)</f>
        <v/>
      </c>
      <c r="M164" s="235" t="str">
        <f t="shared" si="36"/>
        <v/>
      </c>
      <c r="N164" s="339" t="str">
        <f t="shared" si="37"/>
        <v/>
      </c>
      <c r="O164" s="338" t="str">
        <f t="shared" si="38"/>
        <v/>
      </c>
      <c r="P164" s="236" t="str">
        <f t="shared" si="39"/>
        <v/>
      </c>
      <c r="Q164" s="234" t="str">
        <f t="shared" si="40"/>
        <v/>
      </c>
      <c r="R164" s="235" t="str">
        <f t="shared" si="41"/>
        <v/>
      </c>
      <c r="S164" s="236" t="str">
        <f>IF(N164="","",MAX((N164-AE164)*'1045Ai Domanda'!$B$30,0))</f>
        <v/>
      </c>
      <c r="T164" s="237" t="str">
        <f t="shared" si="42"/>
        <v/>
      </c>
      <c r="U164" s="151"/>
      <c r="V164" s="158" t="str">
        <f>IF('1045Bi Dati di base lav.'!M160="","",'1045Bi Dati di base lav.'!M160)</f>
        <v/>
      </c>
      <c r="W164" s="158" t="str">
        <f>IF($C164="","",'1045Ei Conteggio'!D164)</f>
        <v/>
      </c>
      <c r="X164" s="151">
        <f>IF(AND('1045Bi Dati di base lav.'!Q160="",'1045Bi Dati di base lav.'!R160=""),0,'1045Bi Dati di base lav.'!Q160-'1045Bi Dati di base lav.'!R160)</f>
        <v>0</v>
      </c>
      <c r="Y164" s="151" t="str">
        <f>IF(OR($C164="",'1045Bi Dati di base lav.'!N160="",F164="",'1045Bi Dati di base lav.'!P160="",X164=""),"",'1045Bi Dati di base lav.'!N160-F164-'1045Bi Dati di base lav.'!P160-X164)</f>
        <v/>
      </c>
      <c r="Z164" s="134" t="str">
        <f>IF(K164="","",K164 - '1045Bi Dati di base lav.'!S160)</f>
        <v/>
      </c>
      <c r="AA164" s="134" t="str">
        <f t="shared" si="43"/>
        <v/>
      </c>
      <c r="AB164" s="134" t="str">
        <f t="shared" si="44"/>
        <v/>
      </c>
      <c r="AC164" s="134" t="str">
        <f t="shared" si="45"/>
        <v/>
      </c>
      <c r="AD164" s="134" t="str">
        <f>IF(OR($C164="",K164="",N164=""),"",MAX(O164+'1045Bi Dati di base lav.'!T160-N164,0))</f>
        <v/>
      </c>
      <c r="AE164" s="134">
        <f>'1045Bi Dati di base lav.'!T160</f>
        <v>0</v>
      </c>
      <c r="AF164" s="134" t="str">
        <f t="shared" si="46"/>
        <v/>
      </c>
      <c r="AG164" s="139">
        <f>IF('1045Bi Dati di base lav.'!N160="",0,1)</f>
        <v>0</v>
      </c>
      <c r="AH164" s="143">
        <f t="shared" si="48"/>
        <v>0</v>
      </c>
      <c r="AI164" s="134">
        <f>IF('1045Bi Dati di base lav.'!N160="",0,'1045Bi Dati di base lav.'!N160)</f>
        <v>0</v>
      </c>
      <c r="AJ164" s="134">
        <f>IF('1045Bi Dati di base lav.'!N160="",0,'1045Bi Dati di base lav.'!P160)</f>
        <v>0</v>
      </c>
      <c r="AK164" s="158">
        <f>IF('1045Bi Dati di base lav.'!V160&gt;0,AA164,0)</f>
        <v>0</v>
      </c>
      <c r="AL164" s="140">
        <f>IF('1045Bi Dati di base lav.'!V160&gt;0,'1045Bi Dati di base lav.'!T160,0)</f>
        <v>0</v>
      </c>
      <c r="AM164" s="134">
        <f>'1045Bi Dati di base lav.'!N160</f>
        <v>0</v>
      </c>
      <c r="AN164" s="134">
        <f>'1045Bi Dati di base lav.'!P160</f>
        <v>0</v>
      </c>
      <c r="AO164" s="134">
        <f t="shared" si="47"/>
        <v>0</v>
      </c>
    </row>
    <row r="165" spans="1:41" s="135" customFormat="1" ht="16.899999999999999" customHeight="1">
      <c r="A165" s="159" t="str">
        <f>IF('1045Bi Dati di base lav.'!A161="","",'1045Bi Dati di base lav.'!A161)</f>
        <v/>
      </c>
      <c r="B165" s="160" t="str">
        <f>IF('1045Bi Dati di base lav.'!B161="","",'1045Bi Dati di base lav.'!B161)</f>
        <v/>
      </c>
      <c r="C165" s="161" t="str">
        <f>IF('1045Bi Dati di base lav.'!C161="","",'1045Bi Dati di base lav.'!C161)</f>
        <v/>
      </c>
      <c r="D165" s="228" t="str">
        <f>IF('1045Bi Dati di base lav.'!AG161="","",'1045Bi Dati di base lav.'!AG161)</f>
        <v/>
      </c>
      <c r="E165" s="236" t="str">
        <f>IF('1045Bi Dati di base lav.'!N161="","",'1045Bi Dati di base lav.'!N161)</f>
        <v/>
      </c>
      <c r="F165" s="224" t="str">
        <f>IF('1045Bi Dati di base lav.'!O161="","",'1045Bi Dati di base lav.'!O161)</f>
        <v/>
      </c>
      <c r="G165" s="231" t="str">
        <f>IF('1045Bi Dati di base lav.'!P161="","",'1045Bi Dati di base lav.'!P161)</f>
        <v/>
      </c>
      <c r="H165" s="232" t="str">
        <f>IF('1045Bi Dati di base lav.'!Q161="","",'1045Bi Dati di base lav.'!Q161)</f>
        <v/>
      </c>
      <c r="I165" s="233" t="str">
        <f>IF('1045Bi Dati di base lav.'!R161="","",'1045Bi Dati di base lav.'!R161)</f>
        <v/>
      </c>
      <c r="J165" s="338" t="str">
        <f t="shared" si="34"/>
        <v/>
      </c>
      <c r="K165" s="236" t="str">
        <f t="shared" si="35"/>
        <v/>
      </c>
      <c r="L165" s="234" t="str">
        <f>IF('1045Bi Dati di base lav.'!S161="","",'1045Bi Dati di base lav.'!S161)</f>
        <v/>
      </c>
      <c r="M165" s="235" t="str">
        <f t="shared" si="36"/>
        <v/>
      </c>
      <c r="N165" s="339" t="str">
        <f t="shared" si="37"/>
        <v/>
      </c>
      <c r="O165" s="338" t="str">
        <f t="shared" si="38"/>
        <v/>
      </c>
      <c r="P165" s="236" t="str">
        <f t="shared" si="39"/>
        <v/>
      </c>
      <c r="Q165" s="234" t="str">
        <f t="shared" si="40"/>
        <v/>
      </c>
      <c r="R165" s="235" t="str">
        <f t="shared" si="41"/>
        <v/>
      </c>
      <c r="S165" s="236" t="str">
        <f>IF(N165="","",MAX((N165-AE165)*'1045Ai Domanda'!$B$30,0))</f>
        <v/>
      </c>
      <c r="T165" s="237" t="str">
        <f t="shared" si="42"/>
        <v/>
      </c>
      <c r="U165" s="151"/>
      <c r="V165" s="158" t="str">
        <f>IF('1045Bi Dati di base lav.'!M161="","",'1045Bi Dati di base lav.'!M161)</f>
        <v/>
      </c>
      <c r="W165" s="158" t="str">
        <f>IF($C165="","",'1045Ei Conteggio'!D165)</f>
        <v/>
      </c>
      <c r="X165" s="151">
        <f>IF(AND('1045Bi Dati di base lav.'!Q161="",'1045Bi Dati di base lav.'!R161=""),0,'1045Bi Dati di base lav.'!Q161-'1045Bi Dati di base lav.'!R161)</f>
        <v>0</v>
      </c>
      <c r="Y165" s="151" t="str">
        <f>IF(OR($C165="",'1045Bi Dati di base lav.'!N161="",F165="",'1045Bi Dati di base lav.'!P161="",X165=""),"",'1045Bi Dati di base lav.'!N161-F165-'1045Bi Dati di base lav.'!P161-X165)</f>
        <v/>
      </c>
      <c r="Z165" s="134" t="str">
        <f>IF(K165="","",K165 - '1045Bi Dati di base lav.'!S161)</f>
        <v/>
      </c>
      <c r="AA165" s="134" t="str">
        <f t="shared" si="43"/>
        <v/>
      </c>
      <c r="AB165" s="134" t="str">
        <f t="shared" si="44"/>
        <v/>
      </c>
      <c r="AC165" s="134" t="str">
        <f t="shared" si="45"/>
        <v/>
      </c>
      <c r="AD165" s="134" t="str">
        <f>IF(OR($C165="",K165="",N165=""),"",MAX(O165+'1045Bi Dati di base lav.'!T161-N165,0))</f>
        <v/>
      </c>
      <c r="AE165" s="134">
        <f>'1045Bi Dati di base lav.'!T161</f>
        <v>0</v>
      </c>
      <c r="AF165" s="134" t="str">
        <f t="shared" si="46"/>
        <v/>
      </c>
      <c r="AG165" s="139">
        <f>IF('1045Bi Dati di base lav.'!N161="",0,1)</f>
        <v>0</v>
      </c>
      <c r="AH165" s="143">
        <f t="shared" si="48"/>
        <v>0</v>
      </c>
      <c r="AI165" s="134">
        <f>IF('1045Bi Dati di base lav.'!N161="",0,'1045Bi Dati di base lav.'!N161)</f>
        <v>0</v>
      </c>
      <c r="AJ165" s="134">
        <f>IF('1045Bi Dati di base lav.'!N161="",0,'1045Bi Dati di base lav.'!P161)</f>
        <v>0</v>
      </c>
      <c r="AK165" s="158">
        <f>IF('1045Bi Dati di base lav.'!V161&gt;0,AA165,0)</f>
        <v>0</v>
      </c>
      <c r="AL165" s="140">
        <f>IF('1045Bi Dati di base lav.'!V161&gt;0,'1045Bi Dati di base lav.'!T161,0)</f>
        <v>0</v>
      </c>
      <c r="AM165" s="134">
        <f>'1045Bi Dati di base lav.'!N161</f>
        <v>0</v>
      </c>
      <c r="AN165" s="134">
        <f>'1045Bi Dati di base lav.'!P161</f>
        <v>0</v>
      </c>
      <c r="AO165" s="134">
        <f t="shared" si="47"/>
        <v>0</v>
      </c>
    </row>
    <row r="166" spans="1:41" s="135" customFormat="1" ht="16.899999999999999" customHeight="1">
      <c r="A166" s="159" t="str">
        <f>IF('1045Bi Dati di base lav.'!A162="","",'1045Bi Dati di base lav.'!A162)</f>
        <v/>
      </c>
      <c r="B166" s="160" t="str">
        <f>IF('1045Bi Dati di base lav.'!B162="","",'1045Bi Dati di base lav.'!B162)</f>
        <v/>
      </c>
      <c r="C166" s="161" t="str">
        <f>IF('1045Bi Dati di base lav.'!C162="","",'1045Bi Dati di base lav.'!C162)</f>
        <v/>
      </c>
      <c r="D166" s="228" t="str">
        <f>IF('1045Bi Dati di base lav.'!AG162="","",'1045Bi Dati di base lav.'!AG162)</f>
        <v/>
      </c>
      <c r="E166" s="236" t="str">
        <f>IF('1045Bi Dati di base lav.'!N162="","",'1045Bi Dati di base lav.'!N162)</f>
        <v/>
      </c>
      <c r="F166" s="224" t="str">
        <f>IF('1045Bi Dati di base lav.'!O162="","",'1045Bi Dati di base lav.'!O162)</f>
        <v/>
      </c>
      <c r="G166" s="231" t="str">
        <f>IF('1045Bi Dati di base lav.'!P162="","",'1045Bi Dati di base lav.'!P162)</f>
        <v/>
      </c>
      <c r="H166" s="232" t="str">
        <f>IF('1045Bi Dati di base lav.'!Q162="","",'1045Bi Dati di base lav.'!Q162)</f>
        <v/>
      </c>
      <c r="I166" s="233" t="str">
        <f>IF('1045Bi Dati di base lav.'!R162="","",'1045Bi Dati di base lav.'!R162)</f>
        <v/>
      </c>
      <c r="J166" s="338" t="str">
        <f t="shared" si="34"/>
        <v/>
      </c>
      <c r="K166" s="236" t="str">
        <f t="shared" si="35"/>
        <v/>
      </c>
      <c r="L166" s="234" t="str">
        <f>IF('1045Bi Dati di base lav.'!S162="","",'1045Bi Dati di base lav.'!S162)</f>
        <v/>
      </c>
      <c r="M166" s="235" t="str">
        <f t="shared" si="36"/>
        <v/>
      </c>
      <c r="N166" s="339" t="str">
        <f t="shared" si="37"/>
        <v/>
      </c>
      <c r="O166" s="338" t="str">
        <f t="shared" si="38"/>
        <v/>
      </c>
      <c r="P166" s="236" t="str">
        <f t="shared" si="39"/>
        <v/>
      </c>
      <c r="Q166" s="234" t="str">
        <f t="shared" si="40"/>
        <v/>
      </c>
      <c r="R166" s="235" t="str">
        <f t="shared" si="41"/>
        <v/>
      </c>
      <c r="S166" s="236" t="str">
        <f>IF(N166="","",MAX((N166-AE166)*'1045Ai Domanda'!$B$30,0))</f>
        <v/>
      </c>
      <c r="T166" s="237" t="str">
        <f t="shared" si="42"/>
        <v/>
      </c>
      <c r="U166" s="151"/>
      <c r="V166" s="158" t="str">
        <f>IF('1045Bi Dati di base lav.'!M162="","",'1045Bi Dati di base lav.'!M162)</f>
        <v/>
      </c>
      <c r="W166" s="158" t="str">
        <f>IF($C166="","",'1045Ei Conteggio'!D166)</f>
        <v/>
      </c>
      <c r="X166" s="151">
        <f>IF(AND('1045Bi Dati di base lav.'!Q162="",'1045Bi Dati di base lav.'!R162=""),0,'1045Bi Dati di base lav.'!Q162-'1045Bi Dati di base lav.'!R162)</f>
        <v>0</v>
      </c>
      <c r="Y166" s="151" t="str">
        <f>IF(OR($C166="",'1045Bi Dati di base lav.'!N162="",F166="",'1045Bi Dati di base lav.'!P162="",X166=""),"",'1045Bi Dati di base lav.'!N162-F166-'1045Bi Dati di base lav.'!P162-X166)</f>
        <v/>
      </c>
      <c r="Z166" s="134" t="str">
        <f>IF(K166="","",K166 - '1045Bi Dati di base lav.'!S162)</f>
        <v/>
      </c>
      <c r="AA166" s="134" t="str">
        <f t="shared" si="43"/>
        <v/>
      </c>
      <c r="AB166" s="134" t="str">
        <f t="shared" si="44"/>
        <v/>
      </c>
      <c r="AC166" s="134" t="str">
        <f t="shared" si="45"/>
        <v/>
      </c>
      <c r="AD166" s="134" t="str">
        <f>IF(OR($C166="",K166="",N166=""),"",MAX(O166+'1045Bi Dati di base lav.'!T162-N166,0))</f>
        <v/>
      </c>
      <c r="AE166" s="134">
        <f>'1045Bi Dati di base lav.'!T162</f>
        <v>0</v>
      </c>
      <c r="AF166" s="134" t="str">
        <f t="shared" si="46"/>
        <v/>
      </c>
      <c r="AG166" s="139">
        <f>IF('1045Bi Dati di base lav.'!N162="",0,1)</f>
        <v>0</v>
      </c>
      <c r="AH166" s="143">
        <f t="shared" si="48"/>
        <v>0</v>
      </c>
      <c r="AI166" s="134">
        <f>IF('1045Bi Dati di base lav.'!N162="",0,'1045Bi Dati di base lav.'!N162)</f>
        <v>0</v>
      </c>
      <c r="AJ166" s="134">
        <f>IF('1045Bi Dati di base lav.'!N162="",0,'1045Bi Dati di base lav.'!P162)</f>
        <v>0</v>
      </c>
      <c r="AK166" s="158">
        <f>IF('1045Bi Dati di base lav.'!V162&gt;0,AA166,0)</f>
        <v>0</v>
      </c>
      <c r="AL166" s="140">
        <f>IF('1045Bi Dati di base lav.'!V162&gt;0,'1045Bi Dati di base lav.'!T162,0)</f>
        <v>0</v>
      </c>
      <c r="AM166" s="134">
        <f>'1045Bi Dati di base lav.'!N162</f>
        <v>0</v>
      </c>
      <c r="AN166" s="134">
        <f>'1045Bi Dati di base lav.'!P162</f>
        <v>0</v>
      </c>
      <c r="AO166" s="134">
        <f t="shared" si="47"/>
        <v>0</v>
      </c>
    </row>
    <row r="167" spans="1:41" s="135" customFormat="1" ht="16.899999999999999" customHeight="1">
      <c r="A167" s="159" t="str">
        <f>IF('1045Bi Dati di base lav.'!A163="","",'1045Bi Dati di base lav.'!A163)</f>
        <v/>
      </c>
      <c r="B167" s="160" t="str">
        <f>IF('1045Bi Dati di base lav.'!B163="","",'1045Bi Dati di base lav.'!B163)</f>
        <v/>
      </c>
      <c r="C167" s="161" t="str">
        <f>IF('1045Bi Dati di base lav.'!C163="","",'1045Bi Dati di base lav.'!C163)</f>
        <v/>
      </c>
      <c r="D167" s="228" t="str">
        <f>IF('1045Bi Dati di base lav.'!AG163="","",'1045Bi Dati di base lav.'!AG163)</f>
        <v/>
      </c>
      <c r="E167" s="236" t="str">
        <f>IF('1045Bi Dati di base lav.'!N163="","",'1045Bi Dati di base lav.'!N163)</f>
        <v/>
      </c>
      <c r="F167" s="224" t="str">
        <f>IF('1045Bi Dati di base lav.'!O163="","",'1045Bi Dati di base lav.'!O163)</f>
        <v/>
      </c>
      <c r="G167" s="231" t="str">
        <f>IF('1045Bi Dati di base lav.'!P163="","",'1045Bi Dati di base lav.'!P163)</f>
        <v/>
      </c>
      <c r="H167" s="232" t="str">
        <f>IF('1045Bi Dati di base lav.'!Q163="","",'1045Bi Dati di base lav.'!Q163)</f>
        <v/>
      </c>
      <c r="I167" s="233" t="str">
        <f>IF('1045Bi Dati di base lav.'!R163="","",'1045Bi Dati di base lav.'!R163)</f>
        <v/>
      </c>
      <c r="J167" s="338" t="str">
        <f t="shared" si="34"/>
        <v/>
      </c>
      <c r="K167" s="236" t="str">
        <f t="shared" si="35"/>
        <v/>
      </c>
      <c r="L167" s="234" t="str">
        <f>IF('1045Bi Dati di base lav.'!S163="","",'1045Bi Dati di base lav.'!S163)</f>
        <v/>
      </c>
      <c r="M167" s="235" t="str">
        <f t="shared" si="36"/>
        <v/>
      </c>
      <c r="N167" s="339" t="str">
        <f t="shared" si="37"/>
        <v/>
      </c>
      <c r="O167" s="338" t="str">
        <f t="shared" si="38"/>
        <v/>
      </c>
      <c r="P167" s="236" t="str">
        <f t="shared" si="39"/>
        <v/>
      </c>
      <c r="Q167" s="234" t="str">
        <f t="shared" si="40"/>
        <v/>
      </c>
      <c r="R167" s="235" t="str">
        <f t="shared" si="41"/>
        <v/>
      </c>
      <c r="S167" s="236" t="str">
        <f>IF(N167="","",MAX((N167-AE167)*'1045Ai Domanda'!$B$30,0))</f>
        <v/>
      </c>
      <c r="T167" s="237" t="str">
        <f t="shared" si="42"/>
        <v/>
      </c>
      <c r="U167" s="151"/>
      <c r="V167" s="158" t="str">
        <f>IF('1045Bi Dati di base lav.'!M163="","",'1045Bi Dati di base lav.'!M163)</f>
        <v/>
      </c>
      <c r="W167" s="158" t="str">
        <f>IF($C167="","",'1045Ei Conteggio'!D167)</f>
        <v/>
      </c>
      <c r="X167" s="151">
        <f>IF(AND('1045Bi Dati di base lav.'!Q163="",'1045Bi Dati di base lav.'!R163=""),0,'1045Bi Dati di base lav.'!Q163-'1045Bi Dati di base lav.'!R163)</f>
        <v>0</v>
      </c>
      <c r="Y167" s="151" t="str">
        <f>IF(OR($C167="",'1045Bi Dati di base lav.'!N163="",F167="",'1045Bi Dati di base lav.'!P163="",X167=""),"",'1045Bi Dati di base lav.'!N163-F167-'1045Bi Dati di base lav.'!P163-X167)</f>
        <v/>
      </c>
      <c r="Z167" s="134" t="str">
        <f>IF(K167="","",K167 - '1045Bi Dati di base lav.'!S163)</f>
        <v/>
      </c>
      <c r="AA167" s="134" t="str">
        <f t="shared" si="43"/>
        <v/>
      </c>
      <c r="AB167" s="134" t="str">
        <f t="shared" si="44"/>
        <v/>
      </c>
      <c r="AC167" s="134" t="str">
        <f t="shared" si="45"/>
        <v/>
      </c>
      <c r="AD167" s="134" t="str">
        <f>IF(OR($C167="",K167="",N167=""),"",MAX(O167+'1045Bi Dati di base lav.'!T163-N167,0))</f>
        <v/>
      </c>
      <c r="AE167" s="134">
        <f>'1045Bi Dati di base lav.'!T163</f>
        <v>0</v>
      </c>
      <c r="AF167" s="134" t="str">
        <f t="shared" si="46"/>
        <v/>
      </c>
      <c r="AG167" s="139">
        <f>IF('1045Bi Dati di base lav.'!N163="",0,1)</f>
        <v>0</v>
      </c>
      <c r="AH167" s="143">
        <f t="shared" si="48"/>
        <v>0</v>
      </c>
      <c r="AI167" s="134">
        <f>IF('1045Bi Dati di base lav.'!N163="",0,'1045Bi Dati di base lav.'!N163)</f>
        <v>0</v>
      </c>
      <c r="AJ167" s="134">
        <f>IF('1045Bi Dati di base lav.'!N163="",0,'1045Bi Dati di base lav.'!P163)</f>
        <v>0</v>
      </c>
      <c r="AK167" s="158">
        <f>IF('1045Bi Dati di base lav.'!V163&gt;0,AA167,0)</f>
        <v>0</v>
      </c>
      <c r="AL167" s="140">
        <f>IF('1045Bi Dati di base lav.'!V163&gt;0,'1045Bi Dati di base lav.'!T163,0)</f>
        <v>0</v>
      </c>
      <c r="AM167" s="134">
        <f>'1045Bi Dati di base lav.'!N163</f>
        <v>0</v>
      </c>
      <c r="AN167" s="134">
        <f>'1045Bi Dati di base lav.'!P163</f>
        <v>0</v>
      </c>
      <c r="AO167" s="134">
        <f t="shared" si="47"/>
        <v>0</v>
      </c>
    </row>
    <row r="168" spans="1:41" s="135" customFormat="1" ht="16.899999999999999" customHeight="1">
      <c r="A168" s="159" t="str">
        <f>IF('1045Bi Dati di base lav.'!A164="","",'1045Bi Dati di base lav.'!A164)</f>
        <v/>
      </c>
      <c r="B168" s="160" t="str">
        <f>IF('1045Bi Dati di base lav.'!B164="","",'1045Bi Dati di base lav.'!B164)</f>
        <v/>
      </c>
      <c r="C168" s="161" t="str">
        <f>IF('1045Bi Dati di base lav.'!C164="","",'1045Bi Dati di base lav.'!C164)</f>
        <v/>
      </c>
      <c r="D168" s="228" t="str">
        <f>IF('1045Bi Dati di base lav.'!AG164="","",'1045Bi Dati di base lav.'!AG164)</f>
        <v/>
      </c>
      <c r="E168" s="236" t="str">
        <f>IF('1045Bi Dati di base lav.'!N164="","",'1045Bi Dati di base lav.'!N164)</f>
        <v/>
      </c>
      <c r="F168" s="224" t="str">
        <f>IF('1045Bi Dati di base lav.'!O164="","",'1045Bi Dati di base lav.'!O164)</f>
        <v/>
      </c>
      <c r="G168" s="231" t="str">
        <f>IF('1045Bi Dati di base lav.'!P164="","",'1045Bi Dati di base lav.'!P164)</f>
        <v/>
      </c>
      <c r="H168" s="232" t="str">
        <f>IF('1045Bi Dati di base lav.'!Q164="","",'1045Bi Dati di base lav.'!Q164)</f>
        <v/>
      </c>
      <c r="I168" s="233" t="str">
        <f>IF('1045Bi Dati di base lav.'!R164="","",'1045Bi Dati di base lav.'!R164)</f>
        <v/>
      </c>
      <c r="J168" s="338" t="str">
        <f t="shared" si="34"/>
        <v/>
      </c>
      <c r="K168" s="236" t="str">
        <f t="shared" si="35"/>
        <v/>
      </c>
      <c r="L168" s="234" t="str">
        <f>IF('1045Bi Dati di base lav.'!S164="","",'1045Bi Dati di base lav.'!S164)</f>
        <v/>
      </c>
      <c r="M168" s="235" t="str">
        <f t="shared" si="36"/>
        <v/>
      </c>
      <c r="N168" s="339" t="str">
        <f t="shared" si="37"/>
        <v/>
      </c>
      <c r="O168" s="338" t="str">
        <f t="shared" si="38"/>
        <v/>
      </c>
      <c r="P168" s="236" t="str">
        <f t="shared" si="39"/>
        <v/>
      </c>
      <c r="Q168" s="234" t="str">
        <f t="shared" si="40"/>
        <v/>
      </c>
      <c r="R168" s="235" t="str">
        <f t="shared" si="41"/>
        <v/>
      </c>
      <c r="S168" s="236" t="str">
        <f>IF(N168="","",MAX((N168-AE168)*'1045Ai Domanda'!$B$30,0))</f>
        <v/>
      </c>
      <c r="T168" s="237" t="str">
        <f t="shared" si="42"/>
        <v/>
      </c>
      <c r="U168" s="151"/>
      <c r="V168" s="158" t="str">
        <f>IF('1045Bi Dati di base lav.'!M164="","",'1045Bi Dati di base lav.'!M164)</f>
        <v/>
      </c>
      <c r="W168" s="158" t="str">
        <f>IF($C168="","",'1045Ei Conteggio'!D168)</f>
        <v/>
      </c>
      <c r="X168" s="151">
        <f>IF(AND('1045Bi Dati di base lav.'!Q164="",'1045Bi Dati di base lav.'!R164=""),0,'1045Bi Dati di base lav.'!Q164-'1045Bi Dati di base lav.'!R164)</f>
        <v>0</v>
      </c>
      <c r="Y168" s="151" t="str">
        <f>IF(OR($C168="",'1045Bi Dati di base lav.'!N164="",F168="",'1045Bi Dati di base lav.'!P164="",X168=""),"",'1045Bi Dati di base lav.'!N164-F168-'1045Bi Dati di base lav.'!P164-X168)</f>
        <v/>
      </c>
      <c r="Z168" s="134" t="str">
        <f>IF(K168="","",K168 - '1045Bi Dati di base lav.'!S164)</f>
        <v/>
      </c>
      <c r="AA168" s="134" t="str">
        <f t="shared" si="43"/>
        <v/>
      </c>
      <c r="AB168" s="134" t="str">
        <f t="shared" si="44"/>
        <v/>
      </c>
      <c r="AC168" s="134" t="str">
        <f t="shared" si="45"/>
        <v/>
      </c>
      <c r="AD168" s="134" t="str">
        <f>IF(OR($C168="",K168="",N168=""),"",MAX(O168+'1045Bi Dati di base lav.'!T164-N168,0))</f>
        <v/>
      </c>
      <c r="AE168" s="134">
        <f>'1045Bi Dati di base lav.'!T164</f>
        <v>0</v>
      </c>
      <c r="AF168" s="134" t="str">
        <f t="shared" si="46"/>
        <v/>
      </c>
      <c r="AG168" s="139">
        <f>IF('1045Bi Dati di base lav.'!N164="",0,1)</f>
        <v>0</v>
      </c>
      <c r="AH168" s="143">
        <f t="shared" si="48"/>
        <v>0</v>
      </c>
      <c r="AI168" s="134">
        <f>IF('1045Bi Dati di base lav.'!N164="",0,'1045Bi Dati di base lav.'!N164)</f>
        <v>0</v>
      </c>
      <c r="AJ168" s="134">
        <f>IF('1045Bi Dati di base lav.'!N164="",0,'1045Bi Dati di base lav.'!P164)</f>
        <v>0</v>
      </c>
      <c r="AK168" s="158">
        <f>IF('1045Bi Dati di base lav.'!V164&gt;0,AA168,0)</f>
        <v>0</v>
      </c>
      <c r="AL168" s="140">
        <f>IF('1045Bi Dati di base lav.'!V164&gt;0,'1045Bi Dati di base lav.'!T164,0)</f>
        <v>0</v>
      </c>
      <c r="AM168" s="134">
        <f>'1045Bi Dati di base lav.'!N164</f>
        <v>0</v>
      </c>
      <c r="AN168" s="134">
        <f>'1045Bi Dati di base lav.'!P164</f>
        <v>0</v>
      </c>
      <c r="AO168" s="134">
        <f t="shared" si="47"/>
        <v>0</v>
      </c>
    </row>
    <row r="169" spans="1:41" s="135" customFormat="1" ht="16.899999999999999" customHeight="1">
      <c r="A169" s="159" t="str">
        <f>IF('1045Bi Dati di base lav.'!A165="","",'1045Bi Dati di base lav.'!A165)</f>
        <v/>
      </c>
      <c r="B169" s="160" t="str">
        <f>IF('1045Bi Dati di base lav.'!B165="","",'1045Bi Dati di base lav.'!B165)</f>
        <v/>
      </c>
      <c r="C169" s="161" t="str">
        <f>IF('1045Bi Dati di base lav.'!C165="","",'1045Bi Dati di base lav.'!C165)</f>
        <v/>
      </c>
      <c r="D169" s="228" t="str">
        <f>IF('1045Bi Dati di base lav.'!AG165="","",'1045Bi Dati di base lav.'!AG165)</f>
        <v/>
      </c>
      <c r="E169" s="236" t="str">
        <f>IF('1045Bi Dati di base lav.'!N165="","",'1045Bi Dati di base lav.'!N165)</f>
        <v/>
      </c>
      <c r="F169" s="224" t="str">
        <f>IF('1045Bi Dati di base lav.'!O165="","",'1045Bi Dati di base lav.'!O165)</f>
        <v/>
      </c>
      <c r="G169" s="231" t="str">
        <f>IF('1045Bi Dati di base lav.'!P165="","",'1045Bi Dati di base lav.'!P165)</f>
        <v/>
      </c>
      <c r="H169" s="232" t="str">
        <f>IF('1045Bi Dati di base lav.'!Q165="","",'1045Bi Dati di base lav.'!Q165)</f>
        <v/>
      </c>
      <c r="I169" s="233" t="str">
        <f>IF('1045Bi Dati di base lav.'!R165="","",'1045Bi Dati di base lav.'!R165)</f>
        <v/>
      </c>
      <c r="J169" s="338" t="str">
        <f t="shared" si="34"/>
        <v/>
      </c>
      <c r="K169" s="236" t="str">
        <f t="shared" si="35"/>
        <v/>
      </c>
      <c r="L169" s="234" t="str">
        <f>IF('1045Bi Dati di base lav.'!S165="","",'1045Bi Dati di base lav.'!S165)</f>
        <v/>
      </c>
      <c r="M169" s="235" t="str">
        <f t="shared" si="36"/>
        <v/>
      </c>
      <c r="N169" s="339" t="str">
        <f t="shared" si="37"/>
        <v/>
      </c>
      <c r="O169" s="338" t="str">
        <f t="shared" si="38"/>
        <v/>
      </c>
      <c r="P169" s="236" t="str">
        <f t="shared" si="39"/>
        <v/>
      </c>
      <c r="Q169" s="234" t="str">
        <f t="shared" si="40"/>
        <v/>
      </c>
      <c r="R169" s="235" t="str">
        <f t="shared" si="41"/>
        <v/>
      </c>
      <c r="S169" s="236" t="str">
        <f>IF(N169="","",MAX((N169-AE169)*'1045Ai Domanda'!$B$30,0))</f>
        <v/>
      </c>
      <c r="T169" s="237" t="str">
        <f t="shared" si="42"/>
        <v/>
      </c>
      <c r="U169" s="151"/>
      <c r="V169" s="158" t="str">
        <f>IF('1045Bi Dati di base lav.'!M165="","",'1045Bi Dati di base lav.'!M165)</f>
        <v/>
      </c>
      <c r="W169" s="158" t="str">
        <f>IF($C169="","",'1045Ei Conteggio'!D169)</f>
        <v/>
      </c>
      <c r="X169" s="151">
        <f>IF(AND('1045Bi Dati di base lav.'!Q165="",'1045Bi Dati di base lav.'!R165=""),0,'1045Bi Dati di base lav.'!Q165-'1045Bi Dati di base lav.'!R165)</f>
        <v>0</v>
      </c>
      <c r="Y169" s="151" t="str">
        <f>IF(OR($C169="",'1045Bi Dati di base lav.'!N165="",F169="",'1045Bi Dati di base lav.'!P165="",X169=""),"",'1045Bi Dati di base lav.'!N165-F169-'1045Bi Dati di base lav.'!P165-X169)</f>
        <v/>
      </c>
      <c r="Z169" s="134" t="str">
        <f>IF(K169="","",K169 - '1045Bi Dati di base lav.'!S165)</f>
        <v/>
      </c>
      <c r="AA169" s="134" t="str">
        <f t="shared" si="43"/>
        <v/>
      </c>
      <c r="AB169" s="134" t="str">
        <f t="shared" si="44"/>
        <v/>
      </c>
      <c r="AC169" s="134" t="str">
        <f t="shared" si="45"/>
        <v/>
      </c>
      <c r="AD169" s="134" t="str">
        <f>IF(OR($C169="",K169="",N169=""),"",MAX(O169+'1045Bi Dati di base lav.'!T165-N169,0))</f>
        <v/>
      </c>
      <c r="AE169" s="134">
        <f>'1045Bi Dati di base lav.'!T165</f>
        <v>0</v>
      </c>
      <c r="AF169" s="134" t="str">
        <f t="shared" si="46"/>
        <v/>
      </c>
      <c r="AG169" s="139">
        <f>IF('1045Bi Dati di base lav.'!N165="",0,1)</f>
        <v>0</v>
      </c>
      <c r="AH169" s="143">
        <f t="shared" si="48"/>
        <v>0</v>
      </c>
      <c r="AI169" s="134">
        <f>IF('1045Bi Dati di base lav.'!N165="",0,'1045Bi Dati di base lav.'!N165)</f>
        <v>0</v>
      </c>
      <c r="AJ169" s="134">
        <f>IF('1045Bi Dati di base lav.'!N165="",0,'1045Bi Dati di base lav.'!P165)</f>
        <v>0</v>
      </c>
      <c r="AK169" s="158">
        <f>IF('1045Bi Dati di base lav.'!V165&gt;0,AA169,0)</f>
        <v>0</v>
      </c>
      <c r="AL169" s="140">
        <f>IF('1045Bi Dati di base lav.'!V165&gt;0,'1045Bi Dati di base lav.'!T165,0)</f>
        <v>0</v>
      </c>
      <c r="AM169" s="134">
        <f>'1045Bi Dati di base lav.'!N165</f>
        <v>0</v>
      </c>
      <c r="AN169" s="134">
        <f>'1045Bi Dati di base lav.'!P165</f>
        <v>0</v>
      </c>
      <c r="AO169" s="134">
        <f t="shared" si="47"/>
        <v>0</v>
      </c>
    </row>
    <row r="170" spans="1:41" s="135" customFormat="1" ht="16.899999999999999" customHeight="1">
      <c r="A170" s="159" t="str">
        <f>IF('1045Bi Dati di base lav.'!A166="","",'1045Bi Dati di base lav.'!A166)</f>
        <v/>
      </c>
      <c r="B170" s="160" t="str">
        <f>IF('1045Bi Dati di base lav.'!B166="","",'1045Bi Dati di base lav.'!B166)</f>
        <v/>
      </c>
      <c r="C170" s="161" t="str">
        <f>IF('1045Bi Dati di base lav.'!C166="","",'1045Bi Dati di base lav.'!C166)</f>
        <v/>
      </c>
      <c r="D170" s="228" t="str">
        <f>IF('1045Bi Dati di base lav.'!AG166="","",'1045Bi Dati di base lav.'!AG166)</f>
        <v/>
      </c>
      <c r="E170" s="236" t="str">
        <f>IF('1045Bi Dati di base lav.'!N166="","",'1045Bi Dati di base lav.'!N166)</f>
        <v/>
      </c>
      <c r="F170" s="224" t="str">
        <f>IF('1045Bi Dati di base lav.'!O166="","",'1045Bi Dati di base lav.'!O166)</f>
        <v/>
      </c>
      <c r="G170" s="231" t="str">
        <f>IF('1045Bi Dati di base lav.'!P166="","",'1045Bi Dati di base lav.'!P166)</f>
        <v/>
      </c>
      <c r="H170" s="232" t="str">
        <f>IF('1045Bi Dati di base lav.'!Q166="","",'1045Bi Dati di base lav.'!Q166)</f>
        <v/>
      </c>
      <c r="I170" s="233" t="str">
        <f>IF('1045Bi Dati di base lav.'!R166="","",'1045Bi Dati di base lav.'!R166)</f>
        <v/>
      </c>
      <c r="J170" s="338" t="str">
        <f t="shared" si="34"/>
        <v/>
      </c>
      <c r="K170" s="236" t="str">
        <f t="shared" si="35"/>
        <v/>
      </c>
      <c r="L170" s="234" t="str">
        <f>IF('1045Bi Dati di base lav.'!S166="","",'1045Bi Dati di base lav.'!S166)</f>
        <v/>
      </c>
      <c r="M170" s="235" t="str">
        <f t="shared" si="36"/>
        <v/>
      </c>
      <c r="N170" s="339" t="str">
        <f t="shared" si="37"/>
        <v/>
      </c>
      <c r="O170" s="338" t="str">
        <f t="shared" si="38"/>
        <v/>
      </c>
      <c r="P170" s="236" t="str">
        <f t="shared" si="39"/>
        <v/>
      </c>
      <c r="Q170" s="234" t="str">
        <f t="shared" si="40"/>
        <v/>
      </c>
      <c r="R170" s="235" t="str">
        <f t="shared" si="41"/>
        <v/>
      </c>
      <c r="S170" s="236" t="str">
        <f>IF(N170="","",MAX((N170-AE170)*'1045Ai Domanda'!$B$30,0))</f>
        <v/>
      </c>
      <c r="T170" s="237" t="str">
        <f t="shared" si="42"/>
        <v/>
      </c>
      <c r="U170" s="151"/>
      <c r="V170" s="158" t="str">
        <f>IF('1045Bi Dati di base lav.'!M166="","",'1045Bi Dati di base lav.'!M166)</f>
        <v/>
      </c>
      <c r="W170" s="158" t="str">
        <f>IF($C170="","",'1045Ei Conteggio'!D170)</f>
        <v/>
      </c>
      <c r="X170" s="151">
        <f>IF(AND('1045Bi Dati di base lav.'!Q166="",'1045Bi Dati di base lav.'!R166=""),0,'1045Bi Dati di base lav.'!Q166-'1045Bi Dati di base lav.'!R166)</f>
        <v>0</v>
      </c>
      <c r="Y170" s="151" t="str">
        <f>IF(OR($C170="",'1045Bi Dati di base lav.'!N166="",F170="",'1045Bi Dati di base lav.'!P166="",X170=""),"",'1045Bi Dati di base lav.'!N166-F170-'1045Bi Dati di base lav.'!P166-X170)</f>
        <v/>
      </c>
      <c r="Z170" s="134" t="str">
        <f>IF(K170="","",K170 - '1045Bi Dati di base lav.'!S166)</f>
        <v/>
      </c>
      <c r="AA170" s="134" t="str">
        <f t="shared" si="43"/>
        <v/>
      </c>
      <c r="AB170" s="134" t="str">
        <f t="shared" si="44"/>
        <v/>
      </c>
      <c r="AC170" s="134" t="str">
        <f t="shared" si="45"/>
        <v/>
      </c>
      <c r="AD170" s="134" t="str">
        <f>IF(OR($C170="",K170="",N170=""),"",MAX(O170+'1045Bi Dati di base lav.'!T166-N170,0))</f>
        <v/>
      </c>
      <c r="AE170" s="134">
        <f>'1045Bi Dati di base lav.'!T166</f>
        <v>0</v>
      </c>
      <c r="AF170" s="134" t="str">
        <f t="shared" si="46"/>
        <v/>
      </c>
      <c r="AG170" s="139">
        <f>IF('1045Bi Dati di base lav.'!N166="",0,1)</f>
        <v>0</v>
      </c>
      <c r="AH170" s="143">
        <f t="shared" si="48"/>
        <v>0</v>
      </c>
      <c r="AI170" s="134">
        <f>IF('1045Bi Dati di base lav.'!N166="",0,'1045Bi Dati di base lav.'!N166)</f>
        <v>0</v>
      </c>
      <c r="AJ170" s="134">
        <f>IF('1045Bi Dati di base lav.'!N166="",0,'1045Bi Dati di base lav.'!P166)</f>
        <v>0</v>
      </c>
      <c r="AK170" s="158">
        <f>IF('1045Bi Dati di base lav.'!V166&gt;0,AA170,0)</f>
        <v>0</v>
      </c>
      <c r="AL170" s="140">
        <f>IF('1045Bi Dati di base lav.'!V166&gt;0,'1045Bi Dati di base lav.'!T166,0)</f>
        <v>0</v>
      </c>
      <c r="AM170" s="134">
        <f>'1045Bi Dati di base lav.'!N166</f>
        <v>0</v>
      </c>
      <c r="AN170" s="134">
        <f>'1045Bi Dati di base lav.'!P166</f>
        <v>0</v>
      </c>
      <c r="AO170" s="134">
        <f t="shared" si="47"/>
        <v>0</v>
      </c>
    </row>
    <row r="171" spans="1:41" s="135" customFormat="1" ht="16.899999999999999" customHeight="1">
      <c r="A171" s="159" t="str">
        <f>IF('1045Bi Dati di base lav.'!A167="","",'1045Bi Dati di base lav.'!A167)</f>
        <v/>
      </c>
      <c r="B171" s="160" t="str">
        <f>IF('1045Bi Dati di base lav.'!B167="","",'1045Bi Dati di base lav.'!B167)</f>
        <v/>
      </c>
      <c r="C171" s="161" t="str">
        <f>IF('1045Bi Dati di base lav.'!C167="","",'1045Bi Dati di base lav.'!C167)</f>
        <v/>
      </c>
      <c r="D171" s="228" t="str">
        <f>IF('1045Bi Dati di base lav.'!AG167="","",'1045Bi Dati di base lav.'!AG167)</f>
        <v/>
      </c>
      <c r="E171" s="236" t="str">
        <f>IF('1045Bi Dati di base lav.'!N167="","",'1045Bi Dati di base lav.'!N167)</f>
        <v/>
      </c>
      <c r="F171" s="224" t="str">
        <f>IF('1045Bi Dati di base lav.'!O167="","",'1045Bi Dati di base lav.'!O167)</f>
        <v/>
      </c>
      <c r="G171" s="231" t="str">
        <f>IF('1045Bi Dati di base lav.'!P167="","",'1045Bi Dati di base lav.'!P167)</f>
        <v/>
      </c>
      <c r="H171" s="232" t="str">
        <f>IF('1045Bi Dati di base lav.'!Q167="","",'1045Bi Dati di base lav.'!Q167)</f>
        <v/>
      </c>
      <c r="I171" s="233" t="str">
        <f>IF('1045Bi Dati di base lav.'!R167="","",'1045Bi Dati di base lav.'!R167)</f>
        <v/>
      </c>
      <c r="J171" s="338" t="str">
        <f t="shared" si="34"/>
        <v/>
      </c>
      <c r="K171" s="236" t="str">
        <f t="shared" si="35"/>
        <v/>
      </c>
      <c r="L171" s="234" t="str">
        <f>IF('1045Bi Dati di base lav.'!S167="","",'1045Bi Dati di base lav.'!S167)</f>
        <v/>
      </c>
      <c r="M171" s="235" t="str">
        <f t="shared" si="36"/>
        <v/>
      </c>
      <c r="N171" s="339" t="str">
        <f t="shared" si="37"/>
        <v/>
      </c>
      <c r="O171" s="338" t="str">
        <f t="shared" si="38"/>
        <v/>
      </c>
      <c r="P171" s="236" t="str">
        <f t="shared" si="39"/>
        <v/>
      </c>
      <c r="Q171" s="234" t="str">
        <f t="shared" si="40"/>
        <v/>
      </c>
      <c r="R171" s="235" t="str">
        <f t="shared" si="41"/>
        <v/>
      </c>
      <c r="S171" s="236" t="str">
        <f>IF(N171="","",MAX((N171-AE171)*'1045Ai Domanda'!$B$30,0))</f>
        <v/>
      </c>
      <c r="T171" s="237" t="str">
        <f t="shared" si="42"/>
        <v/>
      </c>
      <c r="U171" s="151"/>
      <c r="V171" s="158" t="str">
        <f>IF('1045Bi Dati di base lav.'!M167="","",'1045Bi Dati di base lav.'!M167)</f>
        <v/>
      </c>
      <c r="W171" s="158" t="str">
        <f>IF($C171="","",'1045Ei Conteggio'!D171)</f>
        <v/>
      </c>
      <c r="X171" s="151">
        <f>IF(AND('1045Bi Dati di base lav.'!Q167="",'1045Bi Dati di base lav.'!R167=""),0,'1045Bi Dati di base lav.'!Q167-'1045Bi Dati di base lav.'!R167)</f>
        <v>0</v>
      </c>
      <c r="Y171" s="151" t="str">
        <f>IF(OR($C171="",'1045Bi Dati di base lav.'!N167="",F171="",'1045Bi Dati di base lav.'!P167="",X171=""),"",'1045Bi Dati di base lav.'!N167-F171-'1045Bi Dati di base lav.'!P167-X171)</f>
        <v/>
      </c>
      <c r="Z171" s="134" t="str">
        <f>IF(K171="","",K171 - '1045Bi Dati di base lav.'!S167)</f>
        <v/>
      </c>
      <c r="AA171" s="134" t="str">
        <f t="shared" si="43"/>
        <v/>
      </c>
      <c r="AB171" s="134" t="str">
        <f t="shared" si="44"/>
        <v/>
      </c>
      <c r="AC171" s="134" t="str">
        <f t="shared" si="45"/>
        <v/>
      </c>
      <c r="AD171" s="134" t="str">
        <f>IF(OR($C171="",K171="",N171=""),"",MAX(O171+'1045Bi Dati di base lav.'!T167-N171,0))</f>
        <v/>
      </c>
      <c r="AE171" s="134">
        <f>'1045Bi Dati di base lav.'!T167</f>
        <v>0</v>
      </c>
      <c r="AF171" s="134" t="str">
        <f t="shared" si="46"/>
        <v/>
      </c>
      <c r="AG171" s="139">
        <f>IF('1045Bi Dati di base lav.'!N167="",0,1)</f>
        <v>0</v>
      </c>
      <c r="AH171" s="143">
        <f t="shared" si="48"/>
        <v>0</v>
      </c>
      <c r="AI171" s="134">
        <f>IF('1045Bi Dati di base lav.'!N167="",0,'1045Bi Dati di base lav.'!N167)</f>
        <v>0</v>
      </c>
      <c r="AJ171" s="134">
        <f>IF('1045Bi Dati di base lav.'!N167="",0,'1045Bi Dati di base lav.'!P167)</f>
        <v>0</v>
      </c>
      <c r="AK171" s="158">
        <f>IF('1045Bi Dati di base lav.'!V167&gt;0,AA171,0)</f>
        <v>0</v>
      </c>
      <c r="AL171" s="140">
        <f>IF('1045Bi Dati di base lav.'!V167&gt;0,'1045Bi Dati di base lav.'!T167,0)</f>
        <v>0</v>
      </c>
      <c r="AM171" s="134">
        <f>'1045Bi Dati di base lav.'!N167</f>
        <v>0</v>
      </c>
      <c r="AN171" s="134">
        <f>'1045Bi Dati di base lav.'!P167</f>
        <v>0</v>
      </c>
      <c r="AO171" s="134">
        <f t="shared" si="47"/>
        <v>0</v>
      </c>
    </row>
    <row r="172" spans="1:41" s="135" customFormat="1" ht="16.899999999999999" customHeight="1">
      <c r="A172" s="159" t="str">
        <f>IF('1045Bi Dati di base lav.'!A168="","",'1045Bi Dati di base lav.'!A168)</f>
        <v/>
      </c>
      <c r="B172" s="160" t="str">
        <f>IF('1045Bi Dati di base lav.'!B168="","",'1045Bi Dati di base lav.'!B168)</f>
        <v/>
      </c>
      <c r="C172" s="161" t="str">
        <f>IF('1045Bi Dati di base lav.'!C168="","",'1045Bi Dati di base lav.'!C168)</f>
        <v/>
      </c>
      <c r="D172" s="228" t="str">
        <f>IF('1045Bi Dati di base lav.'!AG168="","",'1045Bi Dati di base lav.'!AG168)</f>
        <v/>
      </c>
      <c r="E172" s="236" t="str">
        <f>IF('1045Bi Dati di base lav.'!N168="","",'1045Bi Dati di base lav.'!N168)</f>
        <v/>
      </c>
      <c r="F172" s="224" t="str">
        <f>IF('1045Bi Dati di base lav.'!O168="","",'1045Bi Dati di base lav.'!O168)</f>
        <v/>
      </c>
      <c r="G172" s="231" t="str">
        <f>IF('1045Bi Dati di base lav.'!P168="","",'1045Bi Dati di base lav.'!P168)</f>
        <v/>
      </c>
      <c r="H172" s="232" t="str">
        <f>IF('1045Bi Dati di base lav.'!Q168="","",'1045Bi Dati di base lav.'!Q168)</f>
        <v/>
      </c>
      <c r="I172" s="233" t="str">
        <f>IF('1045Bi Dati di base lav.'!R168="","",'1045Bi Dati di base lav.'!R168)</f>
        <v/>
      </c>
      <c r="J172" s="338" t="str">
        <f t="shared" si="34"/>
        <v/>
      </c>
      <c r="K172" s="236" t="str">
        <f t="shared" si="35"/>
        <v/>
      </c>
      <c r="L172" s="234" t="str">
        <f>IF('1045Bi Dati di base lav.'!S168="","",'1045Bi Dati di base lav.'!S168)</f>
        <v/>
      </c>
      <c r="M172" s="235" t="str">
        <f t="shared" si="36"/>
        <v/>
      </c>
      <c r="N172" s="339" t="str">
        <f t="shared" si="37"/>
        <v/>
      </c>
      <c r="O172" s="338" t="str">
        <f t="shared" si="38"/>
        <v/>
      </c>
      <c r="P172" s="236" t="str">
        <f t="shared" si="39"/>
        <v/>
      </c>
      <c r="Q172" s="234" t="str">
        <f t="shared" si="40"/>
        <v/>
      </c>
      <c r="R172" s="235" t="str">
        <f t="shared" si="41"/>
        <v/>
      </c>
      <c r="S172" s="236" t="str">
        <f>IF(N172="","",MAX((N172-AE172)*'1045Ai Domanda'!$B$30,0))</f>
        <v/>
      </c>
      <c r="T172" s="237" t="str">
        <f t="shared" si="42"/>
        <v/>
      </c>
      <c r="U172" s="151"/>
      <c r="V172" s="158" t="str">
        <f>IF('1045Bi Dati di base lav.'!M168="","",'1045Bi Dati di base lav.'!M168)</f>
        <v/>
      </c>
      <c r="W172" s="158" t="str">
        <f>IF($C172="","",'1045Ei Conteggio'!D172)</f>
        <v/>
      </c>
      <c r="X172" s="151">
        <f>IF(AND('1045Bi Dati di base lav.'!Q168="",'1045Bi Dati di base lav.'!R168=""),0,'1045Bi Dati di base lav.'!Q168-'1045Bi Dati di base lav.'!R168)</f>
        <v>0</v>
      </c>
      <c r="Y172" s="151" t="str">
        <f>IF(OR($C172="",'1045Bi Dati di base lav.'!N168="",F172="",'1045Bi Dati di base lav.'!P168="",X172=""),"",'1045Bi Dati di base lav.'!N168-F172-'1045Bi Dati di base lav.'!P168-X172)</f>
        <v/>
      </c>
      <c r="Z172" s="134" t="str">
        <f>IF(K172="","",K172 - '1045Bi Dati di base lav.'!S168)</f>
        <v/>
      </c>
      <c r="AA172" s="134" t="str">
        <f t="shared" si="43"/>
        <v/>
      </c>
      <c r="AB172" s="134" t="str">
        <f t="shared" si="44"/>
        <v/>
      </c>
      <c r="AC172" s="134" t="str">
        <f t="shared" si="45"/>
        <v/>
      </c>
      <c r="AD172" s="134" t="str">
        <f>IF(OR($C172="",K172="",N172=""),"",MAX(O172+'1045Bi Dati di base lav.'!T168-N172,0))</f>
        <v/>
      </c>
      <c r="AE172" s="134">
        <f>'1045Bi Dati di base lav.'!T168</f>
        <v>0</v>
      </c>
      <c r="AF172" s="134" t="str">
        <f t="shared" si="46"/>
        <v/>
      </c>
      <c r="AG172" s="139">
        <f>IF('1045Bi Dati di base lav.'!N168="",0,1)</f>
        <v>0</v>
      </c>
      <c r="AH172" s="143">
        <f t="shared" si="48"/>
        <v>0</v>
      </c>
      <c r="AI172" s="134">
        <f>IF('1045Bi Dati di base lav.'!N168="",0,'1045Bi Dati di base lav.'!N168)</f>
        <v>0</v>
      </c>
      <c r="AJ172" s="134">
        <f>IF('1045Bi Dati di base lav.'!N168="",0,'1045Bi Dati di base lav.'!P168)</f>
        <v>0</v>
      </c>
      <c r="AK172" s="158">
        <f>IF('1045Bi Dati di base lav.'!V168&gt;0,AA172,0)</f>
        <v>0</v>
      </c>
      <c r="AL172" s="140">
        <f>IF('1045Bi Dati di base lav.'!V168&gt;0,'1045Bi Dati di base lav.'!T168,0)</f>
        <v>0</v>
      </c>
      <c r="AM172" s="134">
        <f>'1045Bi Dati di base lav.'!N168</f>
        <v>0</v>
      </c>
      <c r="AN172" s="134">
        <f>'1045Bi Dati di base lav.'!P168</f>
        <v>0</v>
      </c>
      <c r="AO172" s="134">
        <f t="shared" si="47"/>
        <v>0</v>
      </c>
    </row>
    <row r="173" spans="1:41" s="135" customFormat="1" ht="16.899999999999999" customHeight="1">
      <c r="A173" s="159" t="str">
        <f>IF('1045Bi Dati di base lav.'!A169="","",'1045Bi Dati di base lav.'!A169)</f>
        <v/>
      </c>
      <c r="B173" s="160" t="str">
        <f>IF('1045Bi Dati di base lav.'!B169="","",'1045Bi Dati di base lav.'!B169)</f>
        <v/>
      </c>
      <c r="C173" s="161" t="str">
        <f>IF('1045Bi Dati di base lav.'!C169="","",'1045Bi Dati di base lav.'!C169)</f>
        <v/>
      </c>
      <c r="D173" s="228" t="str">
        <f>IF('1045Bi Dati di base lav.'!AG169="","",'1045Bi Dati di base lav.'!AG169)</f>
        <v/>
      </c>
      <c r="E173" s="236" t="str">
        <f>IF('1045Bi Dati di base lav.'!N169="","",'1045Bi Dati di base lav.'!N169)</f>
        <v/>
      </c>
      <c r="F173" s="224" t="str">
        <f>IF('1045Bi Dati di base lav.'!O169="","",'1045Bi Dati di base lav.'!O169)</f>
        <v/>
      </c>
      <c r="G173" s="231" t="str">
        <f>IF('1045Bi Dati di base lav.'!P169="","",'1045Bi Dati di base lav.'!P169)</f>
        <v/>
      </c>
      <c r="H173" s="232" t="str">
        <f>IF('1045Bi Dati di base lav.'!Q169="","",'1045Bi Dati di base lav.'!Q169)</f>
        <v/>
      </c>
      <c r="I173" s="233" t="str">
        <f>IF('1045Bi Dati di base lav.'!R169="","",'1045Bi Dati di base lav.'!R169)</f>
        <v/>
      </c>
      <c r="J173" s="338" t="str">
        <f t="shared" si="34"/>
        <v/>
      </c>
      <c r="K173" s="236" t="str">
        <f t="shared" si="35"/>
        <v/>
      </c>
      <c r="L173" s="234" t="str">
        <f>IF('1045Bi Dati di base lav.'!S169="","",'1045Bi Dati di base lav.'!S169)</f>
        <v/>
      </c>
      <c r="M173" s="235" t="str">
        <f t="shared" si="36"/>
        <v/>
      </c>
      <c r="N173" s="339" t="str">
        <f t="shared" si="37"/>
        <v/>
      </c>
      <c r="O173" s="338" t="str">
        <f t="shared" si="38"/>
        <v/>
      </c>
      <c r="P173" s="236" t="str">
        <f t="shared" si="39"/>
        <v/>
      </c>
      <c r="Q173" s="234" t="str">
        <f t="shared" si="40"/>
        <v/>
      </c>
      <c r="R173" s="235" t="str">
        <f t="shared" si="41"/>
        <v/>
      </c>
      <c r="S173" s="236" t="str">
        <f>IF(N173="","",MAX((N173-AE173)*'1045Ai Domanda'!$B$30,0))</f>
        <v/>
      </c>
      <c r="T173" s="237" t="str">
        <f t="shared" si="42"/>
        <v/>
      </c>
      <c r="U173" s="151"/>
      <c r="V173" s="158" t="str">
        <f>IF('1045Bi Dati di base lav.'!M169="","",'1045Bi Dati di base lav.'!M169)</f>
        <v/>
      </c>
      <c r="W173" s="158" t="str">
        <f>IF($C173="","",'1045Ei Conteggio'!D173)</f>
        <v/>
      </c>
      <c r="X173" s="151">
        <f>IF(AND('1045Bi Dati di base lav.'!Q169="",'1045Bi Dati di base lav.'!R169=""),0,'1045Bi Dati di base lav.'!Q169-'1045Bi Dati di base lav.'!R169)</f>
        <v>0</v>
      </c>
      <c r="Y173" s="151" t="str">
        <f>IF(OR($C173="",'1045Bi Dati di base lav.'!N169="",F173="",'1045Bi Dati di base lav.'!P169="",X173=""),"",'1045Bi Dati di base lav.'!N169-F173-'1045Bi Dati di base lav.'!P169-X173)</f>
        <v/>
      </c>
      <c r="Z173" s="134" t="str">
        <f>IF(K173="","",K173 - '1045Bi Dati di base lav.'!S169)</f>
        <v/>
      </c>
      <c r="AA173" s="134" t="str">
        <f t="shared" si="43"/>
        <v/>
      </c>
      <c r="AB173" s="134" t="str">
        <f t="shared" si="44"/>
        <v/>
      </c>
      <c r="AC173" s="134" t="str">
        <f t="shared" si="45"/>
        <v/>
      </c>
      <c r="AD173" s="134" t="str">
        <f>IF(OR($C173="",K173="",N173=""),"",MAX(O173+'1045Bi Dati di base lav.'!T169-N173,0))</f>
        <v/>
      </c>
      <c r="AE173" s="134">
        <f>'1045Bi Dati di base lav.'!T169</f>
        <v>0</v>
      </c>
      <c r="AF173" s="134" t="str">
        <f t="shared" si="46"/>
        <v/>
      </c>
      <c r="AG173" s="139">
        <f>IF('1045Bi Dati di base lav.'!N169="",0,1)</f>
        <v>0</v>
      </c>
      <c r="AH173" s="143">
        <f t="shared" si="48"/>
        <v>0</v>
      </c>
      <c r="AI173" s="134">
        <f>IF('1045Bi Dati di base lav.'!N169="",0,'1045Bi Dati di base lav.'!N169)</f>
        <v>0</v>
      </c>
      <c r="AJ173" s="134">
        <f>IF('1045Bi Dati di base lav.'!N169="",0,'1045Bi Dati di base lav.'!P169)</f>
        <v>0</v>
      </c>
      <c r="AK173" s="158">
        <f>IF('1045Bi Dati di base lav.'!V169&gt;0,AA173,0)</f>
        <v>0</v>
      </c>
      <c r="AL173" s="140">
        <f>IF('1045Bi Dati di base lav.'!V169&gt;0,'1045Bi Dati di base lav.'!T169,0)</f>
        <v>0</v>
      </c>
      <c r="AM173" s="134">
        <f>'1045Bi Dati di base lav.'!N169</f>
        <v>0</v>
      </c>
      <c r="AN173" s="134">
        <f>'1045Bi Dati di base lav.'!P169</f>
        <v>0</v>
      </c>
      <c r="AO173" s="134">
        <f t="shared" si="47"/>
        <v>0</v>
      </c>
    </row>
    <row r="174" spans="1:41" s="135" customFormat="1" ht="16.899999999999999" customHeight="1">
      <c r="A174" s="159" t="str">
        <f>IF('1045Bi Dati di base lav.'!A170="","",'1045Bi Dati di base lav.'!A170)</f>
        <v/>
      </c>
      <c r="B174" s="160" t="str">
        <f>IF('1045Bi Dati di base lav.'!B170="","",'1045Bi Dati di base lav.'!B170)</f>
        <v/>
      </c>
      <c r="C174" s="161" t="str">
        <f>IF('1045Bi Dati di base lav.'!C170="","",'1045Bi Dati di base lav.'!C170)</f>
        <v/>
      </c>
      <c r="D174" s="228" t="str">
        <f>IF('1045Bi Dati di base lav.'!AG170="","",'1045Bi Dati di base lav.'!AG170)</f>
        <v/>
      </c>
      <c r="E174" s="236" t="str">
        <f>IF('1045Bi Dati di base lav.'!N170="","",'1045Bi Dati di base lav.'!N170)</f>
        <v/>
      </c>
      <c r="F174" s="224" t="str">
        <f>IF('1045Bi Dati di base lav.'!O170="","",'1045Bi Dati di base lav.'!O170)</f>
        <v/>
      </c>
      <c r="G174" s="231" t="str">
        <f>IF('1045Bi Dati di base lav.'!P170="","",'1045Bi Dati di base lav.'!P170)</f>
        <v/>
      </c>
      <c r="H174" s="232" t="str">
        <f>IF('1045Bi Dati di base lav.'!Q170="","",'1045Bi Dati di base lav.'!Q170)</f>
        <v/>
      </c>
      <c r="I174" s="233" t="str">
        <f>IF('1045Bi Dati di base lav.'!R170="","",'1045Bi Dati di base lav.'!R170)</f>
        <v/>
      </c>
      <c r="J174" s="338" t="str">
        <f t="shared" si="34"/>
        <v/>
      </c>
      <c r="K174" s="236" t="str">
        <f t="shared" si="35"/>
        <v/>
      </c>
      <c r="L174" s="234" t="str">
        <f>IF('1045Bi Dati di base lav.'!S170="","",'1045Bi Dati di base lav.'!S170)</f>
        <v/>
      </c>
      <c r="M174" s="235" t="str">
        <f t="shared" si="36"/>
        <v/>
      </c>
      <c r="N174" s="339" t="str">
        <f t="shared" si="37"/>
        <v/>
      </c>
      <c r="O174" s="338" t="str">
        <f t="shared" si="38"/>
        <v/>
      </c>
      <c r="P174" s="236" t="str">
        <f t="shared" si="39"/>
        <v/>
      </c>
      <c r="Q174" s="234" t="str">
        <f t="shared" si="40"/>
        <v/>
      </c>
      <c r="R174" s="235" t="str">
        <f t="shared" si="41"/>
        <v/>
      </c>
      <c r="S174" s="236" t="str">
        <f>IF(N174="","",MAX((N174-AE174)*'1045Ai Domanda'!$B$30,0))</f>
        <v/>
      </c>
      <c r="T174" s="237" t="str">
        <f t="shared" si="42"/>
        <v/>
      </c>
      <c r="U174" s="151"/>
      <c r="V174" s="158" t="str">
        <f>IF('1045Bi Dati di base lav.'!M170="","",'1045Bi Dati di base lav.'!M170)</f>
        <v/>
      </c>
      <c r="W174" s="158" t="str">
        <f>IF($C174="","",'1045Ei Conteggio'!D174)</f>
        <v/>
      </c>
      <c r="X174" s="151">
        <f>IF(AND('1045Bi Dati di base lav.'!Q170="",'1045Bi Dati di base lav.'!R170=""),0,'1045Bi Dati di base lav.'!Q170-'1045Bi Dati di base lav.'!R170)</f>
        <v>0</v>
      </c>
      <c r="Y174" s="151" t="str">
        <f>IF(OR($C174="",'1045Bi Dati di base lav.'!N170="",F174="",'1045Bi Dati di base lav.'!P170="",X174=""),"",'1045Bi Dati di base lav.'!N170-F174-'1045Bi Dati di base lav.'!P170-X174)</f>
        <v/>
      </c>
      <c r="Z174" s="134" t="str">
        <f>IF(K174="","",K174 - '1045Bi Dati di base lav.'!S170)</f>
        <v/>
      </c>
      <c r="AA174" s="134" t="str">
        <f t="shared" si="43"/>
        <v/>
      </c>
      <c r="AB174" s="134" t="str">
        <f t="shared" si="44"/>
        <v/>
      </c>
      <c r="AC174" s="134" t="str">
        <f t="shared" si="45"/>
        <v/>
      </c>
      <c r="AD174" s="134" t="str">
        <f>IF(OR($C174="",K174="",N174=""),"",MAX(O174+'1045Bi Dati di base lav.'!T170-N174,0))</f>
        <v/>
      </c>
      <c r="AE174" s="134">
        <f>'1045Bi Dati di base lav.'!T170</f>
        <v>0</v>
      </c>
      <c r="AF174" s="134" t="str">
        <f t="shared" si="46"/>
        <v/>
      </c>
      <c r="AG174" s="139">
        <f>IF('1045Bi Dati di base lav.'!N170="",0,1)</f>
        <v>0</v>
      </c>
      <c r="AH174" s="143">
        <f t="shared" si="48"/>
        <v>0</v>
      </c>
      <c r="AI174" s="134">
        <f>IF('1045Bi Dati di base lav.'!N170="",0,'1045Bi Dati di base lav.'!N170)</f>
        <v>0</v>
      </c>
      <c r="AJ174" s="134">
        <f>IF('1045Bi Dati di base lav.'!N170="",0,'1045Bi Dati di base lav.'!P170)</f>
        <v>0</v>
      </c>
      <c r="AK174" s="158">
        <f>IF('1045Bi Dati di base lav.'!V170&gt;0,AA174,0)</f>
        <v>0</v>
      </c>
      <c r="AL174" s="140">
        <f>IF('1045Bi Dati di base lav.'!V170&gt;0,'1045Bi Dati di base lav.'!T170,0)</f>
        <v>0</v>
      </c>
      <c r="AM174" s="134">
        <f>'1045Bi Dati di base lav.'!N170</f>
        <v>0</v>
      </c>
      <c r="AN174" s="134">
        <f>'1045Bi Dati di base lav.'!P170</f>
        <v>0</v>
      </c>
      <c r="AO174" s="134">
        <f t="shared" si="47"/>
        <v>0</v>
      </c>
    </row>
    <row r="175" spans="1:41" s="135" customFormat="1" ht="16.899999999999999" customHeight="1">
      <c r="A175" s="159" t="str">
        <f>IF('1045Bi Dati di base lav.'!A171="","",'1045Bi Dati di base lav.'!A171)</f>
        <v/>
      </c>
      <c r="B175" s="160" t="str">
        <f>IF('1045Bi Dati di base lav.'!B171="","",'1045Bi Dati di base lav.'!B171)</f>
        <v/>
      </c>
      <c r="C175" s="161" t="str">
        <f>IF('1045Bi Dati di base lav.'!C171="","",'1045Bi Dati di base lav.'!C171)</f>
        <v/>
      </c>
      <c r="D175" s="228" t="str">
        <f>IF('1045Bi Dati di base lav.'!AG171="","",'1045Bi Dati di base lav.'!AG171)</f>
        <v/>
      </c>
      <c r="E175" s="236" t="str">
        <f>IF('1045Bi Dati di base lav.'!N171="","",'1045Bi Dati di base lav.'!N171)</f>
        <v/>
      </c>
      <c r="F175" s="224" t="str">
        <f>IF('1045Bi Dati di base lav.'!O171="","",'1045Bi Dati di base lav.'!O171)</f>
        <v/>
      </c>
      <c r="G175" s="231" t="str">
        <f>IF('1045Bi Dati di base lav.'!P171="","",'1045Bi Dati di base lav.'!P171)</f>
        <v/>
      </c>
      <c r="H175" s="232" t="str">
        <f>IF('1045Bi Dati di base lav.'!Q171="","",'1045Bi Dati di base lav.'!Q171)</f>
        <v/>
      </c>
      <c r="I175" s="233" t="str">
        <f>IF('1045Bi Dati di base lav.'!R171="","",'1045Bi Dati di base lav.'!R171)</f>
        <v/>
      </c>
      <c r="J175" s="338" t="str">
        <f t="shared" ref="J175:J211" si="49">IF(A175="","",X175)</f>
        <v/>
      </c>
      <c r="K175" s="236" t="str">
        <f t="shared" ref="K175:K211" si="50">Y175</f>
        <v/>
      </c>
      <c r="L175" s="234" t="str">
        <f>IF('1045Bi Dati di base lav.'!S171="","",'1045Bi Dati di base lav.'!S171)</f>
        <v/>
      </c>
      <c r="M175" s="235" t="str">
        <f t="shared" ref="M175:M211" si="51">Z175</f>
        <v/>
      </c>
      <c r="N175" s="339" t="str">
        <f t="shared" ref="N175:N211" si="52">AA175</f>
        <v/>
      </c>
      <c r="O175" s="338" t="str">
        <f t="shared" ref="O175:O211" si="53">AB175</f>
        <v/>
      </c>
      <c r="P175" s="236" t="str">
        <f t="shared" ref="P175:P211" si="54">AD175</f>
        <v/>
      </c>
      <c r="Q175" s="234" t="str">
        <f t="shared" ref="Q175:Q211" si="55">AC175</f>
        <v/>
      </c>
      <c r="R175" s="235" t="str">
        <f t="shared" ref="R175:R211" si="56">AF175</f>
        <v/>
      </c>
      <c r="S175" s="236" t="str">
        <f>IF(N175="","",MAX((N175-AE175)*'1045Ai Domanda'!$B$30,0))</f>
        <v/>
      </c>
      <c r="T175" s="237" t="str">
        <f t="shared" ref="T175:T211" si="57">IF(S175="","",R175+S175)</f>
        <v/>
      </c>
      <c r="U175" s="151"/>
      <c r="V175" s="158" t="str">
        <f>IF('1045Bi Dati di base lav.'!M171="","",'1045Bi Dati di base lav.'!M171)</f>
        <v/>
      </c>
      <c r="W175" s="158" t="str">
        <f>IF($C175="","",'1045Ei Conteggio'!D175)</f>
        <v/>
      </c>
      <c r="X175" s="151">
        <f>IF(AND('1045Bi Dati di base lav.'!Q171="",'1045Bi Dati di base lav.'!R171=""),0,'1045Bi Dati di base lav.'!Q171-'1045Bi Dati di base lav.'!R171)</f>
        <v>0</v>
      </c>
      <c r="Y175" s="151" t="str">
        <f>IF(OR($C175="",'1045Bi Dati di base lav.'!N171="",F175="",'1045Bi Dati di base lav.'!P171="",X175=""),"",'1045Bi Dati di base lav.'!N171-F175-'1045Bi Dati di base lav.'!P171-X175)</f>
        <v/>
      </c>
      <c r="Z175" s="134" t="str">
        <f>IF(K175="","",K175 - '1045Bi Dati di base lav.'!S171)</f>
        <v/>
      </c>
      <c r="AA175" s="134" t="str">
        <f t="shared" ref="AA175:AA211" si="58">IF(OR($C175="",K175="",D175="",M175&lt;0),"",MAX(M175*D175,0))</f>
        <v/>
      </c>
      <c r="AB175" s="134" t="str">
        <f t="shared" ref="AB175:AB211" si="59">IF(OR($C175="",N175=""),"",AA175*0.8)</f>
        <v/>
      </c>
      <c r="AC175" s="134" t="str">
        <f t="shared" ref="AC175:AC211" si="60">IF(OR($C175="",D175="",N175=""),"",$AC$4/5*V175*D175*0.8)</f>
        <v/>
      </c>
      <c r="AD175" s="134" t="str">
        <f>IF(OR($C175="",K175="",N175=""),"",MAX(O175+'1045Bi Dati di base lav.'!T171-N175,0))</f>
        <v/>
      </c>
      <c r="AE175" s="134">
        <f>'1045Bi Dati di base lav.'!T171</f>
        <v>0</v>
      </c>
      <c r="AF175" s="134" t="str">
        <f t="shared" ref="AF175:AF211" si="61">IF(OR($C175="",N175=""),"",MAX(O175-Q175-AD175,0))</f>
        <v/>
      </c>
      <c r="AG175" s="139">
        <f>IF('1045Bi Dati di base lav.'!N171="",0,1)</f>
        <v>0</v>
      </c>
      <c r="AH175" s="143">
        <f t="shared" si="48"/>
        <v>0</v>
      </c>
      <c r="AI175" s="134">
        <f>IF('1045Bi Dati di base lav.'!N171="",0,'1045Bi Dati di base lav.'!N171)</f>
        <v>0</v>
      </c>
      <c r="AJ175" s="134">
        <f>IF('1045Bi Dati di base lav.'!N171="",0,'1045Bi Dati di base lav.'!P171)</f>
        <v>0</v>
      </c>
      <c r="AK175" s="158">
        <f>IF('1045Bi Dati di base lav.'!V171&gt;0,AA175,0)</f>
        <v>0</v>
      </c>
      <c r="AL175" s="140">
        <f>IF('1045Bi Dati di base lav.'!V171&gt;0,'1045Bi Dati di base lav.'!T171,0)</f>
        <v>0</v>
      </c>
      <c r="AM175" s="134">
        <f>'1045Bi Dati di base lav.'!N171</f>
        <v>0</v>
      </c>
      <c r="AN175" s="134">
        <f>'1045Bi Dati di base lav.'!P171</f>
        <v>0</v>
      </c>
      <c r="AO175" s="134">
        <f t="shared" ref="AO175:AO211" si="62">IF(AK175="",0,MAX(AK175-AL175,0))</f>
        <v>0</v>
      </c>
    </row>
    <row r="176" spans="1:41" s="135" customFormat="1" ht="16.899999999999999" customHeight="1">
      <c r="A176" s="159" t="str">
        <f>IF('1045Bi Dati di base lav.'!A172="","",'1045Bi Dati di base lav.'!A172)</f>
        <v/>
      </c>
      <c r="B176" s="160" t="str">
        <f>IF('1045Bi Dati di base lav.'!B172="","",'1045Bi Dati di base lav.'!B172)</f>
        <v/>
      </c>
      <c r="C176" s="161" t="str">
        <f>IF('1045Bi Dati di base lav.'!C172="","",'1045Bi Dati di base lav.'!C172)</f>
        <v/>
      </c>
      <c r="D176" s="228" t="str">
        <f>IF('1045Bi Dati di base lav.'!AG172="","",'1045Bi Dati di base lav.'!AG172)</f>
        <v/>
      </c>
      <c r="E176" s="236" t="str">
        <f>IF('1045Bi Dati di base lav.'!N172="","",'1045Bi Dati di base lav.'!N172)</f>
        <v/>
      </c>
      <c r="F176" s="224" t="str">
        <f>IF('1045Bi Dati di base lav.'!O172="","",'1045Bi Dati di base lav.'!O172)</f>
        <v/>
      </c>
      <c r="G176" s="231" t="str">
        <f>IF('1045Bi Dati di base lav.'!P172="","",'1045Bi Dati di base lav.'!P172)</f>
        <v/>
      </c>
      <c r="H176" s="232" t="str">
        <f>IF('1045Bi Dati di base lav.'!Q172="","",'1045Bi Dati di base lav.'!Q172)</f>
        <v/>
      </c>
      <c r="I176" s="233" t="str">
        <f>IF('1045Bi Dati di base lav.'!R172="","",'1045Bi Dati di base lav.'!R172)</f>
        <v/>
      </c>
      <c r="J176" s="338" t="str">
        <f t="shared" si="49"/>
        <v/>
      </c>
      <c r="K176" s="236" t="str">
        <f t="shared" si="50"/>
        <v/>
      </c>
      <c r="L176" s="234" t="str">
        <f>IF('1045Bi Dati di base lav.'!S172="","",'1045Bi Dati di base lav.'!S172)</f>
        <v/>
      </c>
      <c r="M176" s="235" t="str">
        <f t="shared" si="51"/>
        <v/>
      </c>
      <c r="N176" s="339" t="str">
        <f t="shared" si="52"/>
        <v/>
      </c>
      <c r="O176" s="338" t="str">
        <f t="shared" si="53"/>
        <v/>
      </c>
      <c r="P176" s="236" t="str">
        <f t="shared" si="54"/>
        <v/>
      </c>
      <c r="Q176" s="234" t="str">
        <f t="shared" si="55"/>
        <v/>
      </c>
      <c r="R176" s="235" t="str">
        <f t="shared" si="56"/>
        <v/>
      </c>
      <c r="S176" s="236" t="str">
        <f>IF(N176="","",MAX((N176-AE176)*'1045Ai Domanda'!$B$30,0))</f>
        <v/>
      </c>
      <c r="T176" s="237" t="str">
        <f t="shared" si="57"/>
        <v/>
      </c>
      <c r="U176" s="151"/>
      <c r="V176" s="158" t="str">
        <f>IF('1045Bi Dati di base lav.'!M172="","",'1045Bi Dati di base lav.'!M172)</f>
        <v/>
      </c>
      <c r="W176" s="158" t="str">
        <f>IF($C176="","",'1045Ei Conteggio'!D176)</f>
        <v/>
      </c>
      <c r="X176" s="151">
        <f>IF(AND('1045Bi Dati di base lav.'!Q172="",'1045Bi Dati di base lav.'!R172=""),0,'1045Bi Dati di base lav.'!Q172-'1045Bi Dati di base lav.'!R172)</f>
        <v>0</v>
      </c>
      <c r="Y176" s="151" t="str">
        <f>IF(OR($C176="",'1045Bi Dati di base lav.'!N172="",F176="",'1045Bi Dati di base lav.'!P172="",X176=""),"",'1045Bi Dati di base lav.'!N172-F176-'1045Bi Dati di base lav.'!P172-X176)</f>
        <v/>
      </c>
      <c r="Z176" s="134" t="str">
        <f>IF(K176="","",K176 - '1045Bi Dati di base lav.'!S172)</f>
        <v/>
      </c>
      <c r="AA176" s="134" t="str">
        <f t="shared" si="58"/>
        <v/>
      </c>
      <c r="AB176" s="134" t="str">
        <f t="shared" si="59"/>
        <v/>
      </c>
      <c r="AC176" s="134" t="str">
        <f t="shared" si="60"/>
        <v/>
      </c>
      <c r="AD176" s="134" t="str">
        <f>IF(OR($C176="",K176="",N176=""),"",MAX(O176+'1045Bi Dati di base lav.'!T172-N176,0))</f>
        <v/>
      </c>
      <c r="AE176" s="134">
        <f>'1045Bi Dati di base lav.'!T172</f>
        <v>0</v>
      </c>
      <c r="AF176" s="134" t="str">
        <f t="shared" si="61"/>
        <v/>
      </c>
      <c r="AG176" s="139">
        <f>IF('1045Bi Dati di base lav.'!N172="",0,1)</f>
        <v>0</v>
      </c>
      <c r="AH176" s="143">
        <f t="shared" si="48"/>
        <v>0</v>
      </c>
      <c r="AI176" s="134">
        <f>IF('1045Bi Dati di base lav.'!N172="",0,'1045Bi Dati di base lav.'!N172)</f>
        <v>0</v>
      </c>
      <c r="AJ176" s="134">
        <f>IF('1045Bi Dati di base lav.'!N172="",0,'1045Bi Dati di base lav.'!P172)</f>
        <v>0</v>
      </c>
      <c r="AK176" s="158">
        <f>IF('1045Bi Dati di base lav.'!V172&gt;0,AA176,0)</f>
        <v>0</v>
      </c>
      <c r="AL176" s="140">
        <f>IF('1045Bi Dati di base lav.'!V172&gt;0,'1045Bi Dati di base lav.'!T172,0)</f>
        <v>0</v>
      </c>
      <c r="AM176" s="134">
        <f>'1045Bi Dati di base lav.'!N172</f>
        <v>0</v>
      </c>
      <c r="AN176" s="134">
        <f>'1045Bi Dati di base lav.'!P172</f>
        <v>0</v>
      </c>
      <c r="AO176" s="134">
        <f t="shared" si="62"/>
        <v>0</v>
      </c>
    </row>
    <row r="177" spans="1:41" s="135" customFormat="1" ht="16.899999999999999" customHeight="1">
      <c r="A177" s="159" t="str">
        <f>IF('1045Bi Dati di base lav.'!A173="","",'1045Bi Dati di base lav.'!A173)</f>
        <v/>
      </c>
      <c r="B177" s="160" t="str">
        <f>IF('1045Bi Dati di base lav.'!B173="","",'1045Bi Dati di base lav.'!B173)</f>
        <v/>
      </c>
      <c r="C177" s="161" t="str">
        <f>IF('1045Bi Dati di base lav.'!C173="","",'1045Bi Dati di base lav.'!C173)</f>
        <v/>
      </c>
      <c r="D177" s="228" t="str">
        <f>IF('1045Bi Dati di base lav.'!AG173="","",'1045Bi Dati di base lav.'!AG173)</f>
        <v/>
      </c>
      <c r="E177" s="236" t="str">
        <f>IF('1045Bi Dati di base lav.'!N173="","",'1045Bi Dati di base lav.'!N173)</f>
        <v/>
      </c>
      <c r="F177" s="224" t="str">
        <f>IF('1045Bi Dati di base lav.'!O173="","",'1045Bi Dati di base lav.'!O173)</f>
        <v/>
      </c>
      <c r="G177" s="231" t="str">
        <f>IF('1045Bi Dati di base lav.'!P173="","",'1045Bi Dati di base lav.'!P173)</f>
        <v/>
      </c>
      <c r="H177" s="232" t="str">
        <f>IF('1045Bi Dati di base lav.'!Q173="","",'1045Bi Dati di base lav.'!Q173)</f>
        <v/>
      </c>
      <c r="I177" s="233" t="str">
        <f>IF('1045Bi Dati di base lav.'!R173="","",'1045Bi Dati di base lav.'!R173)</f>
        <v/>
      </c>
      <c r="J177" s="338" t="str">
        <f t="shared" si="49"/>
        <v/>
      </c>
      <c r="K177" s="236" t="str">
        <f t="shared" si="50"/>
        <v/>
      </c>
      <c r="L177" s="234" t="str">
        <f>IF('1045Bi Dati di base lav.'!S173="","",'1045Bi Dati di base lav.'!S173)</f>
        <v/>
      </c>
      <c r="M177" s="235" t="str">
        <f t="shared" si="51"/>
        <v/>
      </c>
      <c r="N177" s="339" t="str">
        <f t="shared" si="52"/>
        <v/>
      </c>
      <c r="O177" s="338" t="str">
        <f t="shared" si="53"/>
        <v/>
      </c>
      <c r="P177" s="236" t="str">
        <f t="shared" si="54"/>
        <v/>
      </c>
      <c r="Q177" s="234" t="str">
        <f t="shared" si="55"/>
        <v/>
      </c>
      <c r="R177" s="235" t="str">
        <f t="shared" si="56"/>
        <v/>
      </c>
      <c r="S177" s="236" t="str">
        <f>IF(N177="","",MAX((N177-AE177)*'1045Ai Domanda'!$B$30,0))</f>
        <v/>
      </c>
      <c r="T177" s="237" t="str">
        <f t="shared" si="57"/>
        <v/>
      </c>
      <c r="U177" s="151"/>
      <c r="V177" s="158" t="str">
        <f>IF('1045Bi Dati di base lav.'!M173="","",'1045Bi Dati di base lav.'!M173)</f>
        <v/>
      </c>
      <c r="W177" s="158" t="str">
        <f>IF($C177="","",'1045Ei Conteggio'!D177)</f>
        <v/>
      </c>
      <c r="X177" s="151">
        <f>IF(AND('1045Bi Dati di base lav.'!Q173="",'1045Bi Dati di base lav.'!R173=""),0,'1045Bi Dati di base lav.'!Q173-'1045Bi Dati di base lav.'!R173)</f>
        <v>0</v>
      </c>
      <c r="Y177" s="151" t="str">
        <f>IF(OR($C177="",'1045Bi Dati di base lav.'!N173="",F177="",'1045Bi Dati di base lav.'!P173="",X177=""),"",'1045Bi Dati di base lav.'!N173-F177-'1045Bi Dati di base lav.'!P173-X177)</f>
        <v/>
      </c>
      <c r="Z177" s="134" t="str">
        <f>IF(K177="","",K177 - '1045Bi Dati di base lav.'!S173)</f>
        <v/>
      </c>
      <c r="AA177" s="134" t="str">
        <f t="shared" si="58"/>
        <v/>
      </c>
      <c r="AB177" s="134" t="str">
        <f t="shared" si="59"/>
        <v/>
      </c>
      <c r="AC177" s="134" t="str">
        <f t="shared" si="60"/>
        <v/>
      </c>
      <c r="AD177" s="134" t="str">
        <f>IF(OR($C177="",K177="",N177=""),"",MAX(O177+'1045Bi Dati di base lav.'!T173-N177,0))</f>
        <v/>
      </c>
      <c r="AE177" s="134">
        <f>'1045Bi Dati di base lav.'!T173</f>
        <v>0</v>
      </c>
      <c r="AF177" s="134" t="str">
        <f t="shared" si="61"/>
        <v/>
      </c>
      <c r="AG177" s="139">
        <f>IF('1045Bi Dati di base lav.'!N173="",0,1)</f>
        <v>0</v>
      </c>
      <c r="AH177" s="143">
        <f t="shared" si="48"/>
        <v>0</v>
      </c>
      <c r="AI177" s="134">
        <f>IF('1045Bi Dati di base lav.'!N173="",0,'1045Bi Dati di base lav.'!N173)</f>
        <v>0</v>
      </c>
      <c r="AJ177" s="134">
        <f>IF('1045Bi Dati di base lav.'!N173="",0,'1045Bi Dati di base lav.'!P173)</f>
        <v>0</v>
      </c>
      <c r="AK177" s="158">
        <f>IF('1045Bi Dati di base lav.'!V173&gt;0,AA177,0)</f>
        <v>0</v>
      </c>
      <c r="AL177" s="140">
        <f>IF('1045Bi Dati di base lav.'!V173&gt;0,'1045Bi Dati di base lav.'!T173,0)</f>
        <v>0</v>
      </c>
      <c r="AM177" s="134">
        <f>'1045Bi Dati di base lav.'!N173</f>
        <v>0</v>
      </c>
      <c r="AN177" s="134">
        <f>'1045Bi Dati di base lav.'!P173</f>
        <v>0</v>
      </c>
      <c r="AO177" s="134">
        <f t="shared" si="62"/>
        <v>0</v>
      </c>
    </row>
    <row r="178" spans="1:41" s="135" customFormat="1" ht="16.899999999999999" customHeight="1">
      <c r="A178" s="159" t="str">
        <f>IF('1045Bi Dati di base lav.'!A174="","",'1045Bi Dati di base lav.'!A174)</f>
        <v/>
      </c>
      <c r="B178" s="160" t="str">
        <f>IF('1045Bi Dati di base lav.'!B174="","",'1045Bi Dati di base lav.'!B174)</f>
        <v/>
      </c>
      <c r="C178" s="161" t="str">
        <f>IF('1045Bi Dati di base lav.'!C174="","",'1045Bi Dati di base lav.'!C174)</f>
        <v/>
      </c>
      <c r="D178" s="228" t="str">
        <f>IF('1045Bi Dati di base lav.'!AG174="","",'1045Bi Dati di base lav.'!AG174)</f>
        <v/>
      </c>
      <c r="E178" s="236" t="str">
        <f>IF('1045Bi Dati di base lav.'!N174="","",'1045Bi Dati di base lav.'!N174)</f>
        <v/>
      </c>
      <c r="F178" s="224" t="str">
        <f>IF('1045Bi Dati di base lav.'!O174="","",'1045Bi Dati di base lav.'!O174)</f>
        <v/>
      </c>
      <c r="G178" s="231" t="str">
        <f>IF('1045Bi Dati di base lav.'!P174="","",'1045Bi Dati di base lav.'!P174)</f>
        <v/>
      </c>
      <c r="H178" s="232" t="str">
        <f>IF('1045Bi Dati di base lav.'!Q174="","",'1045Bi Dati di base lav.'!Q174)</f>
        <v/>
      </c>
      <c r="I178" s="233" t="str">
        <f>IF('1045Bi Dati di base lav.'!R174="","",'1045Bi Dati di base lav.'!R174)</f>
        <v/>
      </c>
      <c r="J178" s="338" t="str">
        <f t="shared" si="49"/>
        <v/>
      </c>
      <c r="K178" s="236" t="str">
        <f t="shared" si="50"/>
        <v/>
      </c>
      <c r="L178" s="234" t="str">
        <f>IF('1045Bi Dati di base lav.'!S174="","",'1045Bi Dati di base lav.'!S174)</f>
        <v/>
      </c>
      <c r="M178" s="235" t="str">
        <f t="shared" si="51"/>
        <v/>
      </c>
      <c r="N178" s="339" t="str">
        <f t="shared" si="52"/>
        <v/>
      </c>
      <c r="O178" s="338" t="str">
        <f t="shared" si="53"/>
        <v/>
      </c>
      <c r="P178" s="236" t="str">
        <f t="shared" si="54"/>
        <v/>
      </c>
      <c r="Q178" s="234" t="str">
        <f t="shared" si="55"/>
        <v/>
      </c>
      <c r="R178" s="235" t="str">
        <f t="shared" si="56"/>
        <v/>
      </c>
      <c r="S178" s="236" t="str">
        <f>IF(N178="","",MAX((N178-AE178)*'1045Ai Domanda'!$B$30,0))</f>
        <v/>
      </c>
      <c r="T178" s="237" t="str">
        <f t="shared" si="57"/>
        <v/>
      </c>
      <c r="U178" s="151"/>
      <c r="V178" s="158" t="str">
        <f>IF('1045Bi Dati di base lav.'!M174="","",'1045Bi Dati di base lav.'!M174)</f>
        <v/>
      </c>
      <c r="W178" s="158" t="str">
        <f>IF($C178="","",'1045Ei Conteggio'!D178)</f>
        <v/>
      </c>
      <c r="X178" s="151">
        <f>IF(AND('1045Bi Dati di base lav.'!Q174="",'1045Bi Dati di base lav.'!R174=""),0,'1045Bi Dati di base lav.'!Q174-'1045Bi Dati di base lav.'!R174)</f>
        <v>0</v>
      </c>
      <c r="Y178" s="151" t="str">
        <f>IF(OR($C178="",'1045Bi Dati di base lav.'!N174="",F178="",'1045Bi Dati di base lav.'!P174="",X178=""),"",'1045Bi Dati di base lav.'!N174-F178-'1045Bi Dati di base lav.'!P174-X178)</f>
        <v/>
      </c>
      <c r="Z178" s="134" t="str">
        <f>IF(K178="","",K178 - '1045Bi Dati di base lav.'!S174)</f>
        <v/>
      </c>
      <c r="AA178" s="134" t="str">
        <f t="shared" si="58"/>
        <v/>
      </c>
      <c r="AB178" s="134" t="str">
        <f t="shared" si="59"/>
        <v/>
      </c>
      <c r="AC178" s="134" t="str">
        <f t="shared" si="60"/>
        <v/>
      </c>
      <c r="AD178" s="134" t="str">
        <f>IF(OR($C178="",K178="",N178=""),"",MAX(O178+'1045Bi Dati di base lav.'!T174-N178,0))</f>
        <v/>
      </c>
      <c r="AE178" s="134">
        <f>'1045Bi Dati di base lav.'!T174</f>
        <v>0</v>
      </c>
      <c r="AF178" s="134" t="str">
        <f t="shared" si="61"/>
        <v/>
      </c>
      <c r="AG178" s="139">
        <f>IF('1045Bi Dati di base lav.'!N174="",0,1)</f>
        <v>0</v>
      </c>
      <c r="AH178" s="143">
        <f t="shared" si="48"/>
        <v>0</v>
      </c>
      <c r="AI178" s="134">
        <f>IF('1045Bi Dati di base lav.'!N174="",0,'1045Bi Dati di base lav.'!N174)</f>
        <v>0</v>
      </c>
      <c r="AJ178" s="134">
        <f>IF('1045Bi Dati di base lav.'!N174="",0,'1045Bi Dati di base lav.'!P174)</f>
        <v>0</v>
      </c>
      <c r="AK178" s="158">
        <f>IF('1045Bi Dati di base lav.'!V174&gt;0,AA178,0)</f>
        <v>0</v>
      </c>
      <c r="AL178" s="140">
        <f>IF('1045Bi Dati di base lav.'!V174&gt;0,'1045Bi Dati di base lav.'!T174,0)</f>
        <v>0</v>
      </c>
      <c r="AM178" s="134">
        <f>'1045Bi Dati di base lav.'!N174</f>
        <v>0</v>
      </c>
      <c r="AN178" s="134">
        <f>'1045Bi Dati di base lav.'!P174</f>
        <v>0</v>
      </c>
      <c r="AO178" s="134">
        <f t="shared" si="62"/>
        <v>0</v>
      </c>
    </row>
    <row r="179" spans="1:41" s="135" customFormat="1" ht="16.899999999999999" customHeight="1">
      <c r="A179" s="159" t="str">
        <f>IF('1045Bi Dati di base lav.'!A175="","",'1045Bi Dati di base lav.'!A175)</f>
        <v/>
      </c>
      <c r="B179" s="160" t="str">
        <f>IF('1045Bi Dati di base lav.'!B175="","",'1045Bi Dati di base lav.'!B175)</f>
        <v/>
      </c>
      <c r="C179" s="161" t="str">
        <f>IF('1045Bi Dati di base lav.'!C175="","",'1045Bi Dati di base lav.'!C175)</f>
        <v/>
      </c>
      <c r="D179" s="228" t="str">
        <f>IF('1045Bi Dati di base lav.'!AG175="","",'1045Bi Dati di base lav.'!AG175)</f>
        <v/>
      </c>
      <c r="E179" s="236" t="str">
        <f>IF('1045Bi Dati di base lav.'!N175="","",'1045Bi Dati di base lav.'!N175)</f>
        <v/>
      </c>
      <c r="F179" s="224" t="str">
        <f>IF('1045Bi Dati di base lav.'!O175="","",'1045Bi Dati di base lav.'!O175)</f>
        <v/>
      </c>
      <c r="G179" s="231" t="str">
        <f>IF('1045Bi Dati di base lav.'!P175="","",'1045Bi Dati di base lav.'!P175)</f>
        <v/>
      </c>
      <c r="H179" s="232" t="str">
        <f>IF('1045Bi Dati di base lav.'!Q175="","",'1045Bi Dati di base lav.'!Q175)</f>
        <v/>
      </c>
      <c r="I179" s="233" t="str">
        <f>IF('1045Bi Dati di base lav.'!R175="","",'1045Bi Dati di base lav.'!R175)</f>
        <v/>
      </c>
      <c r="J179" s="338" t="str">
        <f t="shared" si="49"/>
        <v/>
      </c>
      <c r="K179" s="236" t="str">
        <f t="shared" si="50"/>
        <v/>
      </c>
      <c r="L179" s="234" t="str">
        <f>IF('1045Bi Dati di base lav.'!S175="","",'1045Bi Dati di base lav.'!S175)</f>
        <v/>
      </c>
      <c r="M179" s="235" t="str">
        <f t="shared" si="51"/>
        <v/>
      </c>
      <c r="N179" s="339" t="str">
        <f t="shared" si="52"/>
        <v/>
      </c>
      <c r="O179" s="338" t="str">
        <f t="shared" si="53"/>
        <v/>
      </c>
      <c r="P179" s="236" t="str">
        <f t="shared" si="54"/>
        <v/>
      </c>
      <c r="Q179" s="234" t="str">
        <f t="shared" si="55"/>
        <v/>
      </c>
      <c r="R179" s="235" t="str">
        <f t="shared" si="56"/>
        <v/>
      </c>
      <c r="S179" s="236" t="str">
        <f>IF(N179="","",MAX((N179-AE179)*'1045Ai Domanda'!$B$30,0))</f>
        <v/>
      </c>
      <c r="T179" s="237" t="str">
        <f t="shared" si="57"/>
        <v/>
      </c>
      <c r="U179" s="151"/>
      <c r="V179" s="158" t="str">
        <f>IF('1045Bi Dati di base lav.'!M175="","",'1045Bi Dati di base lav.'!M175)</f>
        <v/>
      </c>
      <c r="W179" s="158" t="str">
        <f>IF($C179="","",'1045Ei Conteggio'!D179)</f>
        <v/>
      </c>
      <c r="X179" s="151">
        <f>IF(AND('1045Bi Dati di base lav.'!Q175="",'1045Bi Dati di base lav.'!R175=""),0,'1045Bi Dati di base lav.'!Q175-'1045Bi Dati di base lav.'!R175)</f>
        <v>0</v>
      </c>
      <c r="Y179" s="151" t="str">
        <f>IF(OR($C179="",'1045Bi Dati di base lav.'!N175="",F179="",'1045Bi Dati di base lav.'!P175="",X179=""),"",'1045Bi Dati di base lav.'!N175-F179-'1045Bi Dati di base lav.'!P175-X179)</f>
        <v/>
      </c>
      <c r="Z179" s="134" t="str">
        <f>IF(K179="","",K179 - '1045Bi Dati di base lav.'!S175)</f>
        <v/>
      </c>
      <c r="AA179" s="134" t="str">
        <f t="shared" si="58"/>
        <v/>
      </c>
      <c r="AB179" s="134" t="str">
        <f t="shared" si="59"/>
        <v/>
      </c>
      <c r="AC179" s="134" t="str">
        <f t="shared" si="60"/>
        <v/>
      </c>
      <c r="AD179" s="134" t="str">
        <f>IF(OR($C179="",K179="",N179=""),"",MAX(O179+'1045Bi Dati di base lav.'!T175-N179,0))</f>
        <v/>
      </c>
      <c r="AE179" s="134">
        <f>'1045Bi Dati di base lav.'!T175</f>
        <v>0</v>
      </c>
      <c r="AF179" s="134" t="str">
        <f t="shared" si="61"/>
        <v/>
      </c>
      <c r="AG179" s="139">
        <f>IF('1045Bi Dati di base lav.'!N175="",0,1)</f>
        <v>0</v>
      </c>
      <c r="AH179" s="143">
        <f t="shared" si="48"/>
        <v>0</v>
      </c>
      <c r="AI179" s="134">
        <f>IF('1045Bi Dati di base lav.'!N175="",0,'1045Bi Dati di base lav.'!N175)</f>
        <v>0</v>
      </c>
      <c r="AJ179" s="134">
        <f>IF('1045Bi Dati di base lav.'!N175="",0,'1045Bi Dati di base lav.'!P175)</f>
        <v>0</v>
      </c>
      <c r="AK179" s="158">
        <f>IF('1045Bi Dati di base lav.'!V175&gt;0,AA179,0)</f>
        <v>0</v>
      </c>
      <c r="AL179" s="140">
        <f>IF('1045Bi Dati di base lav.'!V175&gt;0,'1045Bi Dati di base lav.'!T175,0)</f>
        <v>0</v>
      </c>
      <c r="AM179" s="134">
        <f>'1045Bi Dati di base lav.'!N175</f>
        <v>0</v>
      </c>
      <c r="AN179" s="134">
        <f>'1045Bi Dati di base lav.'!P175</f>
        <v>0</v>
      </c>
      <c r="AO179" s="134">
        <f t="shared" si="62"/>
        <v>0</v>
      </c>
    </row>
    <row r="180" spans="1:41" s="135" customFormat="1" ht="16.899999999999999" customHeight="1">
      <c r="A180" s="159" t="str">
        <f>IF('1045Bi Dati di base lav.'!A176="","",'1045Bi Dati di base lav.'!A176)</f>
        <v/>
      </c>
      <c r="B180" s="160" t="str">
        <f>IF('1045Bi Dati di base lav.'!B176="","",'1045Bi Dati di base lav.'!B176)</f>
        <v/>
      </c>
      <c r="C180" s="161" t="str">
        <f>IF('1045Bi Dati di base lav.'!C176="","",'1045Bi Dati di base lav.'!C176)</f>
        <v/>
      </c>
      <c r="D180" s="228" t="str">
        <f>IF('1045Bi Dati di base lav.'!AG176="","",'1045Bi Dati di base lav.'!AG176)</f>
        <v/>
      </c>
      <c r="E180" s="236" t="str">
        <f>IF('1045Bi Dati di base lav.'!N176="","",'1045Bi Dati di base lav.'!N176)</f>
        <v/>
      </c>
      <c r="F180" s="224" t="str">
        <f>IF('1045Bi Dati di base lav.'!O176="","",'1045Bi Dati di base lav.'!O176)</f>
        <v/>
      </c>
      <c r="G180" s="231" t="str">
        <f>IF('1045Bi Dati di base lav.'!P176="","",'1045Bi Dati di base lav.'!P176)</f>
        <v/>
      </c>
      <c r="H180" s="232" t="str">
        <f>IF('1045Bi Dati di base lav.'!Q176="","",'1045Bi Dati di base lav.'!Q176)</f>
        <v/>
      </c>
      <c r="I180" s="233" t="str">
        <f>IF('1045Bi Dati di base lav.'!R176="","",'1045Bi Dati di base lav.'!R176)</f>
        <v/>
      </c>
      <c r="J180" s="338" t="str">
        <f t="shared" si="49"/>
        <v/>
      </c>
      <c r="K180" s="236" t="str">
        <f t="shared" si="50"/>
        <v/>
      </c>
      <c r="L180" s="234" t="str">
        <f>IF('1045Bi Dati di base lav.'!S176="","",'1045Bi Dati di base lav.'!S176)</f>
        <v/>
      </c>
      <c r="M180" s="235" t="str">
        <f t="shared" si="51"/>
        <v/>
      </c>
      <c r="N180" s="339" t="str">
        <f t="shared" si="52"/>
        <v/>
      </c>
      <c r="O180" s="338" t="str">
        <f t="shared" si="53"/>
        <v/>
      </c>
      <c r="P180" s="236" t="str">
        <f t="shared" si="54"/>
        <v/>
      </c>
      <c r="Q180" s="234" t="str">
        <f t="shared" si="55"/>
        <v/>
      </c>
      <c r="R180" s="235" t="str">
        <f t="shared" si="56"/>
        <v/>
      </c>
      <c r="S180" s="236" t="str">
        <f>IF(N180="","",MAX((N180-AE180)*'1045Ai Domanda'!$B$30,0))</f>
        <v/>
      </c>
      <c r="T180" s="237" t="str">
        <f t="shared" si="57"/>
        <v/>
      </c>
      <c r="U180" s="151"/>
      <c r="V180" s="158" t="str">
        <f>IF('1045Bi Dati di base lav.'!M176="","",'1045Bi Dati di base lav.'!M176)</f>
        <v/>
      </c>
      <c r="W180" s="158" t="str">
        <f>IF($C180="","",'1045Ei Conteggio'!D180)</f>
        <v/>
      </c>
      <c r="X180" s="151">
        <f>IF(AND('1045Bi Dati di base lav.'!Q176="",'1045Bi Dati di base lav.'!R176=""),0,'1045Bi Dati di base lav.'!Q176-'1045Bi Dati di base lav.'!R176)</f>
        <v>0</v>
      </c>
      <c r="Y180" s="151" t="str">
        <f>IF(OR($C180="",'1045Bi Dati di base lav.'!N176="",F180="",'1045Bi Dati di base lav.'!P176="",X180=""),"",'1045Bi Dati di base lav.'!N176-F180-'1045Bi Dati di base lav.'!P176-X180)</f>
        <v/>
      </c>
      <c r="Z180" s="134" t="str">
        <f>IF(K180="","",K180 - '1045Bi Dati di base lav.'!S176)</f>
        <v/>
      </c>
      <c r="AA180" s="134" t="str">
        <f t="shared" si="58"/>
        <v/>
      </c>
      <c r="AB180" s="134" t="str">
        <f t="shared" si="59"/>
        <v/>
      </c>
      <c r="AC180" s="134" t="str">
        <f t="shared" si="60"/>
        <v/>
      </c>
      <c r="AD180" s="134" t="str">
        <f>IF(OR($C180="",K180="",N180=""),"",MAX(O180+'1045Bi Dati di base lav.'!T176-N180,0))</f>
        <v/>
      </c>
      <c r="AE180" s="134">
        <f>'1045Bi Dati di base lav.'!T176</f>
        <v>0</v>
      </c>
      <c r="AF180" s="134" t="str">
        <f t="shared" si="61"/>
        <v/>
      </c>
      <c r="AG180" s="139">
        <f>IF('1045Bi Dati di base lav.'!N176="",0,1)</f>
        <v>0</v>
      </c>
      <c r="AH180" s="143">
        <f t="shared" si="48"/>
        <v>0</v>
      </c>
      <c r="AI180" s="134">
        <f>IF('1045Bi Dati di base lav.'!N176="",0,'1045Bi Dati di base lav.'!N176)</f>
        <v>0</v>
      </c>
      <c r="AJ180" s="134">
        <f>IF('1045Bi Dati di base lav.'!N176="",0,'1045Bi Dati di base lav.'!P176)</f>
        <v>0</v>
      </c>
      <c r="AK180" s="158">
        <f>IF('1045Bi Dati di base lav.'!V176&gt;0,AA180,0)</f>
        <v>0</v>
      </c>
      <c r="AL180" s="140">
        <f>IF('1045Bi Dati di base lav.'!V176&gt;0,'1045Bi Dati di base lav.'!T176,0)</f>
        <v>0</v>
      </c>
      <c r="AM180" s="134">
        <f>'1045Bi Dati di base lav.'!N176</f>
        <v>0</v>
      </c>
      <c r="AN180" s="134">
        <f>'1045Bi Dati di base lav.'!P176</f>
        <v>0</v>
      </c>
      <c r="AO180" s="134">
        <f t="shared" si="62"/>
        <v>0</v>
      </c>
    </row>
    <row r="181" spans="1:41" s="135" customFormat="1" ht="16.899999999999999" customHeight="1">
      <c r="A181" s="159" t="str">
        <f>IF('1045Bi Dati di base lav.'!A177="","",'1045Bi Dati di base lav.'!A177)</f>
        <v/>
      </c>
      <c r="B181" s="160" t="str">
        <f>IF('1045Bi Dati di base lav.'!B177="","",'1045Bi Dati di base lav.'!B177)</f>
        <v/>
      </c>
      <c r="C181" s="161" t="str">
        <f>IF('1045Bi Dati di base lav.'!C177="","",'1045Bi Dati di base lav.'!C177)</f>
        <v/>
      </c>
      <c r="D181" s="228" t="str">
        <f>IF('1045Bi Dati di base lav.'!AG177="","",'1045Bi Dati di base lav.'!AG177)</f>
        <v/>
      </c>
      <c r="E181" s="236" t="str">
        <f>IF('1045Bi Dati di base lav.'!N177="","",'1045Bi Dati di base lav.'!N177)</f>
        <v/>
      </c>
      <c r="F181" s="224" t="str">
        <f>IF('1045Bi Dati di base lav.'!O177="","",'1045Bi Dati di base lav.'!O177)</f>
        <v/>
      </c>
      <c r="G181" s="231" t="str">
        <f>IF('1045Bi Dati di base lav.'!P177="","",'1045Bi Dati di base lav.'!P177)</f>
        <v/>
      </c>
      <c r="H181" s="232" t="str">
        <f>IF('1045Bi Dati di base lav.'!Q177="","",'1045Bi Dati di base lav.'!Q177)</f>
        <v/>
      </c>
      <c r="I181" s="233" t="str">
        <f>IF('1045Bi Dati di base lav.'!R177="","",'1045Bi Dati di base lav.'!R177)</f>
        <v/>
      </c>
      <c r="J181" s="338" t="str">
        <f t="shared" si="49"/>
        <v/>
      </c>
      <c r="K181" s="236" t="str">
        <f t="shared" si="50"/>
        <v/>
      </c>
      <c r="L181" s="234" t="str">
        <f>IF('1045Bi Dati di base lav.'!S177="","",'1045Bi Dati di base lav.'!S177)</f>
        <v/>
      </c>
      <c r="M181" s="235" t="str">
        <f t="shared" si="51"/>
        <v/>
      </c>
      <c r="N181" s="339" t="str">
        <f t="shared" si="52"/>
        <v/>
      </c>
      <c r="O181" s="338" t="str">
        <f t="shared" si="53"/>
        <v/>
      </c>
      <c r="P181" s="236" t="str">
        <f t="shared" si="54"/>
        <v/>
      </c>
      <c r="Q181" s="234" t="str">
        <f t="shared" si="55"/>
        <v/>
      </c>
      <c r="R181" s="235" t="str">
        <f t="shared" si="56"/>
        <v/>
      </c>
      <c r="S181" s="236" t="str">
        <f>IF(N181="","",MAX((N181-AE181)*'1045Ai Domanda'!$B$30,0))</f>
        <v/>
      </c>
      <c r="T181" s="237" t="str">
        <f t="shared" si="57"/>
        <v/>
      </c>
      <c r="U181" s="151"/>
      <c r="V181" s="158" t="str">
        <f>IF('1045Bi Dati di base lav.'!M177="","",'1045Bi Dati di base lav.'!M177)</f>
        <v/>
      </c>
      <c r="W181" s="158" t="str">
        <f>IF($C181="","",'1045Ei Conteggio'!D181)</f>
        <v/>
      </c>
      <c r="X181" s="151">
        <f>IF(AND('1045Bi Dati di base lav.'!Q177="",'1045Bi Dati di base lav.'!R177=""),0,'1045Bi Dati di base lav.'!Q177-'1045Bi Dati di base lav.'!R177)</f>
        <v>0</v>
      </c>
      <c r="Y181" s="151" t="str">
        <f>IF(OR($C181="",'1045Bi Dati di base lav.'!N177="",F181="",'1045Bi Dati di base lav.'!P177="",X181=""),"",'1045Bi Dati di base lav.'!N177-F181-'1045Bi Dati di base lav.'!P177-X181)</f>
        <v/>
      </c>
      <c r="Z181" s="134" t="str">
        <f>IF(K181="","",K181 - '1045Bi Dati di base lav.'!S177)</f>
        <v/>
      </c>
      <c r="AA181" s="134" t="str">
        <f t="shared" si="58"/>
        <v/>
      </c>
      <c r="AB181" s="134" t="str">
        <f t="shared" si="59"/>
        <v/>
      </c>
      <c r="AC181" s="134" t="str">
        <f t="shared" si="60"/>
        <v/>
      </c>
      <c r="AD181" s="134" t="str">
        <f>IF(OR($C181="",K181="",N181=""),"",MAX(O181+'1045Bi Dati di base lav.'!T177-N181,0))</f>
        <v/>
      </c>
      <c r="AE181" s="134">
        <f>'1045Bi Dati di base lav.'!T177</f>
        <v>0</v>
      </c>
      <c r="AF181" s="134" t="str">
        <f t="shared" si="61"/>
        <v/>
      </c>
      <c r="AG181" s="139">
        <f>IF('1045Bi Dati di base lav.'!N177="",0,1)</f>
        <v>0</v>
      </c>
      <c r="AH181" s="143">
        <f t="shared" si="48"/>
        <v>0</v>
      </c>
      <c r="AI181" s="134">
        <f>IF('1045Bi Dati di base lav.'!N177="",0,'1045Bi Dati di base lav.'!N177)</f>
        <v>0</v>
      </c>
      <c r="AJ181" s="134">
        <f>IF('1045Bi Dati di base lav.'!N177="",0,'1045Bi Dati di base lav.'!P177)</f>
        <v>0</v>
      </c>
      <c r="AK181" s="158">
        <f>IF('1045Bi Dati di base lav.'!V177&gt;0,AA181,0)</f>
        <v>0</v>
      </c>
      <c r="AL181" s="140">
        <f>IF('1045Bi Dati di base lav.'!V177&gt;0,'1045Bi Dati di base lav.'!T177,0)</f>
        <v>0</v>
      </c>
      <c r="AM181" s="134">
        <f>'1045Bi Dati di base lav.'!N177</f>
        <v>0</v>
      </c>
      <c r="AN181" s="134">
        <f>'1045Bi Dati di base lav.'!P177</f>
        <v>0</v>
      </c>
      <c r="AO181" s="134">
        <f t="shared" si="62"/>
        <v>0</v>
      </c>
    </row>
    <row r="182" spans="1:41" s="135" customFormat="1" ht="16.899999999999999" customHeight="1">
      <c r="A182" s="159" t="str">
        <f>IF('1045Bi Dati di base lav.'!A178="","",'1045Bi Dati di base lav.'!A178)</f>
        <v/>
      </c>
      <c r="B182" s="160" t="str">
        <f>IF('1045Bi Dati di base lav.'!B178="","",'1045Bi Dati di base lav.'!B178)</f>
        <v/>
      </c>
      <c r="C182" s="161" t="str">
        <f>IF('1045Bi Dati di base lav.'!C178="","",'1045Bi Dati di base lav.'!C178)</f>
        <v/>
      </c>
      <c r="D182" s="228" t="str">
        <f>IF('1045Bi Dati di base lav.'!AG178="","",'1045Bi Dati di base lav.'!AG178)</f>
        <v/>
      </c>
      <c r="E182" s="236" t="str">
        <f>IF('1045Bi Dati di base lav.'!N178="","",'1045Bi Dati di base lav.'!N178)</f>
        <v/>
      </c>
      <c r="F182" s="224" t="str">
        <f>IF('1045Bi Dati di base lav.'!O178="","",'1045Bi Dati di base lav.'!O178)</f>
        <v/>
      </c>
      <c r="G182" s="231" t="str">
        <f>IF('1045Bi Dati di base lav.'!P178="","",'1045Bi Dati di base lav.'!P178)</f>
        <v/>
      </c>
      <c r="H182" s="232" t="str">
        <f>IF('1045Bi Dati di base lav.'!Q178="","",'1045Bi Dati di base lav.'!Q178)</f>
        <v/>
      </c>
      <c r="I182" s="233" t="str">
        <f>IF('1045Bi Dati di base lav.'!R178="","",'1045Bi Dati di base lav.'!R178)</f>
        <v/>
      </c>
      <c r="J182" s="338" t="str">
        <f t="shared" si="49"/>
        <v/>
      </c>
      <c r="K182" s="236" t="str">
        <f t="shared" si="50"/>
        <v/>
      </c>
      <c r="L182" s="234" t="str">
        <f>IF('1045Bi Dati di base lav.'!S178="","",'1045Bi Dati di base lav.'!S178)</f>
        <v/>
      </c>
      <c r="M182" s="235" t="str">
        <f t="shared" si="51"/>
        <v/>
      </c>
      <c r="N182" s="339" t="str">
        <f t="shared" si="52"/>
        <v/>
      </c>
      <c r="O182" s="338" t="str">
        <f t="shared" si="53"/>
        <v/>
      </c>
      <c r="P182" s="236" t="str">
        <f t="shared" si="54"/>
        <v/>
      </c>
      <c r="Q182" s="234" t="str">
        <f t="shared" si="55"/>
        <v/>
      </c>
      <c r="R182" s="235" t="str">
        <f t="shared" si="56"/>
        <v/>
      </c>
      <c r="S182" s="236" t="str">
        <f>IF(N182="","",MAX((N182-AE182)*'1045Ai Domanda'!$B$30,0))</f>
        <v/>
      </c>
      <c r="T182" s="237" t="str">
        <f t="shared" si="57"/>
        <v/>
      </c>
      <c r="U182" s="151"/>
      <c r="V182" s="158" t="str">
        <f>IF('1045Bi Dati di base lav.'!M178="","",'1045Bi Dati di base lav.'!M178)</f>
        <v/>
      </c>
      <c r="W182" s="158" t="str">
        <f>IF($C182="","",'1045Ei Conteggio'!D182)</f>
        <v/>
      </c>
      <c r="X182" s="151">
        <f>IF(AND('1045Bi Dati di base lav.'!Q178="",'1045Bi Dati di base lav.'!R178=""),0,'1045Bi Dati di base lav.'!Q178-'1045Bi Dati di base lav.'!R178)</f>
        <v>0</v>
      </c>
      <c r="Y182" s="151" t="str">
        <f>IF(OR($C182="",'1045Bi Dati di base lav.'!N178="",F182="",'1045Bi Dati di base lav.'!P178="",X182=""),"",'1045Bi Dati di base lav.'!N178-F182-'1045Bi Dati di base lav.'!P178-X182)</f>
        <v/>
      </c>
      <c r="Z182" s="134" t="str">
        <f>IF(K182="","",K182 - '1045Bi Dati di base lav.'!S178)</f>
        <v/>
      </c>
      <c r="AA182" s="134" t="str">
        <f t="shared" si="58"/>
        <v/>
      </c>
      <c r="AB182" s="134" t="str">
        <f t="shared" si="59"/>
        <v/>
      </c>
      <c r="AC182" s="134" t="str">
        <f t="shared" si="60"/>
        <v/>
      </c>
      <c r="AD182" s="134" t="str">
        <f>IF(OR($C182="",K182="",N182=""),"",MAX(O182+'1045Bi Dati di base lav.'!T178-N182,0))</f>
        <v/>
      </c>
      <c r="AE182" s="134">
        <f>'1045Bi Dati di base lav.'!T178</f>
        <v>0</v>
      </c>
      <c r="AF182" s="134" t="str">
        <f t="shared" si="61"/>
        <v/>
      </c>
      <c r="AG182" s="139">
        <f>IF('1045Bi Dati di base lav.'!N178="",0,1)</f>
        <v>0</v>
      </c>
      <c r="AH182" s="143">
        <f t="shared" si="48"/>
        <v>0</v>
      </c>
      <c r="AI182" s="134">
        <f>IF('1045Bi Dati di base lav.'!N178="",0,'1045Bi Dati di base lav.'!N178)</f>
        <v>0</v>
      </c>
      <c r="AJ182" s="134">
        <f>IF('1045Bi Dati di base lav.'!N178="",0,'1045Bi Dati di base lav.'!P178)</f>
        <v>0</v>
      </c>
      <c r="AK182" s="158">
        <f>IF('1045Bi Dati di base lav.'!V178&gt;0,AA182,0)</f>
        <v>0</v>
      </c>
      <c r="AL182" s="140">
        <f>IF('1045Bi Dati di base lav.'!V178&gt;0,'1045Bi Dati di base lav.'!T178,0)</f>
        <v>0</v>
      </c>
      <c r="AM182" s="134">
        <f>'1045Bi Dati di base lav.'!N178</f>
        <v>0</v>
      </c>
      <c r="AN182" s="134">
        <f>'1045Bi Dati di base lav.'!P178</f>
        <v>0</v>
      </c>
      <c r="AO182" s="134">
        <f t="shared" si="62"/>
        <v>0</v>
      </c>
    </row>
    <row r="183" spans="1:41" s="135" customFormat="1" ht="16.899999999999999" customHeight="1">
      <c r="A183" s="159" t="str">
        <f>IF('1045Bi Dati di base lav.'!A179="","",'1045Bi Dati di base lav.'!A179)</f>
        <v/>
      </c>
      <c r="B183" s="160" t="str">
        <f>IF('1045Bi Dati di base lav.'!B179="","",'1045Bi Dati di base lav.'!B179)</f>
        <v/>
      </c>
      <c r="C183" s="161" t="str">
        <f>IF('1045Bi Dati di base lav.'!C179="","",'1045Bi Dati di base lav.'!C179)</f>
        <v/>
      </c>
      <c r="D183" s="228" t="str">
        <f>IF('1045Bi Dati di base lav.'!AG179="","",'1045Bi Dati di base lav.'!AG179)</f>
        <v/>
      </c>
      <c r="E183" s="236" t="str">
        <f>IF('1045Bi Dati di base lav.'!N179="","",'1045Bi Dati di base lav.'!N179)</f>
        <v/>
      </c>
      <c r="F183" s="224" t="str">
        <f>IF('1045Bi Dati di base lav.'!O179="","",'1045Bi Dati di base lav.'!O179)</f>
        <v/>
      </c>
      <c r="G183" s="231" t="str">
        <f>IF('1045Bi Dati di base lav.'!P179="","",'1045Bi Dati di base lav.'!P179)</f>
        <v/>
      </c>
      <c r="H183" s="232" t="str">
        <f>IF('1045Bi Dati di base lav.'!Q179="","",'1045Bi Dati di base lav.'!Q179)</f>
        <v/>
      </c>
      <c r="I183" s="233" t="str">
        <f>IF('1045Bi Dati di base lav.'!R179="","",'1045Bi Dati di base lav.'!R179)</f>
        <v/>
      </c>
      <c r="J183" s="338" t="str">
        <f t="shared" si="49"/>
        <v/>
      </c>
      <c r="K183" s="236" t="str">
        <f t="shared" si="50"/>
        <v/>
      </c>
      <c r="L183" s="234" t="str">
        <f>IF('1045Bi Dati di base lav.'!S179="","",'1045Bi Dati di base lav.'!S179)</f>
        <v/>
      </c>
      <c r="M183" s="235" t="str">
        <f t="shared" si="51"/>
        <v/>
      </c>
      <c r="N183" s="339" t="str">
        <f t="shared" si="52"/>
        <v/>
      </c>
      <c r="O183" s="338" t="str">
        <f t="shared" si="53"/>
        <v/>
      </c>
      <c r="P183" s="236" t="str">
        <f t="shared" si="54"/>
        <v/>
      </c>
      <c r="Q183" s="234" t="str">
        <f t="shared" si="55"/>
        <v/>
      </c>
      <c r="R183" s="235" t="str">
        <f t="shared" si="56"/>
        <v/>
      </c>
      <c r="S183" s="236" t="str">
        <f>IF(N183="","",MAX((N183-AE183)*'1045Ai Domanda'!$B$30,0))</f>
        <v/>
      </c>
      <c r="T183" s="237" t="str">
        <f t="shared" si="57"/>
        <v/>
      </c>
      <c r="U183" s="151"/>
      <c r="V183" s="158" t="str">
        <f>IF('1045Bi Dati di base lav.'!M179="","",'1045Bi Dati di base lav.'!M179)</f>
        <v/>
      </c>
      <c r="W183" s="158" t="str">
        <f>IF($C183="","",'1045Ei Conteggio'!D183)</f>
        <v/>
      </c>
      <c r="X183" s="151">
        <f>IF(AND('1045Bi Dati di base lav.'!Q179="",'1045Bi Dati di base lav.'!R179=""),0,'1045Bi Dati di base lav.'!Q179-'1045Bi Dati di base lav.'!R179)</f>
        <v>0</v>
      </c>
      <c r="Y183" s="151" t="str">
        <f>IF(OR($C183="",'1045Bi Dati di base lav.'!N179="",F183="",'1045Bi Dati di base lav.'!P179="",X183=""),"",'1045Bi Dati di base lav.'!N179-F183-'1045Bi Dati di base lav.'!P179-X183)</f>
        <v/>
      </c>
      <c r="Z183" s="134" t="str">
        <f>IF(K183="","",K183 - '1045Bi Dati di base lav.'!S179)</f>
        <v/>
      </c>
      <c r="AA183" s="134" t="str">
        <f t="shared" si="58"/>
        <v/>
      </c>
      <c r="AB183" s="134" t="str">
        <f t="shared" si="59"/>
        <v/>
      </c>
      <c r="AC183" s="134" t="str">
        <f t="shared" si="60"/>
        <v/>
      </c>
      <c r="AD183" s="134" t="str">
        <f>IF(OR($C183="",K183="",N183=""),"",MAX(O183+'1045Bi Dati di base lav.'!T179-N183,0))</f>
        <v/>
      </c>
      <c r="AE183" s="134">
        <f>'1045Bi Dati di base lav.'!T179</f>
        <v>0</v>
      </c>
      <c r="AF183" s="134" t="str">
        <f t="shared" si="61"/>
        <v/>
      </c>
      <c r="AG183" s="139">
        <f>IF('1045Bi Dati di base lav.'!N179="",0,1)</f>
        <v>0</v>
      </c>
      <c r="AH183" s="143">
        <f t="shared" si="48"/>
        <v>0</v>
      </c>
      <c r="AI183" s="134">
        <f>IF('1045Bi Dati di base lav.'!N179="",0,'1045Bi Dati di base lav.'!N179)</f>
        <v>0</v>
      </c>
      <c r="AJ183" s="134">
        <f>IF('1045Bi Dati di base lav.'!N179="",0,'1045Bi Dati di base lav.'!P179)</f>
        <v>0</v>
      </c>
      <c r="AK183" s="158">
        <f>IF('1045Bi Dati di base lav.'!V179&gt;0,AA183,0)</f>
        <v>0</v>
      </c>
      <c r="AL183" s="140">
        <f>IF('1045Bi Dati di base lav.'!V179&gt;0,'1045Bi Dati di base lav.'!T179,0)</f>
        <v>0</v>
      </c>
      <c r="AM183" s="134">
        <f>'1045Bi Dati di base lav.'!N179</f>
        <v>0</v>
      </c>
      <c r="AN183" s="134">
        <f>'1045Bi Dati di base lav.'!P179</f>
        <v>0</v>
      </c>
      <c r="AO183" s="134">
        <f t="shared" si="62"/>
        <v>0</v>
      </c>
    </row>
    <row r="184" spans="1:41" s="135" customFormat="1" ht="16.899999999999999" customHeight="1">
      <c r="A184" s="159" t="str">
        <f>IF('1045Bi Dati di base lav.'!A180="","",'1045Bi Dati di base lav.'!A180)</f>
        <v/>
      </c>
      <c r="B184" s="160" t="str">
        <f>IF('1045Bi Dati di base lav.'!B180="","",'1045Bi Dati di base lav.'!B180)</f>
        <v/>
      </c>
      <c r="C184" s="161" t="str">
        <f>IF('1045Bi Dati di base lav.'!C180="","",'1045Bi Dati di base lav.'!C180)</f>
        <v/>
      </c>
      <c r="D184" s="228" t="str">
        <f>IF('1045Bi Dati di base lav.'!AG180="","",'1045Bi Dati di base lav.'!AG180)</f>
        <v/>
      </c>
      <c r="E184" s="236" t="str">
        <f>IF('1045Bi Dati di base lav.'!N180="","",'1045Bi Dati di base lav.'!N180)</f>
        <v/>
      </c>
      <c r="F184" s="224" t="str">
        <f>IF('1045Bi Dati di base lav.'!O180="","",'1045Bi Dati di base lav.'!O180)</f>
        <v/>
      </c>
      <c r="G184" s="231" t="str">
        <f>IF('1045Bi Dati di base lav.'!P180="","",'1045Bi Dati di base lav.'!P180)</f>
        <v/>
      </c>
      <c r="H184" s="232" t="str">
        <f>IF('1045Bi Dati di base lav.'!Q180="","",'1045Bi Dati di base lav.'!Q180)</f>
        <v/>
      </c>
      <c r="I184" s="233" t="str">
        <f>IF('1045Bi Dati di base lav.'!R180="","",'1045Bi Dati di base lav.'!R180)</f>
        <v/>
      </c>
      <c r="J184" s="338" t="str">
        <f t="shared" si="49"/>
        <v/>
      </c>
      <c r="K184" s="236" t="str">
        <f t="shared" si="50"/>
        <v/>
      </c>
      <c r="L184" s="234" t="str">
        <f>IF('1045Bi Dati di base lav.'!S180="","",'1045Bi Dati di base lav.'!S180)</f>
        <v/>
      </c>
      <c r="M184" s="235" t="str">
        <f t="shared" si="51"/>
        <v/>
      </c>
      <c r="N184" s="339" t="str">
        <f t="shared" si="52"/>
        <v/>
      </c>
      <c r="O184" s="338" t="str">
        <f t="shared" si="53"/>
        <v/>
      </c>
      <c r="P184" s="236" t="str">
        <f t="shared" si="54"/>
        <v/>
      </c>
      <c r="Q184" s="234" t="str">
        <f t="shared" si="55"/>
        <v/>
      </c>
      <c r="R184" s="235" t="str">
        <f t="shared" si="56"/>
        <v/>
      </c>
      <c r="S184" s="236" t="str">
        <f>IF(N184="","",MAX((N184-AE184)*'1045Ai Domanda'!$B$30,0))</f>
        <v/>
      </c>
      <c r="T184" s="237" t="str">
        <f t="shared" si="57"/>
        <v/>
      </c>
      <c r="U184" s="151"/>
      <c r="V184" s="158" t="str">
        <f>IF('1045Bi Dati di base lav.'!M180="","",'1045Bi Dati di base lav.'!M180)</f>
        <v/>
      </c>
      <c r="W184" s="158" t="str">
        <f>IF($C184="","",'1045Ei Conteggio'!D184)</f>
        <v/>
      </c>
      <c r="X184" s="151">
        <f>IF(AND('1045Bi Dati di base lav.'!Q180="",'1045Bi Dati di base lav.'!R180=""),0,'1045Bi Dati di base lav.'!Q180-'1045Bi Dati di base lav.'!R180)</f>
        <v>0</v>
      </c>
      <c r="Y184" s="151" t="str">
        <f>IF(OR($C184="",'1045Bi Dati di base lav.'!N180="",F184="",'1045Bi Dati di base lav.'!P180="",X184=""),"",'1045Bi Dati di base lav.'!N180-F184-'1045Bi Dati di base lav.'!P180-X184)</f>
        <v/>
      </c>
      <c r="Z184" s="134" t="str">
        <f>IF(K184="","",K184 - '1045Bi Dati di base lav.'!S180)</f>
        <v/>
      </c>
      <c r="AA184" s="134" t="str">
        <f t="shared" si="58"/>
        <v/>
      </c>
      <c r="AB184" s="134" t="str">
        <f t="shared" si="59"/>
        <v/>
      </c>
      <c r="AC184" s="134" t="str">
        <f t="shared" si="60"/>
        <v/>
      </c>
      <c r="AD184" s="134" t="str">
        <f>IF(OR($C184="",K184="",N184=""),"",MAX(O184+'1045Bi Dati di base lav.'!T180-N184,0))</f>
        <v/>
      </c>
      <c r="AE184" s="134">
        <f>'1045Bi Dati di base lav.'!T180</f>
        <v>0</v>
      </c>
      <c r="AF184" s="134" t="str">
        <f t="shared" si="61"/>
        <v/>
      </c>
      <c r="AG184" s="139">
        <f>IF('1045Bi Dati di base lav.'!N180="",0,1)</f>
        <v>0</v>
      </c>
      <c r="AH184" s="143">
        <f t="shared" si="48"/>
        <v>0</v>
      </c>
      <c r="AI184" s="134">
        <f>IF('1045Bi Dati di base lav.'!N180="",0,'1045Bi Dati di base lav.'!N180)</f>
        <v>0</v>
      </c>
      <c r="AJ184" s="134">
        <f>IF('1045Bi Dati di base lav.'!N180="",0,'1045Bi Dati di base lav.'!P180)</f>
        <v>0</v>
      </c>
      <c r="AK184" s="158">
        <f>IF('1045Bi Dati di base lav.'!V180&gt;0,AA184,0)</f>
        <v>0</v>
      </c>
      <c r="AL184" s="140">
        <f>IF('1045Bi Dati di base lav.'!V180&gt;0,'1045Bi Dati di base lav.'!T180,0)</f>
        <v>0</v>
      </c>
      <c r="AM184" s="134">
        <f>'1045Bi Dati di base lav.'!N180</f>
        <v>0</v>
      </c>
      <c r="AN184" s="134">
        <f>'1045Bi Dati di base lav.'!P180</f>
        <v>0</v>
      </c>
      <c r="AO184" s="134">
        <f t="shared" si="62"/>
        <v>0</v>
      </c>
    </row>
    <row r="185" spans="1:41" s="135" customFormat="1" ht="16.899999999999999" customHeight="1">
      <c r="A185" s="159" t="str">
        <f>IF('1045Bi Dati di base lav.'!A181="","",'1045Bi Dati di base lav.'!A181)</f>
        <v/>
      </c>
      <c r="B185" s="160" t="str">
        <f>IF('1045Bi Dati di base lav.'!B181="","",'1045Bi Dati di base lav.'!B181)</f>
        <v/>
      </c>
      <c r="C185" s="161" t="str">
        <f>IF('1045Bi Dati di base lav.'!C181="","",'1045Bi Dati di base lav.'!C181)</f>
        <v/>
      </c>
      <c r="D185" s="228" t="str">
        <f>IF('1045Bi Dati di base lav.'!AG181="","",'1045Bi Dati di base lav.'!AG181)</f>
        <v/>
      </c>
      <c r="E185" s="236" t="str">
        <f>IF('1045Bi Dati di base lav.'!N181="","",'1045Bi Dati di base lav.'!N181)</f>
        <v/>
      </c>
      <c r="F185" s="224" t="str">
        <f>IF('1045Bi Dati di base lav.'!O181="","",'1045Bi Dati di base lav.'!O181)</f>
        <v/>
      </c>
      <c r="G185" s="231" t="str">
        <f>IF('1045Bi Dati di base lav.'!P181="","",'1045Bi Dati di base lav.'!P181)</f>
        <v/>
      </c>
      <c r="H185" s="232" t="str">
        <f>IF('1045Bi Dati di base lav.'!Q181="","",'1045Bi Dati di base lav.'!Q181)</f>
        <v/>
      </c>
      <c r="I185" s="233" t="str">
        <f>IF('1045Bi Dati di base lav.'!R181="","",'1045Bi Dati di base lav.'!R181)</f>
        <v/>
      </c>
      <c r="J185" s="338" t="str">
        <f t="shared" si="49"/>
        <v/>
      </c>
      <c r="K185" s="236" t="str">
        <f t="shared" si="50"/>
        <v/>
      </c>
      <c r="L185" s="234" t="str">
        <f>IF('1045Bi Dati di base lav.'!S181="","",'1045Bi Dati di base lav.'!S181)</f>
        <v/>
      </c>
      <c r="M185" s="235" t="str">
        <f t="shared" si="51"/>
        <v/>
      </c>
      <c r="N185" s="339" t="str">
        <f t="shared" si="52"/>
        <v/>
      </c>
      <c r="O185" s="338" t="str">
        <f t="shared" si="53"/>
        <v/>
      </c>
      <c r="P185" s="236" t="str">
        <f t="shared" si="54"/>
        <v/>
      </c>
      <c r="Q185" s="234" t="str">
        <f t="shared" si="55"/>
        <v/>
      </c>
      <c r="R185" s="235" t="str">
        <f t="shared" si="56"/>
        <v/>
      </c>
      <c r="S185" s="236" t="str">
        <f>IF(N185="","",MAX((N185-AE185)*'1045Ai Domanda'!$B$30,0))</f>
        <v/>
      </c>
      <c r="T185" s="237" t="str">
        <f t="shared" si="57"/>
        <v/>
      </c>
      <c r="U185" s="151"/>
      <c r="V185" s="158" t="str">
        <f>IF('1045Bi Dati di base lav.'!M181="","",'1045Bi Dati di base lav.'!M181)</f>
        <v/>
      </c>
      <c r="W185" s="158" t="str">
        <f>IF($C185="","",'1045Ei Conteggio'!D185)</f>
        <v/>
      </c>
      <c r="X185" s="151">
        <f>IF(AND('1045Bi Dati di base lav.'!Q181="",'1045Bi Dati di base lav.'!R181=""),0,'1045Bi Dati di base lav.'!Q181-'1045Bi Dati di base lav.'!R181)</f>
        <v>0</v>
      </c>
      <c r="Y185" s="151" t="str">
        <f>IF(OR($C185="",'1045Bi Dati di base lav.'!N181="",F185="",'1045Bi Dati di base lav.'!P181="",X185=""),"",'1045Bi Dati di base lav.'!N181-F185-'1045Bi Dati di base lav.'!P181-X185)</f>
        <v/>
      </c>
      <c r="Z185" s="134" t="str">
        <f>IF(K185="","",K185 - '1045Bi Dati di base lav.'!S181)</f>
        <v/>
      </c>
      <c r="AA185" s="134" t="str">
        <f t="shared" si="58"/>
        <v/>
      </c>
      <c r="AB185" s="134" t="str">
        <f t="shared" si="59"/>
        <v/>
      </c>
      <c r="AC185" s="134" t="str">
        <f t="shared" si="60"/>
        <v/>
      </c>
      <c r="AD185" s="134" t="str">
        <f>IF(OR($C185="",K185="",N185=""),"",MAX(O185+'1045Bi Dati di base lav.'!T181-N185,0))</f>
        <v/>
      </c>
      <c r="AE185" s="134">
        <f>'1045Bi Dati di base lav.'!T181</f>
        <v>0</v>
      </c>
      <c r="AF185" s="134" t="str">
        <f t="shared" si="61"/>
        <v/>
      </c>
      <c r="AG185" s="139">
        <f>IF('1045Bi Dati di base lav.'!N181="",0,1)</f>
        <v>0</v>
      </c>
      <c r="AH185" s="143">
        <f t="shared" si="48"/>
        <v>0</v>
      </c>
      <c r="AI185" s="134">
        <f>IF('1045Bi Dati di base lav.'!N181="",0,'1045Bi Dati di base lav.'!N181)</f>
        <v>0</v>
      </c>
      <c r="AJ185" s="134">
        <f>IF('1045Bi Dati di base lav.'!N181="",0,'1045Bi Dati di base lav.'!P181)</f>
        <v>0</v>
      </c>
      <c r="AK185" s="158">
        <f>IF('1045Bi Dati di base lav.'!V181&gt;0,AA185,0)</f>
        <v>0</v>
      </c>
      <c r="AL185" s="140">
        <f>IF('1045Bi Dati di base lav.'!V181&gt;0,'1045Bi Dati di base lav.'!T181,0)</f>
        <v>0</v>
      </c>
      <c r="AM185" s="134">
        <f>'1045Bi Dati di base lav.'!N181</f>
        <v>0</v>
      </c>
      <c r="AN185" s="134">
        <f>'1045Bi Dati di base lav.'!P181</f>
        <v>0</v>
      </c>
      <c r="AO185" s="134">
        <f t="shared" si="62"/>
        <v>0</v>
      </c>
    </row>
    <row r="186" spans="1:41" s="135" customFormat="1" ht="16.899999999999999" customHeight="1">
      <c r="A186" s="159" t="str">
        <f>IF('1045Bi Dati di base lav.'!A182="","",'1045Bi Dati di base lav.'!A182)</f>
        <v/>
      </c>
      <c r="B186" s="160" t="str">
        <f>IF('1045Bi Dati di base lav.'!B182="","",'1045Bi Dati di base lav.'!B182)</f>
        <v/>
      </c>
      <c r="C186" s="161" t="str">
        <f>IF('1045Bi Dati di base lav.'!C182="","",'1045Bi Dati di base lav.'!C182)</f>
        <v/>
      </c>
      <c r="D186" s="228" t="str">
        <f>IF('1045Bi Dati di base lav.'!AG182="","",'1045Bi Dati di base lav.'!AG182)</f>
        <v/>
      </c>
      <c r="E186" s="236" t="str">
        <f>IF('1045Bi Dati di base lav.'!N182="","",'1045Bi Dati di base lav.'!N182)</f>
        <v/>
      </c>
      <c r="F186" s="224" t="str">
        <f>IF('1045Bi Dati di base lav.'!O182="","",'1045Bi Dati di base lav.'!O182)</f>
        <v/>
      </c>
      <c r="G186" s="231" t="str">
        <f>IF('1045Bi Dati di base lav.'!P182="","",'1045Bi Dati di base lav.'!P182)</f>
        <v/>
      </c>
      <c r="H186" s="232" t="str">
        <f>IF('1045Bi Dati di base lav.'!Q182="","",'1045Bi Dati di base lav.'!Q182)</f>
        <v/>
      </c>
      <c r="I186" s="233" t="str">
        <f>IF('1045Bi Dati di base lav.'!R182="","",'1045Bi Dati di base lav.'!R182)</f>
        <v/>
      </c>
      <c r="J186" s="338" t="str">
        <f t="shared" si="49"/>
        <v/>
      </c>
      <c r="K186" s="236" t="str">
        <f t="shared" si="50"/>
        <v/>
      </c>
      <c r="L186" s="234" t="str">
        <f>IF('1045Bi Dati di base lav.'!S182="","",'1045Bi Dati di base lav.'!S182)</f>
        <v/>
      </c>
      <c r="M186" s="235" t="str">
        <f t="shared" si="51"/>
        <v/>
      </c>
      <c r="N186" s="339" t="str">
        <f t="shared" si="52"/>
        <v/>
      </c>
      <c r="O186" s="338" t="str">
        <f t="shared" si="53"/>
        <v/>
      </c>
      <c r="P186" s="236" t="str">
        <f t="shared" si="54"/>
        <v/>
      </c>
      <c r="Q186" s="234" t="str">
        <f t="shared" si="55"/>
        <v/>
      </c>
      <c r="R186" s="235" t="str">
        <f t="shared" si="56"/>
        <v/>
      </c>
      <c r="S186" s="236" t="str">
        <f>IF(N186="","",MAX((N186-AE186)*'1045Ai Domanda'!$B$30,0))</f>
        <v/>
      </c>
      <c r="T186" s="237" t="str">
        <f t="shared" si="57"/>
        <v/>
      </c>
      <c r="U186" s="151"/>
      <c r="V186" s="158" t="str">
        <f>IF('1045Bi Dati di base lav.'!M182="","",'1045Bi Dati di base lav.'!M182)</f>
        <v/>
      </c>
      <c r="W186" s="158" t="str">
        <f>IF($C186="","",'1045Ei Conteggio'!D186)</f>
        <v/>
      </c>
      <c r="X186" s="151">
        <f>IF(AND('1045Bi Dati di base lav.'!Q182="",'1045Bi Dati di base lav.'!R182=""),0,'1045Bi Dati di base lav.'!Q182-'1045Bi Dati di base lav.'!R182)</f>
        <v>0</v>
      </c>
      <c r="Y186" s="151" t="str">
        <f>IF(OR($C186="",'1045Bi Dati di base lav.'!N182="",F186="",'1045Bi Dati di base lav.'!P182="",X186=""),"",'1045Bi Dati di base lav.'!N182-F186-'1045Bi Dati di base lav.'!P182-X186)</f>
        <v/>
      </c>
      <c r="Z186" s="134" t="str">
        <f>IF(K186="","",K186 - '1045Bi Dati di base lav.'!S182)</f>
        <v/>
      </c>
      <c r="AA186" s="134" t="str">
        <f t="shared" si="58"/>
        <v/>
      </c>
      <c r="AB186" s="134" t="str">
        <f t="shared" si="59"/>
        <v/>
      </c>
      <c r="AC186" s="134" t="str">
        <f t="shared" si="60"/>
        <v/>
      </c>
      <c r="AD186" s="134" t="str">
        <f>IF(OR($C186="",K186="",N186=""),"",MAX(O186+'1045Bi Dati di base lav.'!T182-N186,0))</f>
        <v/>
      </c>
      <c r="AE186" s="134">
        <f>'1045Bi Dati di base lav.'!T182</f>
        <v>0</v>
      </c>
      <c r="AF186" s="134" t="str">
        <f t="shared" si="61"/>
        <v/>
      </c>
      <c r="AG186" s="139">
        <f>IF('1045Bi Dati di base lav.'!N182="",0,1)</f>
        <v>0</v>
      </c>
      <c r="AH186" s="143">
        <f t="shared" si="48"/>
        <v>0</v>
      </c>
      <c r="AI186" s="134">
        <f>IF('1045Bi Dati di base lav.'!N182="",0,'1045Bi Dati di base lav.'!N182)</f>
        <v>0</v>
      </c>
      <c r="AJ186" s="134">
        <f>IF('1045Bi Dati di base lav.'!N182="",0,'1045Bi Dati di base lav.'!P182)</f>
        <v>0</v>
      </c>
      <c r="AK186" s="158">
        <f>IF('1045Bi Dati di base lav.'!V182&gt;0,AA186,0)</f>
        <v>0</v>
      </c>
      <c r="AL186" s="140">
        <f>IF('1045Bi Dati di base lav.'!V182&gt;0,'1045Bi Dati di base lav.'!T182,0)</f>
        <v>0</v>
      </c>
      <c r="AM186" s="134">
        <f>'1045Bi Dati di base lav.'!N182</f>
        <v>0</v>
      </c>
      <c r="AN186" s="134">
        <f>'1045Bi Dati di base lav.'!P182</f>
        <v>0</v>
      </c>
      <c r="AO186" s="134">
        <f t="shared" si="62"/>
        <v>0</v>
      </c>
    </row>
    <row r="187" spans="1:41" s="135" customFormat="1" ht="16.899999999999999" customHeight="1">
      <c r="A187" s="159" t="str">
        <f>IF('1045Bi Dati di base lav.'!A183="","",'1045Bi Dati di base lav.'!A183)</f>
        <v/>
      </c>
      <c r="B187" s="160" t="str">
        <f>IF('1045Bi Dati di base lav.'!B183="","",'1045Bi Dati di base lav.'!B183)</f>
        <v/>
      </c>
      <c r="C187" s="161" t="str">
        <f>IF('1045Bi Dati di base lav.'!C183="","",'1045Bi Dati di base lav.'!C183)</f>
        <v/>
      </c>
      <c r="D187" s="228" t="str">
        <f>IF('1045Bi Dati di base lav.'!AG183="","",'1045Bi Dati di base lav.'!AG183)</f>
        <v/>
      </c>
      <c r="E187" s="236" t="str">
        <f>IF('1045Bi Dati di base lav.'!N183="","",'1045Bi Dati di base lav.'!N183)</f>
        <v/>
      </c>
      <c r="F187" s="224" t="str">
        <f>IF('1045Bi Dati di base lav.'!O183="","",'1045Bi Dati di base lav.'!O183)</f>
        <v/>
      </c>
      <c r="G187" s="231" t="str">
        <f>IF('1045Bi Dati di base lav.'!P183="","",'1045Bi Dati di base lav.'!P183)</f>
        <v/>
      </c>
      <c r="H187" s="232" t="str">
        <f>IF('1045Bi Dati di base lav.'!Q183="","",'1045Bi Dati di base lav.'!Q183)</f>
        <v/>
      </c>
      <c r="I187" s="233" t="str">
        <f>IF('1045Bi Dati di base lav.'!R183="","",'1045Bi Dati di base lav.'!R183)</f>
        <v/>
      </c>
      <c r="J187" s="338" t="str">
        <f t="shared" si="49"/>
        <v/>
      </c>
      <c r="K187" s="236" t="str">
        <f t="shared" si="50"/>
        <v/>
      </c>
      <c r="L187" s="234" t="str">
        <f>IF('1045Bi Dati di base lav.'!S183="","",'1045Bi Dati di base lav.'!S183)</f>
        <v/>
      </c>
      <c r="M187" s="235" t="str">
        <f t="shared" si="51"/>
        <v/>
      </c>
      <c r="N187" s="339" t="str">
        <f t="shared" si="52"/>
        <v/>
      </c>
      <c r="O187" s="338" t="str">
        <f t="shared" si="53"/>
        <v/>
      </c>
      <c r="P187" s="236" t="str">
        <f t="shared" si="54"/>
        <v/>
      </c>
      <c r="Q187" s="234" t="str">
        <f t="shared" si="55"/>
        <v/>
      </c>
      <c r="R187" s="235" t="str">
        <f t="shared" si="56"/>
        <v/>
      </c>
      <c r="S187" s="236" t="str">
        <f>IF(N187="","",MAX((N187-AE187)*'1045Ai Domanda'!$B$30,0))</f>
        <v/>
      </c>
      <c r="T187" s="237" t="str">
        <f t="shared" si="57"/>
        <v/>
      </c>
      <c r="U187" s="151"/>
      <c r="V187" s="158" t="str">
        <f>IF('1045Bi Dati di base lav.'!M183="","",'1045Bi Dati di base lav.'!M183)</f>
        <v/>
      </c>
      <c r="W187" s="158" t="str">
        <f>IF($C187="","",'1045Ei Conteggio'!D187)</f>
        <v/>
      </c>
      <c r="X187" s="151">
        <f>IF(AND('1045Bi Dati di base lav.'!Q183="",'1045Bi Dati di base lav.'!R183=""),0,'1045Bi Dati di base lav.'!Q183-'1045Bi Dati di base lav.'!R183)</f>
        <v>0</v>
      </c>
      <c r="Y187" s="151" t="str">
        <f>IF(OR($C187="",'1045Bi Dati di base lav.'!N183="",F187="",'1045Bi Dati di base lav.'!P183="",X187=""),"",'1045Bi Dati di base lav.'!N183-F187-'1045Bi Dati di base lav.'!P183-X187)</f>
        <v/>
      </c>
      <c r="Z187" s="134" t="str">
        <f>IF(K187="","",K187 - '1045Bi Dati di base lav.'!S183)</f>
        <v/>
      </c>
      <c r="AA187" s="134" t="str">
        <f t="shared" si="58"/>
        <v/>
      </c>
      <c r="AB187" s="134" t="str">
        <f t="shared" si="59"/>
        <v/>
      </c>
      <c r="AC187" s="134" t="str">
        <f t="shared" si="60"/>
        <v/>
      </c>
      <c r="AD187" s="134" t="str">
        <f>IF(OR($C187="",K187="",N187=""),"",MAX(O187+'1045Bi Dati di base lav.'!T183-N187,0))</f>
        <v/>
      </c>
      <c r="AE187" s="134">
        <f>'1045Bi Dati di base lav.'!T183</f>
        <v>0</v>
      </c>
      <c r="AF187" s="134" t="str">
        <f t="shared" si="61"/>
        <v/>
      </c>
      <c r="AG187" s="139">
        <f>IF('1045Bi Dati di base lav.'!N183="",0,1)</f>
        <v>0</v>
      </c>
      <c r="AH187" s="143">
        <f t="shared" si="48"/>
        <v>0</v>
      </c>
      <c r="AI187" s="134">
        <f>IF('1045Bi Dati di base lav.'!N183="",0,'1045Bi Dati di base lav.'!N183)</f>
        <v>0</v>
      </c>
      <c r="AJ187" s="134">
        <f>IF('1045Bi Dati di base lav.'!N183="",0,'1045Bi Dati di base lav.'!P183)</f>
        <v>0</v>
      </c>
      <c r="AK187" s="158">
        <f>IF('1045Bi Dati di base lav.'!V183&gt;0,AA187,0)</f>
        <v>0</v>
      </c>
      <c r="AL187" s="140">
        <f>IF('1045Bi Dati di base lav.'!V183&gt;0,'1045Bi Dati di base lav.'!T183,0)</f>
        <v>0</v>
      </c>
      <c r="AM187" s="134">
        <f>'1045Bi Dati di base lav.'!N183</f>
        <v>0</v>
      </c>
      <c r="AN187" s="134">
        <f>'1045Bi Dati di base lav.'!P183</f>
        <v>0</v>
      </c>
      <c r="AO187" s="134">
        <f t="shared" si="62"/>
        <v>0</v>
      </c>
    </row>
    <row r="188" spans="1:41" s="135" customFormat="1" ht="16.899999999999999" customHeight="1">
      <c r="A188" s="159" t="str">
        <f>IF('1045Bi Dati di base lav.'!A184="","",'1045Bi Dati di base lav.'!A184)</f>
        <v/>
      </c>
      <c r="B188" s="160" t="str">
        <f>IF('1045Bi Dati di base lav.'!B184="","",'1045Bi Dati di base lav.'!B184)</f>
        <v/>
      </c>
      <c r="C188" s="161" t="str">
        <f>IF('1045Bi Dati di base lav.'!C184="","",'1045Bi Dati di base lav.'!C184)</f>
        <v/>
      </c>
      <c r="D188" s="228" t="str">
        <f>IF('1045Bi Dati di base lav.'!AG184="","",'1045Bi Dati di base lav.'!AG184)</f>
        <v/>
      </c>
      <c r="E188" s="236" t="str">
        <f>IF('1045Bi Dati di base lav.'!N184="","",'1045Bi Dati di base lav.'!N184)</f>
        <v/>
      </c>
      <c r="F188" s="224" t="str">
        <f>IF('1045Bi Dati di base lav.'!O184="","",'1045Bi Dati di base lav.'!O184)</f>
        <v/>
      </c>
      <c r="G188" s="231" t="str">
        <f>IF('1045Bi Dati di base lav.'!P184="","",'1045Bi Dati di base lav.'!P184)</f>
        <v/>
      </c>
      <c r="H188" s="232" t="str">
        <f>IF('1045Bi Dati di base lav.'!Q184="","",'1045Bi Dati di base lav.'!Q184)</f>
        <v/>
      </c>
      <c r="I188" s="233" t="str">
        <f>IF('1045Bi Dati di base lav.'!R184="","",'1045Bi Dati di base lav.'!R184)</f>
        <v/>
      </c>
      <c r="J188" s="338" t="str">
        <f t="shared" si="49"/>
        <v/>
      </c>
      <c r="K188" s="236" t="str">
        <f t="shared" si="50"/>
        <v/>
      </c>
      <c r="L188" s="234" t="str">
        <f>IF('1045Bi Dati di base lav.'!S184="","",'1045Bi Dati di base lav.'!S184)</f>
        <v/>
      </c>
      <c r="M188" s="235" t="str">
        <f t="shared" si="51"/>
        <v/>
      </c>
      <c r="N188" s="339" t="str">
        <f t="shared" si="52"/>
        <v/>
      </c>
      <c r="O188" s="338" t="str">
        <f t="shared" si="53"/>
        <v/>
      </c>
      <c r="P188" s="236" t="str">
        <f t="shared" si="54"/>
        <v/>
      </c>
      <c r="Q188" s="234" t="str">
        <f t="shared" si="55"/>
        <v/>
      </c>
      <c r="R188" s="235" t="str">
        <f t="shared" si="56"/>
        <v/>
      </c>
      <c r="S188" s="236" t="str">
        <f>IF(N188="","",MAX((N188-AE188)*'1045Ai Domanda'!$B$30,0))</f>
        <v/>
      </c>
      <c r="T188" s="237" t="str">
        <f t="shared" si="57"/>
        <v/>
      </c>
      <c r="U188" s="151"/>
      <c r="V188" s="158" t="str">
        <f>IF('1045Bi Dati di base lav.'!M184="","",'1045Bi Dati di base lav.'!M184)</f>
        <v/>
      </c>
      <c r="W188" s="158" t="str">
        <f>IF($C188="","",'1045Ei Conteggio'!D188)</f>
        <v/>
      </c>
      <c r="X188" s="151">
        <f>IF(AND('1045Bi Dati di base lav.'!Q184="",'1045Bi Dati di base lav.'!R184=""),0,'1045Bi Dati di base lav.'!Q184-'1045Bi Dati di base lav.'!R184)</f>
        <v>0</v>
      </c>
      <c r="Y188" s="151" t="str">
        <f>IF(OR($C188="",'1045Bi Dati di base lav.'!N184="",F188="",'1045Bi Dati di base lav.'!P184="",X188=""),"",'1045Bi Dati di base lav.'!N184-F188-'1045Bi Dati di base lav.'!P184-X188)</f>
        <v/>
      </c>
      <c r="Z188" s="134" t="str">
        <f>IF(K188="","",K188 - '1045Bi Dati di base lav.'!S184)</f>
        <v/>
      </c>
      <c r="AA188" s="134" t="str">
        <f t="shared" si="58"/>
        <v/>
      </c>
      <c r="AB188" s="134" t="str">
        <f t="shared" si="59"/>
        <v/>
      </c>
      <c r="AC188" s="134" t="str">
        <f t="shared" si="60"/>
        <v/>
      </c>
      <c r="AD188" s="134" t="str">
        <f>IF(OR($C188="",K188="",N188=""),"",MAX(O188+'1045Bi Dati di base lav.'!T184-N188,0))</f>
        <v/>
      </c>
      <c r="AE188" s="134">
        <f>'1045Bi Dati di base lav.'!T184</f>
        <v>0</v>
      </c>
      <c r="AF188" s="134" t="str">
        <f t="shared" si="61"/>
        <v/>
      </c>
      <c r="AG188" s="139">
        <f>IF('1045Bi Dati di base lav.'!N184="",0,1)</f>
        <v>0</v>
      </c>
      <c r="AH188" s="143">
        <f t="shared" si="48"/>
        <v>0</v>
      </c>
      <c r="AI188" s="134">
        <f>IF('1045Bi Dati di base lav.'!N184="",0,'1045Bi Dati di base lav.'!N184)</f>
        <v>0</v>
      </c>
      <c r="AJ188" s="134">
        <f>IF('1045Bi Dati di base lav.'!N184="",0,'1045Bi Dati di base lav.'!P184)</f>
        <v>0</v>
      </c>
      <c r="AK188" s="158">
        <f>IF('1045Bi Dati di base lav.'!V184&gt;0,AA188,0)</f>
        <v>0</v>
      </c>
      <c r="AL188" s="140">
        <f>IF('1045Bi Dati di base lav.'!V184&gt;0,'1045Bi Dati di base lav.'!T184,0)</f>
        <v>0</v>
      </c>
      <c r="AM188" s="134">
        <f>'1045Bi Dati di base lav.'!N184</f>
        <v>0</v>
      </c>
      <c r="AN188" s="134">
        <f>'1045Bi Dati di base lav.'!P184</f>
        <v>0</v>
      </c>
      <c r="AO188" s="134">
        <f t="shared" si="62"/>
        <v>0</v>
      </c>
    </row>
    <row r="189" spans="1:41" s="135" customFormat="1" ht="16.899999999999999" customHeight="1">
      <c r="A189" s="159" t="str">
        <f>IF('1045Bi Dati di base lav.'!A185="","",'1045Bi Dati di base lav.'!A185)</f>
        <v/>
      </c>
      <c r="B189" s="160" t="str">
        <f>IF('1045Bi Dati di base lav.'!B185="","",'1045Bi Dati di base lav.'!B185)</f>
        <v/>
      </c>
      <c r="C189" s="161" t="str">
        <f>IF('1045Bi Dati di base lav.'!C185="","",'1045Bi Dati di base lav.'!C185)</f>
        <v/>
      </c>
      <c r="D189" s="228" t="str">
        <f>IF('1045Bi Dati di base lav.'!AG185="","",'1045Bi Dati di base lav.'!AG185)</f>
        <v/>
      </c>
      <c r="E189" s="236" t="str">
        <f>IF('1045Bi Dati di base lav.'!N185="","",'1045Bi Dati di base lav.'!N185)</f>
        <v/>
      </c>
      <c r="F189" s="224" t="str">
        <f>IF('1045Bi Dati di base lav.'!O185="","",'1045Bi Dati di base lav.'!O185)</f>
        <v/>
      </c>
      <c r="G189" s="231" t="str">
        <f>IF('1045Bi Dati di base lav.'!P185="","",'1045Bi Dati di base lav.'!P185)</f>
        <v/>
      </c>
      <c r="H189" s="232" t="str">
        <f>IF('1045Bi Dati di base lav.'!Q185="","",'1045Bi Dati di base lav.'!Q185)</f>
        <v/>
      </c>
      <c r="I189" s="233" t="str">
        <f>IF('1045Bi Dati di base lav.'!R185="","",'1045Bi Dati di base lav.'!R185)</f>
        <v/>
      </c>
      <c r="J189" s="338" t="str">
        <f t="shared" si="49"/>
        <v/>
      </c>
      <c r="K189" s="236" t="str">
        <f t="shared" si="50"/>
        <v/>
      </c>
      <c r="L189" s="234" t="str">
        <f>IF('1045Bi Dati di base lav.'!S185="","",'1045Bi Dati di base lav.'!S185)</f>
        <v/>
      </c>
      <c r="M189" s="235" t="str">
        <f t="shared" si="51"/>
        <v/>
      </c>
      <c r="N189" s="339" t="str">
        <f t="shared" si="52"/>
        <v/>
      </c>
      <c r="O189" s="338" t="str">
        <f t="shared" si="53"/>
        <v/>
      </c>
      <c r="P189" s="236" t="str">
        <f t="shared" si="54"/>
        <v/>
      </c>
      <c r="Q189" s="234" t="str">
        <f t="shared" si="55"/>
        <v/>
      </c>
      <c r="R189" s="235" t="str">
        <f t="shared" si="56"/>
        <v/>
      </c>
      <c r="S189" s="236" t="str">
        <f>IF(N189="","",MAX((N189-AE189)*'1045Ai Domanda'!$B$30,0))</f>
        <v/>
      </c>
      <c r="T189" s="237" t="str">
        <f t="shared" si="57"/>
        <v/>
      </c>
      <c r="U189" s="151"/>
      <c r="V189" s="158" t="str">
        <f>IF('1045Bi Dati di base lav.'!M185="","",'1045Bi Dati di base lav.'!M185)</f>
        <v/>
      </c>
      <c r="W189" s="158" t="str">
        <f>IF($C189="","",'1045Ei Conteggio'!D189)</f>
        <v/>
      </c>
      <c r="X189" s="151">
        <f>IF(AND('1045Bi Dati di base lav.'!Q185="",'1045Bi Dati di base lav.'!R185=""),0,'1045Bi Dati di base lav.'!Q185-'1045Bi Dati di base lav.'!R185)</f>
        <v>0</v>
      </c>
      <c r="Y189" s="151" t="str">
        <f>IF(OR($C189="",'1045Bi Dati di base lav.'!N185="",F189="",'1045Bi Dati di base lav.'!P185="",X189=""),"",'1045Bi Dati di base lav.'!N185-F189-'1045Bi Dati di base lav.'!P185-X189)</f>
        <v/>
      </c>
      <c r="Z189" s="134" t="str">
        <f>IF(K189="","",K189 - '1045Bi Dati di base lav.'!S185)</f>
        <v/>
      </c>
      <c r="AA189" s="134" t="str">
        <f t="shared" si="58"/>
        <v/>
      </c>
      <c r="AB189" s="134" t="str">
        <f t="shared" si="59"/>
        <v/>
      </c>
      <c r="AC189" s="134" t="str">
        <f t="shared" si="60"/>
        <v/>
      </c>
      <c r="AD189" s="134" t="str">
        <f>IF(OR($C189="",K189="",N189=""),"",MAX(O189+'1045Bi Dati di base lav.'!T185-N189,0))</f>
        <v/>
      </c>
      <c r="AE189" s="134">
        <f>'1045Bi Dati di base lav.'!T185</f>
        <v>0</v>
      </c>
      <c r="AF189" s="134" t="str">
        <f t="shared" si="61"/>
        <v/>
      </c>
      <c r="AG189" s="139">
        <f>IF('1045Bi Dati di base lav.'!N185="",0,1)</f>
        <v>0</v>
      </c>
      <c r="AH189" s="143">
        <f t="shared" si="48"/>
        <v>0</v>
      </c>
      <c r="AI189" s="134">
        <f>IF('1045Bi Dati di base lav.'!N185="",0,'1045Bi Dati di base lav.'!N185)</f>
        <v>0</v>
      </c>
      <c r="AJ189" s="134">
        <f>IF('1045Bi Dati di base lav.'!N185="",0,'1045Bi Dati di base lav.'!P185)</f>
        <v>0</v>
      </c>
      <c r="AK189" s="158">
        <f>IF('1045Bi Dati di base lav.'!V185&gt;0,AA189,0)</f>
        <v>0</v>
      </c>
      <c r="AL189" s="140">
        <f>IF('1045Bi Dati di base lav.'!V185&gt;0,'1045Bi Dati di base lav.'!T185,0)</f>
        <v>0</v>
      </c>
      <c r="AM189" s="134">
        <f>'1045Bi Dati di base lav.'!N185</f>
        <v>0</v>
      </c>
      <c r="AN189" s="134">
        <f>'1045Bi Dati di base lav.'!P185</f>
        <v>0</v>
      </c>
      <c r="AO189" s="134">
        <f t="shared" si="62"/>
        <v>0</v>
      </c>
    </row>
    <row r="190" spans="1:41" s="135" customFormat="1" ht="16.899999999999999" customHeight="1">
      <c r="A190" s="159" t="str">
        <f>IF('1045Bi Dati di base lav.'!A186="","",'1045Bi Dati di base lav.'!A186)</f>
        <v/>
      </c>
      <c r="B190" s="160" t="str">
        <f>IF('1045Bi Dati di base lav.'!B186="","",'1045Bi Dati di base lav.'!B186)</f>
        <v/>
      </c>
      <c r="C190" s="161" t="str">
        <f>IF('1045Bi Dati di base lav.'!C186="","",'1045Bi Dati di base lav.'!C186)</f>
        <v/>
      </c>
      <c r="D190" s="228" t="str">
        <f>IF('1045Bi Dati di base lav.'!AG186="","",'1045Bi Dati di base lav.'!AG186)</f>
        <v/>
      </c>
      <c r="E190" s="236" t="str">
        <f>IF('1045Bi Dati di base lav.'!N186="","",'1045Bi Dati di base lav.'!N186)</f>
        <v/>
      </c>
      <c r="F190" s="224" t="str">
        <f>IF('1045Bi Dati di base lav.'!O186="","",'1045Bi Dati di base lav.'!O186)</f>
        <v/>
      </c>
      <c r="G190" s="231" t="str">
        <f>IF('1045Bi Dati di base lav.'!P186="","",'1045Bi Dati di base lav.'!P186)</f>
        <v/>
      </c>
      <c r="H190" s="232" t="str">
        <f>IF('1045Bi Dati di base lav.'!Q186="","",'1045Bi Dati di base lav.'!Q186)</f>
        <v/>
      </c>
      <c r="I190" s="233" t="str">
        <f>IF('1045Bi Dati di base lav.'!R186="","",'1045Bi Dati di base lav.'!R186)</f>
        <v/>
      </c>
      <c r="J190" s="338" t="str">
        <f t="shared" si="49"/>
        <v/>
      </c>
      <c r="K190" s="236" t="str">
        <f t="shared" si="50"/>
        <v/>
      </c>
      <c r="L190" s="234" t="str">
        <f>IF('1045Bi Dati di base lav.'!S186="","",'1045Bi Dati di base lav.'!S186)</f>
        <v/>
      </c>
      <c r="M190" s="235" t="str">
        <f t="shared" si="51"/>
        <v/>
      </c>
      <c r="N190" s="339" t="str">
        <f t="shared" si="52"/>
        <v/>
      </c>
      <c r="O190" s="338" t="str">
        <f t="shared" si="53"/>
        <v/>
      </c>
      <c r="P190" s="236" t="str">
        <f t="shared" si="54"/>
        <v/>
      </c>
      <c r="Q190" s="234" t="str">
        <f t="shared" si="55"/>
        <v/>
      </c>
      <c r="R190" s="235" t="str">
        <f t="shared" si="56"/>
        <v/>
      </c>
      <c r="S190" s="236" t="str">
        <f>IF(N190="","",MAX((N190-AE190)*'1045Ai Domanda'!$B$30,0))</f>
        <v/>
      </c>
      <c r="T190" s="237" t="str">
        <f t="shared" si="57"/>
        <v/>
      </c>
      <c r="U190" s="151"/>
      <c r="V190" s="158" t="str">
        <f>IF('1045Bi Dati di base lav.'!M186="","",'1045Bi Dati di base lav.'!M186)</f>
        <v/>
      </c>
      <c r="W190" s="158" t="str">
        <f>IF($C190="","",'1045Ei Conteggio'!D190)</f>
        <v/>
      </c>
      <c r="X190" s="151">
        <f>IF(AND('1045Bi Dati di base lav.'!Q186="",'1045Bi Dati di base lav.'!R186=""),0,'1045Bi Dati di base lav.'!Q186-'1045Bi Dati di base lav.'!R186)</f>
        <v>0</v>
      </c>
      <c r="Y190" s="151" t="str">
        <f>IF(OR($C190="",'1045Bi Dati di base lav.'!N186="",F190="",'1045Bi Dati di base lav.'!P186="",X190=""),"",'1045Bi Dati di base lav.'!N186-F190-'1045Bi Dati di base lav.'!P186-X190)</f>
        <v/>
      </c>
      <c r="Z190" s="134" t="str">
        <f>IF(K190="","",K190 - '1045Bi Dati di base lav.'!S186)</f>
        <v/>
      </c>
      <c r="AA190" s="134" t="str">
        <f t="shared" si="58"/>
        <v/>
      </c>
      <c r="AB190" s="134" t="str">
        <f t="shared" si="59"/>
        <v/>
      </c>
      <c r="AC190" s="134" t="str">
        <f t="shared" si="60"/>
        <v/>
      </c>
      <c r="AD190" s="134" t="str">
        <f>IF(OR($C190="",K190="",N190=""),"",MAX(O190+'1045Bi Dati di base lav.'!T186-N190,0))</f>
        <v/>
      </c>
      <c r="AE190" s="134">
        <f>'1045Bi Dati di base lav.'!T186</f>
        <v>0</v>
      </c>
      <c r="AF190" s="134" t="str">
        <f t="shared" si="61"/>
        <v/>
      </c>
      <c r="AG190" s="139">
        <f>IF('1045Bi Dati di base lav.'!N186="",0,1)</f>
        <v>0</v>
      </c>
      <c r="AH190" s="143">
        <f t="shared" si="48"/>
        <v>0</v>
      </c>
      <c r="AI190" s="134">
        <f>IF('1045Bi Dati di base lav.'!N186="",0,'1045Bi Dati di base lav.'!N186)</f>
        <v>0</v>
      </c>
      <c r="AJ190" s="134">
        <f>IF('1045Bi Dati di base lav.'!N186="",0,'1045Bi Dati di base lav.'!P186)</f>
        <v>0</v>
      </c>
      <c r="AK190" s="158">
        <f>IF('1045Bi Dati di base lav.'!V186&gt;0,AA190,0)</f>
        <v>0</v>
      </c>
      <c r="AL190" s="140">
        <f>IF('1045Bi Dati di base lav.'!V186&gt;0,'1045Bi Dati di base lav.'!T186,0)</f>
        <v>0</v>
      </c>
      <c r="AM190" s="134">
        <f>'1045Bi Dati di base lav.'!N186</f>
        <v>0</v>
      </c>
      <c r="AN190" s="134">
        <f>'1045Bi Dati di base lav.'!P186</f>
        <v>0</v>
      </c>
      <c r="AO190" s="134">
        <f t="shared" si="62"/>
        <v>0</v>
      </c>
    </row>
    <row r="191" spans="1:41" s="135" customFormat="1" ht="16.899999999999999" customHeight="1">
      <c r="A191" s="159" t="str">
        <f>IF('1045Bi Dati di base lav.'!A187="","",'1045Bi Dati di base lav.'!A187)</f>
        <v/>
      </c>
      <c r="B191" s="160" t="str">
        <f>IF('1045Bi Dati di base lav.'!B187="","",'1045Bi Dati di base lav.'!B187)</f>
        <v/>
      </c>
      <c r="C191" s="161" t="str">
        <f>IF('1045Bi Dati di base lav.'!C187="","",'1045Bi Dati di base lav.'!C187)</f>
        <v/>
      </c>
      <c r="D191" s="228" t="str">
        <f>IF('1045Bi Dati di base lav.'!AG187="","",'1045Bi Dati di base lav.'!AG187)</f>
        <v/>
      </c>
      <c r="E191" s="236" t="str">
        <f>IF('1045Bi Dati di base lav.'!N187="","",'1045Bi Dati di base lav.'!N187)</f>
        <v/>
      </c>
      <c r="F191" s="224" t="str">
        <f>IF('1045Bi Dati di base lav.'!O187="","",'1045Bi Dati di base lav.'!O187)</f>
        <v/>
      </c>
      <c r="G191" s="231" t="str">
        <f>IF('1045Bi Dati di base lav.'!P187="","",'1045Bi Dati di base lav.'!P187)</f>
        <v/>
      </c>
      <c r="H191" s="232" t="str">
        <f>IF('1045Bi Dati di base lav.'!Q187="","",'1045Bi Dati di base lav.'!Q187)</f>
        <v/>
      </c>
      <c r="I191" s="233" t="str">
        <f>IF('1045Bi Dati di base lav.'!R187="","",'1045Bi Dati di base lav.'!R187)</f>
        <v/>
      </c>
      <c r="J191" s="338" t="str">
        <f t="shared" si="49"/>
        <v/>
      </c>
      <c r="K191" s="236" t="str">
        <f t="shared" si="50"/>
        <v/>
      </c>
      <c r="L191" s="234" t="str">
        <f>IF('1045Bi Dati di base lav.'!S187="","",'1045Bi Dati di base lav.'!S187)</f>
        <v/>
      </c>
      <c r="M191" s="235" t="str">
        <f t="shared" si="51"/>
        <v/>
      </c>
      <c r="N191" s="339" t="str">
        <f t="shared" si="52"/>
        <v/>
      </c>
      <c r="O191" s="338" t="str">
        <f t="shared" si="53"/>
        <v/>
      </c>
      <c r="P191" s="236" t="str">
        <f t="shared" si="54"/>
        <v/>
      </c>
      <c r="Q191" s="234" t="str">
        <f t="shared" si="55"/>
        <v/>
      </c>
      <c r="R191" s="235" t="str">
        <f t="shared" si="56"/>
        <v/>
      </c>
      <c r="S191" s="236" t="str">
        <f>IF(N191="","",MAX((N191-AE191)*'1045Ai Domanda'!$B$30,0))</f>
        <v/>
      </c>
      <c r="T191" s="237" t="str">
        <f t="shared" si="57"/>
        <v/>
      </c>
      <c r="U191" s="151"/>
      <c r="V191" s="158" t="str">
        <f>IF('1045Bi Dati di base lav.'!M187="","",'1045Bi Dati di base lav.'!M187)</f>
        <v/>
      </c>
      <c r="W191" s="158" t="str">
        <f>IF($C191="","",'1045Ei Conteggio'!D191)</f>
        <v/>
      </c>
      <c r="X191" s="151">
        <f>IF(AND('1045Bi Dati di base lav.'!Q187="",'1045Bi Dati di base lav.'!R187=""),0,'1045Bi Dati di base lav.'!Q187-'1045Bi Dati di base lav.'!R187)</f>
        <v>0</v>
      </c>
      <c r="Y191" s="151" t="str">
        <f>IF(OR($C191="",'1045Bi Dati di base lav.'!N187="",F191="",'1045Bi Dati di base lav.'!P187="",X191=""),"",'1045Bi Dati di base lav.'!N187-F191-'1045Bi Dati di base lav.'!P187-X191)</f>
        <v/>
      </c>
      <c r="Z191" s="134" t="str">
        <f>IF(K191="","",K191 - '1045Bi Dati di base lav.'!S187)</f>
        <v/>
      </c>
      <c r="AA191" s="134" t="str">
        <f t="shared" si="58"/>
        <v/>
      </c>
      <c r="AB191" s="134" t="str">
        <f t="shared" si="59"/>
        <v/>
      </c>
      <c r="AC191" s="134" t="str">
        <f t="shared" si="60"/>
        <v/>
      </c>
      <c r="AD191" s="134" t="str">
        <f>IF(OR($C191="",K191="",N191=""),"",MAX(O191+'1045Bi Dati di base lav.'!T187-N191,0))</f>
        <v/>
      </c>
      <c r="AE191" s="134">
        <f>'1045Bi Dati di base lav.'!T187</f>
        <v>0</v>
      </c>
      <c r="AF191" s="134" t="str">
        <f t="shared" si="61"/>
        <v/>
      </c>
      <c r="AG191" s="139">
        <f>IF('1045Bi Dati di base lav.'!N187="",0,1)</f>
        <v>0</v>
      </c>
      <c r="AH191" s="143">
        <f t="shared" si="48"/>
        <v>0</v>
      </c>
      <c r="AI191" s="134">
        <f>IF('1045Bi Dati di base lav.'!N187="",0,'1045Bi Dati di base lav.'!N187)</f>
        <v>0</v>
      </c>
      <c r="AJ191" s="134">
        <f>IF('1045Bi Dati di base lav.'!N187="",0,'1045Bi Dati di base lav.'!P187)</f>
        <v>0</v>
      </c>
      <c r="AK191" s="158">
        <f>IF('1045Bi Dati di base lav.'!V187&gt;0,AA191,0)</f>
        <v>0</v>
      </c>
      <c r="AL191" s="140">
        <f>IF('1045Bi Dati di base lav.'!V187&gt;0,'1045Bi Dati di base lav.'!T187,0)</f>
        <v>0</v>
      </c>
      <c r="AM191" s="134">
        <f>'1045Bi Dati di base lav.'!N187</f>
        <v>0</v>
      </c>
      <c r="AN191" s="134">
        <f>'1045Bi Dati di base lav.'!P187</f>
        <v>0</v>
      </c>
      <c r="AO191" s="134">
        <f t="shared" si="62"/>
        <v>0</v>
      </c>
    </row>
    <row r="192" spans="1:41" s="135" customFormat="1" ht="16.899999999999999" customHeight="1">
      <c r="A192" s="159" t="str">
        <f>IF('1045Bi Dati di base lav.'!A188="","",'1045Bi Dati di base lav.'!A188)</f>
        <v/>
      </c>
      <c r="B192" s="160" t="str">
        <f>IF('1045Bi Dati di base lav.'!B188="","",'1045Bi Dati di base lav.'!B188)</f>
        <v/>
      </c>
      <c r="C192" s="161" t="str">
        <f>IF('1045Bi Dati di base lav.'!C188="","",'1045Bi Dati di base lav.'!C188)</f>
        <v/>
      </c>
      <c r="D192" s="228" t="str">
        <f>IF('1045Bi Dati di base lav.'!AG188="","",'1045Bi Dati di base lav.'!AG188)</f>
        <v/>
      </c>
      <c r="E192" s="236" t="str">
        <f>IF('1045Bi Dati di base lav.'!N188="","",'1045Bi Dati di base lav.'!N188)</f>
        <v/>
      </c>
      <c r="F192" s="224" t="str">
        <f>IF('1045Bi Dati di base lav.'!O188="","",'1045Bi Dati di base lav.'!O188)</f>
        <v/>
      </c>
      <c r="G192" s="231" t="str">
        <f>IF('1045Bi Dati di base lav.'!P188="","",'1045Bi Dati di base lav.'!P188)</f>
        <v/>
      </c>
      <c r="H192" s="232" t="str">
        <f>IF('1045Bi Dati di base lav.'!Q188="","",'1045Bi Dati di base lav.'!Q188)</f>
        <v/>
      </c>
      <c r="I192" s="233" t="str">
        <f>IF('1045Bi Dati di base lav.'!R188="","",'1045Bi Dati di base lav.'!R188)</f>
        <v/>
      </c>
      <c r="J192" s="338" t="str">
        <f t="shared" si="49"/>
        <v/>
      </c>
      <c r="K192" s="236" t="str">
        <f t="shared" si="50"/>
        <v/>
      </c>
      <c r="L192" s="234" t="str">
        <f>IF('1045Bi Dati di base lav.'!S188="","",'1045Bi Dati di base lav.'!S188)</f>
        <v/>
      </c>
      <c r="M192" s="235" t="str">
        <f t="shared" si="51"/>
        <v/>
      </c>
      <c r="N192" s="339" t="str">
        <f t="shared" si="52"/>
        <v/>
      </c>
      <c r="O192" s="338" t="str">
        <f t="shared" si="53"/>
        <v/>
      </c>
      <c r="P192" s="236" t="str">
        <f t="shared" si="54"/>
        <v/>
      </c>
      <c r="Q192" s="234" t="str">
        <f t="shared" si="55"/>
        <v/>
      </c>
      <c r="R192" s="235" t="str">
        <f t="shared" si="56"/>
        <v/>
      </c>
      <c r="S192" s="236" t="str">
        <f>IF(N192="","",MAX((N192-AE192)*'1045Ai Domanda'!$B$30,0))</f>
        <v/>
      </c>
      <c r="T192" s="237" t="str">
        <f t="shared" si="57"/>
        <v/>
      </c>
      <c r="U192" s="151"/>
      <c r="V192" s="158" t="str">
        <f>IF('1045Bi Dati di base lav.'!M188="","",'1045Bi Dati di base lav.'!M188)</f>
        <v/>
      </c>
      <c r="W192" s="158" t="str">
        <f>IF($C192="","",'1045Ei Conteggio'!D192)</f>
        <v/>
      </c>
      <c r="X192" s="151">
        <f>IF(AND('1045Bi Dati di base lav.'!Q188="",'1045Bi Dati di base lav.'!R188=""),0,'1045Bi Dati di base lav.'!Q188-'1045Bi Dati di base lav.'!R188)</f>
        <v>0</v>
      </c>
      <c r="Y192" s="151" t="str">
        <f>IF(OR($C192="",'1045Bi Dati di base lav.'!N188="",F192="",'1045Bi Dati di base lav.'!P188="",X192=""),"",'1045Bi Dati di base lav.'!N188-F192-'1045Bi Dati di base lav.'!P188-X192)</f>
        <v/>
      </c>
      <c r="Z192" s="134" t="str">
        <f>IF(K192="","",K192 - '1045Bi Dati di base lav.'!S188)</f>
        <v/>
      </c>
      <c r="AA192" s="134" t="str">
        <f t="shared" si="58"/>
        <v/>
      </c>
      <c r="AB192" s="134" t="str">
        <f t="shared" si="59"/>
        <v/>
      </c>
      <c r="AC192" s="134" t="str">
        <f t="shared" si="60"/>
        <v/>
      </c>
      <c r="AD192" s="134" t="str">
        <f>IF(OR($C192="",K192="",N192=""),"",MAX(O192+'1045Bi Dati di base lav.'!T188-N192,0))</f>
        <v/>
      </c>
      <c r="AE192" s="134">
        <f>'1045Bi Dati di base lav.'!T188</f>
        <v>0</v>
      </c>
      <c r="AF192" s="134" t="str">
        <f t="shared" si="61"/>
        <v/>
      </c>
      <c r="AG192" s="139">
        <f>IF('1045Bi Dati di base lav.'!N188="",0,1)</f>
        <v>0</v>
      </c>
      <c r="AH192" s="143">
        <f t="shared" si="48"/>
        <v>0</v>
      </c>
      <c r="AI192" s="134">
        <f>IF('1045Bi Dati di base lav.'!N188="",0,'1045Bi Dati di base lav.'!N188)</f>
        <v>0</v>
      </c>
      <c r="AJ192" s="134">
        <f>IF('1045Bi Dati di base lav.'!N188="",0,'1045Bi Dati di base lav.'!P188)</f>
        <v>0</v>
      </c>
      <c r="AK192" s="158">
        <f>IF('1045Bi Dati di base lav.'!V188&gt;0,AA192,0)</f>
        <v>0</v>
      </c>
      <c r="AL192" s="140">
        <f>IF('1045Bi Dati di base lav.'!V188&gt;0,'1045Bi Dati di base lav.'!T188,0)</f>
        <v>0</v>
      </c>
      <c r="AM192" s="134">
        <f>'1045Bi Dati di base lav.'!N188</f>
        <v>0</v>
      </c>
      <c r="AN192" s="134">
        <f>'1045Bi Dati di base lav.'!P188</f>
        <v>0</v>
      </c>
      <c r="AO192" s="134">
        <f t="shared" si="62"/>
        <v>0</v>
      </c>
    </row>
    <row r="193" spans="1:41" s="135" customFormat="1" ht="16.899999999999999" customHeight="1">
      <c r="A193" s="159" t="str">
        <f>IF('1045Bi Dati di base lav.'!A189="","",'1045Bi Dati di base lav.'!A189)</f>
        <v/>
      </c>
      <c r="B193" s="160" t="str">
        <f>IF('1045Bi Dati di base lav.'!B189="","",'1045Bi Dati di base lav.'!B189)</f>
        <v/>
      </c>
      <c r="C193" s="161" t="str">
        <f>IF('1045Bi Dati di base lav.'!C189="","",'1045Bi Dati di base lav.'!C189)</f>
        <v/>
      </c>
      <c r="D193" s="228" t="str">
        <f>IF('1045Bi Dati di base lav.'!AG189="","",'1045Bi Dati di base lav.'!AG189)</f>
        <v/>
      </c>
      <c r="E193" s="236" t="str">
        <f>IF('1045Bi Dati di base lav.'!N189="","",'1045Bi Dati di base lav.'!N189)</f>
        <v/>
      </c>
      <c r="F193" s="224" t="str">
        <f>IF('1045Bi Dati di base lav.'!O189="","",'1045Bi Dati di base lav.'!O189)</f>
        <v/>
      </c>
      <c r="G193" s="231" t="str">
        <f>IF('1045Bi Dati di base lav.'!P189="","",'1045Bi Dati di base lav.'!P189)</f>
        <v/>
      </c>
      <c r="H193" s="232" t="str">
        <f>IF('1045Bi Dati di base lav.'!Q189="","",'1045Bi Dati di base lav.'!Q189)</f>
        <v/>
      </c>
      <c r="I193" s="233" t="str">
        <f>IF('1045Bi Dati di base lav.'!R189="","",'1045Bi Dati di base lav.'!R189)</f>
        <v/>
      </c>
      <c r="J193" s="338" t="str">
        <f t="shared" si="49"/>
        <v/>
      </c>
      <c r="K193" s="236" t="str">
        <f t="shared" si="50"/>
        <v/>
      </c>
      <c r="L193" s="234" t="str">
        <f>IF('1045Bi Dati di base lav.'!S189="","",'1045Bi Dati di base lav.'!S189)</f>
        <v/>
      </c>
      <c r="M193" s="235" t="str">
        <f t="shared" si="51"/>
        <v/>
      </c>
      <c r="N193" s="339" t="str">
        <f t="shared" si="52"/>
        <v/>
      </c>
      <c r="O193" s="338" t="str">
        <f t="shared" si="53"/>
        <v/>
      </c>
      <c r="P193" s="236" t="str">
        <f t="shared" si="54"/>
        <v/>
      </c>
      <c r="Q193" s="234" t="str">
        <f t="shared" si="55"/>
        <v/>
      </c>
      <c r="R193" s="235" t="str">
        <f t="shared" si="56"/>
        <v/>
      </c>
      <c r="S193" s="236" t="str">
        <f>IF(N193="","",MAX((N193-AE193)*'1045Ai Domanda'!$B$30,0))</f>
        <v/>
      </c>
      <c r="T193" s="237" t="str">
        <f t="shared" si="57"/>
        <v/>
      </c>
      <c r="U193" s="151"/>
      <c r="V193" s="158" t="str">
        <f>IF('1045Bi Dati di base lav.'!M189="","",'1045Bi Dati di base lav.'!M189)</f>
        <v/>
      </c>
      <c r="W193" s="158" t="str">
        <f>IF($C193="","",'1045Ei Conteggio'!D193)</f>
        <v/>
      </c>
      <c r="X193" s="151">
        <f>IF(AND('1045Bi Dati di base lav.'!Q189="",'1045Bi Dati di base lav.'!R189=""),0,'1045Bi Dati di base lav.'!Q189-'1045Bi Dati di base lav.'!R189)</f>
        <v>0</v>
      </c>
      <c r="Y193" s="151" t="str">
        <f>IF(OR($C193="",'1045Bi Dati di base lav.'!N189="",F193="",'1045Bi Dati di base lav.'!P189="",X193=""),"",'1045Bi Dati di base lav.'!N189-F193-'1045Bi Dati di base lav.'!P189-X193)</f>
        <v/>
      </c>
      <c r="Z193" s="134" t="str">
        <f>IF(K193="","",K193 - '1045Bi Dati di base lav.'!S189)</f>
        <v/>
      </c>
      <c r="AA193" s="134" t="str">
        <f t="shared" si="58"/>
        <v/>
      </c>
      <c r="AB193" s="134" t="str">
        <f t="shared" si="59"/>
        <v/>
      </c>
      <c r="AC193" s="134" t="str">
        <f t="shared" si="60"/>
        <v/>
      </c>
      <c r="AD193" s="134" t="str">
        <f>IF(OR($C193="",K193="",N193=""),"",MAX(O193+'1045Bi Dati di base lav.'!T189-N193,0))</f>
        <v/>
      </c>
      <c r="AE193" s="134">
        <f>'1045Bi Dati di base lav.'!T189</f>
        <v>0</v>
      </c>
      <c r="AF193" s="134" t="str">
        <f t="shared" si="61"/>
        <v/>
      </c>
      <c r="AG193" s="139">
        <f>IF('1045Bi Dati di base lav.'!N189="",0,1)</f>
        <v>0</v>
      </c>
      <c r="AH193" s="143">
        <f t="shared" si="48"/>
        <v>0</v>
      </c>
      <c r="AI193" s="134">
        <f>IF('1045Bi Dati di base lav.'!N189="",0,'1045Bi Dati di base lav.'!N189)</f>
        <v>0</v>
      </c>
      <c r="AJ193" s="134">
        <f>IF('1045Bi Dati di base lav.'!N189="",0,'1045Bi Dati di base lav.'!P189)</f>
        <v>0</v>
      </c>
      <c r="AK193" s="158">
        <f>IF('1045Bi Dati di base lav.'!V189&gt;0,AA193,0)</f>
        <v>0</v>
      </c>
      <c r="AL193" s="140">
        <f>IF('1045Bi Dati di base lav.'!V189&gt;0,'1045Bi Dati di base lav.'!T189,0)</f>
        <v>0</v>
      </c>
      <c r="AM193" s="134">
        <f>'1045Bi Dati di base lav.'!N189</f>
        <v>0</v>
      </c>
      <c r="AN193" s="134">
        <f>'1045Bi Dati di base lav.'!P189</f>
        <v>0</v>
      </c>
      <c r="AO193" s="134">
        <f t="shared" si="62"/>
        <v>0</v>
      </c>
    </row>
    <row r="194" spans="1:41" s="135" customFormat="1" ht="16.899999999999999" customHeight="1">
      <c r="A194" s="159" t="str">
        <f>IF('1045Bi Dati di base lav.'!A190="","",'1045Bi Dati di base lav.'!A190)</f>
        <v/>
      </c>
      <c r="B194" s="160" t="str">
        <f>IF('1045Bi Dati di base lav.'!B190="","",'1045Bi Dati di base lav.'!B190)</f>
        <v/>
      </c>
      <c r="C194" s="161" t="str">
        <f>IF('1045Bi Dati di base lav.'!C190="","",'1045Bi Dati di base lav.'!C190)</f>
        <v/>
      </c>
      <c r="D194" s="228" t="str">
        <f>IF('1045Bi Dati di base lav.'!AG190="","",'1045Bi Dati di base lav.'!AG190)</f>
        <v/>
      </c>
      <c r="E194" s="236" t="str">
        <f>IF('1045Bi Dati di base lav.'!N190="","",'1045Bi Dati di base lav.'!N190)</f>
        <v/>
      </c>
      <c r="F194" s="224" t="str">
        <f>IF('1045Bi Dati di base lav.'!O190="","",'1045Bi Dati di base lav.'!O190)</f>
        <v/>
      </c>
      <c r="G194" s="231" t="str">
        <f>IF('1045Bi Dati di base lav.'!P190="","",'1045Bi Dati di base lav.'!P190)</f>
        <v/>
      </c>
      <c r="H194" s="232" t="str">
        <f>IF('1045Bi Dati di base lav.'!Q190="","",'1045Bi Dati di base lav.'!Q190)</f>
        <v/>
      </c>
      <c r="I194" s="233" t="str">
        <f>IF('1045Bi Dati di base lav.'!R190="","",'1045Bi Dati di base lav.'!R190)</f>
        <v/>
      </c>
      <c r="J194" s="338" t="str">
        <f t="shared" si="49"/>
        <v/>
      </c>
      <c r="K194" s="236" t="str">
        <f t="shared" si="50"/>
        <v/>
      </c>
      <c r="L194" s="234" t="str">
        <f>IF('1045Bi Dati di base lav.'!S190="","",'1045Bi Dati di base lav.'!S190)</f>
        <v/>
      </c>
      <c r="M194" s="235" t="str">
        <f t="shared" si="51"/>
        <v/>
      </c>
      <c r="N194" s="339" t="str">
        <f t="shared" si="52"/>
        <v/>
      </c>
      <c r="O194" s="338" t="str">
        <f t="shared" si="53"/>
        <v/>
      </c>
      <c r="P194" s="236" t="str">
        <f t="shared" si="54"/>
        <v/>
      </c>
      <c r="Q194" s="234" t="str">
        <f t="shared" si="55"/>
        <v/>
      </c>
      <c r="R194" s="235" t="str">
        <f t="shared" si="56"/>
        <v/>
      </c>
      <c r="S194" s="236" t="str">
        <f>IF(N194="","",MAX((N194-AE194)*'1045Ai Domanda'!$B$30,0))</f>
        <v/>
      </c>
      <c r="T194" s="237" t="str">
        <f t="shared" si="57"/>
        <v/>
      </c>
      <c r="U194" s="151"/>
      <c r="V194" s="158" t="str">
        <f>IF('1045Bi Dati di base lav.'!M190="","",'1045Bi Dati di base lav.'!M190)</f>
        <v/>
      </c>
      <c r="W194" s="158" t="str">
        <f>IF($C194="","",'1045Ei Conteggio'!D194)</f>
        <v/>
      </c>
      <c r="X194" s="151">
        <f>IF(AND('1045Bi Dati di base lav.'!Q190="",'1045Bi Dati di base lav.'!R190=""),0,'1045Bi Dati di base lav.'!Q190-'1045Bi Dati di base lav.'!R190)</f>
        <v>0</v>
      </c>
      <c r="Y194" s="151" t="str">
        <f>IF(OR($C194="",'1045Bi Dati di base lav.'!N190="",F194="",'1045Bi Dati di base lav.'!P190="",X194=""),"",'1045Bi Dati di base lav.'!N190-F194-'1045Bi Dati di base lav.'!P190-X194)</f>
        <v/>
      </c>
      <c r="Z194" s="134" t="str">
        <f>IF(K194="","",K194 - '1045Bi Dati di base lav.'!S190)</f>
        <v/>
      </c>
      <c r="AA194" s="134" t="str">
        <f t="shared" si="58"/>
        <v/>
      </c>
      <c r="AB194" s="134" t="str">
        <f t="shared" si="59"/>
        <v/>
      </c>
      <c r="AC194" s="134" t="str">
        <f t="shared" si="60"/>
        <v/>
      </c>
      <c r="AD194" s="134" t="str">
        <f>IF(OR($C194="",K194="",N194=""),"",MAX(O194+'1045Bi Dati di base lav.'!T190-N194,0))</f>
        <v/>
      </c>
      <c r="AE194" s="134">
        <f>'1045Bi Dati di base lav.'!T190</f>
        <v>0</v>
      </c>
      <c r="AF194" s="134" t="str">
        <f t="shared" si="61"/>
        <v/>
      </c>
      <c r="AG194" s="139">
        <f>IF('1045Bi Dati di base lav.'!N190="",0,1)</f>
        <v>0</v>
      </c>
      <c r="AH194" s="143">
        <f t="shared" si="48"/>
        <v>0</v>
      </c>
      <c r="AI194" s="134">
        <f>IF('1045Bi Dati di base lav.'!N190="",0,'1045Bi Dati di base lav.'!N190)</f>
        <v>0</v>
      </c>
      <c r="AJ194" s="134">
        <f>IF('1045Bi Dati di base lav.'!N190="",0,'1045Bi Dati di base lav.'!P190)</f>
        <v>0</v>
      </c>
      <c r="AK194" s="158">
        <f>IF('1045Bi Dati di base lav.'!V190&gt;0,AA194,0)</f>
        <v>0</v>
      </c>
      <c r="AL194" s="140">
        <f>IF('1045Bi Dati di base lav.'!V190&gt;0,'1045Bi Dati di base lav.'!T190,0)</f>
        <v>0</v>
      </c>
      <c r="AM194" s="134">
        <f>'1045Bi Dati di base lav.'!N190</f>
        <v>0</v>
      </c>
      <c r="AN194" s="134">
        <f>'1045Bi Dati di base lav.'!P190</f>
        <v>0</v>
      </c>
      <c r="AO194" s="134">
        <f t="shared" si="62"/>
        <v>0</v>
      </c>
    </row>
    <row r="195" spans="1:41" s="135" customFormat="1" ht="16.899999999999999" customHeight="1">
      <c r="A195" s="159" t="str">
        <f>IF('1045Bi Dati di base lav.'!A191="","",'1045Bi Dati di base lav.'!A191)</f>
        <v/>
      </c>
      <c r="B195" s="160" t="str">
        <f>IF('1045Bi Dati di base lav.'!B191="","",'1045Bi Dati di base lav.'!B191)</f>
        <v/>
      </c>
      <c r="C195" s="161" t="str">
        <f>IF('1045Bi Dati di base lav.'!C191="","",'1045Bi Dati di base lav.'!C191)</f>
        <v/>
      </c>
      <c r="D195" s="228" t="str">
        <f>IF('1045Bi Dati di base lav.'!AG191="","",'1045Bi Dati di base lav.'!AG191)</f>
        <v/>
      </c>
      <c r="E195" s="236" t="str">
        <f>IF('1045Bi Dati di base lav.'!N191="","",'1045Bi Dati di base lav.'!N191)</f>
        <v/>
      </c>
      <c r="F195" s="224" t="str">
        <f>IF('1045Bi Dati di base lav.'!O191="","",'1045Bi Dati di base lav.'!O191)</f>
        <v/>
      </c>
      <c r="G195" s="231" t="str">
        <f>IF('1045Bi Dati di base lav.'!P191="","",'1045Bi Dati di base lav.'!P191)</f>
        <v/>
      </c>
      <c r="H195" s="232" t="str">
        <f>IF('1045Bi Dati di base lav.'!Q191="","",'1045Bi Dati di base lav.'!Q191)</f>
        <v/>
      </c>
      <c r="I195" s="233" t="str">
        <f>IF('1045Bi Dati di base lav.'!R191="","",'1045Bi Dati di base lav.'!R191)</f>
        <v/>
      </c>
      <c r="J195" s="338" t="str">
        <f t="shared" si="49"/>
        <v/>
      </c>
      <c r="K195" s="236" t="str">
        <f t="shared" si="50"/>
        <v/>
      </c>
      <c r="L195" s="234" t="str">
        <f>IF('1045Bi Dati di base lav.'!S191="","",'1045Bi Dati di base lav.'!S191)</f>
        <v/>
      </c>
      <c r="M195" s="235" t="str">
        <f t="shared" si="51"/>
        <v/>
      </c>
      <c r="N195" s="339" t="str">
        <f t="shared" si="52"/>
        <v/>
      </c>
      <c r="O195" s="338" t="str">
        <f t="shared" si="53"/>
        <v/>
      </c>
      <c r="P195" s="236" t="str">
        <f t="shared" si="54"/>
        <v/>
      </c>
      <c r="Q195" s="234" t="str">
        <f t="shared" si="55"/>
        <v/>
      </c>
      <c r="R195" s="235" t="str">
        <f t="shared" si="56"/>
        <v/>
      </c>
      <c r="S195" s="236" t="str">
        <f>IF(N195="","",MAX((N195-AE195)*'1045Ai Domanda'!$B$30,0))</f>
        <v/>
      </c>
      <c r="T195" s="237" t="str">
        <f t="shared" si="57"/>
        <v/>
      </c>
      <c r="U195" s="151"/>
      <c r="V195" s="158" t="str">
        <f>IF('1045Bi Dati di base lav.'!M191="","",'1045Bi Dati di base lav.'!M191)</f>
        <v/>
      </c>
      <c r="W195" s="158" t="str">
        <f>IF($C195="","",'1045Ei Conteggio'!D195)</f>
        <v/>
      </c>
      <c r="X195" s="151">
        <f>IF(AND('1045Bi Dati di base lav.'!Q191="",'1045Bi Dati di base lav.'!R191=""),0,'1045Bi Dati di base lav.'!Q191-'1045Bi Dati di base lav.'!R191)</f>
        <v>0</v>
      </c>
      <c r="Y195" s="151" t="str">
        <f>IF(OR($C195="",'1045Bi Dati di base lav.'!N191="",F195="",'1045Bi Dati di base lav.'!P191="",X195=""),"",'1045Bi Dati di base lav.'!N191-F195-'1045Bi Dati di base lav.'!P191-X195)</f>
        <v/>
      </c>
      <c r="Z195" s="134" t="str">
        <f>IF(K195="","",K195 - '1045Bi Dati di base lav.'!S191)</f>
        <v/>
      </c>
      <c r="AA195" s="134" t="str">
        <f t="shared" si="58"/>
        <v/>
      </c>
      <c r="AB195" s="134" t="str">
        <f t="shared" si="59"/>
        <v/>
      </c>
      <c r="AC195" s="134" t="str">
        <f t="shared" si="60"/>
        <v/>
      </c>
      <c r="AD195" s="134" t="str">
        <f>IF(OR($C195="",K195="",N195=""),"",MAX(O195+'1045Bi Dati di base lav.'!T191-N195,0))</f>
        <v/>
      </c>
      <c r="AE195" s="134">
        <f>'1045Bi Dati di base lav.'!T191</f>
        <v>0</v>
      </c>
      <c r="AF195" s="134" t="str">
        <f t="shared" si="61"/>
        <v/>
      </c>
      <c r="AG195" s="139">
        <f>IF('1045Bi Dati di base lav.'!N191="",0,1)</f>
        <v>0</v>
      </c>
      <c r="AH195" s="143">
        <f t="shared" si="48"/>
        <v>0</v>
      </c>
      <c r="AI195" s="134">
        <f>IF('1045Bi Dati di base lav.'!N191="",0,'1045Bi Dati di base lav.'!N191)</f>
        <v>0</v>
      </c>
      <c r="AJ195" s="134">
        <f>IF('1045Bi Dati di base lav.'!N191="",0,'1045Bi Dati di base lav.'!P191)</f>
        <v>0</v>
      </c>
      <c r="AK195" s="158">
        <f>IF('1045Bi Dati di base lav.'!V191&gt;0,AA195,0)</f>
        <v>0</v>
      </c>
      <c r="AL195" s="140">
        <f>IF('1045Bi Dati di base lav.'!V191&gt;0,'1045Bi Dati di base lav.'!T191,0)</f>
        <v>0</v>
      </c>
      <c r="AM195" s="134">
        <f>'1045Bi Dati di base lav.'!N191</f>
        <v>0</v>
      </c>
      <c r="AN195" s="134">
        <f>'1045Bi Dati di base lav.'!P191</f>
        <v>0</v>
      </c>
      <c r="AO195" s="134">
        <f t="shared" si="62"/>
        <v>0</v>
      </c>
    </row>
    <row r="196" spans="1:41" s="135" customFormat="1" ht="16.899999999999999" customHeight="1">
      <c r="A196" s="159" t="str">
        <f>IF('1045Bi Dati di base lav.'!A192="","",'1045Bi Dati di base lav.'!A192)</f>
        <v/>
      </c>
      <c r="B196" s="160" t="str">
        <f>IF('1045Bi Dati di base lav.'!B192="","",'1045Bi Dati di base lav.'!B192)</f>
        <v/>
      </c>
      <c r="C196" s="161" t="str">
        <f>IF('1045Bi Dati di base lav.'!C192="","",'1045Bi Dati di base lav.'!C192)</f>
        <v/>
      </c>
      <c r="D196" s="228" t="str">
        <f>IF('1045Bi Dati di base lav.'!AG192="","",'1045Bi Dati di base lav.'!AG192)</f>
        <v/>
      </c>
      <c r="E196" s="236" t="str">
        <f>IF('1045Bi Dati di base lav.'!N192="","",'1045Bi Dati di base lav.'!N192)</f>
        <v/>
      </c>
      <c r="F196" s="224" t="str">
        <f>IF('1045Bi Dati di base lav.'!O192="","",'1045Bi Dati di base lav.'!O192)</f>
        <v/>
      </c>
      <c r="G196" s="231" t="str">
        <f>IF('1045Bi Dati di base lav.'!P192="","",'1045Bi Dati di base lav.'!P192)</f>
        <v/>
      </c>
      <c r="H196" s="232" t="str">
        <f>IF('1045Bi Dati di base lav.'!Q192="","",'1045Bi Dati di base lav.'!Q192)</f>
        <v/>
      </c>
      <c r="I196" s="233" t="str">
        <f>IF('1045Bi Dati di base lav.'!R192="","",'1045Bi Dati di base lav.'!R192)</f>
        <v/>
      </c>
      <c r="J196" s="338" t="str">
        <f t="shared" si="49"/>
        <v/>
      </c>
      <c r="K196" s="236" t="str">
        <f t="shared" si="50"/>
        <v/>
      </c>
      <c r="L196" s="234" t="str">
        <f>IF('1045Bi Dati di base lav.'!S192="","",'1045Bi Dati di base lav.'!S192)</f>
        <v/>
      </c>
      <c r="M196" s="235" t="str">
        <f t="shared" si="51"/>
        <v/>
      </c>
      <c r="N196" s="339" t="str">
        <f t="shared" si="52"/>
        <v/>
      </c>
      <c r="O196" s="338" t="str">
        <f t="shared" si="53"/>
        <v/>
      </c>
      <c r="P196" s="236" t="str">
        <f t="shared" si="54"/>
        <v/>
      </c>
      <c r="Q196" s="234" t="str">
        <f t="shared" si="55"/>
        <v/>
      </c>
      <c r="R196" s="235" t="str">
        <f t="shared" si="56"/>
        <v/>
      </c>
      <c r="S196" s="236" t="str">
        <f>IF(N196="","",MAX((N196-AE196)*'1045Ai Domanda'!$B$30,0))</f>
        <v/>
      </c>
      <c r="T196" s="237" t="str">
        <f t="shared" si="57"/>
        <v/>
      </c>
      <c r="U196" s="151"/>
      <c r="V196" s="158" t="str">
        <f>IF('1045Bi Dati di base lav.'!M192="","",'1045Bi Dati di base lav.'!M192)</f>
        <v/>
      </c>
      <c r="W196" s="158" t="str">
        <f>IF($C196="","",'1045Ei Conteggio'!D196)</f>
        <v/>
      </c>
      <c r="X196" s="151">
        <f>IF(AND('1045Bi Dati di base lav.'!Q192="",'1045Bi Dati di base lav.'!R192=""),0,'1045Bi Dati di base lav.'!Q192-'1045Bi Dati di base lav.'!R192)</f>
        <v>0</v>
      </c>
      <c r="Y196" s="151" t="str">
        <f>IF(OR($C196="",'1045Bi Dati di base lav.'!N192="",F196="",'1045Bi Dati di base lav.'!P192="",X196=""),"",'1045Bi Dati di base lav.'!N192-F196-'1045Bi Dati di base lav.'!P192-X196)</f>
        <v/>
      </c>
      <c r="Z196" s="134" t="str">
        <f>IF(K196="","",K196 - '1045Bi Dati di base lav.'!S192)</f>
        <v/>
      </c>
      <c r="AA196" s="134" t="str">
        <f t="shared" si="58"/>
        <v/>
      </c>
      <c r="AB196" s="134" t="str">
        <f t="shared" si="59"/>
        <v/>
      </c>
      <c r="AC196" s="134" t="str">
        <f t="shared" si="60"/>
        <v/>
      </c>
      <c r="AD196" s="134" t="str">
        <f>IF(OR($C196="",K196="",N196=""),"",MAX(O196+'1045Bi Dati di base lav.'!T192-N196,0))</f>
        <v/>
      </c>
      <c r="AE196" s="134">
        <f>'1045Bi Dati di base lav.'!T192</f>
        <v>0</v>
      </c>
      <c r="AF196" s="134" t="str">
        <f t="shared" si="61"/>
        <v/>
      </c>
      <c r="AG196" s="139">
        <f>IF('1045Bi Dati di base lav.'!N192="",0,1)</f>
        <v>0</v>
      </c>
      <c r="AH196" s="143">
        <f t="shared" si="48"/>
        <v>0</v>
      </c>
      <c r="AI196" s="134">
        <f>IF('1045Bi Dati di base lav.'!N192="",0,'1045Bi Dati di base lav.'!N192)</f>
        <v>0</v>
      </c>
      <c r="AJ196" s="134">
        <f>IF('1045Bi Dati di base lav.'!N192="",0,'1045Bi Dati di base lav.'!P192)</f>
        <v>0</v>
      </c>
      <c r="AK196" s="158">
        <f>IF('1045Bi Dati di base lav.'!V192&gt;0,AA196,0)</f>
        <v>0</v>
      </c>
      <c r="AL196" s="140">
        <f>IF('1045Bi Dati di base lav.'!V192&gt;0,'1045Bi Dati di base lav.'!T192,0)</f>
        <v>0</v>
      </c>
      <c r="AM196" s="134">
        <f>'1045Bi Dati di base lav.'!N192</f>
        <v>0</v>
      </c>
      <c r="AN196" s="134">
        <f>'1045Bi Dati di base lav.'!P192</f>
        <v>0</v>
      </c>
      <c r="AO196" s="134">
        <f t="shared" si="62"/>
        <v>0</v>
      </c>
    </row>
    <row r="197" spans="1:41" s="135" customFormat="1" ht="16.899999999999999" customHeight="1">
      <c r="A197" s="159" t="str">
        <f>IF('1045Bi Dati di base lav.'!A193="","",'1045Bi Dati di base lav.'!A193)</f>
        <v/>
      </c>
      <c r="B197" s="160" t="str">
        <f>IF('1045Bi Dati di base lav.'!B193="","",'1045Bi Dati di base lav.'!B193)</f>
        <v/>
      </c>
      <c r="C197" s="161" t="str">
        <f>IF('1045Bi Dati di base lav.'!C193="","",'1045Bi Dati di base lav.'!C193)</f>
        <v/>
      </c>
      <c r="D197" s="228" t="str">
        <f>IF('1045Bi Dati di base lav.'!AG193="","",'1045Bi Dati di base lav.'!AG193)</f>
        <v/>
      </c>
      <c r="E197" s="236" t="str">
        <f>IF('1045Bi Dati di base lav.'!N193="","",'1045Bi Dati di base lav.'!N193)</f>
        <v/>
      </c>
      <c r="F197" s="224" t="str">
        <f>IF('1045Bi Dati di base lav.'!O193="","",'1045Bi Dati di base lav.'!O193)</f>
        <v/>
      </c>
      <c r="G197" s="231" t="str">
        <f>IF('1045Bi Dati di base lav.'!P193="","",'1045Bi Dati di base lav.'!P193)</f>
        <v/>
      </c>
      <c r="H197" s="232" t="str">
        <f>IF('1045Bi Dati di base lav.'!Q193="","",'1045Bi Dati di base lav.'!Q193)</f>
        <v/>
      </c>
      <c r="I197" s="233" t="str">
        <f>IF('1045Bi Dati di base lav.'!R193="","",'1045Bi Dati di base lav.'!R193)</f>
        <v/>
      </c>
      <c r="J197" s="338" t="str">
        <f t="shared" si="49"/>
        <v/>
      </c>
      <c r="K197" s="236" t="str">
        <f t="shared" si="50"/>
        <v/>
      </c>
      <c r="L197" s="234" t="str">
        <f>IF('1045Bi Dati di base lav.'!S193="","",'1045Bi Dati di base lav.'!S193)</f>
        <v/>
      </c>
      <c r="M197" s="235" t="str">
        <f t="shared" si="51"/>
        <v/>
      </c>
      <c r="N197" s="339" t="str">
        <f t="shared" si="52"/>
        <v/>
      </c>
      <c r="O197" s="338" t="str">
        <f t="shared" si="53"/>
        <v/>
      </c>
      <c r="P197" s="236" t="str">
        <f t="shared" si="54"/>
        <v/>
      </c>
      <c r="Q197" s="234" t="str">
        <f t="shared" si="55"/>
        <v/>
      </c>
      <c r="R197" s="235" t="str">
        <f t="shared" si="56"/>
        <v/>
      </c>
      <c r="S197" s="236" t="str">
        <f>IF(N197="","",MAX((N197-AE197)*'1045Ai Domanda'!$B$30,0))</f>
        <v/>
      </c>
      <c r="T197" s="237" t="str">
        <f t="shared" si="57"/>
        <v/>
      </c>
      <c r="U197" s="151"/>
      <c r="V197" s="158" t="str">
        <f>IF('1045Bi Dati di base lav.'!M193="","",'1045Bi Dati di base lav.'!M193)</f>
        <v/>
      </c>
      <c r="W197" s="158" t="str">
        <f>IF($C197="","",'1045Ei Conteggio'!D197)</f>
        <v/>
      </c>
      <c r="X197" s="151">
        <f>IF(AND('1045Bi Dati di base lav.'!Q193="",'1045Bi Dati di base lav.'!R193=""),0,'1045Bi Dati di base lav.'!Q193-'1045Bi Dati di base lav.'!R193)</f>
        <v>0</v>
      </c>
      <c r="Y197" s="151" t="str">
        <f>IF(OR($C197="",'1045Bi Dati di base lav.'!N193="",F197="",'1045Bi Dati di base lav.'!P193="",X197=""),"",'1045Bi Dati di base lav.'!N193-F197-'1045Bi Dati di base lav.'!P193-X197)</f>
        <v/>
      </c>
      <c r="Z197" s="134" t="str">
        <f>IF(K197="","",K197 - '1045Bi Dati di base lav.'!S193)</f>
        <v/>
      </c>
      <c r="AA197" s="134" t="str">
        <f t="shared" si="58"/>
        <v/>
      </c>
      <c r="AB197" s="134" t="str">
        <f t="shared" si="59"/>
        <v/>
      </c>
      <c r="AC197" s="134" t="str">
        <f t="shared" si="60"/>
        <v/>
      </c>
      <c r="AD197" s="134" t="str">
        <f>IF(OR($C197="",K197="",N197=""),"",MAX(O197+'1045Bi Dati di base lav.'!T193-N197,0))</f>
        <v/>
      </c>
      <c r="AE197" s="134">
        <f>'1045Bi Dati di base lav.'!T193</f>
        <v>0</v>
      </c>
      <c r="AF197" s="134" t="str">
        <f t="shared" si="61"/>
        <v/>
      </c>
      <c r="AG197" s="139">
        <f>IF('1045Bi Dati di base lav.'!N193="",0,1)</f>
        <v>0</v>
      </c>
      <c r="AH197" s="143">
        <f t="shared" si="48"/>
        <v>0</v>
      </c>
      <c r="AI197" s="134">
        <f>IF('1045Bi Dati di base lav.'!N193="",0,'1045Bi Dati di base lav.'!N193)</f>
        <v>0</v>
      </c>
      <c r="AJ197" s="134">
        <f>IF('1045Bi Dati di base lav.'!N193="",0,'1045Bi Dati di base lav.'!P193)</f>
        <v>0</v>
      </c>
      <c r="AK197" s="158">
        <f>IF('1045Bi Dati di base lav.'!V193&gt;0,AA197,0)</f>
        <v>0</v>
      </c>
      <c r="AL197" s="140">
        <f>IF('1045Bi Dati di base lav.'!V193&gt;0,'1045Bi Dati di base lav.'!T193,0)</f>
        <v>0</v>
      </c>
      <c r="AM197" s="134">
        <f>'1045Bi Dati di base lav.'!N193</f>
        <v>0</v>
      </c>
      <c r="AN197" s="134">
        <f>'1045Bi Dati di base lav.'!P193</f>
        <v>0</v>
      </c>
      <c r="AO197" s="134">
        <f t="shared" si="62"/>
        <v>0</v>
      </c>
    </row>
    <row r="198" spans="1:41" s="135" customFormat="1" ht="16.899999999999999" customHeight="1">
      <c r="A198" s="159" t="str">
        <f>IF('1045Bi Dati di base lav.'!A194="","",'1045Bi Dati di base lav.'!A194)</f>
        <v/>
      </c>
      <c r="B198" s="160" t="str">
        <f>IF('1045Bi Dati di base lav.'!B194="","",'1045Bi Dati di base lav.'!B194)</f>
        <v/>
      </c>
      <c r="C198" s="161" t="str">
        <f>IF('1045Bi Dati di base lav.'!C194="","",'1045Bi Dati di base lav.'!C194)</f>
        <v/>
      </c>
      <c r="D198" s="228" t="str">
        <f>IF('1045Bi Dati di base lav.'!AG194="","",'1045Bi Dati di base lav.'!AG194)</f>
        <v/>
      </c>
      <c r="E198" s="236" t="str">
        <f>IF('1045Bi Dati di base lav.'!N194="","",'1045Bi Dati di base lav.'!N194)</f>
        <v/>
      </c>
      <c r="F198" s="224" t="str">
        <f>IF('1045Bi Dati di base lav.'!O194="","",'1045Bi Dati di base lav.'!O194)</f>
        <v/>
      </c>
      <c r="G198" s="231" t="str">
        <f>IF('1045Bi Dati di base lav.'!P194="","",'1045Bi Dati di base lav.'!P194)</f>
        <v/>
      </c>
      <c r="H198" s="232" t="str">
        <f>IF('1045Bi Dati di base lav.'!Q194="","",'1045Bi Dati di base lav.'!Q194)</f>
        <v/>
      </c>
      <c r="I198" s="233" t="str">
        <f>IF('1045Bi Dati di base lav.'!R194="","",'1045Bi Dati di base lav.'!R194)</f>
        <v/>
      </c>
      <c r="J198" s="338" t="str">
        <f t="shared" si="49"/>
        <v/>
      </c>
      <c r="K198" s="236" t="str">
        <f t="shared" si="50"/>
        <v/>
      </c>
      <c r="L198" s="234" t="str">
        <f>IF('1045Bi Dati di base lav.'!S194="","",'1045Bi Dati di base lav.'!S194)</f>
        <v/>
      </c>
      <c r="M198" s="235" t="str">
        <f t="shared" si="51"/>
        <v/>
      </c>
      <c r="N198" s="339" t="str">
        <f t="shared" si="52"/>
        <v/>
      </c>
      <c r="O198" s="338" t="str">
        <f t="shared" si="53"/>
        <v/>
      </c>
      <c r="P198" s="236" t="str">
        <f t="shared" si="54"/>
        <v/>
      </c>
      <c r="Q198" s="234" t="str">
        <f t="shared" si="55"/>
        <v/>
      </c>
      <c r="R198" s="235" t="str">
        <f t="shared" si="56"/>
        <v/>
      </c>
      <c r="S198" s="236" t="str">
        <f>IF(N198="","",MAX((N198-AE198)*'1045Ai Domanda'!$B$30,0))</f>
        <v/>
      </c>
      <c r="T198" s="237" t="str">
        <f t="shared" si="57"/>
        <v/>
      </c>
      <c r="U198" s="151"/>
      <c r="V198" s="158" t="str">
        <f>IF('1045Bi Dati di base lav.'!M194="","",'1045Bi Dati di base lav.'!M194)</f>
        <v/>
      </c>
      <c r="W198" s="158" t="str">
        <f>IF($C198="","",'1045Ei Conteggio'!D198)</f>
        <v/>
      </c>
      <c r="X198" s="151">
        <f>IF(AND('1045Bi Dati di base lav.'!Q194="",'1045Bi Dati di base lav.'!R194=""),0,'1045Bi Dati di base lav.'!Q194-'1045Bi Dati di base lav.'!R194)</f>
        <v>0</v>
      </c>
      <c r="Y198" s="151" t="str">
        <f>IF(OR($C198="",'1045Bi Dati di base lav.'!N194="",F198="",'1045Bi Dati di base lav.'!P194="",X198=""),"",'1045Bi Dati di base lav.'!N194-F198-'1045Bi Dati di base lav.'!P194-X198)</f>
        <v/>
      </c>
      <c r="Z198" s="134" t="str">
        <f>IF(K198="","",K198 - '1045Bi Dati di base lav.'!S194)</f>
        <v/>
      </c>
      <c r="AA198" s="134" t="str">
        <f t="shared" si="58"/>
        <v/>
      </c>
      <c r="AB198" s="134" t="str">
        <f t="shared" si="59"/>
        <v/>
      </c>
      <c r="AC198" s="134" t="str">
        <f t="shared" si="60"/>
        <v/>
      </c>
      <c r="AD198" s="134" t="str">
        <f>IF(OR($C198="",K198="",N198=""),"",MAX(O198+'1045Bi Dati di base lav.'!T194-N198,0))</f>
        <v/>
      </c>
      <c r="AE198" s="134">
        <f>'1045Bi Dati di base lav.'!T194</f>
        <v>0</v>
      </c>
      <c r="AF198" s="134" t="str">
        <f t="shared" si="61"/>
        <v/>
      </c>
      <c r="AG198" s="139">
        <f>IF('1045Bi Dati di base lav.'!N194="",0,1)</f>
        <v>0</v>
      </c>
      <c r="AH198" s="143">
        <f t="shared" si="48"/>
        <v>0</v>
      </c>
      <c r="AI198" s="134">
        <f>IF('1045Bi Dati di base lav.'!N194="",0,'1045Bi Dati di base lav.'!N194)</f>
        <v>0</v>
      </c>
      <c r="AJ198" s="134">
        <f>IF('1045Bi Dati di base lav.'!N194="",0,'1045Bi Dati di base lav.'!P194)</f>
        <v>0</v>
      </c>
      <c r="AK198" s="158">
        <f>IF('1045Bi Dati di base lav.'!V194&gt;0,AA198,0)</f>
        <v>0</v>
      </c>
      <c r="AL198" s="140">
        <f>IF('1045Bi Dati di base lav.'!V194&gt;0,'1045Bi Dati di base lav.'!T194,0)</f>
        <v>0</v>
      </c>
      <c r="AM198" s="134">
        <f>'1045Bi Dati di base lav.'!N194</f>
        <v>0</v>
      </c>
      <c r="AN198" s="134">
        <f>'1045Bi Dati di base lav.'!P194</f>
        <v>0</v>
      </c>
      <c r="AO198" s="134">
        <f t="shared" si="62"/>
        <v>0</v>
      </c>
    </row>
    <row r="199" spans="1:41" s="135" customFormat="1" ht="16.899999999999999" customHeight="1">
      <c r="A199" s="159" t="str">
        <f>IF('1045Bi Dati di base lav.'!A195="","",'1045Bi Dati di base lav.'!A195)</f>
        <v/>
      </c>
      <c r="B199" s="160" t="str">
        <f>IF('1045Bi Dati di base lav.'!B195="","",'1045Bi Dati di base lav.'!B195)</f>
        <v/>
      </c>
      <c r="C199" s="161" t="str">
        <f>IF('1045Bi Dati di base lav.'!C195="","",'1045Bi Dati di base lav.'!C195)</f>
        <v/>
      </c>
      <c r="D199" s="228" t="str">
        <f>IF('1045Bi Dati di base lav.'!AG195="","",'1045Bi Dati di base lav.'!AG195)</f>
        <v/>
      </c>
      <c r="E199" s="236" t="str">
        <f>IF('1045Bi Dati di base lav.'!N195="","",'1045Bi Dati di base lav.'!N195)</f>
        <v/>
      </c>
      <c r="F199" s="224" t="str">
        <f>IF('1045Bi Dati di base lav.'!O195="","",'1045Bi Dati di base lav.'!O195)</f>
        <v/>
      </c>
      <c r="G199" s="231" t="str">
        <f>IF('1045Bi Dati di base lav.'!P195="","",'1045Bi Dati di base lav.'!P195)</f>
        <v/>
      </c>
      <c r="H199" s="232" t="str">
        <f>IF('1045Bi Dati di base lav.'!Q195="","",'1045Bi Dati di base lav.'!Q195)</f>
        <v/>
      </c>
      <c r="I199" s="233" t="str">
        <f>IF('1045Bi Dati di base lav.'!R195="","",'1045Bi Dati di base lav.'!R195)</f>
        <v/>
      </c>
      <c r="J199" s="338" t="str">
        <f t="shared" si="49"/>
        <v/>
      </c>
      <c r="K199" s="236" t="str">
        <f t="shared" si="50"/>
        <v/>
      </c>
      <c r="L199" s="234" t="str">
        <f>IF('1045Bi Dati di base lav.'!S195="","",'1045Bi Dati di base lav.'!S195)</f>
        <v/>
      </c>
      <c r="M199" s="235" t="str">
        <f t="shared" si="51"/>
        <v/>
      </c>
      <c r="N199" s="339" t="str">
        <f t="shared" si="52"/>
        <v/>
      </c>
      <c r="O199" s="338" t="str">
        <f t="shared" si="53"/>
        <v/>
      </c>
      <c r="P199" s="236" t="str">
        <f t="shared" si="54"/>
        <v/>
      </c>
      <c r="Q199" s="234" t="str">
        <f t="shared" si="55"/>
        <v/>
      </c>
      <c r="R199" s="235" t="str">
        <f t="shared" si="56"/>
        <v/>
      </c>
      <c r="S199" s="236" t="str">
        <f>IF(N199="","",MAX((N199-AE199)*'1045Ai Domanda'!$B$30,0))</f>
        <v/>
      </c>
      <c r="T199" s="237" t="str">
        <f t="shared" si="57"/>
        <v/>
      </c>
      <c r="U199" s="151"/>
      <c r="V199" s="158" t="str">
        <f>IF('1045Bi Dati di base lav.'!M195="","",'1045Bi Dati di base lav.'!M195)</f>
        <v/>
      </c>
      <c r="W199" s="158" t="str">
        <f>IF($C199="","",'1045Ei Conteggio'!D199)</f>
        <v/>
      </c>
      <c r="X199" s="151">
        <f>IF(AND('1045Bi Dati di base lav.'!Q195="",'1045Bi Dati di base lav.'!R195=""),0,'1045Bi Dati di base lav.'!Q195-'1045Bi Dati di base lav.'!R195)</f>
        <v>0</v>
      </c>
      <c r="Y199" s="151" t="str">
        <f>IF(OR($C199="",'1045Bi Dati di base lav.'!N195="",F199="",'1045Bi Dati di base lav.'!P195="",X199=""),"",'1045Bi Dati di base lav.'!N195-F199-'1045Bi Dati di base lav.'!P195-X199)</f>
        <v/>
      </c>
      <c r="Z199" s="134" t="str">
        <f>IF(K199="","",K199 - '1045Bi Dati di base lav.'!S195)</f>
        <v/>
      </c>
      <c r="AA199" s="134" t="str">
        <f t="shared" si="58"/>
        <v/>
      </c>
      <c r="AB199" s="134" t="str">
        <f t="shared" si="59"/>
        <v/>
      </c>
      <c r="AC199" s="134" t="str">
        <f t="shared" si="60"/>
        <v/>
      </c>
      <c r="AD199" s="134" t="str">
        <f>IF(OR($C199="",K199="",N199=""),"",MAX(O199+'1045Bi Dati di base lav.'!T195-N199,0))</f>
        <v/>
      </c>
      <c r="AE199" s="134">
        <f>'1045Bi Dati di base lav.'!T195</f>
        <v>0</v>
      </c>
      <c r="AF199" s="134" t="str">
        <f t="shared" si="61"/>
        <v/>
      </c>
      <c r="AG199" s="139">
        <f>IF('1045Bi Dati di base lav.'!N195="",0,1)</f>
        <v>0</v>
      </c>
      <c r="AH199" s="143">
        <f t="shared" si="48"/>
        <v>0</v>
      </c>
      <c r="AI199" s="134">
        <f>IF('1045Bi Dati di base lav.'!N195="",0,'1045Bi Dati di base lav.'!N195)</f>
        <v>0</v>
      </c>
      <c r="AJ199" s="134">
        <f>IF('1045Bi Dati di base lav.'!N195="",0,'1045Bi Dati di base lav.'!P195)</f>
        <v>0</v>
      </c>
      <c r="AK199" s="158">
        <f>IF('1045Bi Dati di base lav.'!V195&gt;0,AA199,0)</f>
        <v>0</v>
      </c>
      <c r="AL199" s="140">
        <f>IF('1045Bi Dati di base lav.'!V195&gt;0,'1045Bi Dati di base lav.'!T195,0)</f>
        <v>0</v>
      </c>
      <c r="AM199" s="134">
        <f>'1045Bi Dati di base lav.'!N195</f>
        <v>0</v>
      </c>
      <c r="AN199" s="134">
        <f>'1045Bi Dati di base lav.'!P195</f>
        <v>0</v>
      </c>
      <c r="AO199" s="134">
        <f t="shared" si="62"/>
        <v>0</v>
      </c>
    </row>
    <row r="200" spans="1:41" s="135" customFormat="1" ht="16.899999999999999" customHeight="1">
      <c r="A200" s="159" t="str">
        <f>IF('1045Bi Dati di base lav.'!A196="","",'1045Bi Dati di base lav.'!A196)</f>
        <v/>
      </c>
      <c r="B200" s="160" t="str">
        <f>IF('1045Bi Dati di base lav.'!B196="","",'1045Bi Dati di base lav.'!B196)</f>
        <v/>
      </c>
      <c r="C200" s="161" t="str">
        <f>IF('1045Bi Dati di base lav.'!C196="","",'1045Bi Dati di base lav.'!C196)</f>
        <v/>
      </c>
      <c r="D200" s="228" t="str">
        <f>IF('1045Bi Dati di base lav.'!AG196="","",'1045Bi Dati di base lav.'!AG196)</f>
        <v/>
      </c>
      <c r="E200" s="236" t="str">
        <f>IF('1045Bi Dati di base lav.'!N196="","",'1045Bi Dati di base lav.'!N196)</f>
        <v/>
      </c>
      <c r="F200" s="224" t="str">
        <f>IF('1045Bi Dati di base lav.'!O196="","",'1045Bi Dati di base lav.'!O196)</f>
        <v/>
      </c>
      <c r="G200" s="231" t="str">
        <f>IF('1045Bi Dati di base lav.'!P196="","",'1045Bi Dati di base lav.'!P196)</f>
        <v/>
      </c>
      <c r="H200" s="232" t="str">
        <f>IF('1045Bi Dati di base lav.'!Q196="","",'1045Bi Dati di base lav.'!Q196)</f>
        <v/>
      </c>
      <c r="I200" s="233" t="str">
        <f>IF('1045Bi Dati di base lav.'!R196="","",'1045Bi Dati di base lav.'!R196)</f>
        <v/>
      </c>
      <c r="J200" s="338" t="str">
        <f t="shared" si="49"/>
        <v/>
      </c>
      <c r="K200" s="236" t="str">
        <f t="shared" si="50"/>
        <v/>
      </c>
      <c r="L200" s="234" t="str">
        <f>IF('1045Bi Dati di base lav.'!S196="","",'1045Bi Dati di base lav.'!S196)</f>
        <v/>
      </c>
      <c r="M200" s="235" t="str">
        <f t="shared" si="51"/>
        <v/>
      </c>
      <c r="N200" s="339" t="str">
        <f t="shared" si="52"/>
        <v/>
      </c>
      <c r="O200" s="338" t="str">
        <f t="shared" si="53"/>
        <v/>
      </c>
      <c r="P200" s="236" t="str">
        <f t="shared" si="54"/>
        <v/>
      </c>
      <c r="Q200" s="234" t="str">
        <f t="shared" si="55"/>
        <v/>
      </c>
      <c r="R200" s="235" t="str">
        <f t="shared" si="56"/>
        <v/>
      </c>
      <c r="S200" s="236" t="str">
        <f>IF(N200="","",MAX((N200-AE200)*'1045Ai Domanda'!$B$30,0))</f>
        <v/>
      </c>
      <c r="T200" s="237" t="str">
        <f t="shared" si="57"/>
        <v/>
      </c>
      <c r="U200" s="151"/>
      <c r="V200" s="158" t="str">
        <f>IF('1045Bi Dati di base lav.'!M196="","",'1045Bi Dati di base lav.'!M196)</f>
        <v/>
      </c>
      <c r="W200" s="158" t="str">
        <f>IF($C200="","",'1045Ei Conteggio'!D200)</f>
        <v/>
      </c>
      <c r="X200" s="151">
        <f>IF(AND('1045Bi Dati di base lav.'!Q196="",'1045Bi Dati di base lav.'!R196=""),0,'1045Bi Dati di base lav.'!Q196-'1045Bi Dati di base lav.'!R196)</f>
        <v>0</v>
      </c>
      <c r="Y200" s="151" t="str">
        <f>IF(OR($C200="",'1045Bi Dati di base lav.'!N196="",F200="",'1045Bi Dati di base lav.'!P196="",X200=""),"",'1045Bi Dati di base lav.'!N196-F200-'1045Bi Dati di base lav.'!P196-X200)</f>
        <v/>
      </c>
      <c r="Z200" s="134" t="str">
        <f>IF(K200="","",K200 - '1045Bi Dati di base lav.'!S196)</f>
        <v/>
      </c>
      <c r="AA200" s="134" t="str">
        <f t="shared" si="58"/>
        <v/>
      </c>
      <c r="AB200" s="134" t="str">
        <f t="shared" si="59"/>
        <v/>
      </c>
      <c r="AC200" s="134" t="str">
        <f t="shared" si="60"/>
        <v/>
      </c>
      <c r="AD200" s="134" t="str">
        <f>IF(OR($C200="",K200="",N200=""),"",MAX(O200+'1045Bi Dati di base lav.'!T196-N200,0))</f>
        <v/>
      </c>
      <c r="AE200" s="134">
        <f>'1045Bi Dati di base lav.'!T196</f>
        <v>0</v>
      </c>
      <c r="AF200" s="134" t="str">
        <f t="shared" si="61"/>
        <v/>
      </c>
      <c r="AG200" s="139">
        <f>IF('1045Bi Dati di base lav.'!N196="",0,1)</f>
        <v>0</v>
      </c>
      <c r="AH200" s="143">
        <f t="shared" si="48"/>
        <v>0</v>
      </c>
      <c r="AI200" s="134">
        <f>IF('1045Bi Dati di base lav.'!N196="",0,'1045Bi Dati di base lav.'!N196)</f>
        <v>0</v>
      </c>
      <c r="AJ200" s="134">
        <f>IF('1045Bi Dati di base lav.'!N196="",0,'1045Bi Dati di base lav.'!P196)</f>
        <v>0</v>
      </c>
      <c r="AK200" s="158">
        <f>IF('1045Bi Dati di base lav.'!V196&gt;0,AA200,0)</f>
        <v>0</v>
      </c>
      <c r="AL200" s="140">
        <f>IF('1045Bi Dati di base lav.'!V196&gt;0,'1045Bi Dati di base lav.'!T196,0)</f>
        <v>0</v>
      </c>
      <c r="AM200" s="134">
        <f>'1045Bi Dati di base lav.'!N196</f>
        <v>0</v>
      </c>
      <c r="AN200" s="134">
        <f>'1045Bi Dati di base lav.'!P196</f>
        <v>0</v>
      </c>
      <c r="AO200" s="134">
        <f t="shared" si="62"/>
        <v>0</v>
      </c>
    </row>
    <row r="201" spans="1:41" s="135" customFormat="1" ht="16.899999999999999" customHeight="1">
      <c r="A201" s="159" t="str">
        <f>IF('1045Bi Dati di base lav.'!A197="","",'1045Bi Dati di base lav.'!A197)</f>
        <v/>
      </c>
      <c r="B201" s="160" t="str">
        <f>IF('1045Bi Dati di base lav.'!B197="","",'1045Bi Dati di base lav.'!B197)</f>
        <v/>
      </c>
      <c r="C201" s="161" t="str">
        <f>IF('1045Bi Dati di base lav.'!C197="","",'1045Bi Dati di base lav.'!C197)</f>
        <v/>
      </c>
      <c r="D201" s="228" t="str">
        <f>IF('1045Bi Dati di base lav.'!AG197="","",'1045Bi Dati di base lav.'!AG197)</f>
        <v/>
      </c>
      <c r="E201" s="236" t="str">
        <f>IF('1045Bi Dati di base lav.'!N197="","",'1045Bi Dati di base lav.'!N197)</f>
        <v/>
      </c>
      <c r="F201" s="224" t="str">
        <f>IF('1045Bi Dati di base lav.'!O197="","",'1045Bi Dati di base lav.'!O197)</f>
        <v/>
      </c>
      <c r="G201" s="231" t="str">
        <f>IF('1045Bi Dati di base lav.'!P197="","",'1045Bi Dati di base lav.'!P197)</f>
        <v/>
      </c>
      <c r="H201" s="232" t="str">
        <f>IF('1045Bi Dati di base lav.'!Q197="","",'1045Bi Dati di base lav.'!Q197)</f>
        <v/>
      </c>
      <c r="I201" s="233" t="str">
        <f>IF('1045Bi Dati di base lav.'!R197="","",'1045Bi Dati di base lav.'!R197)</f>
        <v/>
      </c>
      <c r="J201" s="338" t="str">
        <f t="shared" si="49"/>
        <v/>
      </c>
      <c r="K201" s="236" t="str">
        <f t="shared" si="50"/>
        <v/>
      </c>
      <c r="L201" s="234" t="str">
        <f>IF('1045Bi Dati di base lav.'!S197="","",'1045Bi Dati di base lav.'!S197)</f>
        <v/>
      </c>
      <c r="M201" s="235" t="str">
        <f t="shared" si="51"/>
        <v/>
      </c>
      <c r="N201" s="339" t="str">
        <f t="shared" si="52"/>
        <v/>
      </c>
      <c r="O201" s="338" t="str">
        <f t="shared" si="53"/>
        <v/>
      </c>
      <c r="P201" s="236" t="str">
        <f t="shared" si="54"/>
        <v/>
      </c>
      <c r="Q201" s="234" t="str">
        <f t="shared" si="55"/>
        <v/>
      </c>
      <c r="R201" s="235" t="str">
        <f t="shared" si="56"/>
        <v/>
      </c>
      <c r="S201" s="236" t="str">
        <f>IF(N201="","",MAX((N201-AE201)*'1045Ai Domanda'!$B$30,0))</f>
        <v/>
      </c>
      <c r="T201" s="237" t="str">
        <f t="shared" si="57"/>
        <v/>
      </c>
      <c r="U201" s="151"/>
      <c r="V201" s="158" t="str">
        <f>IF('1045Bi Dati di base lav.'!M197="","",'1045Bi Dati di base lav.'!M197)</f>
        <v/>
      </c>
      <c r="W201" s="158" t="str">
        <f>IF($C201="","",'1045Ei Conteggio'!D201)</f>
        <v/>
      </c>
      <c r="X201" s="151">
        <f>IF(AND('1045Bi Dati di base lav.'!Q197="",'1045Bi Dati di base lav.'!R197=""),0,'1045Bi Dati di base lav.'!Q197-'1045Bi Dati di base lav.'!R197)</f>
        <v>0</v>
      </c>
      <c r="Y201" s="151" t="str">
        <f>IF(OR($C201="",'1045Bi Dati di base lav.'!N197="",F201="",'1045Bi Dati di base lav.'!P197="",X201=""),"",'1045Bi Dati di base lav.'!N197-F201-'1045Bi Dati di base lav.'!P197-X201)</f>
        <v/>
      </c>
      <c r="Z201" s="134" t="str">
        <f>IF(K201="","",K201 - '1045Bi Dati di base lav.'!S197)</f>
        <v/>
      </c>
      <c r="AA201" s="134" t="str">
        <f t="shared" si="58"/>
        <v/>
      </c>
      <c r="AB201" s="134" t="str">
        <f t="shared" si="59"/>
        <v/>
      </c>
      <c r="AC201" s="134" t="str">
        <f t="shared" si="60"/>
        <v/>
      </c>
      <c r="AD201" s="134" t="str">
        <f>IF(OR($C201="",K201="",N201=""),"",MAX(O201+'1045Bi Dati di base lav.'!T197-N201,0))</f>
        <v/>
      </c>
      <c r="AE201" s="134">
        <f>'1045Bi Dati di base lav.'!T197</f>
        <v>0</v>
      </c>
      <c r="AF201" s="134" t="str">
        <f t="shared" si="61"/>
        <v/>
      </c>
      <c r="AG201" s="139">
        <f>IF('1045Bi Dati di base lav.'!N197="",0,1)</f>
        <v>0</v>
      </c>
      <c r="AH201" s="143">
        <f t="shared" si="48"/>
        <v>0</v>
      </c>
      <c r="AI201" s="134">
        <f>IF('1045Bi Dati di base lav.'!N197="",0,'1045Bi Dati di base lav.'!N197)</f>
        <v>0</v>
      </c>
      <c r="AJ201" s="134">
        <f>IF('1045Bi Dati di base lav.'!N197="",0,'1045Bi Dati di base lav.'!P197)</f>
        <v>0</v>
      </c>
      <c r="AK201" s="158">
        <f>IF('1045Bi Dati di base lav.'!V197&gt;0,AA201,0)</f>
        <v>0</v>
      </c>
      <c r="AL201" s="140">
        <f>IF('1045Bi Dati di base lav.'!V197&gt;0,'1045Bi Dati di base lav.'!T197,0)</f>
        <v>0</v>
      </c>
      <c r="AM201" s="134">
        <f>'1045Bi Dati di base lav.'!N197</f>
        <v>0</v>
      </c>
      <c r="AN201" s="134">
        <f>'1045Bi Dati di base lav.'!P197</f>
        <v>0</v>
      </c>
      <c r="AO201" s="134">
        <f t="shared" si="62"/>
        <v>0</v>
      </c>
    </row>
    <row r="202" spans="1:41" s="135" customFormat="1" ht="16.899999999999999" customHeight="1">
      <c r="A202" s="159" t="str">
        <f>IF('1045Bi Dati di base lav.'!A198="","",'1045Bi Dati di base lav.'!A198)</f>
        <v/>
      </c>
      <c r="B202" s="160" t="str">
        <f>IF('1045Bi Dati di base lav.'!B198="","",'1045Bi Dati di base lav.'!B198)</f>
        <v/>
      </c>
      <c r="C202" s="161" t="str">
        <f>IF('1045Bi Dati di base lav.'!C198="","",'1045Bi Dati di base lav.'!C198)</f>
        <v/>
      </c>
      <c r="D202" s="228" t="str">
        <f>IF('1045Bi Dati di base lav.'!AG198="","",'1045Bi Dati di base lav.'!AG198)</f>
        <v/>
      </c>
      <c r="E202" s="236" t="str">
        <f>IF('1045Bi Dati di base lav.'!N198="","",'1045Bi Dati di base lav.'!N198)</f>
        <v/>
      </c>
      <c r="F202" s="224" t="str">
        <f>IF('1045Bi Dati di base lav.'!O198="","",'1045Bi Dati di base lav.'!O198)</f>
        <v/>
      </c>
      <c r="G202" s="231" t="str">
        <f>IF('1045Bi Dati di base lav.'!P198="","",'1045Bi Dati di base lav.'!P198)</f>
        <v/>
      </c>
      <c r="H202" s="232" t="str">
        <f>IF('1045Bi Dati di base lav.'!Q198="","",'1045Bi Dati di base lav.'!Q198)</f>
        <v/>
      </c>
      <c r="I202" s="233" t="str">
        <f>IF('1045Bi Dati di base lav.'!R198="","",'1045Bi Dati di base lav.'!R198)</f>
        <v/>
      </c>
      <c r="J202" s="338" t="str">
        <f t="shared" si="49"/>
        <v/>
      </c>
      <c r="K202" s="236" t="str">
        <f t="shared" si="50"/>
        <v/>
      </c>
      <c r="L202" s="234" t="str">
        <f>IF('1045Bi Dati di base lav.'!S198="","",'1045Bi Dati di base lav.'!S198)</f>
        <v/>
      </c>
      <c r="M202" s="235" t="str">
        <f t="shared" si="51"/>
        <v/>
      </c>
      <c r="N202" s="339" t="str">
        <f t="shared" si="52"/>
        <v/>
      </c>
      <c r="O202" s="338" t="str">
        <f t="shared" si="53"/>
        <v/>
      </c>
      <c r="P202" s="236" t="str">
        <f t="shared" si="54"/>
        <v/>
      </c>
      <c r="Q202" s="234" t="str">
        <f t="shared" si="55"/>
        <v/>
      </c>
      <c r="R202" s="235" t="str">
        <f t="shared" si="56"/>
        <v/>
      </c>
      <c r="S202" s="236" t="str">
        <f>IF(N202="","",MAX((N202-AE202)*'1045Ai Domanda'!$B$30,0))</f>
        <v/>
      </c>
      <c r="T202" s="237" t="str">
        <f t="shared" si="57"/>
        <v/>
      </c>
      <c r="U202" s="151"/>
      <c r="V202" s="158" t="str">
        <f>IF('1045Bi Dati di base lav.'!M198="","",'1045Bi Dati di base lav.'!M198)</f>
        <v/>
      </c>
      <c r="W202" s="158" t="str">
        <f>IF($C202="","",'1045Ei Conteggio'!D202)</f>
        <v/>
      </c>
      <c r="X202" s="151">
        <f>IF(AND('1045Bi Dati di base lav.'!Q198="",'1045Bi Dati di base lav.'!R198=""),0,'1045Bi Dati di base lav.'!Q198-'1045Bi Dati di base lav.'!R198)</f>
        <v>0</v>
      </c>
      <c r="Y202" s="151" t="str">
        <f>IF(OR($C202="",'1045Bi Dati di base lav.'!N198="",F202="",'1045Bi Dati di base lav.'!P198="",X202=""),"",'1045Bi Dati di base lav.'!N198-F202-'1045Bi Dati di base lav.'!P198-X202)</f>
        <v/>
      </c>
      <c r="Z202" s="134" t="str">
        <f>IF(K202="","",K202 - '1045Bi Dati di base lav.'!S198)</f>
        <v/>
      </c>
      <c r="AA202" s="134" t="str">
        <f t="shared" si="58"/>
        <v/>
      </c>
      <c r="AB202" s="134" t="str">
        <f t="shared" si="59"/>
        <v/>
      </c>
      <c r="AC202" s="134" t="str">
        <f t="shared" si="60"/>
        <v/>
      </c>
      <c r="AD202" s="134" t="str">
        <f>IF(OR($C202="",K202="",N202=""),"",MAX(O202+'1045Bi Dati di base lav.'!T198-N202,0))</f>
        <v/>
      </c>
      <c r="AE202" s="134">
        <f>'1045Bi Dati di base lav.'!T198</f>
        <v>0</v>
      </c>
      <c r="AF202" s="134" t="str">
        <f t="shared" si="61"/>
        <v/>
      </c>
      <c r="AG202" s="139">
        <f>IF('1045Bi Dati di base lav.'!N198="",0,1)</f>
        <v>0</v>
      </c>
      <c r="AH202" s="143">
        <f t="shared" si="48"/>
        <v>0</v>
      </c>
      <c r="AI202" s="134">
        <f>IF('1045Bi Dati di base lav.'!N198="",0,'1045Bi Dati di base lav.'!N198)</f>
        <v>0</v>
      </c>
      <c r="AJ202" s="134">
        <f>IF('1045Bi Dati di base lav.'!N198="",0,'1045Bi Dati di base lav.'!P198)</f>
        <v>0</v>
      </c>
      <c r="AK202" s="158">
        <f>IF('1045Bi Dati di base lav.'!V198&gt;0,AA202,0)</f>
        <v>0</v>
      </c>
      <c r="AL202" s="140">
        <f>IF('1045Bi Dati di base lav.'!V198&gt;0,'1045Bi Dati di base lav.'!T198,0)</f>
        <v>0</v>
      </c>
      <c r="AM202" s="134">
        <f>'1045Bi Dati di base lav.'!N198</f>
        <v>0</v>
      </c>
      <c r="AN202" s="134">
        <f>'1045Bi Dati di base lav.'!P198</f>
        <v>0</v>
      </c>
      <c r="AO202" s="134">
        <f t="shared" si="62"/>
        <v>0</v>
      </c>
    </row>
    <row r="203" spans="1:41" s="135" customFormat="1" ht="16.899999999999999" customHeight="1">
      <c r="A203" s="159" t="str">
        <f>IF('1045Bi Dati di base lav.'!A199="","",'1045Bi Dati di base lav.'!A199)</f>
        <v/>
      </c>
      <c r="B203" s="160" t="str">
        <f>IF('1045Bi Dati di base lav.'!B199="","",'1045Bi Dati di base lav.'!B199)</f>
        <v/>
      </c>
      <c r="C203" s="161" t="str">
        <f>IF('1045Bi Dati di base lav.'!C199="","",'1045Bi Dati di base lav.'!C199)</f>
        <v/>
      </c>
      <c r="D203" s="228" t="str">
        <f>IF('1045Bi Dati di base lav.'!AG199="","",'1045Bi Dati di base lav.'!AG199)</f>
        <v/>
      </c>
      <c r="E203" s="236" t="str">
        <f>IF('1045Bi Dati di base lav.'!N199="","",'1045Bi Dati di base lav.'!N199)</f>
        <v/>
      </c>
      <c r="F203" s="224" t="str">
        <f>IF('1045Bi Dati di base lav.'!O199="","",'1045Bi Dati di base lav.'!O199)</f>
        <v/>
      </c>
      <c r="G203" s="231" t="str">
        <f>IF('1045Bi Dati di base lav.'!P199="","",'1045Bi Dati di base lav.'!P199)</f>
        <v/>
      </c>
      <c r="H203" s="232" t="str">
        <f>IF('1045Bi Dati di base lav.'!Q199="","",'1045Bi Dati di base lav.'!Q199)</f>
        <v/>
      </c>
      <c r="I203" s="233" t="str">
        <f>IF('1045Bi Dati di base lav.'!R199="","",'1045Bi Dati di base lav.'!R199)</f>
        <v/>
      </c>
      <c r="J203" s="338" t="str">
        <f t="shared" si="49"/>
        <v/>
      </c>
      <c r="K203" s="236" t="str">
        <f t="shared" si="50"/>
        <v/>
      </c>
      <c r="L203" s="234" t="str">
        <f>IF('1045Bi Dati di base lav.'!S199="","",'1045Bi Dati di base lav.'!S199)</f>
        <v/>
      </c>
      <c r="M203" s="235" t="str">
        <f t="shared" si="51"/>
        <v/>
      </c>
      <c r="N203" s="339" t="str">
        <f t="shared" si="52"/>
        <v/>
      </c>
      <c r="O203" s="338" t="str">
        <f t="shared" si="53"/>
        <v/>
      </c>
      <c r="P203" s="236" t="str">
        <f t="shared" si="54"/>
        <v/>
      </c>
      <c r="Q203" s="234" t="str">
        <f t="shared" si="55"/>
        <v/>
      </c>
      <c r="R203" s="235" t="str">
        <f t="shared" si="56"/>
        <v/>
      </c>
      <c r="S203" s="236" t="str">
        <f>IF(N203="","",MAX((N203-AE203)*'1045Ai Domanda'!$B$30,0))</f>
        <v/>
      </c>
      <c r="T203" s="237" t="str">
        <f t="shared" si="57"/>
        <v/>
      </c>
      <c r="U203" s="151"/>
      <c r="V203" s="158" t="str">
        <f>IF('1045Bi Dati di base lav.'!M199="","",'1045Bi Dati di base lav.'!M199)</f>
        <v/>
      </c>
      <c r="W203" s="158" t="str">
        <f>IF($C203="","",'1045Ei Conteggio'!D203)</f>
        <v/>
      </c>
      <c r="X203" s="151">
        <f>IF(AND('1045Bi Dati di base lav.'!Q199="",'1045Bi Dati di base lav.'!R199=""),0,'1045Bi Dati di base lav.'!Q199-'1045Bi Dati di base lav.'!R199)</f>
        <v>0</v>
      </c>
      <c r="Y203" s="151" t="str">
        <f>IF(OR($C203="",'1045Bi Dati di base lav.'!N199="",F203="",'1045Bi Dati di base lav.'!P199="",X203=""),"",'1045Bi Dati di base lav.'!N199-F203-'1045Bi Dati di base lav.'!P199-X203)</f>
        <v/>
      </c>
      <c r="Z203" s="134" t="str">
        <f>IF(K203="","",K203 - '1045Bi Dati di base lav.'!S199)</f>
        <v/>
      </c>
      <c r="AA203" s="134" t="str">
        <f t="shared" si="58"/>
        <v/>
      </c>
      <c r="AB203" s="134" t="str">
        <f t="shared" si="59"/>
        <v/>
      </c>
      <c r="AC203" s="134" t="str">
        <f t="shared" si="60"/>
        <v/>
      </c>
      <c r="AD203" s="134" t="str">
        <f>IF(OR($C203="",K203="",N203=""),"",MAX(O203+'1045Bi Dati di base lav.'!T199-N203,0))</f>
        <v/>
      </c>
      <c r="AE203" s="134">
        <f>'1045Bi Dati di base lav.'!T199</f>
        <v>0</v>
      </c>
      <c r="AF203" s="134" t="str">
        <f t="shared" si="61"/>
        <v/>
      </c>
      <c r="AG203" s="139">
        <f>IF('1045Bi Dati di base lav.'!N199="",0,1)</f>
        <v>0</v>
      </c>
      <c r="AH203" s="143">
        <f t="shared" si="48"/>
        <v>0</v>
      </c>
      <c r="AI203" s="134">
        <f>IF('1045Bi Dati di base lav.'!N199="",0,'1045Bi Dati di base lav.'!N199)</f>
        <v>0</v>
      </c>
      <c r="AJ203" s="134">
        <f>IF('1045Bi Dati di base lav.'!N199="",0,'1045Bi Dati di base lav.'!P199)</f>
        <v>0</v>
      </c>
      <c r="AK203" s="158">
        <f>IF('1045Bi Dati di base lav.'!V199&gt;0,AA203,0)</f>
        <v>0</v>
      </c>
      <c r="AL203" s="140">
        <f>IF('1045Bi Dati di base lav.'!V199&gt;0,'1045Bi Dati di base lav.'!T199,0)</f>
        <v>0</v>
      </c>
      <c r="AM203" s="134">
        <f>'1045Bi Dati di base lav.'!N199</f>
        <v>0</v>
      </c>
      <c r="AN203" s="134">
        <f>'1045Bi Dati di base lav.'!P199</f>
        <v>0</v>
      </c>
      <c r="AO203" s="134">
        <f t="shared" si="62"/>
        <v>0</v>
      </c>
    </row>
    <row r="204" spans="1:41" s="135" customFormat="1" ht="16.899999999999999" customHeight="1">
      <c r="A204" s="159" t="str">
        <f>IF('1045Bi Dati di base lav.'!A200="","",'1045Bi Dati di base lav.'!A200)</f>
        <v/>
      </c>
      <c r="B204" s="160" t="str">
        <f>IF('1045Bi Dati di base lav.'!B200="","",'1045Bi Dati di base lav.'!B200)</f>
        <v/>
      </c>
      <c r="C204" s="161" t="str">
        <f>IF('1045Bi Dati di base lav.'!C200="","",'1045Bi Dati di base lav.'!C200)</f>
        <v/>
      </c>
      <c r="D204" s="228" t="str">
        <f>IF('1045Bi Dati di base lav.'!AG200="","",'1045Bi Dati di base lav.'!AG200)</f>
        <v/>
      </c>
      <c r="E204" s="236" t="str">
        <f>IF('1045Bi Dati di base lav.'!N200="","",'1045Bi Dati di base lav.'!N200)</f>
        <v/>
      </c>
      <c r="F204" s="224" t="str">
        <f>IF('1045Bi Dati di base lav.'!O200="","",'1045Bi Dati di base lav.'!O200)</f>
        <v/>
      </c>
      <c r="G204" s="231" t="str">
        <f>IF('1045Bi Dati di base lav.'!P200="","",'1045Bi Dati di base lav.'!P200)</f>
        <v/>
      </c>
      <c r="H204" s="232" t="str">
        <f>IF('1045Bi Dati di base lav.'!Q200="","",'1045Bi Dati di base lav.'!Q200)</f>
        <v/>
      </c>
      <c r="I204" s="233" t="str">
        <f>IF('1045Bi Dati di base lav.'!R200="","",'1045Bi Dati di base lav.'!R200)</f>
        <v/>
      </c>
      <c r="J204" s="338" t="str">
        <f t="shared" si="49"/>
        <v/>
      </c>
      <c r="K204" s="236" t="str">
        <f t="shared" si="50"/>
        <v/>
      </c>
      <c r="L204" s="234" t="str">
        <f>IF('1045Bi Dati di base lav.'!S200="","",'1045Bi Dati di base lav.'!S200)</f>
        <v/>
      </c>
      <c r="M204" s="235" t="str">
        <f t="shared" si="51"/>
        <v/>
      </c>
      <c r="N204" s="339" t="str">
        <f t="shared" si="52"/>
        <v/>
      </c>
      <c r="O204" s="338" t="str">
        <f t="shared" si="53"/>
        <v/>
      </c>
      <c r="P204" s="236" t="str">
        <f t="shared" si="54"/>
        <v/>
      </c>
      <c r="Q204" s="234" t="str">
        <f t="shared" si="55"/>
        <v/>
      </c>
      <c r="R204" s="235" t="str">
        <f t="shared" si="56"/>
        <v/>
      </c>
      <c r="S204" s="236" t="str">
        <f>IF(N204="","",MAX((N204-AE204)*'1045Ai Domanda'!$B$30,0))</f>
        <v/>
      </c>
      <c r="T204" s="237" t="str">
        <f t="shared" si="57"/>
        <v/>
      </c>
      <c r="U204" s="151"/>
      <c r="V204" s="158" t="str">
        <f>IF('1045Bi Dati di base lav.'!M200="","",'1045Bi Dati di base lav.'!M200)</f>
        <v/>
      </c>
      <c r="W204" s="158" t="str">
        <f>IF($C204="","",'1045Ei Conteggio'!D204)</f>
        <v/>
      </c>
      <c r="X204" s="151">
        <f>IF(AND('1045Bi Dati di base lav.'!Q200="",'1045Bi Dati di base lav.'!R200=""),0,'1045Bi Dati di base lav.'!Q200-'1045Bi Dati di base lav.'!R200)</f>
        <v>0</v>
      </c>
      <c r="Y204" s="151" t="str">
        <f>IF(OR($C204="",'1045Bi Dati di base lav.'!N200="",F204="",'1045Bi Dati di base lav.'!P200="",X204=""),"",'1045Bi Dati di base lav.'!N200-F204-'1045Bi Dati di base lav.'!P200-X204)</f>
        <v/>
      </c>
      <c r="Z204" s="134" t="str">
        <f>IF(K204="","",K204 - '1045Bi Dati di base lav.'!S200)</f>
        <v/>
      </c>
      <c r="AA204" s="134" t="str">
        <f t="shared" si="58"/>
        <v/>
      </c>
      <c r="AB204" s="134" t="str">
        <f t="shared" si="59"/>
        <v/>
      </c>
      <c r="AC204" s="134" t="str">
        <f t="shared" si="60"/>
        <v/>
      </c>
      <c r="AD204" s="134" t="str">
        <f>IF(OR($C204="",K204="",N204=""),"",MAX(O204+'1045Bi Dati di base lav.'!T200-N204,0))</f>
        <v/>
      </c>
      <c r="AE204" s="134">
        <f>'1045Bi Dati di base lav.'!T200</f>
        <v>0</v>
      </c>
      <c r="AF204" s="134" t="str">
        <f t="shared" si="61"/>
        <v/>
      </c>
      <c r="AG204" s="139">
        <f>IF('1045Bi Dati di base lav.'!N200="",0,1)</f>
        <v>0</v>
      </c>
      <c r="AH204" s="143">
        <f t="shared" si="48"/>
        <v>0</v>
      </c>
      <c r="AI204" s="134">
        <f>IF('1045Bi Dati di base lav.'!N200="",0,'1045Bi Dati di base lav.'!N200)</f>
        <v>0</v>
      </c>
      <c r="AJ204" s="134">
        <f>IF('1045Bi Dati di base lav.'!N200="",0,'1045Bi Dati di base lav.'!P200)</f>
        <v>0</v>
      </c>
      <c r="AK204" s="158">
        <f>IF('1045Bi Dati di base lav.'!V200&gt;0,AA204,0)</f>
        <v>0</v>
      </c>
      <c r="AL204" s="140">
        <f>IF('1045Bi Dati di base lav.'!V200&gt;0,'1045Bi Dati di base lav.'!T200,0)</f>
        <v>0</v>
      </c>
      <c r="AM204" s="134">
        <f>'1045Bi Dati di base lav.'!N200</f>
        <v>0</v>
      </c>
      <c r="AN204" s="134">
        <f>'1045Bi Dati di base lav.'!P200</f>
        <v>0</v>
      </c>
      <c r="AO204" s="134">
        <f t="shared" si="62"/>
        <v>0</v>
      </c>
    </row>
    <row r="205" spans="1:41" s="135" customFormat="1" ht="16.899999999999999" customHeight="1">
      <c r="A205" s="159" t="str">
        <f>IF('1045Bi Dati di base lav.'!A201="","",'1045Bi Dati di base lav.'!A201)</f>
        <v/>
      </c>
      <c r="B205" s="160" t="str">
        <f>IF('1045Bi Dati di base lav.'!B201="","",'1045Bi Dati di base lav.'!B201)</f>
        <v/>
      </c>
      <c r="C205" s="161" t="str">
        <f>IF('1045Bi Dati di base lav.'!C201="","",'1045Bi Dati di base lav.'!C201)</f>
        <v/>
      </c>
      <c r="D205" s="228" t="str">
        <f>IF('1045Bi Dati di base lav.'!AG201="","",'1045Bi Dati di base lav.'!AG201)</f>
        <v/>
      </c>
      <c r="E205" s="236" t="str">
        <f>IF('1045Bi Dati di base lav.'!N201="","",'1045Bi Dati di base lav.'!N201)</f>
        <v/>
      </c>
      <c r="F205" s="224" t="str">
        <f>IF('1045Bi Dati di base lav.'!O201="","",'1045Bi Dati di base lav.'!O201)</f>
        <v/>
      </c>
      <c r="G205" s="231" t="str">
        <f>IF('1045Bi Dati di base lav.'!P201="","",'1045Bi Dati di base lav.'!P201)</f>
        <v/>
      </c>
      <c r="H205" s="232" t="str">
        <f>IF('1045Bi Dati di base lav.'!Q201="","",'1045Bi Dati di base lav.'!Q201)</f>
        <v/>
      </c>
      <c r="I205" s="233" t="str">
        <f>IF('1045Bi Dati di base lav.'!R201="","",'1045Bi Dati di base lav.'!R201)</f>
        <v/>
      </c>
      <c r="J205" s="338" t="str">
        <f t="shared" si="49"/>
        <v/>
      </c>
      <c r="K205" s="236" t="str">
        <f t="shared" si="50"/>
        <v/>
      </c>
      <c r="L205" s="234" t="str">
        <f>IF('1045Bi Dati di base lav.'!S201="","",'1045Bi Dati di base lav.'!S201)</f>
        <v/>
      </c>
      <c r="M205" s="235" t="str">
        <f t="shared" si="51"/>
        <v/>
      </c>
      <c r="N205" s="339" t="str">
        <f t="shared" si="52"/>
        <v/>
      </c>
      <c r="O205" s="338" t="str">
        <f t="shared" si="53"/>
        <v/>
      </c>
      <c r="P205" s="236" t="str">
        <f t="shared" si="54"/>
        <v/>
      </c>
      <c r="Q205" s="234" t="str">
        <f t="shared" si="55"/>
        <v/>
      </c>
      <c r="R205" s="235" t="str">
        <f t="shared" si="56"/>
        <v/>
      </c>
      <c r="S205" s="236" t="str">
        <f>IF(N205="","",MAX((N205-AE205)*'1045Ai Domanda'!$B$30,0))</f>
        <v/>
      </c>
      <c r="T205" s="237" t="str">
        <f t="shared" si="57"/>
        <v/>
      </c>
      <c r="U205" s="151"/>
      <c r="V205" s="158" t="str">
        <f>IF('1045Bi Dati di base lav.'!M201="","",'1045Bi Dati di base lav.'!M201)</f>
        <v/>
      </c>
      <c r="W205" s="158" t="str">
        <f>IF($C205="","",'1045Ei Conteggio'!D205)</f>
        <v/>
      </c>
      <c r="X205" s="151">
        <f>IF(AND('1045Bi Dati di base lav.'!Q201="",'1045Bi Dati di base lav.'!R201=""),0,'1045Bi Dati di base lav.'!Q201-'1045Bi Dati di base lav.'!R201)</f>
        <v>0</v>
      </c>
      <c r="Y205" s="151" t="str">
        <f>IF(OR($C205="",'1045Bi Dati di base lav.'!N201="",F205="",'1045Bi Dati di base lav.'!P201="",X205=""),"",'1045Bi Dati di base lav.'!N201-F205-'1045Bi Dati di base lav.'!P201-X205)</f>
        <v/>
      </c>
      <c r="Z205" s="134" t="str">
        <f>IF(K205="","",K205 - '1045Bi Dati di base lav.'!S201)</f>
        <v/>
      </c>
      <c r="AA205" s="134" t="str">
        <f t="shared" si="58"/>
        <v/>
      </c>
      <c r="AB205" s="134" t="str">
        <f t="shared" si="59"/>
        <v/>
      </c>
      <c r="AC205" s="134" t="str">
        <f t="shared" si="60"/>
        <v/>
      </c>
      <c r="AD205" s="134" t="str">
        <f>IF(OR($C205="",K205="",N205=""),"",MAX(O205+'1045Bi Dati di base lav.'!T201-N205,0))</f>
        <v/>
      </c>
      <c r="AE205" s="134">
        <f>'1045Bi Dati di base lav.'!T201</f>
        <v>0</v>
      </c>
      <c r="AF205" s="134" t="str">
        <f t="shared" si="61"/>
        <v/>
      </c>
      <c r="AG205" s="139">
        <f>IF('1045Bi Dati di base lav.'!N201="",0,1)</f>
        <v>0</v>
      </c>
      <c r="AH205" s="143">
        <f t="shared" ref="AH205:AH211" si="63">IF(K205="",0,IF(ROUND(K205,2)&lt;=0,0,1))</f>
        <v>0</v>
      </c>
      <c r="AI205" s="134">
        <f>IF('1045Bi Dati di base lav.'!N201="",0,'1045Bi Dati di base lav.'!N201)</f>
        <v>0</v>
      </c>
      <c r="AJ205" s="134">
        <f>IF('1045Bi Dati di base lav.'!N201="",0,'1045Bi Dati di base lav.'!P201)</f>
        <v>0</v>
      </c>
      <c r="AK205" s="158">
        <f>IF('1045Bi Dati di base lav.'!V201&gt;0,AA205,0)</f>
        <v>0</v>
      </c>
      <c r="AL205" s="140">
        <f>IF('1045Bi Dati di base lav.'!V201&gt;0,'1045Bi Dati di base lav.'!T201,0)</f>
        <v>0</v>
      </c>
      <c r="AM205" s="134">
        <f>'1045Bi Dati di base lav.'!N201</f>
        <v>0</v>
      </c>
      <c r="AN205" s="134">
        <f>'1045Bi Dati di base lav.'!P201</f>
        <v>0</v>
      </c>
      <c r="AO205" s="134">
        <f t="shared" si="62"/>
        <v>0</v>
      </c>
    </row>
    <row r="206" spans="1:41" s="135" customFormat="1" ht="16.899999999999999" customHeight="1">
      <c r="A206" s="159" t="str">
        <f>IF('1045Bi Dati di base lav.'!A202="","",'1045Bi Dati di base lav.'!A202)</f>
        <v/>
      </c>
      <c r="B206" s="160" t="str">
        <f>IF('1045Bi Dati di base lav.'!B202="","",'1045Bi Dati di base lav.'!B202)</f>
        <v/>
      </c>
      <c r="C206" s="161" t="str">
        <f>IF('1045Bi Dati di base lav.'!C202="","",'1045Bi Dati di base lav.'!C202)</f>
        <v/>
      </c>
      <c r="D206" s="228" t="str">
        <f>IF('1045Bi Dati di base lav.'!AG202="","",'1045Bi Dati di base lav.'!AG202)</f>
        <v/>
      </c>
      <c r="E206" s="236" t="str">
        <f>IF('1045Bi Dati di base lav.'!N202="","",'1045Bi Dati di base lav.'!N202)</f>
        <v/>
      </c>
      <c r="F206" s="224" t="str">
        <f>IF('1045Bi Dati di base lav.'!O202="","",'1045Bi Dati di base lav.'!O202)</f>
        <v/>
      </c>
      <c r="G206" s="231" t="str">
        <f>IF('1045Bi Dati di base lav.'!P202="","",'1045Bi Dati di base lav.'!P202)</f>
        <v/>
      </c>
      <c r="H206" s="232" t="str">
        <f>IF('1045Bi Dati di base lav.'!Q202="","",'1045Bi Dati di base lav.'!Q202)</f>
        <v/>
      </c>
      <c r="I206" s="233" t="str">
        <f>IF('1045Bi Dati di base lav.'!R202="","",'1045Bi Dati di base lav.'!R202)</f>
        <v/>
      </c>
      <c r="J206" s="338" t="str">
        <f t="shared" si="49"/>
        <v/>
      </c>
      <c r="K206" s="236" t="str">
        <f t="shared" si="50"/>
        <v/>
      </c>
      <c r="L206" s="234" t="str">
        <f>IF('1045Bi Dati di base lav.'!S202="","",'1045Bi Dati di base lav.'!S202)</f>
        <v/>
      </c>
      <c r="M206" s="235" t="str">
        <f t="shared" si="51"/>
        <v/>
      </c>
      <c r="N206" s="339" t="str">
        <f t="shared" si="52"/>
        <v/>
      </c>
      <c r="O206" s="338" t="str">
        <f t="shared" si="53"/>
        <v/>
      </c>
      <c r="P206" s="236" t="str">
        <f t="shared" si="54"/>
        <v/>
      </c>
      <c r="Q206" s="234" t="str">
        <f t="shared" si="55"/>
        <v/>
      </c>
      <c r="R206" s="235" t="str">
        <f t="shared" si="56"/>
        <v/>
      </c>
      <c r="S206" s="236" t="str">
        <f>IF(N206="","",MAX((N206-AE206)*'1045Ai Domanda'!$B$30,0))</f>
        <v/>
      </c>
      <c r="T206" s="237" t="str">
        <f t="shared" si="57"/>
        <v/>
      </c>
      <c r="U206" s="151"/>
      <c r="V206" s="158" t="str">
        <f>IF('1045Bi Dati di base lav.'!M202="","",'1045Bi Dati di base lav.'!M202)</f>
        <v/>
      </c>
      <c r="W206" s="158" t="str">
        <f>IF($C206="","",'1045Ei Conteggio'!D206)</f>
        <v/>
      </c>
      <c r="X206" s="151">
        <f>IF(AND('1045Bi Dati di base lav.'!Q202="",'1045Bi Dati di base lav.'!R202=""),0,'1045Bi Dati di base lav.'!Q202-'1045Bi Dati di base lav.'!R202)</f>
        <v>0</v>
      </c>
      <c r="Y206" s="151" t="str">
        <f>IF(OR($C206="",'1045Bi Dati di base lav.'!N202="",F206="",'1045Bi Dati di base lav.'!P202="",X206=""),"",'1045Bi Dati di base lav.'!N202-F206-'1045Bi Dati di base lav.'!P202-X206)</f>
        <v/>
      </c>
      <c r="Z206" s="134" t="str">
        <f>IF(K206="","",K206 - '1045Bi Dati di base lav.'!S202)</f>
        <v/>
      </c>
      <c r="AA206" s="134" t="str">
        <f t="shared" si="58"/>
        <v/>
      </c>
      <c r="AB206" s="134" t="str">
        <f t="shared" si="59"/>
        <v/>
      </c>
      <c r="AC206" s="134" t="str">
        <f t="shared" si="60"/>
        <v/>
      </c>
      <c r="AD206" s="134" t="str">
        <f>IF(OR($C206="",K206="",N206=""),"",MAX(O206+'1045Bi Dati di base lav.'!T202-N206,0))</f>
        <v/>
      </c>
      <c r="AE206" s="134">
        <f>'1045Bi Dati di base lav.'!T202</f>
        <v>0</v>
      </c>
      <c r="AF206" s="134" t="str">
        <f t="shared" si="61"/>
        <v/>
      </c>
      <c r="AG206" s="139">
        <f>IF('1045Bi Dati di base lav.'!N202="",0,1)</f>
        <v>0</v>
      </c>
      <c r="AH206" s="143">
        <f t="shared" si="63"/>
        <v>0</v>
      </c>
      <c r="AI206" s="134">
        <f>IF('1045Bi Dati di base lav.'!N202="",0,'1045Bi Dati di base lav.'!N202)</f>
        <v>0</v>
      </c>
      <c r="AJ206" s="134">
        <f>IF('1045Bi Dati di base lav.'!N202="",0,'1045Bi Dati di base lav.'!P202)</f>
        <v>0</v>
      </c>
      <c r="AK206" s="158">
        <f>IF('1045Bi Dati di base lav.'!V202&gt;0,AA206,0)</f>
        <v>0</v>
      </c>
      <c r="AL206" s="140">
        <f>IF('1045Bi Dati di base lav.'!V202&gt;0,'1045Bi Dati di base lav.'!T202,0)</f>
        <v>0</v>
      </c>
      <c r="AM206" s="134">
        <f>'1045Bi Dati di base lav.'!N202</f>
        <v>0</v>
      </c>
      <c r="AN206" s="134">
        <f>'1045Bi Dati di base lav.'!P202</f>
        <v>0</v>
      </c>
      <c r="AO206" s="134">
        <f t="shared" si="62"/>
        <v>0</v>
      </c>
    </row>
    <row r="207" spans="1:41" s="135" customFormat="1" ht="16.899999999999999" customHeight="1">
      <c r="A207" s="159" t="str">
        <f>IF('1045Bi Dati di base lav.'!A203="","",'1045Bi Dati di base lav.'!A203)</f>
        <v/>
      </c>
      <c r="B207" s="160" t="str">
        <f>IF('1045Bi Dati di base lav.'!B203="","",'1045Bi Dati di base lav.'!B203)</f>
        <v/>
      </c>
      <c r="C207" s="161" t="str">
        <f>IF('1045Bi Dati di base lav.'!C203="","",'1045Bi Dati di base lav.'!C203)</f>
        <v/>
      </c>
      <c r="D207" s="228" t="str">
        <f>IF('1045Bi Dati di base lav.'!AG203="","",'1045Bi Dati di base lav.'!AG203)</f>
        <v/>
      </c>
      <c r="E207" s="236" t="str">
        <f>IF('1045Bi Dati di base lav.'!N203="","",'1045Bi Dati di base lav.'!N203)</f>
        <v/>
      </c>
      <c r="F207" s="224" t="str">
        <f>IF('1045Bi Dati di base lav.'!O203="","",'1045Bi Dati di base lav.'!O203)</f>
        <v/>
      </c>
      <c r="G207" s="231" t="str">
        <f>IF('1045Bi Dati di base lav.'!P203="","",'1045Bi Dati di base lav.'!P203)</f>
        <v/>
      </c>
      <c r="H207" s="232" t="str">
        <f>IF('1045Bi Dati di base lav.'!Q203="","",'1045Bi Dati di base lav.'!Q203)</f>
        <v/>
      </c>
      <c r="I207" s="233" t="str">
        <f>IF('1045Bi Dati di base lav.'!R203="","",'1045Bi Dati di base lav.'!R203)</f>
        <v/>
      </c>
      <c r="J207" s="338" t="str">
        <f t="shared" si="49"/>
        <v/>
      </c>
      <c r="K207" s="236" t="str">
        <f t="shared" si="50"/>
        <v/>
      </c>
      <c r="L207" s="234" t="str">
        <f>IF('1045Bi Dati di base lav.'!S203="","",'1045Bi Dati di base lav.'!S203)</f>
        <v/>
      </c>
      <c r="M207" s="235" t="str">
        <f t="shared" si="51"/>
        <v/>
      </c>
      <c r="N207" s="339" t="str">
        <f t="shared" si="52"/>
        <v/>
      </c>
      <c r="O207" s="338" t="str">
        <f t="shared" si="53"/>
        <v/>
      </c>
      <c r="P207" s="236" t="str">
        <f t="shared" si="54"/>
        <v/>
      </c>
      <c r="Q207" s="234" t="str">
        <f t="shared" si="55"/>
        <v/>
      </c>
      <c r="R207" s="235" t="str">
        <f t="shared" si="56"/>
        <v/>
      </c>
      <c r="S207" s="236" t="str">
        <f>IF(N207="","",MAX((N207-AE207)*'1045Ai Domanda'!$B$30,0))</f>
        <v/>
      </c>
      <c r="T207" s="237" t="str">
        <f t="shared" si="57"/>
        <v/>
      </c>
      <c r="U207" s="151"/>
      <c r="V207" s="158" t="str">
        <f>IF('1045Bi Dati di base lav.'!M203="","",'1045Bi Dati di base lav.'!M203)</f>
        <v/>
      </c>
      <c r="W207" s="158" t="str">
        <f>IF($C207="","",'1045Ei Conteggio'!D207)</f>
        <v/>
      </c>
      <c r="X207" s="151">
        <f>IF(AND('1045Bi Dati di base lav.'!Q203="",'1045Bi Dati di base lav.'!R203=""),0,'1045Bi Dati di base lav.'!Q203-'1045Bi Dati di base lav.'!R203)</f>
        <v>0</v>
      </c>
      <c r="Y207" s="151" t="str">
        <f>IF(OR($C207="",'1045Bi Dati di base lav.'!N203="",F207="",'1045Bi Dati di base lav.'!P203="",X207=""),"",'1045Bi Dati di base lav.'!N203-F207-'1045Bi Dati di base lav.'!P203-X207)</f>
        <v/>
      </c>
      <c r="Z207" s="134" t="str">
        <f>IF(K207="","",K207 - '1045Bi Dati di base lav.'!S203)</f>
        <v/>
      </c>
      <c r="AA207" s="134" t="str">
        <f t="shared" si="58"/>
        <v/>
      </c>
      <c r="AB207" s="134" t="str">
        <f t="shared" si="59"/>
        <v/>
      </c>
      <c r="AC207" s="134" t="str">
        <f t="shared" si="60"/>
        <v/>
      </c>
      <c r="AD207" s="134" t="str">
        <f>IF(OR($C207="",K207="",N207=""),"",MAX(O207+'1045Bi Dati di base lav.'!T203-N207,0))</f>
        <v/>
      </c>
      <c r="AE207" s="134">
        <f>'1045Bi Dati di base lav.'!T203</f>
        <v>0</v>
      </c>
      <c r="AF207" s="134" t="str">
        <f t="shared" si="61"/>
        <v/>
      </c>
      <c r="AG207" s="139">
        <f>IF('1045Bi Dati di base lav.'!N203="",0,1)</f>
        <v>0</v>
      </c>
      <c r="AH207" s="143">
        <f t="shared" si="63"/>
        <v>0</v>
      </c>
      <c r="AI207" s="134">
        <f>IF('1045Bi Dati di base lav.'!N203="",0,'1045Bi Dati di base lav.'!N203)</f>
        <v>0</v>
      </c>
      <c r="AJ207" s="134">
        <f>IF('1045Bi Dati di base lav.'!N203="",0,'1045Bi Dati di base lav.'!P203)</f>
        <v>0</v>
      </c>
      <c r="AK207" s="158">
        <f>IF('1045Bi Dati di base lav.'!V203&gt;0,AA207,0)</f>
        <v>0</v>
      </c>
      <c r="AL207" s="140">
        <f>IF('1045Bi Dati di base lav.'!V203&gt;0,'1045Bi Dati di base lav.'!T203,0)</f>
        <v>0</v>
      </c>
      <c r="AM207" s="134">
        <f>'1045Bi Dati di base lav.'!N203</f>
        <v>0</v>
      </c>
      <c r="AN207" s="134">
        <f>'1045Bi Dati di base lav.'!P203</f>
        <v>0</v>
      </c>
      <c r="AO207" s="134">
        <f t="shared" si="62"/>
        <v>0</v>
      </c>
    </row>
    <row r="208" spans="1:41" s="135" customFormat="1" ht="16.899999999999999" customHeight="1">
      <c r="A208" s="159" t="str">
        <f>IF('1045Bi Dati di base lav.'!A204="","",'1045Bi Dati di base lav.'!A204)</f>
        <v/>
      </c>
      <c r="B208" s="160" t="str">
        <f>IF('1045Bi Dati di base lav.'!B204="","",'1045Bi Dati di base lav.'!B204)</f>
        <v/>
      </c>
      <c r="C208" s="161" t="str">
        <f>IF('1045Bi Dati di base lav.'!C204="","",'1045Bi Dati di base lav.'!C204)</f>
        <v/>
      </c>
      <c r="D208" s="228" t="str">
        <f>IF('1045Bi Dati di base lav.'!AG204="","",'1045Bi Dati di base lav.'!AG204)</f>
        <v/>
      </c>
      <c r="E208" s="236" t="str">
        <f>IF('1045Bi Dati di base lav.'!N204="","",'1045Bi Dati di base lav.'!N204)</f>
        <v/>
      </c>
      <c r="F208" s="224" t="str">
        <f>IF('1045Bi Dati di base lav.'!O204="","",'1045Bi Dati di base lav.'!O204)</f>
        <v/>
      </c>
      <c r="G208" s="231" t="str">
        <f>IF('1045Bi Dati di base lav.'!P204="","",'1045Bi Dati di base lav.'!P204)</f>
        <v/>
      </c>
      <c r="H208" s="232" t="str">
        <f>IF('1045Bi Dati di base lav.'!Q204="","",'1045Bi Dati di base lav.'!Q204)</f>
        <v/>
      </c>
      <c r="I208" s="233" t="str">
        <f>IF('1045Bi Dati di base lav.'!R204="","",'1045Bi Dati di base lav.'!R204)</f>
        <v/>
      </c>
      <c r="J208" s="338" t="str">
        <f t="shared" si="49"/>
        <v/>
      </c>
      <c r="K208" s="236" t="str">
        <f t="shared" si="50"/>
        <v/>
      </c>
      <c r="L208" s="234" t="str">
        <f>IF('1045Bi Dati di base lav.'!S204="","",'1045Bi Dati di base lav.'!S204)</f>
        <v/>
      </c>
      <c r="M208" s="235" t="str">
        <f t="shared" si="51"/>
        <v/>
      </c>
      <c r="N208" s="339" t="str">
        <f t="shared" si="52"/>
        <v/>
      </c>
      <c r="O208" s="338" t="str">
        <f t="shared" si="53"/>
        <v/>
      </c>
      <c r="P208" s="236" t="str">
        <f t="shared" si="54"/>
        <v/>
      </c>
      <c r="Q208" s="234" t="str">
        <f t="shared" si="55"/>
        <v/>
      </c>
      <c r="R208" s="235" t="str">
        <f t="shared" si="56"/>
        <v/>
      </c>
      <c r="S208" s="236" t="str">
        <f>IF(N208="","",MAX((N208-AE208)*'1045Ai Domanda'!$B$30,0))</f>
        <v/>
      </c>
      <c r="T208" s="237" t="str">
        <f t="shared" si="57"/>
        <v/>
      </c>
      <c r="U208" s="151"/>
      <c r="V208" s="158" t="str">
        <f>IF('1045Bi Dati di base lav.'!M204="","",'1045Bi Dati di base lav.'!M204)</f>
        <v/>
      </c>
      <c r="W208" s="158" t="str">
        <f>IF($C208="","",'1045Ei Conteggio'!D208)</f>
        <v/>
      </c>
      <c r="X208" s="151">
        <f>IF(AND('1045Bi Dati di base lav.'!Q204="",'1045Bi Dati di base lav.'!R204=""),0,'1045Bi Dati di base lav.'!Q204-'1045Bi Dati di base lav.'!R204)</f>
        <v>0</v>
      </c>
      <c r="Y208" s="151" t="str">
        <f>IF(OR($C208="",'1045Bi Dati di base lav.'!N204="",F208="",'1045Bi Dati di base lav.'!P204="",X208=""),"",'1045Bi Dati di base lav.'!N204-F208-'1045Bi Dati di base lav.'!P204-X208)</f>
        <v/>
      </c>
      <c r="Z208" s="134" t="str">
        <f>IF(K208="","",K208 - '1045Bi Dati di base lav.'!S204)</f>
        <v/>
      </c>
      <c r="AA208" s="134" t="str">
        <f t="shared" si="58"/>
        <v/>
      </c>
      <c r="AB208" s="134" t="str">
        <f t="shared" si="59"/>
        <v/>
      </c>
      <c r="AC208" s="134" t="str">
        <f t="shared" si="60"/>
        <v/>
      </c>
      <c r="AD208" s="134" t="str">
        <f>IF(OR($C208="",K208="",N208=""),"",MAX(O208+'1045Bi Dati di base lav.'!T204-N208,0))</f>
        <v/>
      </c>
      <c r="AE208" s="134">
        <f>'1045Bi Dati di base lav.'!T204</f>
        <v>0</v>
      </c>
      <c r="AF208" s="134" t="str">
        <f t="shared" si="61"/>
        <v/>
      </c>
      <c r="AG208" s="139">
        <f>IF('1045Bi Dati di base lav.'!N204="",0,1)</f>
        <v>0</v>
      </c>
      <c r="AH208" s="143">
        <f t="shared" si="63"/>
        <v>0</v>
      </c>
      <c r="AI208" s="134">
        <f>IF('1045Bi Dati di base lav.'!N204="",0,'1045Bi Dati di base lav.'!N204)</f>
        <v>0</v>
      </c>
      <c r="AJ208" s="134">
        <f>IF('1045Bi Dati di base lav.'!N204="",0,'1045Bi Dati di base lav.'!P204)</f>
        <v>0</v>
      </c>
      <c r="AK208" s="158">
        <f>IF('1045Bi Dati di base lav.'!V204&gt;0,AA208,0)</f>
        <v>0</v>
      </c>
      <c r="AL208" s="140">
        <f>IF('1045Bi Dati di base lav.'!V204&gt;0,'1045Bi Dati di base lav.'!T204,0)</f>
        <v>0</v>
      </c>
      <c r="AM208" s="134">
        <f>'1045Bi Dati di base lav.'!N204</f>
        <v>0</v>
      </c>
      <c r="AN208" s="134">
        <f>'1045Bi Dati di base lav.'!P204</f>
        <v>0</v>
      </c>
      <c r="AO208" s="134">
        <f t="shared" si="62"/>
        <v>0</v>
      </c>
    </row>
    <row r="209" spans="1:41" s="135" customFormat="1" ht="16.899999999999999" customHeight="1">
      <c r="A209" s="159" t="str">
        <f>IF('1045Bi Dati di base lav.'!A205="","",'1045Bi Dati di base lav.'!A205)</f>
        <v/>
      </c>
      <c r="B209" s="160" t="str">
        <f>IF('1045Bi Dati di base lav.'!B205="","",'1045Bi Dati di base lav.'!B205)</f>
        <v/>
      </c>
      <c r="C209" s="161" t="str">
        <f>IF('1045Bi Dati di base lav.'!C205="","",'1045Bi Dati di base lav.'!C205)</f>
        <v/>
      </c>
      <c r="D209" s="228" t="str">
        <f>IF('1045Bi Dati di base lav.'!AG205="","",'1045Bi Dati di base lav.'!AG205)</f>
        <v/>
      </c>
      <c r="E209" s="236" t="str">
        <f>IF('1045Bi Dati di base lav.'!N205="","",'1045Bi Dati di base lav.'!N205)</f>
        <v/>
      </c>
      <c r="F209" s="224" t="str">
        <f>IF('1045Bi Dati di base lav.'!O205="","",'1045Bi Dati di base lav.'!O205)</f>
        <v/>
      </c>
      <c r="G209" s="231" t="str">
        <f>IF('1045Bi Dati di base lav.'!P205="","",'1045Bi Dati di base lav.'!P205)</f>
        <v/>
      </c>
      <c r="H209" s="232" t="str">
        <f>IF('1045Bi Dati di base lav.'!Q205="","",'1045Bi Dati di base lav.'!Q205)</f>
        <v/>
      </c>
      <c r="I209" s="233" t="str">
        <f>IF('1045Bi Dati di base lav.'!R205="","",'1045Bi Dati di base lav.'!R205)</f>
        <v/>
      </c>
      <c r="J209" s="338" t="str">
        <f t="shared" si="49"/>
        <v/>
      </c>
      <c r="K209" s="236" t="str">
        <f t="shared" si="50"/>
        <v/>
      </c>
      <c r="L209" s="234" t="str">
        <f>IF('1045Bi Dati di base lav.'!S205="","",'1045Bi Dati di base lav.'!S205)</f>
        <v/>
      </c>
      <c r="M209" s="235" t="str">
        <f t="shared" si="51"/>
        <v/>
      </c>
      <c r="N209" s="339" t="str">
        <f t="shared" si="52"/>
        <v/>
      </c>
      <c r="O209" s="338" t="str">
        <f t="shared" si="53"/>
        <v/>
      </c>
      <c r="P209" s="236" t="str">
        <f t="shared" si="54"/>
        <v/>
      </c>
      <c r="Q209" s="234" t="str">
        <f t="shared" si="55"/>
        <v/>
      </c>
      <c r="R209" s="235" t="str">
        <f t="shared" si="56"/>
        <v/>
      </c>
      <c r="S209" s="236" t="str">
        <f>IF(N209="","",MAX((N209-AE209)*'1045Ai Domanda'!$B$30,0))</f>
        <v/>
      </c>
      <c r="T209" s="237" t="str">
        <f t="shared" si="57"/>
        <v/>
      </c>
      <c r="U209" s="151"/>
      <c r="V209" s="158" t="str">
        <f>IF('1045Bi Dati di base lav.'!M205="","",'1045Bi Dati di base lav.'!M205)</f>
        <v/>
      </c>
      <c r="W209" s="158" t="str">
        <f>IF($C209="","",'1045Ei Conteggio'!D209)</f>
        <v/>
      </c>
      <c r="X209" s="151">
        <f>IF(AND('1045Bi Dati di base lav.'!Q205="",'1045Bi Dati di base lav.'!R205=""),0,'1045Bi Dati di base lav.'!Q205-'1045Bi Dati di base lav.'!R205)</f>
        <v>0</v>
      </c>
      <c r="Y209" s="151" t="str">
        <f>IF(OR($C209="",'1045Bi Dati di base lav.'!N205="",F209="",'1045Bi Dati di base lav.'!P205="",X209=""),"",'1045Bi Dati di base lav.'!N205-F209-'1045Bi Dati di base lav.'!P205-X209)</f>
        <v/>
      </c>
      <c r="Z209" s="134" t="str">
        <f>IF(K209="","",K209 - '1045Bi Dati di base lav.'!S205)</f>
        <v/>
      </c>
      <c r="AA209" s="134" t="str">
        <f t="shared" si="58"/>
        <v/>
      </c>
      <c r="AB209" s="134" t="str">
        <f t="shared" si="59"/>
        <v/>
      </c>
      <c r="AC209" s="134" t="str">
        <f t="shared" si="60"/>
        <v/>
      </c>
      <c r="AD209" s="134" t="str">
        <f>IF(OR($C209="",K209="",N209=""),"",MAX(O209+'1045Bi Dati di base lav.'!T205-N209,0))</f>
        <v/>
      </c>
      <c r="AE209" s="134">
        <f>'1045Bi Dati di base lav.'!T205</f>
        <v>0</v>
      </c>
      <c r="AF209" s="134" t="str">
        <f t="shared" si="61"/>
        <v/>
      </c>
      <c r="AG209" s="139">
        <f>IF('1045Bi Dati di base lav.'!N205="",0,1)</f>
        <v>0</v>
      </c>
      <c r="AH209" s="143">
        <f t="shared" si="63"/>
        <v>0</v>
      </c>
      <c r="AI209" s="134">
        <f>IF('1045Bi Dati di base lav.'!N205="",0,'1045Bi Dati di base lav.'!N205)</f>
        <v>0</v>
      </c>
      <c r="AJ209" s="134">
        <f>IF('1045Bi Dati di base lav.'!N205="",0,'1045Bi Dati di base lav.'!P205)</f>
        <v>0</v>
      </c>
      <c r="AK209" s="158">
        <f>IF('1045Bi Dati di base lav.'!V205&gt;0,AA209,0)</f>
        <v>0</v>
      </c>
      <c r="AL209" s="140">
        <f>IF('1045Bi Dati di base lav.'!V205&gt;0,'1045Bi Dati di base lav.'!T205,0)</f>
        <v>0</v>
      </c>
      <c r="AM209" s="134">
        <f>'1045Bi Dati di base lav.'!N205</f>
        <v>0</v>
      </c>
      <c r="AN209" s="134">
        <f>'1045Bi Dati di base lav.'!P205</f>
        <v>0</v>
      </c>
      <c r="AO209" s="134">
        <f t="shared" si="62"/>
        <v>0</v>
      </c>
    </row>
    <row r="210" spans="1:41" s="135" customFormat="1" ht="16.899999999999999" customHeight="1">
      <c r="A210" s="159" t="str">
        <f>IF('1045Bi Dati di base lav.'!A206="","",'1045Bi Dati di base lav.'!A206)</f>
        <v/>
      </c>
      <c r="B210" s="160" t="str">
        <f>IF('1045Bi Dati di base lav.'!B206="","",'1045Bi Dati di base lav.'!B206)</f>
        <v/>
      </c>
      <c r="C210" s="161" t="str">
        <f>IF('1045Bi Dati di base lav.'!C206="","",'1045Bi Dati di base lav.'!C206)</f>
        <v/>
      </c>
      <c r="D210" s="228" t="str">
        <f>IF('1045Bi Dati di base lav.'!AG206="","",'1045Bi Dati di base lav.'!AG206)</f>
        <v/>
      </c>
      <c r="E210" s="236" t="str">
        <f>IF('1045Bi Dati di base lav.'!N206="","",'1045Bi Dati di base lav.'!N206)</f>
        <v/>
      </c>
      <c r="F210" s="224" t="str">
        <f>IF('1045Bi Dati di base lav.'!O206="","",'1045Bi Dati di base lav.'!O206)</f>
        <v/>
      </c>
      <c r="G210" s="231" t="str">
        <f>IF('1045Bi Dati di base lav.'!P206="","",'1045Bi Dati di base lav.'!P206)</f>
        <v/>
      </c>
      <c r="H210" s="232" t="str">
        <f>IF('1045Bi Dati di base lav.'!Q206="","",'1045Bi Dati di base lav.'!Q206)</f>
        <v/>
      </c>
      <c r="I210" s="233" t="str">
        <f>IF('1045Bi Dati di base lav.'!R206="","",'1045Bi Dati di base lav.'!R206)</f>
        <v/>
      </c>
      <c r="J210" s="338" t="str">
        <f t="shared" si="49"/>
        <v/>
      </c>
      <c r="K210" s="236" t="str">
        <f t="shared" si="50"/>
        <v/>
      </c>
      <c r="L210" s="234" t="str">
        <f>IF('1045Bi Dati di base lav.'!S206="","",'1045Bi Dati di base lav.'!S206)</f>
        <v/>
      </c>
      <c r="M210" s="235" t="str">
        <f t="shared" si="51"/>
        <v/>
      </c>
      <c r="N210" s="339" t="str">
        <f t="shared" si="52"/>
        <v/>
      </c>
      <c r="O210" s="338" t="str">
        <f t="shared" si="53"/>
        <v/>
      </c>
      <c r="P210" s="236" t="str">
        <f t="shared" si="54"/>
        <v/>
      </c>
      <c r="Q210" s="234" t="str">
        <f t="shared" si="55"/>
        <v/>
      </c>
      <c r="R210" s="235" t="str">
        <f t="shared" si="56"/>
        <v/>
      </c>
      <c r="S210" s="236" t="str">
        <f>IF(N210="","",MAX((N210-AE210)*'1045Ai Domanda'!$B$30,0))</f>
        <v/>
      </c>
      <c r="T210" s="237" t="str">
        <f t="shared" si="57"/>
        <v/>
      </c>
      <c r="U210" s="151"/>
      <c r="V210" s="158" t="str">
        <f>IF('1045Bi Dati di base lav.'!M206="","",'1045Bi Dati di base lav.'!M206)</f>
        <v/>
      </c>
      <c r="W210" s="158" t="str">
        <f>IF($C210="","",'1045Ei Conteggio'!D210)</f>
        <v/>
      </c>
      <c r="X210" s="151">
        <f>IF(AND('1045Bi Dati di base lav.'!Q206="",'1045Bi Dati di base lav.'!R206=""),0,'1045Bi Dati di base lav.'!Q206-'1045Bi Dati di base lav.'!R206)</f>
        <v>0</v>
      </c>
      <c r="Y210" s="151" t="str">
        <f>IF(OR($C210="",'1045Bi Dati di base lav.'!N206="",F210="",'1045Bi Dati di base lav.'!P206="",X210=""),"",'1045Bi Dati di base lav.'!N206-F210-'1045Bi Dati di base lav.'!P206-X210)</f>
        <v/>
      </c>
      <c r="Z210" s="134" t="str">
        <f>IF(K210="","",K210 - '1045Bi Dati di base lav.'!S206)</f>
        <v/>
      </c>
      <c r="AA210" s="134" t="str">
        <f t="shared" si="58"/>
        <v/>
      </c>
      <c r="AB210" s="134" t="str">
        <f t="shared" si="59"/>
        <v/>
      </c>
      <c r="AC210" s="134" t="str">
        <f t="shared" si="60"/>
        <v/>
      </c>
      <c r="AD210" s="134" t="str">
        <f>IF(OR($C210="",K210="",N210=""),"",MAX(O210+'1045Bi Dati di base lav.'!T206-N210,0))</f>
        <v/>
      </c>
      <c r="AE210" s="134">
        <f>'1045Bi Dati di base lav.'!T206</f>
        <v>0</v>
      </c>
      <c r="AF210" s="134" t="str">
        <f t="shared" si="61"/>
        <v/>
      </c>
      <c r="AG210" s="139">
        <f>IF('1045Bi Dati di base lav.'!N206="",0,1)</f>
        <v>0</v>
      </c>
      <c r="AH210" s="143">
        <f t="shared" si="63"/>
        <v>0</v>
      </c>
      <c r="AI210" s="134">
        <f>IF('1045Bi Dati di base lav.'!N206="",0,'1045Bi Dati di base lav.'!N206)</f>
        <v>0</v>
      </c>
      <c r="AJ210" s="134">
        <f>IF('1045Bi Dati di base lav.'!N206="",0,'1045Bi Dati di base lav.'!P206)</f>
        <v>0</v>
      </c>
      <c r="AK210" s="158">
        <f>IF('1045Bi Dati di base lav.'!V206&gt;0,AA210,0)</f>
        <v>0</v>
      </c>
      <c r="AL210" s="140">
        <f>IF('1045Bi Dati di base lav.'!V206&gt;0,'1045Bi Dati di base lav.'!T206,0)</f>
        <v>0</v>
      </c>
      <c r="AM210" s="134">
        <f>'1045Bi Dati di base lav.'!N206</f>
        <v>0</v>
      </c>
      <c r="AN210" s="134">
        <f>'1045Bi Dati di base lav.'!P206</f>
        <v>0</v>
      </c>
      <c r="AO210" s="134">
        <f t="shared" si="62"/>
        <v>0</v>
      </c>
    </row>
    <row r="211" spans="1:41" s="135" customFormat="1" ht="16.899999999999999" customHeight="1" thickBot="1">
      <c r="A211" s="162" t="str">
        <f>IF('1045Bi Dati di base lav.'!A207="","",'1045Bi Dati di base lav.'!A207)</f>
        <v/>
      </c>
      <c r="B211" s="163" t="str">
        <f>IF('1045Bi Dati di base lav.'!B207="","",'1045Bi Dati di base lav.'!B207)</f>
        <v/>
      </c>
      <c r="C211" s="164" t="str">
        <f>IF('1045Bi Dati di base lav.'!C207="","",'1045Bi Dati di base lav.'!C207)</f>
        <v/>
      </c>
      <c r="D211" s="228" t="str">
        <f>IF('1045Bi Dati di base lav.'!AG207="","",'1045Bi Dati di base lav.'!AG207)</f>
        <v/>
      </c>
      <c r="E211" s="243" t="str">
        <f>IF('1045Bi Dati di base lav.'!N207="","",'1045Bi Dati di base lav.'!N207)</f>
        <v/>
      </c>
      <c r="F211" s="238" t="str">
        <f>IF('1045Bi Dati di base lav.'!O207="","",'1045Bi Dati di base lav.'!O207)</f>
        <v/>
      </c>
      <c r="G211" s="238" t="str">
        <f>IF('1045Bi Dati di base lav.'!P207="","",'1045Bi Dati di base lav.'!P207)</f>
        <v/>
      </c>
      <c r="H211" s="239" t="str">
        <f>IF('1045Bi Dati di base lav.'!Q207="","",'1045Bi Dati di base lav.'!Q207)</f>
        <v/>
      </c>
      <c r="I211" s="240" t="str">
        <f>IF('1045Bi Dati di base lav.'!R207="","",'1045Bi Dati di base lav.'!R207)</f>
        <v/>
      </c>
      <c r="J211" s="340" t="str">
        <f t="shared" si="49"/>
        <v/>
      </c>
      <c r="K211" s="243" t="str">
        <f t="shared" si="50"/>
        <v/>
      </c>
      <c r="L211" s="241" t="str">
        <f>IF('1045Bi Dati di base lav.'!S207="","",'1045Bi Dati di base lav.'!S207)</f>
        <v/>
      </c>
      <c r="M211" s="242" t="str">
        <f t="shared" si="51"/>
        <v/>
      </c>
      <c r="N211" s="341" t="str">
        <f t="shared" si="52"/>
        <v/>
      </c>
      <c r="O211" s="340" t="str">
        <f t="shared" si="53"/>
        <v/>
      </c>
      <c r="P211" s="243" t="str">
        <f t="shared" si="54"/>
        <v/>
      </c>
      <c r="Q211" s="241" t="str">
        <f t="shared" si="55"/>
        <v/>
      </c>
      <c r="R211" s="242" t="str">
        <f t="shared" si="56"/>
        <v/>
      </c>
      <c r="S211" s="243" t="str">
        <f>IF(N211="","",MAX((N211-AE211)*'1045Ai Domanda'!$B$30,0))</f>
        <v/>
      </c>
      <c r="T211" s="244" t="str">
        <f t="shared" si="57"/>
        <v/>
      </c>
      <c r="U211" s="151"/>
      <c r="V211" s="158" t="str">
        <f>IF('1045Bi Dati di base lav.'!M207="","",'1045Bi Dati di base lav.'!M207)</f>
        <v/>
      </c>
      <c r="W211" s="158" t="str">
        <f>IF($C211="","",'1045Ei Conteggio'!D211)</f>
        <v/>
      </c>
      <c r="X211" s="151">
        <f>IF(AND('1045Bi Dati di base lav.'!Q207="",'1045Bi Dati di base lav.'!R207=""),0,'1045Bi Dati di base lav.'!Q207-'1045Bi Dati di base lav.'!R207)</f>
        <v>0</v>
      </c>
      <c r="Y211" s="151" t="str">
        <f>IF(OR($C211="",'1045Bi Dati di base lav.'!N207="",F211="",'1045Bi Dati di base lav.'!P207="",X211=""),"",'1045Bi Dati di base lav.'!N207-F211-'1045Bi Dati di base lav.'!P207-X211)</f>
        <v/>
      </c>
      <c r="Z211" s="134" t="str">
        <f>IF(K211="","",K211 - '1045Bi Dati di base lav.'!S207)</f>
        <v/>
      </c>
      <c r="AA211" s="134" t="str">
        <f t="shared" si="58"/>
        <v/>
      </c>
      <c r="AB211" s="134" t="str">
        <f t="shared" si="59"/>
        <v/>
      </c>
      <c r="AC211" s="134" t="str">
        <f t="shared" si="60"/>
        <v/>
      </c>
      <c r="AD211" s="134" t="str">
        <f>IF(OR($C211="",K211="",N211=""),"",MAX(O211+'1045Bi Dati di base lav.'!T207-N211,0))</f>
        <v/>
      </c>
      <c r="AE211" s="134">
        <f>'1045Bi Dati di base lav.'!T207</f>
        <v>0</v>
      </c>
      <c r="AF211" s="134" t="str">
        <f t="shared" si="61"/>
        <v/>
      </c>
      <c r="AG211" s="139">
        <f>IF('1045Bi Dati di base lav.'!N207="",0,1)</f>
        <v>0</v>
      </c>
      <c r="AH211" s="143">
        <f t="shared" si="63"/>
        <v>0</v>
      </c>
      <c r="AI211" s="134">
        <f>IF('1045Bi Dati di base lav.'!N207="",0,'1045Bi Dati di base lav.'!N207)</f>
        <v>0</v>
      </c>
      <c r="AJ211" s="134">
        <f>IF('1045Bi Dati di base lav.'!N207="",0,'1045Bi Dati di base lav.'!P207)</f>
        <v>0</v>
      </c>
      <c r="AK211" s="158">
        <f>IF('1045Bi Dati di base lav.'!V207&gt;0,AA211,0)</f>
        <v>0</v>
      </c>
      <c r="AL211" s="140">
        <f>IF('1045Bi Dati di base lav.'!V207&gt;0,'1045Bi Dati di base lav.'!T207,0)</f>
        <v>0</v>
      </c>
      <c r="AM211" s="134">
        <f>'1045Bi Dati di base lav.'!N207</f>
        <v>0</v>
      </c>
      <c r="AN211" s="134">
        <f>'1045Bi Dati di base lav.'!P207</f>
        <v>0</v>
      </c>
      <c r="AO211" s="134">
        <f t="shared" si="62"/>
        <v>0</v>
      </c>
    </row>
    <row r="212" spans="1:41"/>
  </sheetData>
  <sheetProtection algorithmName="SHA-512" hashValue="bYxADTiuyRgRFI+QaihXUN2DN5sq0O2C5rKz2KPbdMnNr8DT8rj/qjQNKJGhvUxNX1SP8JeTNt6K5x9zNar7Tw==" saltValue="lgDZpMBzRbbVx5p5YiAs2Q==" spinCount="100000" sheet="1" selectLockedCells="1" selectUnlockedCells="1"/>
  <mergeCells count="19">
    <mergeCell ref="S9:S10"/>
    <mergeCell ref="T9:T10"/>
    <mergeCell ref="P9:P10"/>
    <mergeCell ref="Q9:Q10"/>
    <mergeCell ref="R9:R10"/>
    <mergeCell ref="N9:O9"/>
    <mergeCell ref="C1:D1"/>
    <mergeCell ref="C2:D2"/>
    <mergeCell ref="G9:G10"/>
    <mergeCell ref="H9:J9"/>
    <mergeCell ref="K9:K10"/>
    <mergeCell ref="L9:L10"/>
    <mergeCell ref="M9:M10"/>
    <mergeCell ref="F9:F10"/>
    <mergeCell ref="A9:A10"/>
    <mergeCell ref="B9:B10"/>
    <mergeCell ref="C9:C10"/>
    <mergeCell ref="D9:D10"/>
    <mergeCell ref="E9:E10"/>
  </mergeCells>
  <conditionalFormatting sqref="M15:M211">
    <cfRule type="cellIs" dxfId="9" priority="199" stopIfTrue="1" operator="lessThan">
      <formula>0</formula>
    </cfRule>
  </conditionalFormatting>
  <conditionalFormatting sqref="M13:M14">
    <cfRule type="cellIs" dxfId="8" priority="147" stopIfTrue="1" operator="lessThan">
      <formula>0</formula>
    </cfRule>
  </conditionalFormatting>
  <conditionalFormatting sqref="M12">
    <cfRule type="cellIs" dxfId="7" priority="44" stopIfTrue="1" operator="lessThan">
      <formula>0</formula>
    </cfRule>
  </conditionalFormatting>
  <conditionalFormatting sqref="B12:C211">
    <cfRule type="cellIs" dxfId="6" priority="30" operator="equal">
      <formula>0</formula>
    </cfRule>
  </conditionalFormatting>
  <conditionalFormatting sqref="A12:A211">
    <cfRule type="cellIs" dxfId="5" priority="11" operator="between">
      <formula>0</formula>
      <formula>9999999999</formula>
    </cfRule>
  </conditionalFormatting>
  <conditionalFormatting sqref="A12:A211">
    <cfRule type="cellIs" dxfId="4" priority="10" operator="between">
      <formula>7560000000000</formula>
      <formula>7569999999999</formula>
    </cfRule>
  </conditionalFormatting>
  <conditionalFormatting sqref="M11">
    <cfRule type="cellIs" dxfId="3" priority="6" stopIfTrue="1" operator="lessThan">
      <formula>0</formula>
    </cfRule>
  </conditionalFormatting>
  <conditionalFormatting sqref="B11:C11">
    <cfRule type="cellIs" dxfId="2" priority="5" operator="equal">
      <formula>0</formula>
    </cfRule>
  </conditionalFormatting>
  <conditionalFormatting sqref="A11">
    <cfRule type="cellIs" dxfId="1" priority="4" operator="between">
      <formula>0</formula>
      <formula>9999999999</formula>
    </cfRule>
  </conditionalFormatting>
  <conditionalFormatting sqref="A11">
    <cfRule type="cellIs" dxfId="0" priority="3" operator="between">
      <formula>7560000000000</formula>
      <formula>7569999999999</formula>
    </cfRule>
  </conditionalFormatting>
  <pageMargins left="0.39370078740157483" right="0.39370078740157483" top="0.78740157480314965" bottom="0.59055118110236227" header="0.31496062992125984" footer="0.31496062992125984"/>
  <pageSetup paperSize="9" scale="53" fitToHeight="0" orientation="landscape" r:id="rId1"/>
  <headerFooter>
    <oddHeader>&amp;C&amp;"Arial,Fett"&amp;26Conteggio indennità per intemperie</oddHeader>
    <oddFooter>&amp;L&amp;F / &amp;A / 02.2024&amp;RPagina &amp;P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43"/>
  <sheetViews>
    <sheetView topLeftCell="O1" zoomScaleNormal="100" workbookViewId="0">
      <selection activeCell="N16" sqref="N1:N1048576"/>
    </sheetView>
  </sheetViews>
  <sheetFormatPr baseColWidth="10" defaultColWidth="9.140625" defaultRowHeight="15"/>
  <cols>
    <col min="1" max="1" width="16.42578125" style="4" hidden="1" customWidth="1"/>
    <col min="2" max="2" width="10.7109375" style="5" hidden="1" customWidth="1"/>
    <col min="3" max="3" width="19.42578125" style="6" hidden="1" customWidth="1"/>
    <col min="4" max="4" width="11.42578125" style="16" hidden="1" customWidth="1"/>
    <col min="5" max="5" width="4.7109375" style="2" hidden="1" customWidth="1"/>
    <col min="6" max="6" width="19.42578125" style="2" hidden="1" customWidth="1"/>
    <col min="7" max="7" width="7.85546875" style="2" hidden="1" customWidth="1"/>
    <col min="8" max="8" width="10.5703125" style="2" hidden="1" customWidth="1"/>
    <col min="9" max="9" width="4.7109375" style="2" hidden="1" customWidth="1"/>
    <col min="10" max="10" width="17.140625" style="2" hidden="1" customWidth="1"/>
    <col min="11" max="11" width="12.7109375" style="2" hidden="1" customWidth="1"/>
    <col min="12" max="12" width="9.140625" style="2" hidden="1" customWidth="1"/>
    <col min="13" max="13" width="25" style="3" hidden="1" customWidth="1"/>
    <col min="14" max="14" width="85.5703125" style="3" hidden="1" customWidth="1"/>
    <col min="15" max="20" width="9.140625" style="2" customWidth="1"/>
    <col min="21" max="16384" width="9.140625" style="2"/>
  </cols>
  <sheetData>
    <row r="1" spans="1:18">
      <c r="A1" s="1" t="str">
        <f>Übersetzungstexte!A238</f>
        <v>Datum</v>
      </c>
      <c r="B1" s="1">
        <f>Übersetzungstexte!B238</f>
        <v>0</v>
      </c>
      <c r="C1" s="1" t="str">
        <f>Übersetzungstexte!A244</f>
        <v>Max. massgeb.</v>
      </c>
      <c r="D1" s="1" t="str">
        <f>Übersetzungstexte!A247</f>
        <v>Beitragssatz</v>
      </c>
      <c r="F1" s="65" t="s">
        <v>275</v>
      </c>
      <c r="J1" s="2" t="str">
        <f>Übersetzungstexte!A281</f>
        <v>Datum</v>
      </c>
      <c r="K1" s="2" t="str">
        <f>Übersetzungstexte!A293</f>
        <v>Karenztage</v>
      </c>
      <c r="O1" s="3"/>
      <c r="P1" s="3"/>
      <c r="Q1" s="3"/>
      <c r="R1" s="3"/>
    </row>
    <row r="2" spans="1:18">
      <c r="A2" s="1" t="str">
        <f>Übersetzungstexte!A239</f>
        <v>Gültig ab</v>
      </c>
      <c r="B2" s="1" t="str">
        <f>Übersetzungstexte!A242</f>
        <v>pro jahr</v>
      </c>
      <c r="C2" s="1" t="str">
        <f>Übersetzungstexte!A245</f>
        <v>Verdienst</v>
      </c>
      <c r="D2" s="1"/>
      <c r="F2" s="65" t="s">
        <v>243</v>
      </c>
      <c r="O2" s="3"/>
      <c r="P2" s="3"/>
      <c r="Q2" s="3"/>
      <c r="R2" s="3"/>
    </row>
    <row r="3" spans="1:18" ht="12.75" customHeight="1">
      <c r="A3" s="4">
        <v>30682</v>
      </c>
      <c r="B3" s="5">
        <v>261</v>
      </c>
      <c r="C3" s="6">
        <v>5800</v>
      </c>
      <c r="D3" s="7">
        <v>5.2999999999999999E-2</v>
      </c>
      <c r="F3" s="54" t="s">
        <v>395</v>
      </c>
      <c r="H3" s="8"/>
      <c r="J3" s="9">
        <v>30682</v>
      </c>
      <c r="K3" s="2">
        <v>2</v>
      </c>
      <c r="M3" s="10"/>
      <c r="N3" s="11"/>
      <c r="O3" s="3"/>
      <c r="P3" s="3"/>
      <c r="Q3" s="3"/>
      <c r="R3" s="3"/>
    </row>
    <row r="4" spans="1:18">
      <c r="A4" s="4">
        <v>31778</v>
      </c>
      <c r="B4" s="5">
        <v>261</v>
      </c>
      <c r="C4" s="6">
        <v>6800</v>
      </c>
      <c r="D4" s="7">
        <v>5.2999999999999999E-2</v>
      </c>
      <c r="F4" s="54" t="s">
        <v>396</v>
      </c>
      <c r="H4" s="8"/>
      <c r="J4" s="9">
        <v>39904</v>
      </c>
      <c r="K4" s="2">
        <v>2</v>
      </c>
      <c r="M4" s="11"/>
      <c r="N4" s="11"/>
      <c r="O4" s="3"/>
      <c r="P4" s="3"/>
      <c r="Q4" s="3"/>
      <c r="R4" s="3"/>
    </row>
    <row r="5" spans="1:18">
      <c r="A5" s="4">
        <v>32143</v>
      </c>
      <c r="B5" s="5">
        <v>261</v>
      </c>
      <c r="C5" s="6">
        <v>6800</v>
      </c>
      <c r="D5" s="7">
        <v>5.3499999999999999E-2</v>
      </c>
      <c r="H5" s="8"/>
      <c r="M5" s="11"/>
      <c r="N5" s="11"/>
      <c r="O5" s="3"/>
      <c r="P5" s="3"/>
      <c r="Q5" s="3"/>
      <c r="R5" s="3"/>
    </row>
    <row r="6" spans="1:18">
      <c r="A6" s="4">
        <v>32509</v>
      </c>
      <c r="B6" s="5">
        <v>260</v>
      </c>
      <c r="C6" s="6">
        <v>6800</v>
      </c>
      <c r="D6" s="7">
        <v>5.3499999999999999E-2</v>
      </c>
      <c r="F6" s="65" t="s">
        <v>276</v>
      </c>
      <c r="H6" s="8"/>
      <c r="M6" s="11"/>
      <c r="N6" s="11"/>
      <c r="O6" s="3"/>
      <c r="P6" s="3"/>
      <c r="Q6" s="3"/>
      <c r="R6" s="3"/>
    </row>
    <row r="7" spans="1:18">
      <c r="A7" s="4">
        <v>32874</v>
      </c>
      <c r="B7" s="5">
        <v>261</v>
      </c>
      <c r="C7" s="6">
        <v>6800</v>
      </c>
      <c r="D7" s="7">
        <v>5.2499999999999998E-2</v>
      </c>
      <c r="F7" s="65" t="s">
        <v>277</v>
      </c>
      <c r="H7" s="8"/>
      <c r="J7" s="2" t="str">
        <f>Übersetzungstexte!A285</f>
        <v>Schutzwort:</v>
      </c>
      <c r="K7" s="2" t="s">
        <v>0</v>
      </c>
      <c r="M7" s="11"/>
      <c r="N7" s="11"/>
      <c r="O7" s="3"/>
      <c r="P7" s="3"/>
      <c r="Q7" s="3"/>
      <c r="R7" s="3"/>
    </row>
    <row r="8" spans="1:18">
      <c r="A8" s="4">
        <v>33239</v>
      </c>
      <c r="B8" s="5">
        <v>261</v>
      </c>
      <c r="C8" s="6">
        <v>8100</v>
      </c>
      <c r="D8" s="7">
        <v>5.2499999999999998E-2</v>
      </c>
      <c r="F8" s="2" t="s">
        <v>402</v>
      </c>
      <c r="H8" s="8"/>
      <c r="M8" s="11"/>
      <c r="N8" s="11"/>
      <c r="O8" s="3"/>
      <c r="P8" s="3"/>
      <c r="Q8" s="3"/>
      <c r="R8" s="3"/>
    </row>
    <row r="9" spans="1:18" ht="12.75" customHeight="1">
      <c r="A9" s="4">
        <v>33604</v>
      </c>
      <c r="B9" s="5">
        <v>262</v>
      </c>
      <c r="C9" s="6">
        <v>8100</v>
      </c>
      <c r="D9" s="7">
        <v>5.2499999999999998E-2</v>
      </c>
      <c r="F9" s="2" t="s">
        <v>403</v>
      </c>
      <c r="H9" s="8"/>
      <c r="J9" s="3" t="str">
        <f>Übersetzungstexte!A286</f>
        <v>AHV-Pflicht ab:</v>
      </c>
      <c r="K9" s="2">
        <v>18</v>
      </c>
      <c r="N9" s="10"/>
      <c r="O9" s="3"/>
      <c r="P9" s="3"/>
      <c r="Q9" s="3"/>
      <c r="R9" s="3"/>
    </row>
    <row r="10" spans="1:18">
      <c r="A10" s="4">
        <v>33970</v>
      </c>
      <c r="B10" s="5">
        <v>261</v>
      </c>
      <c r="C10" s="6">
        <v>8100</v>
      </c>
      <c r="D10" s="7">
        <v>6.0499999999999998E-2</v>
      </c>
      <c r="F10" s="2" t="s">
        <v>404</v>
      </c>
      <c r="H10" s="8"/>
      <c r="M10" s="10"/>
      <c r="N10" s="11"/>
      <c r="O10" s="3"/>
      <c r="P10" s="3"/>
      <c r="Q10" s="3"/>
      <c r="R10" s="3"/>
    </row>
    <row r="11" spans="1:18">
      <c r="A11" s="4">
        <v>34335</v>
      </c>
      <c r="B11" s="5">
        <v>260</v>
      </c>
      <c r="C11" s="6">
        <v>8100</v>
      </c>
      <c r="D11" s="7">
        <v>6.0499999999999998E-2</v>
      </c>
      <c r="F11" s="2" t="s">
        <v>397</v>
      </c>
      <c r="H11" s="8"/>
      <c r="J11" s="2" t="str">
        <f>Übersetzungstexte!A287</f>
        <v>Version:</v>
      </c>
      <c r="K11" s="12" t="s">
        <v>1</v>
      </c>
      <c r="M11" s="11"/>
      <c r="N11" s="11"/>
      <c r="O11" s="3"/>
      <c r="P11" s="3"/>
      <c r="Q11" s="3"/>
      <c r="R11" s="3"/>
    </row>
    <row r="12" spans="1:18">
      <c r="A12" s="4">
        <v>34700</v>
      </c>
      <c r="B12" s="5">
        <v>260</v>
      </c>
      <c r="C12" s="6">
        <v>8100</v>
      </c>
      <c r="D12" s="7">
        <v>6.5500000000000003E-2</v>
      </c>
      <c r="F12" s="2" t="s">
        <v>398</v>
      </c>
      <c r="H12" s="8"/>
      <c r="M12" s="11"/>
      <c r="N12" s="11"/>
      <c r="O12" s="3"/>
      <c r="P12" s="3"/>
      <c r="Q12" s="3"/>
      <c r="R12" s="3"/>
    </row>
    <row r="13" spans="1:18">
      <c r="A13" s="4">
        <v>35065</v>
      </c>
      <c r="B13" s="5">
        <v>262</v>
      </c>
      <c r="C13" s="6">
        <v>8100</v>
      </c>
      <c r="D13" s="7">
        <v>6.5500000000000003E-2</v>
      </c>
      <c r="F13" s="2" t="s">
        <v>399</v>
      </c>
      <c r="H13" s="8"/>
      <c r="M13" s="11"/>
      <c r="N13" s="11"/>
      <c r="O13" s="3"/>
      <c r="P13" s="3"/>
      <c r="Q13" s="3"/>
      <c r="R13" s="3"/>
    </row>
    <row r="14" spans="1:18">
      <c r="A14" s="4">
        <v>35431</v>
      </c>
      <c r="B14" s="5">
        <v>261</v>
      </c>
      <c r="C14" s="6">
        <v>8100</v>
      </c>
      <c r="D14" s="7">
        <v>6.5500000000000003E-2</v>
      </c>
      <c r="F14" s="2" t="s">
        <v>405</v>
      </c>
      <c r="H14" s="8"/>
      <c r="M14" s="11"/>
      <c r="N14" s="11"/>
      <c r="O14" s="3"/>
      <c r="P14" s="3"/>
      <c r="Q14" s="3"/>
      <c r="R14" s="3"/>
    </row>
    <row r="15" spans="1:18">
      <c r="A15" s="4">
        <v>35796</v>
      </c>
      <c r="B15" s="5">
        <v>261</v>
      </c>
      <c r="C15" s="6">
        <v>8100</v>
      </c>
      <c r="D15" s="7">
        <v>6.5500000000000003E-2</v>
      </c>
      <c r="F15" s="2" t="s">
        <v>400</v>
      </c>
      <c r="H15" s="8"/>
      <c r="M15" s="11"/>
      <c r="N15" s="11"/>
      <c r="O15" s="3"/>
      <c r="P15" s="3"/>
      <c r="Q15" s="3"/>
      <c r="R15" s="3"/>
    </row>
    <row r="16" spans="1:18">
      <c r="A16" s="4">
        <v>36161</v>
      </c>
      <c r="B16" s="5">
        <v>261</v>
      </c>
      <c r="C16" s="6">
        <v>8100</v>
      </c>
      <c r="D16" s="7">
        <v>6.5500000000000003E-2</v>
      </c>
      <c r="F16" s="2" t="s">
        <v>401</v>
      </c>
      <c r="H16" s="8"/>
      <c r="O16" s="3"/>
      <c r="P16" s="3"/>
      <c r="Q16" s="3"/>
      <c r="R16" s="3"/>
    </row>
    <row r="17" spans="1:18" ht="12.75" customHeight="1">
      <c r="A17" s="4">
        <v>36526</v>
      </c>
      <c r="B17" s="5">
        <v>260</v>
      </c>
      <c r="C17" s="6">
        <v>8900</v>
      </c>
      <c r="D17" s="7">
        <v>6.5500000000000003E-2</v>
      </c>
      <c r="H17" s="8"/>
      <c r="N17" s="10"/>
      <c r="O17" s="3"/>
      <c r="P17" s="3"/>
      <c r="Q17" s="3"/>
      <c r="R17" s="3"/>
    </row>
    <row r="18" spans="1:18">
      <c r="A18" s="4">
        <v>36892</v>
      </c>
      <c r="B18" s="5">
        <v>261</v>
      </c>
      <c r="C18" s="6">
        <v>8900</v>
      </c>
      <c r="D18" s="7">
        <v>6.5500000000000003E-2</v>
      </c>
      <c r="H18" s="8"/>
      <c r="N18" s="13"/>
      <c r="O18" s="3"/>
      <c r="P18" s="3"/>
      <c r="Q18" s="3"/>
      <c r="R18" s="3"/>
    </row>
    <row r="19" spans="1:18">
      <c r="A19" s="4">
        <v>37257</v>
      </c>
      <c r="B19" s="5">
        <v>261</v>
      </c>
      <c r="C19" s="6">
        <v>8900</v>
      </c>
      <c r="D19" s="7">
        <v>6.5500000000000003E-2</v>
      </c>
      <c r="F19" s="2" t="s">
        <v>58</v>
      </c>
      <c r="H19" s="8"/>
      <c r="N19" s="13"/>
      <c r="O19" s="3"/>
      <c r="P19" s="3"/>
      <c r="Q19" s="3"/>
      <c r="R19" s="3"/>
    </row>
    <row r="20" spans="1:18">
      <c r="A20" s="4">
        <v>37622</v>
      </c>
      <c r="B20" s="5">
        <v>261</v>
      </c>
      <c r="C20" s="6">
        <v>8900</v>
      </c>
      <c r="D20" s="7">
        <v>6.3E-2</v>
      </c>
      <c r="F20" s="2">
        <v>1</v>
      </c>
      <c r="H20" s="8"/>
      <c r="N20" s="13"/>
      <c r="O20" s="3"/>
      <c r="P20" s="3"/>
      <c r="Q20" s="3"/>
      <c r="R20" s="3"/>
    </row>
    <row r="21" spans="1:18">
      <c r="A21" s="4">
        <v>37987</v>
      </c>
      <c r="B21" s="5">
        <v>262</v>
      </c>
      <c r="C21" s="6">
        <v>8900</v>
      </c>
      <c r="D21" s="7">
        <v>6.0499999999999998E-2</v>
      </c>
      <c r="F21" s="2">
        <v>2</v>
      </c>
      <c r="H21" s="8"/>
      <c r="M21" s="10"/>
      <c r="N21" s="14"/>
      <c r="O21" s="3"/>
      <c r="P21" s="3"/>
      <c r="Q21" s="3"/>
      <c r="R21" s="3"/>
    </row>
    <row r="22" spans="1:18" ht="12.75" customHeight="1">
      <c r="A22" s="4">
        <v>38353</v>
      </c>
      <c r="B22" s="5">
        <v>260</v>
      </c>
      <c r="C22" s="6">
        <v>8900</v>
      </c>
      <c r="D22" s="7">
        <v>6.0499999999999998E-2</v>
      </c>
      <c r="F22" s="2">
        <v>3</v>
      </c>
      <c r="H22" s="8"/>
      <c r="M22" s="11"/>
      <c r="N22" s="14"/>
      <c r="O22" s="3"/>
      <c r="P22" s="3"/>
      <c r="Q22" s="3"/>
      <c r="R22" s="3"/>
    </row>
    <row r="23" spans="1:18">
      <c r="A23" s="4">
        <v>38718</v>
      </c>
      <c r="B23" s="5">
        <v>260</v>
      </c>
      <c r="C23" s="6">
        <v>8900</v>
      </c>
      <c r="D23" s="7">
        <v>6.0499999999999998E-2</v>
      </c>
      <c r="H23" s="8"/>
      <c r="M23" s="11"/>
      <c r="N23" s="14"/>
      <c r="O23" s="3"/>
      <c r="P23" s="3"/>
      <c r="Q23" s="3"/>
      <c r="R23" s="3"/>
    </row>
    <row r="24" spans="1:18">
      <c r="A24" s="4">
        <v>39083</v>
      </c>
      <c r="B24" s="5">
        <v>261</v>
      </c>
      <c r="C24" s="6">
        <v>8900</v>
      </c>
      <c r="D24" s="7">
        <v>6.0499999999999998E-2</v>
      </c>
      <c r="H24" s="8"/>
      <c r="M24" s="11"/>
      <c r="N24" s="14"/>
      <c r="O24" s="3"/>
      <c r="P24" s="3"/>
      <c r="Q24" s="3"/>
      <c r="R24" s="3"/>
    </row>
    <row r="25" spans="1:18">
      <c r="A25" s="4">
        <v>39448</v>
      </c>
      <c r="B25" s="5">
        <v>262</v>
      </c>
      <c r="C25" s="6">
        <v>10500</v>
      </c>
      <c r="D25" s="7">
        <v>6.0499999999999998E-2</v>
      </c>
      <c r="H25" s="8"/>
      <c r="M25" s="11"/>
      <c r="N25" s="14"/>
      <c r="O25" s="3"/>
      <c r="P25" s="3"/>
      <c r="Q25" s="3"/>
      <c r="R25" s="3"/>
    </row>
    <row r="26" spans="1:18">
      <c r="A26" s="4">
        <v>39814</v>
      </c>
      <c r="B26" s="5">
        <v>261</v>
      </c>
      <c r="C26" s="6">
        <v>10500</v>
      </c>
      <c r="D26" s="7">
        <v>6.0499999999999998E-2</v>
      </c>
      <c r="F26" s="65" t="s">
        <v>276</v>
      </c>
      <c r="M26" s="11"/>
      <c r="N26" s="14"/>
      <c r="O26" s="3"/>
      <c r="P26" s="3"/>
      <c r="Q26" s="3"/>
      <c r="R26" s="3"/>
    </row>
    <row r="27" spans="1:18">
      <c r="A27" s="4">
        <v>40544</v>
      </c>
      <c r="B27" s="5">
        <v>260</v>
      </c>
      <c r="C27" s="6">
        <v>10500</v>
      </c>
      <c r="D27" s="7">
        <v>6.25E-2</v>
      </c>
      <c r="F27" s="65" t="s">
        <v>507</v>
      </c>
      <c r="M27" s="11"/>
      <c r="N27" s="14"/>
      <c r="O27" s="3"/>
      <c r="P27" s="3"/>
      <c r="Q27" s="3"/>
      <c r="R27" s="3"/>
    </row>
    <row r="28" spans="1:18">
      <c r="A28" s="4">
        <v>40909</v>
      </c>
      <c r="B28" s="5">
        <v>261</v>
      </c>
      <c r="C28" s="6">
        <v>10500</v>
      </c>
      <c r="D28" s="7">
        <v>6.25E-2</v>
      </c>
      <c r="F28" s="2" t="s">
        <v>499</v>
      </c>
      <c r="M28" s="11"/>
      <c r="N28" s="14"/>
      <c r="O28" s="3"/>
      <c r="P28" s="3"/>
      <c r="Q28" s="3"/>
      <c r="R28" s="3"/>
    </row>
    <row r="29" spans="1:18">
      <c r="A29" s="4">
        <v>42370</v>
      </c>
      <c r="B29" s="5">
        <v>261</v>
      </c>
      <c r="C29" s="6">
        <v>12350</v>
      </c>
      <c r="D29" s="7">
        <v>6.225E-2</v>
      </c>
      <c r="F29" s="2" t="s">
        <v>500</v>
      </c>
      <c r="M29" s="11"/>
      <c r="N29" s="13"/>
      <c r="O29" s="3"/>
      <c r="P29" s="3"/>
      <c r="Q29" s="3"/>
      <c r="R29" s="3"/>
    </row>
    <row r="30" spans="1:18">
      <c r="A30" s="4">
        <v>42736</v>
      </c>
      <c r="B30" s="5">
        <v>260</v>
      </c>
      <c r="C30" s="6">
        <v>12350</v>
      </c>
      <c r="D30" s="7">
        <v>6.225E-2</v>
      </c>
      <c r="F30" s="2" t="s">
        <v>501</v>
      </c>
      <c r="M30" s="11"/>
      <c r="N30" s="14"/>
      <c r="O30" s="3"/>
      <c r="P30" s="3"/>
      <c r="Q30" s="3"/>
      <c r="R30" s="3"/>
    </row>
    <row r="31" spans="1:18">
      <c r="A31" s="4">
        <v>43101</v>
      </c>
      <c r="B31" s="5">
        <v>261</v>
      </c>
      <c r="C31" s="6">
        <v>12350</v>
      </c>
      <c r="D31" s="7">
        <v>6.225E-2</v>
      </c>
      <c r="F31" s="2" t="s">
        <v>502</v>
      </c>
      <c r="M31" s="11"/>
      <c r="N31" s="14"/>
      <c r="O31" s="3"/>
      <c r="P31" s="3"/>
      <c r="Q31" s="3"/>
      <c r="R31" s="3"/>
    </row>
    <row r="32" spans="1:18" ht="12.75" customHeight="1">
      <c r="A32" s="4">
        <v>43466</v>
      </c>
      <c r="B32" s="5">
        <v>261</v>
      </c>
      <c r="C32" s="6">
        <v>12350</v>
      </c>
      <c r="D32" s="7">
        <v>6.225E-2</v>
      </c>
      <c r="F32" s="2" t="s">
        <v>503</v>
      </c>
      <c r="M32" s="11"/>
      <c r="N32" s="14"/>
      <c r="O32" s="11"/>
      <c r="P32" s="11"/>
      <c r="Q32" s="3"/>
      <c r="R32" s="3"/>
    </row>
    <row r="33" spans="1:20" ht="12.75" customHeight="1">
      <c r="A33" s="4">
        <v>43831</v>
      </c>
      <c r="B33" s="5">
        <v>262</v>
      </c>
      <c r="C33" s="6">
        <v>12350</v>
      </c>
      <c r="D33" s="7">
        <v>6.3750000000000001E-2</v>
      </c>
      <c r="F33" s="2" t="s">
        <v>504</v>
      </c>
      <c r="M33" s="11"/>
      <c r="N33" s="14"/>
      <c r="O33" s="11"/>
      <c r="P33" s="11"/>
      <c r="Q33" s="11"/>
      <c r="R33" s="3"/>
    </row>
    <row r="34" spans="1:20">
      <c r="A34" s="4">
        <v>44197</v>
      </c>
      <c r="B34" s="5">
        <v>261</v>
      </c>
      <c r="C34" s="6">
        <v>12350</v>
      </c>
      <c r="D34" s="7">
        <v>6.4000000000000001E-2</v>
      </c>
      <c r="F34" s="2" t="s">
        <v>505</v>
      </c>
      <c r="M34" s="11"/>
      <c r="N34" s="14"/>
      <c r="O34" s="3"/>
      <c r="P34" s="3"/>
      <c r="Q34" s="3"/>
      <c r="R34" s="3"/>
    </row>
    <row r="35" spans="1:20">
      <c r="A35" s="4">
        <v>44562</v>
      </c>
      <c r="B35" s="5">
        <v>260</v>
      </c>
      <c r="C35" s="6">
        <v>12350</v>
      </c>
      <c r="D35" s="7">
        <v>6.4000000000000001E-2</v>
      </c>
      <c r="F35" s="2" t="s">
        <v>506</v>
      </c>
      <c r="M35" s="11"/>
      <c r="N35" s="14"/>
      <c r="O35" s="3"/>
      <c r="P35" s="3"/>
      <c r="Q35" s="3"/>
      <c r="R35" s="3"/>
    </row>
    <row r="36" spans="1:20" ht="12.75" customHeight="1">
      <c r="A36" s="4">
        <v>44927</v>
      </c>
      <c r="B36" s="5">
        <v>260</v>
      </c>
      <c r="C36" s="6">
        <v>12350</v>
      </c>
      <c r="D36" s="7">
        <v>6.4000000000000001E-2</v>
      </c>
      <c r="M36" s="11"/>
      <c r="N36" s="14"/>
      <c r="O36" s="11"/>
      <c r="P36" s="11"/>
      <c r="Q36" s="11"/>
      <c r="R36" s="15"/>
      <c r="S36" s="15"/>
      <c r="T36" s="15"/>
    </row>
    <row r="37" spans="1:20">
      <c r="A37" s="4">
        <v>45292</v>
      </c>
      <c r="B37" s="5">
        <v>262</v>
      </c>
      <c r="C37" s="6">
        <v>12350</v>
      </c>
      <c r="D37" s="7">
        <v>6.4000000000000001E-2</v>
      </c>
      <c r="M37" s="11" t="str">
        <f>Übersetzungstexte!A356</f>
        <v>Kol. 13: Beantragte Vergütung</v>
      </c>
      <c r="N37" s="14" t="str">
        <f>Übersetzungstexte!A357</f>
        <v>Sofern alle Voraussetzungen erfüllt sind, vergütet die Kasse den Betrag der sich aus der Subtraktion der Kol. 12 und des Abzugs aus Zwischenbeschäftigung von der Kol. 11 ergibt. Zum Total dieser Kolonne wird die Vergütung der Arbeitgeberbeiträge an AHV/IV/EO/ALV hinzugezählt.</v>
      </c>
      <c r="O37" s="3"/>
      <c r="P37" s="3"/>
      <c r="Q37" s="3"/>
      <c r="R37" s="3"/>
    </row>
    <row r="38" spans="1:20">
      <c r="A38" s="4">
        <v>45658</v>
      </c>
      <c r="B38" s="5">
        <v>261</v>
      </c>
      <c r="C38" s="6">
        <v>12350</v>
      </c>
      <c r="D38" s="7">
        <v>6.4000000000000001E-2</v>
      </c>
      <c r="M38" s="11"/>
      <c r="N38" s="14"/>
      <c r="O38" s="3"/>
      <c r="P38" s="3"/>
      <c r="Q38" s="3"/>
      <c r="R38" s="3"/>
    </row>
    <row r="39" spans="1:20">
      <c r="A39" s="4">
        <v>46023</v>
      </c>
      <c r="B39" s="5">
        <v>261</v>
      </c>
      <c r="C39" s="6">
        <v>12350</v>
      </c>
      <c r="D39" s="7">
        <v>6.4000000000000001E-2</v>
      </c>
      <c r="O39" s="3"/>
      <c r="P39" s="3"/>
      <c r="Q39" s="3"/>
      <c r="R39" s="3"/>
    </row>
    <row r="40" spans="1:20">
      <c r="A40" s="4">
        <v>46388</v>
      </c>
      <c r="B40" s="5">
        <v>261</v>
      </c>
      <c r="C40" s="6">
        <v>12350</v>
      </c>
      <c r="D40" s="7">
        <v>6.4000000000000001E-2</v>
      </c>
      <c r="M40" s="3" t="s">
        <v>2</v>
      </c>
      <c r="O40" s="3"/>
      <c r="P40" s="3"/>
      <c r="Q40" s="3"/>
      <c r="R40" s="3"/>
    </row>
    <row r="41" spans="1:20">
      <c r="A41" s="4">
        <v>46753</v>
      </c>
      <c r="B41" s="5">
        <v>260</v>
      </c>
      <c r="C41" s="6">
        <v>12350</v>
      </c>
      <c r="D41" s="7">
        <v>6.4000000000000001E-2</v>
      </c>
      <c r="M41" s="3" t="str">
        <f>Übersetzungstexte!A107</f>
        <v>Geben Sie eine Periode im Format MM.JJJJ ein. Beispiel: 02.2020</v>
      </c>
      <c r="O41" s="3"/>
      <c r="P41" s="3"/>
      <c r="Q41" s="3"/>
      <c r="R41" s="3"/>
    </row>
    <row r="42" spans="1:20">
      <c r="A42" s="4">
        <v>47119</v>
      </c>
      <c r="B42" s="5">
        <v>261</v>
      </c>
      <c r="C42" s="6">
        <v>12350</v>
      </c>
      <c r="D42" s="7">
        <v>6.4000000000000001E-2</v>
      </c>
      <c r="M42" s="3" t="str">
        <f>Übersetzungstexte!A108</f>
        <v>Wählen Sie die  Betriebsgrösse</v>
      </c>
    </row>
    <row r="43" spans="1:20">
      <c r="M43" s="3" t="str">
        <f>Übersetzungstexte!A109</f>
        <v>Dieser Wert wird automatisch bestimmt, kann aber überschrieben werden</v>
      </c>
    </row>
  </sheetData>
  <sheetProtection algorithmName="SHA-512" hashValue="RbHPFaEdqsyslcCgzRWsjC3m32/IMypeeJ3y0IY+FzUWNM0xX//uQQNbnIUTYr72s3IY75HtzR9mRreOFCmJOw==" saltValue="tuF6wCjEflQ55I+QqYqLCQ=="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66"/>
  <sheetViews>
    <sheetView topLeftCell="G1" workbookViewId="0">
      <selection activeCell="G1" sqref="A1:G1048576"/>
    </sheetView>
  </sheetViews>
  <sheetFormatPr baseColWidth="10" defaultColWidth="11.5703125" defaultRowHeight="15"/>
  <cols>
    <col min="1" max="1" width="26.140625" style="2" hidden="1" customWidth="1"/>
    <col min="2" max="2" width="12.140625" style="2" hidden="1" customWidth="1"/>
    <col min="3" max="3" width="10.5703125" style="2" hidden="1" customWidth="1"/>
    <col min="4" max="4" width="27" style="2" hidden="1" customWidth="1"/>
    <col min="5" max="6" width="42.7109375" style="23" hidden="1" customWidth="1"/>
    <col min="7" max="7" width="42.7109375" style="23" customWidth="1"/>
    <col min="8" max="10" width="9.140625" style="23" customWidth="1"/>
    <col min="11" max="13" width="11.5703125" customWidth="1"/>
  </cols>
  <sheetData>
    <row r="1" spans="1:13">
      <c r="A1" s="17">
        <v>1</v>
      </c>
      <c r="B1" s="17"/>
      <c r="C1" s="17"/>
      <c r="D1" s="17" t="s">
        <v>3</v>
      </c>
      <c r="E1" s="18" t="s">
        <v>4</v>
      </c>
      <c r="F1" s="18"/>
      <c r="G1" s="18"/>
      <c r="H1" s="19"/>
      <c r="I1" s="19"/>
      <c r="J1" s="19"/>
      <c r="K1" s="19"/>
      <c r="L1" s="19"/>
      <c r="M1" s="19"/>
    </row>
    <row r="2" spans="1:13" ht="12.75" customHeight="1">
      <c r="A2" s="20" t="str">
        <f>CONCATENATE(B2,CHAR(13),B3,CHAR(13),B4,CHAR(13),B5)</f>
        <v xml:space="preserve">Wählen Sprache /  / _x000D_1 = deutsch, , _x000D_2 = französisch, , _x000D_3 = italienisch, , </v>
      </c>
      <c r="B2" s="17" t="str">
        <f>CONCATENATE(E2," / ",F2," / ",G2)</f>
        <v xml:space="preserve">Wählen Sprache /  / </v>
      </c>
      <c r="C2" s="17"/>
      <c r="D2" s="17"/>
      <c r="E2" s="18" t="s">
        <v>7</v>
      </c>
      <c r="F2" s="18"/>
      <c r="G2" s="18"/>
      <c r="H2" s="18"/>
      <c r="I2" s="18"/>
      <c r="J2" s="18"/>
      <c r="K2" s="19"/>
      <c r="L2" s="19"/>
      <c r="M2" s="19"/>
    </row>
    <row r="3" spans="1:13">
      <c r="A3" s="20"/>
      <c r="B3" s="17" t="str">
        <f>CONCATENATE("1 = ",E3,", ",F3,", ",G3)</f>
        <v xml:space="preserve">1 = deutsch, , </v>
      </c>
      <c r="C3" s="17"/>
      <c r="D3" s="17"/>
      <c r="E3" s="18" t="s">
        <v>4</v>
      </c>
      <c r="F3" s="18"/>
      <c r="G3" s="18"/>
      <c r="H3" s="18"/>
      <c r="I3" s="18"/>
      <c r="J3" s="18"/>
      <c r="K3" s="19"/>
      <c r="L3" s="19"/>
      <c r="M3" s="19"/>
    </row>
    <row r="4" spans="1:13">
      <c r="A4" s="20"/>
      <c r="B4" s="17" t="str">
        <f>CONCATENATE("2 = ",E4,", ",F4,", ",G4)</f>
        <v xml:space="preserve">2 = französisch, , </v>
      </c>
      <c r="C4" s="17"/>
      <c r="D4" s="17"/>
      <c r="E4" s="18" t="s">
        <v>5</v>
      </c>
      <c r="F4" s="18"/>
      <c r="G4" s="18"/>
      <c r="H4" s="18"/>
      <c r="I4" s="18"/>
      <c r="J4" s="18"/>
      <c r="K4" s="19"/>
      <c r="L4" s="19"/>
      <c r="M4" s="19"/>
    </row>
    <row r="5" spans="1:13">
      <c r="A5" s="20"/>
      <c r="B5" s="17" t="str">
        <f>CONCATENATE("3 = ",E5,", ",F5,", ",G5)</f>
        <v xml:space="preserve">3 = italienisch, , </v>
      </c>
      <c r="C5" s="17"/>
      <c r="D5" s="17"/>
      <c r="E5" s="18" t="s">
        <v>6</v>
      </c>
      <c r="F5" s="18"/>
      <c r="G5" s="18"/>
      <c r="H5" s="18"/>
      <c r="I5" s="18"/>
      <c r="J5" s="18"/>
      <c r="K5" s="19"/>
      <c r="L5" s="19"/>
      <c r="M5" s="19"/>
    </row>
    <row r="6" spans="1:13">
      <c r="A6" s="20" t="str">
        <f>CONCATENATE(E6," / ",F6," / ",G6)</f>
        <v xml:space="preserve">Sprache /  / </v>
      </c>
      <c r="B6" s="17"/>
      <c r="C6" s="17"/>
      <c r="D6" s="17"/>
      <c r="E6" s="18" t="s">
        <v>8</v>
      </c>
      <c r="F6" s="18"/>
      <c r="G6" s="18"/>
      <c r="H6" s="18"/>
      <c r="I6" s="18"/>
      <c r="J6" s="18"/>
      <c r="K6" s="19"/>
      <c r="L6" s="19"/>
      <c r="M6" s="19"/>
    </row>
    <row r="7" spans="1:13">
      <c r="A7" s="17"/>
      <c r="B7" s="17"/>
      <c r="C7" s="17"/>
      <c r="D7" s="17"/>
      <c r="E7" s="18"/>
      <c r="F7" s="18"/>
      <c r="G7" s="18"/>
      <c r="H7" s="18"/>
      <c r="I7" s="18"/>
      <c r="J7" s="18"/>
      <c r="K7" s="19"/>
      <c r="L7" s="19"/>
      <c r="M7" s="19"/>
    </row>
    <row r="8" spans="1:13">
      <c r="A8" s="17"/>
      <c r="B8" s="17"/>
      <c r="C8" s="17"/>
      <c r="D8" s="17"/>
      <c r="E8" s="18"/>
      <c r="F8" s="18"/>
      <c r="G8" s="18"/>
      <c r="H8" s="18"/>
      <c r="I8" s="18"/>
      <c r="J8" s="18"/>
      <c r="K8" s="19"/>
      <c r="L8" s="19"/>
      <c r="M8" s="19"/>
    </row>
    <row r="9" spans="1:13">
      <c r="A9" s="17"/>
      <c r="B9" s="17"/>
      <c r="C9" s="17"/>
      <c r="D9" s="17" t="s">
        <v>9</v>
      </c>
      <c r="E9" s="18"/>
      <c r="F9" s="18"/>
      <c r="G9" s="18"/>
      <c r="H9" s="18"/>
      <c r="I9" s="18"/>
      <c r="J9" s="18"/>
      <c r="K9" s="19"/>
      <c r="L9" s="19"/>
      <c r="M9" s="19"/>
    </row>
    <row r="10" spans="1:13">
      <c r="A10" s="17" t="str">
        <f>CONCATENATE(IF($A$1=3,G10,IF($A$1=2,F10,E10)))</f>
        <v>Stammdaten Betrieb</v>
      </c>
      <c r="B10" s="17"/>
      <c r="C10" s="17"/>
      <c r="D10" s="17"/>
      <c r="E10" s="18" t="s">
        <v>10</v>
      </c>
      <c r="F10" s="18"/>
      <c r="G10" s="18"/>
      <c r="H10" s="18"/>
      <c r="I10" s="18"/>
      <c r="J10" s="18"/>
      <c r="K10" s="19"/>
      <c r="L10" s="19"/>
      <c r="M10" s="19"/>
    </row>
    <row r="11" spans="1:13">
      <c r="A11" s="17" t="str">
        <f>CONCATENATE(IF($A$1=3,G11,IF($A$1=2,F11,E11)))</f>
        <v>Stammdaten Mitarbeiter</v>
      </c>
      <c r="B11" s="17"/>
      <c r="C11" s="17"/>
      <c r="D11" s="17"/>
      <c r="E11" s="18" t="s">
        <v>11</v>
      </c>
      <c r="F11" s="18"/>
      <c r="G11" s="18"/>
      <c r="H11" s="18"/>
      <c r="I11" s="18"/>
      <c r="J11" s="18"/>
      <c r="K11" s="19"/>
      <c r="L11" s="19"/>
      <c r="M11" s="19"/>
    </row>
    <row r="12" spans="1:13">
      <c r="A12" s="17" t="str">
        <f>CONCATENATE(IF($A$1=3,G12,IF($A$1=2,F12,E12)))</f>
        <v>Abrech. wetterbed. Arbeitsausf.</v>
      </c>
      <c r="B12" s="17"/>
      <c r="C12" s="17"/>
      <c r="D12" s="17"/>
      <c r="E12" s="21" t="s">
        <v>12</v>
      </c>
      <c r="F12" s="22"/>
      <c r="H12" s="18"/>
      <c r="I12" s="18"/>
      <c r="J12" s="18"/>
      <c r="K12" s="19"/>
      <c r="L12" s="19"/>
      <c r="M12" s="19"/>
    </row>
    <row r="13" spans="1:13">
      <c r="A13" s="17" t="str">
        <f>CONCATENATE(IF($A$1=3,G13,IF($A$1=2,F13,E13)))</f>
        <v>Übersetzungstexte</v>
      </c>
      <c r="B13" s="17"/>
      <c r="C13" s="17"/>
      <c r="D13" s="17"/>
      <c r="E13" s="18" t="s">
        <v>13</v>
      </c>
      <c r="H13" s="18"/>
      <c r="I13" s="18"/>
      <c r="J13" s="18"/>
      <c r="K13" s="19"/>
      <c r="L13" s="19"/>
      <c r="M13" s="19"/>
    </row>
    <row r="14" spans="1:13">
      <c r="A14" s="17" t="str">
        <f>CONCATENATE(IF($A$1=3,G14,IF($A$1=2,F14,E14)))</f>
        <v>Hilfsdaten</v>
      </c>
      <c r="B14" s="17"/>
      <c r="C14" s="17"/>
      <c r="D14" s="17"/>
      <c r="E14" s="18" t="s">
        <v>14</v>
      </c>
      <c r="F14" s="18"/>
      <c r="G14" s="18"/>
      <c r="H14" s="18"/>
      <c r="I14" s="18"/>
      <c r="J14" s="18"/>
      <c r="K14" s="19"/>
      <c r="L14" s="19"/>
      <c r="M14" s="19"/>
    </row>
    <row r="15" spans="1:13">
      <c r="A15" s="17"/>
      <c r="B15" s="17"/>
      <c r="C15" s="17"/>
      <c r="D15" s="17"/>
      <c r="E15" s="18"/>
      <c r="F15" s="18"/>
      <c r="G15" s="18"/>
      <c r="H15" s="18"/>
      <c r="I15" s="18"/>
      <c r="J15" s="18"/>
      <c r="K15" s="19"/>
      <c r="L15" s="19"/>
      <c r="M15" s="19"/>
    </row>
    <row r="16" spans="1:13">
      <c r="A16" s="17"/>
      <c r="B16" s="17"/>
      <c r="C16" s="17"/>
      <c r="D16" s="17"/>
      <c r="E16" s="18"/>
      <c r="F16" s="18"/>
      <c r="G16" s="18"/>
      <c r="H16" s="18"/>
      <c r="I16" s="18"/>
      <c r="J16" s="18"/>
      <c r="K16" s="19"/>
      <c r="L16" s="19"/>
      <c r="M16" s="19"/>
    </row>
    <row r="17" spans="1:13">
      <c r="A17" s="17"/>
      <c r="B17" s="17"/>
      <c r="C17" s="17"/>
      <c r="D17" s="17"/>
      <c r="E17" s="18"/>
      <c r="F17" s="18"/>
      <c r="G17" s="18"/>
      <c r="H17" s="18"/>
      <c r="I17" s="18"/>
      <c r="J17" s="18"/>
      <c r="K17" s="19"/>
      <c r="L17" s="19"/>
      <c r="M17" s="19"/>
    </row>
    <row r="18" spans="1:13">
      <c r="A18" s="2" t="s">
        <v>15</v>
      </c>
    </row>
    <row r="19" spans="1:13">
      <c r="D19" s="2" t="s">
        <v>16</v>
      </c>
    </row>
    <row r="20" spans="1:13">
      <c r="A20" s="17" t="str">
        <f>IF($A$1=3,CONCATENATE(B20,G20),IF($A$1=2,CONCATENATE(B20,F20),CONCATENATE(B20,E20)))</f>
        <v>&amp;"Arial"&amp;8Arbeitslosenversicherung</v>
      </c>
      <c r="B20" s="17" t="s">
        <v>17</v>
      </c>
      <c r="C20" s="17"/>
      <c r="D20" s="17"/>
      <c r="E20" s="18" t="s">
        <v>18</v>
      </c>
      <c r="F20" s="18"/>
      <c r="G20" s="18"/>
    </row>
    <row r="21" spans="1:13">
      <c r="A21" s="17" t="str">
        <f>IF($A$1=3,CONCATENATE(B21,G21),IF($A$1=2,CONCATENATE(B21,F21),CONCATENATE(B21,E21)))</f>
        <v>&amp;"Arial"&amp;10&amp;BStammdaten Betrieb</v>
      </c>
      <c r="B21" s="17" t="s">
        <v>19</v>
      </c>
      <c r="E21" s="23" t="s">
        <v>10</v>
      </c>
    </row>
    <row r="23" spans="1:13">
      <c r="A23" s="17" t="str">
        <f>IF($A$1=3,CONCATENATE(B23,CHAR(13),G23),IF($A$1=2,CONCATENATE(B23,CHAR(13),F23),CONCATENATE(B23,CHAR(13),E23)))</f>
        <v>&amp;"Arial"&amp;8_x000D_Für Fragen dieses Arbeitsblatt betreffend wenden Sie sich bitte an Ihre Arbeitslosenkasse.</v>
      </c>
      <c r="B23" s="17" t="s">
        <v>17</v>
      </c>
      <c r="C23" s="17"/>
      <c r="E23" s="23" t="s">
        <v>20</v>
      </c>
    </row>
    <row r="24" spans="1:13">
      <c r="B24" s="17"/>
    </row>
    <row r="25" spans="1:13">
      <c r="A25" s="2" t="str">
        <f>CONCATENATE(B25," ",Hilfsdaten!K$11)</f>
        <v>&amp;"Arial"&amp;8&amp;D V1.62(09.2019)</v>
      </c>
      <c r="B25" s="17" t="s">
        <v>21</v>
      </c>
    </row>
    <row r="27" spans="1:13">
      <c r="D27" s="2" t="s">
        <v>22</v>
      </c>
    </row>
    <row r="28" spans="1:13">
      <c r="A28" s="17" t="str">
        <f>IF($A$1=3,CONCATENATE(B28,G28),IF($A$1=2,CONCATENATE(B28,F28),CONCATENATE(B28,E28)))</f>
        <v>&amp;"Arial"&amp;8Arbeitslosenversicherung</v>
      </c>
      <c r="B28" s="17" t="s">
        <v>17</v>
      </c>
      <c r="C28" s="17"/>
      <c r="D28" s="17"/>
      <c r="E28" s="18" t="s">
        <v>18</v>
      </c>
      <c r="F28" s="18"/>
      <c r="G28" s="18"/>
    </row>
    <row r="29" spans="1:13">
      <c r="A29" s="17" t="str">
        <f>IF($A$1=3,CONCATENATE(B29,G29),IF($A$1=2,CONCATENATE(B29,F29),CONCATENATE(B29,E29)))</f>
        <v>&amp;"Arial"&amp;10&amp;BStammdaten Mitarbeiter</v>
      </c>
      <c r="B29" s="17" t="s">
        <v>19</v>
      </c>
      <c r="E29" s="23" t="s">
        <v>11</v>
      </c>
    </row>
    <row r="30" spans="1:13">
      <c r="A30" s="17" t="str">
        <f>IF($A$1=3,CONCATENATE(B30,G30),IF($A$1=2,CONCATENATE(B30,F30),CONCATENATE(B30,E30)))</f>
        <v>&amp;"Arial"&amp;8Seite &amp;P</v>
      </c>
      <c r="B30" s="17" t="s">
        <v>17</v>
      </c>
      <c r="E30" s="23" t="s">
        <v>23</v>
      </c>
    </row>
    <row r="31" spans="1:13">
      <c r="A31" s="17" t="str">
        <f>IF($A$1=3,CONCATENATE(B31,CHAR(13),G31),IF($A$1=2,CONCATENATE(B31,CHAR(13),F31),CONCATENATE(B31,CHAR(13),E31)))</f>
        <v>&amp;"Arial"&amp;8_x000D_Für Fragen dieses Arbeitsblatt betreffend wenden Sie sich bitte an Ihre Arbeitslosenkasse.</v>
      </c>
      <c r="B31" s="17" t="s">
        <v>17</v>
      </c>
      <c r="C31" s="17"/>
      <c r="E31" s="23" t="s">
        <v>20</v>
      </c>
    </row>
    <row r="32" spans="1:13">
      <c r="B32" s="17"/>
    </row>
    <row r="33" spans="1:7">
      <c r="A33" s="2" t="str">
        <f>CONCATENATE(B33," ",Hilfsdaten!K$11)</f>
        <v>&amp;"Arial"&amp;8&amp;D V1.62(09.2019)</v>
      </c>
      <c r="B33" s="17" t="s">
        <v>21</v>
      </c>
    </row>
    <row r="34" spans="1:7">
      <c r="B34" s="17"/>
    </row>
    <row r="35" spans="1:7">
      <c r="B35" s="17"/>
      <c r="D35" s="2" t="s">
        <v>24</v>
      </c>
    </row>
    <row r="36" spans="1:7">
      <c r="A36" s="17" t="str">
        <f>IF($A$1=3,CONCATENATE(B36,G36),IF($A$1=2,CONCATENATE(B36,F36),CONCATENATE(B36,E36)))</f>
        <v>&amp;"Arial"&amp;8Arbeitslosenversicherung</v>
      </c>
      <c r="B36" s="17" t="s">
        <v>17</v>
      </c>
      <c r="C36" s="17"/>
      <c r="D36" s="17"/>
      <c r="E36" s="18" t="s">
        <v>18</v>
      </c>
      <c r="F36" s="18"/>
      <c r="G36" s="18"/>
    </row>
    <row r="37" spans="1:7">
      <c r="A37" s="17" t="str">
        <f>IF($A$1=3,CONCATENATE(B37,G37,CHAR(13),C37,G43),IF($A$1=2,CONCATENATE(B37,F37,CHAR(13),C37,F43),CONCATENATE(B37,E37,CHAR(13),C37,E43)))</f>
        <v>&amp;"Arial"&amp;10&amp;BAbrechnung über die wetterbedingten Arbeitsausfälle_x000D_&amp;B&amp;"Arial"&amp;8(Formular 716.503)</v>
      </c>
      <c r="B37" s="17" t="s">
        <v>19</v>
      </c>
      <c r="C37" s="2" t="s">
        <v>25</v>
      </c>
      <c r="E37" s="23" t="s">
        <v>26</v>
      </c>
      <c r="F37" s="18"/>
      <c r="G37" s="18"/>
    </row>
    <row r="38" spans="1:7">
      <c r="A38" s="17" t="str">
        <f>IF($A$1=3,CONCATENATE(B38,G38,C38),IF($A$1=2,CONCATENATE(B38,F38,C38),CONCATENATE(B38,E38,C38)))</f>
        <v>&amp;"Arial"&amp;8Seite &amp;P</v>
      </c>
      <c r="B38" s="17" t="s">
        <v>17</v>
      </c>
      <c r="C38" s="2" t="s">
        <v>27</v>
      </c>
      <c r="E38" s="23" t="s">
        <v>28</v>
      </c>
    </row>
    <row r="39" spans="1:7">
      <c r="A39" s="17" t="str">
        <f>IF($A$1=3,CONCATENATE(B39,CHAR(13),G39),IF($A$1=2,CONCATENATE(B39,CHAR(13),F39),CONCATENATE(B39,CHAR(13),E39)))</f>
        <v>&amp;"Arial"&amp;8_x000D_Für Fragen dieses Arbeitsblatt betreffend wenden Sie sich bitte an Ihre Arbeitslosenkasse.</v>
      </c>
      <c r="B39" s="17" t="s">
        <v>17</v>
      </c>
      <c r="C39" s="17"/>
      <c r="E39" s="23" t="s">
        <v>20</v>
      </c>
    </row>
    <row r="40" spans="1:7">
      <c r="B40" s="17"/>
    </row>
    <row r="41" spans="1:7">
      <c r="A41" s="2" t="str">
        <f>CONCATENATE(B41," ",Hilfsdaten!K$11)</f>
        <v>&amp;"Arial"&amp;8&amp;D V1.62(09.2019)</v>
      </c>
      <c r="B41" s="17" t="s">
        <v>21</v>
      </c>
    </row>
    <row r="42" spans="1:7">
      <c r="B42" s="17"/>
    </row>
    <row r="43" spans="1:7">
      <c r="B43" s="17"/>
      <c r="E43" s="23" t="s">
        <v>29</v>
      </c>
    </row>
    <row r="46" spans="1:7">
      <c r="D46" s="2" t="s">
        <v>30</v>
      </c>
    </row>
    <row r="47" spans="1:7">
      <c r="A47" s="2" t="str">
        <f>IF($A$1=3,CONCATENATE(B47,CHAR(13),CHAR(13),G47),IF($A$1=2,CONCATENATE(B47,CHAR(13),CHAR(13),F47),CONCATENATE(B47,CHAR(13),CHAR(13),E47)))</f>
        <v>&amp;"Arial"&amp;10_x000D__x000D_Korrigierte Abrechnung des SECO</v>
      </c>
      <c r="B47" s="2" t="s">
        <v>31</v>
      </c>
      <c r="E47" s="23" t="s">
        <v>32</v>
      </c>
    </row>
    <row r="48" spans="1:7">
      <c r="A48" s="17" t="str">
        <f>IF($A$1=3,CONCATENATE(B48,G48),IF($A$1=2,CONCATENATE(B48,F48),CONCATENATE(B48,E48)))</f>
        <v>&amp;"Arial"&amp;10&amp;BStammdaten Betrieb</v>
      </c>
      <c r="B48" s="17" t="s">
        <v>19</v>
      </c>
      <c r="E48" s="23" t="s">
        <v>10</v>
      </c>
    </row>
    <row r="49" spans="1:7">
      <c r="C49" s="24" t="e">
        <f>'1045Ai Domanda'!#REF!</f>
        <v>#REF!</v>
      </c>
      <c r="E49" s="23" t="s">
        <v>33</v>
      </c>
    </row>
    <row r="50" spans="1:7">
      <c r="A50" s="2" t="e">
        <f>IF($A$1=3,CONCATENATE(B50,CHAR(13),CHAR(13),G49,C49,G50,C50),IF($A$1=2,CONCATENATE(B50,CHAR(13),CHAR(13),F49,C49,F50,C50),CONCATENATE(B50,CHAR(13),CHAR(13),E49,C49,E50,C50)))</f>
        <v>#REF!</v>
      </c>
      <c r="B50" s="2" t="s">
        <v>31</v>
      </c>
      <c r="C50" s="24" t="e">
        <f>'1045Ai Domanda'!#REF!</f>
        <v>#REF!</v>
      </c>
      <c r="E50" s="23" t="s">
        <v>34</v>
      </c>
    </row>
    <row r="51" spans="1:7">
      <c r="A51" s="17" t="e">
        <f>IF($A$1=3,CONCATENATE(B51,CHAR(13),G51,C51),IF($A$1=2,CONCATENATE(B51,CHAR(13),F51,C51),CONCATENATE(B51,CHAR(13),E51,C51)))</f>
        <v>#REF!</v>
      </c>
      <c r="B51" s="2" t="s">
        <v>31</v>
      </c>
      <c r="C51" s="24" t="e">
        <f>'1045Ai Domanda'!#REF!</f>
        <v>#REF!</v>
      </c>
      <c r="E51" s="23" t="s">
        <v>35</v>
      </c>
    </row>
    <row r="52" spans="1:7">
      <c r="A52" s="2" t="str">
        <f>IF($A$1=3,CONCATENATE(B52,G52),IF($A$1=2,CONCATENATE(B52,F52),CONCATENATE(B52,E52)))</f>
        <v>&amp;"Arial"&amp;10&amp;D</v>
      </c>
      <c r="B52" s="2" t="s">
        <v>31</v>
      </c>
      <c r="E52" s="22" t="s">
        <v>36</v>
      </c>
      <c r="F52" s="22"/>
      <c r="G52" s="22"/>
    </row>
    <row r="53" spans="1:7">
      <c r="A53" s="17" t="str">
        <f>IF($A$1=3,CONCATENATE(B53,CHAR(13),G53),IF($A$1=2,CONCATENATE(B53,CHAR(13),F53),CONCATENATE(B53,CHAR(13),E53)))</f>
        <v>&amp;"Arial"&amp;10_x000D_Seite &amp;P von &amp;N</v>
      </c>
      <c r="B53" s="2" t="s">
        <v>31</v>
      </c>
      <c r="E53" s="23" t="s">
        <v>37</v>
      </c>
    </row>
    <row r="54" spans="1:7">
      <c r="B54" s="17"/>
    </row>
    <row r="55" spans="1:7">
      <c r="D55" s="2" t="s">
        <v>38</v>
      </c>
    </row>
    <row r="56" spans="1:7">
      <c r="A56" s="2" t="str">
        <f>IF($A$1=3,CONCATENATE(B56,CHAR(13),CHAR(13),G56),IF($A$1=2,CONCATENATE(B56,CHAR(13),CHAR(13),F56),CONCATENATE(B56,CHAR(13),CHAR(13),E56)))</f>
        <v>&amp;"Arial"&amp;10_x000D__x000D_Korrigierte Abrechnung des SECO</v>
      </c>
      <c r="B56" s="2" t="s">
        <v>31</v>
      </c>
      <c r="E56" s="23" t="s">
        <v>32</v>
      </c>
    </row>
    <row r="57" spans="1:7">
      <c r="A57" s="17" t="str">
        <f>IF($A$1=3,CONCATENATE(B57,G57),IF($A$1=2,CONCATENATE(B57,F57),CONCATENATE(B57,E57)))</f>
        <v>&amp;"Arial"&amp;10&amp;BStammdaten Mitarbeiter</v>
      </c>
      <c r="B57" s="17" t="s">
        <v>19</v>
      </c>
      <c r="E57" s="23" t="s">
        <v>11</v>
      </c>
    </row>
    <row r="58" spans="1:7">
      <c r="C58" s="24" t="e">
        <f>'1045Ai Domanda'!#REF!</f>
        <v>#REF!</v>
      </c>
      <c r="E58" s="23" t="s">
        <v>33</v>
      </c>
    </row>
    <row r="59" spans="1:7">
      <c r="A59" s="2" t="e">
        <f>IF($A$1=3,CONCATENATE(B59,CHAR(13),CHAR(13),G58,C58,G59,C59),IF($A$1=2,CONCATENATE(B59,CHAR(13),CHAR(13),F58,C58,F59,C59),CONCATENATE(B59,CHAR(13),CHAR(13),E58,C58,E59,C59)))</f>
        <v>#REF!</v>
      </c>
      <c r="B59" s="2" t="s">
        <v>31</v>
      </c>
      <c r="C59" s="24" t="e">
        <f>'1045Ai Domanda'!#REF!</f>
        <v>#REF!</v>
      </c>
      <c r="E59" s="23" t="s">
        <v>34</v>
      </c>
    </row>
    <row r="60" spans="1:7">
      <c r="A60" s="17" t="e">
        <f>IF($A$1=3,CONCATENATE(B60,CHAR(13),G60,C60),IF($A$1=2,CONCATENATE(B60,CHAR(13),F60,C60),CONCATENATE(B60,CHAR(13),E60,C60)))</f>
        <v>#REF!</v>
      </c>
      <c r="B60" s="2" t="s">
        <v>31</v>
      </c>
      <c r="C60" s="24" t="e">
        <f>'1045Ai Domanda'!#REF!</f>
        <v>#REF!</v>
      </c>
      <c r="E60" s="23" t="s">
        <v>35</v>
      </c>
    </row>
    <row r="61" spans="1:7">
      <c r="A61" s="2" t="str">
        <f>IF($A$1=3,CONCATENATE(B61,G61),IF($A$1=2,CONCATENATE(B61,F61),CONCATENATE(B61,E61)))</f>
        <v>&amp;"Arial"&amp;10&amp;D</v>
      </c>
      <c r="B61" s="2" t="s">
        <v>31</v>
      </c>
      <c r="E61" s="22" t="s">
        <v>36</v>
      </c>
      <c r="F61" s="22"/>
      <c r="G61" s="22"/>
    </row>
    <row r="62" spans="1:7">
      <c r="A62" s="17" t="str">
        <f>IF($A$1=3,CONCATENATE(B62,CHAR(13),G62),IF($A$1=2,CONCATENATE(B62,CHAR(13),F62),CONCATENATE(B62,CHAR(13),E62)))</f>
        <v>&amp;"Arial"&amp;10_x000D_Seite &amp;P von &amp;N</v>
      </c>
      <c r="B62" s="2" t="s">
        <v>31</v>
      </c>
      <c r="E62" s="23" t="s">
        <v>37</v>
      </c>
    </row>
    <row r="63" spans="1:7">
      <c r="A63" s="17"/>
    </row>
    <row r="64" spans="1:7">
      <c r="D64" s="2" t="s">
        <v>39</v>
      </c>
    </row>
    <row r="65" spans="1:7">
      <c r="A65" s="2" t="str">
        <f>IF($A$1=3,CONCATENATE(B65,CHAR(13),CHAR(13),G65),IF($A$1=2,CONCATENATE(B65,CHAR(13),CHAR(13),F65),CONCATENATE(B65,CHAR(13),CHAR(13),E65)))</f>
        <v>&amp;"Arial"&amp;10_x000D__x000D_Korrigierte Abrechnung des SECO</v>
      </c>
      <c r="B65" s="2" t="s">
        <v>31</v>
      </c>
      <c r="E65" s="23" t="s">
        <v>32</v>
      </c>
    </row>
    <row r="66" spans="1:7">
      <c r="A66" s="2" t="str">
        <f>IF($A$1=3,CONCATENATE(B66,G66,CHAR(13),C66,G43),IF($A$1=2,CONCATENATE(B66,F66,CHAR(13),C66,F43),CONCATENATE(B66,E66,CHAR(13),C66,E43)))</f>
        <v>&amp;"Arial"&amp;10&amp;BAbrechnung über die wetterbedingten Arbeitsausfälle_x000D_&amp;B&amp;"Arial"&amp;8(Formular 716.503)</v>
      </c>
      <c r="B66" s="17" t="s">
        <v>19</v>
      </c>
      <c r="C66" s="2" t="s">
        <v>25</v>
      </c>
      <c r="E66" s="23" t="s">
        <v>26</v>
      </c>
      <c r="F66" s="18"/>
      <c r="G66" s="18"/>
    </row>
    <row r="67" spans="1:7">
      <c r="C67" s="24" t="e">
        <f>'1045Ai Domanda'!#REF!</f>
        <v>#REF!</v>
      </c>
      <c r="E67" s="23" t="s">
        <v>33</v>
      </c>
    </row>
    <row r="68" spans="1:7">
      <c r="A68" s="2" t="e">
        <f>IF($A$1=3,CONCATENATE(B68,CHAR(13),CHAR(13),G67,C67,G68,C68),IF($A$1=2,CONCATENATE(B68,CHAR(13),CHAR(13),F67,C67,F68,C68),CONCATENATE(B68,CHAR(13),CHAR(13),E67,C67,E68,C68)))</f>
        <v>#REF!</v>
      </c>
      <c r="B68" s="2" t="s">
        <v>31</v>
      </c>
      <c r="C68" s="24" t="e">
        <f>'1045Ai Domanda'!#REF!</f>
        <v>#REF!</v>
      </c>
      <c r="E68" s="23" t="s">
        <v>34</v>
      </c>
    </row>
    <row r="69" spans="1:7">
      <c r="A69" s="17" t="e">
        <f>IF($A$1=3,CONCATENATE(B69,CHAR(13),G69,C69),IF($A$1=2,CONCATENATE(B69,CHAR(13),F69,C69),CONCATENATE(B69,CHAR(13),E69,C69)))</f>
        <v>#REF!</v>
      </c>
      <c r="B69" s="2" t="s">
        <v>31</v>
      </c>
      <c r="C69" s="24" t="e">
        <f>'1045Ai Domanda'!#REF!</f>
        <v>#REF!</v>
      </c>
      <c r="D69" s="25"/>
      <c r="E69" s="23" t="s">
        <v>35</v>
      </c>
    </row>
    <row r="70" spans="1:7">
      <c r="A70" s="2" t="str">
        <f>IF($A$1=3,CONCATENATE(B70,G70),IF($A$1=2,CONCATENATE(B70,F70),CONCATENATE(B70,E70)))</f>
        <v>&amp;"Arial"&amp;10&amp;D</v>
      </c>
      <c r="B70" s="2" t="s">
        <v>31</v>
      </c>
      <c r="E70" s="22" t="s">
        <v>36</v>
      </c>
      <c r="F70" s="22"/>
      <c r="G70" s="22"/>
    </row>
    <row r="71" spans="1:7">
      <c r="A71" s="17" t="str">
        <f>IF($A$1=3,CONCATENATE(B71,CHAR(13),G71),IF($A$1=2,CONCATENATE(B71,CHAR(13),F71),CONCATENATE(B71,CHAR(13),E71)))</f>
        <v>&amp;"Arial"&amp;10_x000D_Seite &amp;P von &amp;N</v>
      </c>
      <c r="B71" s="2" t="s">
        <v>31</v>
      </c>
      <c r="E71" s="23" t="s">
        <v>37</v>
      </c>
    </row>
    <row r="72" spans="1:7">
      <c r="A72" s="17"/>
    </row>
    <row r="73" spans="1:7">
      <c r="A73" s="17"/>
    </row>
    <row r="74" spans="1:7">
      <c r="A74" s="17"/>
    </row>
    <row r="77" spans="1:7">
      <c r="D77" s="2" t="s">
        <v>40</v>
      </c>
    </row>
    <row r="78" spans="1:7">
      <c r="A78" s="17" t="str">
        <f t="shared" ref="A78:A100" si="0">CONCATENATE(IF($A$1=3,G78,IF($A$1=2,F78,E78)))</f>
        <v>BUR-Nr.</v>
      </c>
      <c r="E78" s="23" t="s">
        <v>41</v>
      </c>
    </row>
    <row r="79" spans="1:7">
      <c r="A79" s="17" t="str">
        <f t="shared" si="0"/>
        <v>Firmenname</v>
      </c>
      <c r="E79" s="23" t="s">
        <v>42</v>
      </c>
    </row>
    <row r="80" spans="1:7">
      <c r="A80" s="17" t="str">
        <f t="shared" si="0"/>
        <v>Strasse/Nr.</v>
      </c>
      <c r="E80" s="23" t="s">
        <v>43</v>
      </c>
    </row>
    <row r="81" spans="1:7">
      <c r="A81" s="17" t="str">
        <f t="shared" si="0"/>
        <v>PLZ</v>
      </c>
      <c r="E81" s="23" t="s">
        <v>44</v>
      </c>
    </row>
    <row r="82" spans="1:7">
      <c r="A82" s="17" t="str">
        <f t="shared" si="0"/>
        <v>Ort</v>
      </c>
      <c r="E82" s="23" t="s">
        <v>45</v>
      </c>
    </row>
    <row r="83" spans="1:7">
      <c r="A83" s="17" t="str">
        <f t="shared" si="0"/>
        <v>Sachbearbeiter</v>
      </c>
      <c r="E83" s="23" t="s">
        <v>46</v>
      </c>
    </row>
    <row r="84" spans="1:7">
      <c r="A84" s="17" t="str">
        <f t="shared" si="0"/>
        <v>Telefon</v>
      </c>
      <c r="E84" s="23" t="s">
        <v>47</v>
      </c>
    </row>
    <row r="85" spans="1:7">
      <c r="A85" s="17" t="str">
        <f t="shared" si="0"/>
        <v>Telefax</v>
      </c>
      <c r="E85" s="23" t="s">
        <v>48</v>
      </c>
    </row>
    <row r="86" spans="1:7">
      <c r="A86" s="17" t="str">
        <f t="shared" si="0"/>
        <v>e-Mail</v>
      </c>
      <c r="E86" s="23" t="s">
        <v>49</v>
      </c>
    </row>
    <row r="87" spans="1:7">
      <c r="A87" s="17" t="str">
        <f t="shared" si="0"/>
        <v>Zahlungsverbindung</v>
      </c>
      <c r="E87" s="23" t="s">
        <v>50</v>
      </c>
    </row>
    <row r="88" spans="1:7">
      <c r="A88" s="17" t="str">
        <f t="shared" si="0"/>
        <v>Betrieb/Betriebsabteilung</v>
      </c>
      <c r="E88" s="23" t="s">
        <v>51</v>
      </c>
    </row>
    <row r="89" spans="1:7">
      <c r="A89" s="17" t="str">
        <f t="shared" si="0"/>
        <v>Abrechnungsperiode</v>
      </c>
      <c r="E89" s="23" t="s">
        <v>52</v>
      </c>
    </row>
    <row r="90" spans="1:7">
      <c r="A90" s="17" t="str">
        <f t="shared" si="0"/>
        <v>Eingabefrist</v>
      </c>
      <c r="E90" s="23" t="s">
        <v>53</v>
      </c>
      <c r="G90" s="22"/>
    </row>
    <row r="91" spans="1:7">
      <c r="A91" s="17" t="str">
        <f>CONCATENATE(IF($A$1=3,G91,IF($A$1=2,F91,E91)))</f>
        <v>Eingabefrist</v>
      </c>
      <c r="E91" s="23" t="s">
        <v>53</v>
      </c>
      <c r="G91" s="22"/>
    </row>
    <row r="92" spans="1:7">
      <c r="A92" s="17" t="str">
        <f t="shared" si="0"/>
        <v>Betriebsgrösse</v>
      </c>
      <c r="E92" s="23" t="s">
        <v>54</v>
      </c>
    </row>
    <row r="93" spans="1:7">
      <c r="A93" s="17" t="str">
        <f t="shared" si="0"/>
        <v>Anzahl Arbeitstage/Jahr</v>
      </c>
      <c r="E93" s="23" t="s">
        <v>55</v>
      </c>
    </row>
    <row r="94" spans="1:7">
      <c r="A94" s="17" t="str">
        <f t="shared" si="0"/>
        <v>Jahresd. wöchentl. Normalarbeitsz.</v>
      </c>
      <c r="E94" s="23" t="s">
        <v>56</v>
      </c>
      <c r="F94" s="22"/>
      <c r="G94" s="22"/>
    </row>
    <row r="95" spans="1:7">
      <c r="A95" s="17" t="str">
        <f t="shared" si="0"/>
        <v>Max. massgeb. Verdienst</v>
      </c>
      <c r="E95" s="23" t="s">
        <v>57</v>
      </c>
    </row>
    <row r="96" spans="1:7">
      <c r="A96" s="17" t="str">
        <f t="shared" si="0"/>
        <v>Karenztage</v>
      </c>
      <c r="E96" s="23" t="s">
        <v>58</v>
      </c>
    </row>
    <row r="97" spans="1:7">
      <c r="A97" s="17" t="str">
        <f t="shared" si="0"/>
        <v>Beitragssatz AHV/IV/EO/ALV%</v>
      </c>
      <c r="E97" s="23" t="s">
        <v>59</v>
      </c>
    </row>
    <row r="98" spans="1:7">
      <c r="A98" s="17" t="str">
        <f t="shared" si="0"/>
        <v>TCRD Beilage-Nr.</v>
      </c>
      <c r="E98" s="23" t="s">
        <v>60</v>
      </c>
      <c r="F98" s="22"/>
    </row>
    <row r="99" spans="1:7">
      <c r="A99" s="17" t="str">
        <f t="shared" si="0"/>
        <v>TCRD Verfügungs-Nr.</v>
      </c>
      <c r="E99" s="23" t="s">
        <v>61</v>
      </c>
      <c r="F99" s="22"/>
    </row>
    <row r="100" spans="1:7">
      <c r="A100" s="17" t="str">
        <f t="shared" si="0"/>
        <v>TCRD Kurzzeichen Inspektor</v>
      </c>
      <c r="E100" s="22" t="s">
        <v>62</v>
      </c>
      <c r="F100" s="22"/>
      <c r="G100" s="22"/>
    </row>
    <row r="101" spans="1:7">
      <c r="A101" s="17"/>
    </row>
    <row r="102" spans="1:7">
      <c r="A102" s="17" t="str">
        <f t="shared" ref="A102:A109" si="1">CONCATENATE(IF($A$1=3,G102,IF($A$1=2,F102,E102)))</f>
        <v>Farbcode Ein-/Ausgabefelder</v>
      </c>
      <c r="E102" s="23" t="s">
        <v>63</v>
      </c>
    </row>
    <row r="103" spans="1:7">
      <c r="A103" s="17" t="str">
        <f t="shared" si="1"/>
        <v>Eingabe erforderlich</v>
      </c>
      <c r="E103" s="23" t="s">
        <v>64</v>
      </c>
    </row>
    <row r="104" spans="1:7">
      <c r="A104" s="17" t="str">
        <f t="shared" si="1"/>
        <v>Wert fehlerhaft</v>
      </c>
      <c r="E104" s="23" t="s">
        <v>65</v>
      </c>
    </row>
    <row r="105" spans="1:7">
      <c r="A105" s="17" t="str">
        <f t="shared" si="1"/>
        <v>Ausgabefeld</v>
      </c>
      <c r="E105" s="23" t="s">
        <v>66</v>
      </c>
    </row>
    <row r="106" spans="1:7">
      <c r="A106" s="17" t="str">
        <f t="shared" si="1"/>
        <v>Mehr Mitarbeiter erfasst als maximale Betriebsgrösse</v>
      </c>
      <c r="E106" s="23" t="s">
        <v>67</v>
      </c>
      <c r="F106" s="22"/>
    </row>
    <row r="107" spans="1:7">
      <c r="A107" s="17" t="str">
        <f t="shared" si="1"/>
        <v>Geben Sie eine Periode im Format MM.JJJJ ein. Beispiel: 02.2020</v>
      </c>
      <c r="E107" s="23" t="s">
        <v>244</v>
      </c>
      <c r="G107" s="22"/>
    </row>
    <row r="108" spans="1:7">
      <c r="A108" s="17" t="str">
        <f t="shared" si="1"/>
        <v>Wählen Sie die  Betriebsgrösse</v>
      </c>
      <c r="E108" s="23" t="s">
        <v>68</v>
      </c>
    </row>
    <row r="109" spans="1:7">
      <c r="A109" s="17" t="str">
        <f t="shared" si="1"/>
        <v>Dieser Wert wird automatisch bestimmt, kann aber überschrieben werden</v>
      </c>
      <c r="E109" s="23" t="s">
        <v>69</v>
      </c>
    </row>
    <row r="110" spans="1:7">
      <c r="A110" s="17"/>
    </row>
    <row r="111" spans="1:7">
      <c r="A111" s="17"/>
      <c r="D111" s="2" t="s">
        <v>70</v>
      </c>
    </row>
    <row r="112" spans="1:7">
      <c r="A112" s="17" t="str">
        <f t="shared" ref="A112:A190" si="2">CONCATENATE(IF($A$1=3,G112,IF($A$1=2,F112,E112)))</f>
        <v/>
      </c>
      <c r="E112" s="22"/>
      <c r="G112" s="22"/>
    </row>
    <row r="113" spans="1:5">
      <c r="A113" s="17" t="str">
        <f t="shared" si="2"/>
        <v>Abrechnungsperiode</v>
      </c>
      <c r="E113" s="26" t="s">
        <v>52</v>
      </c>
    </row>
    <row r="114" spans="1:5">
      <c r="A114" s="17" t="str">
        <f t="shared" si="2"/>
        <v/>
      </c>
    </row>
    <row r="115" spans="1:5">
      <c r="A115" s="17" t="str">
        <f>CONCATENATE(IF($A$1=3,G115,IF($A$1=2,F115,E115)))</f>
        <v/>
      </c>
    </row>
    <row r="116" spans="1:5">
      <c r="A116" s="17" t="str">
        <f t="shared" si="2"/>
        <v/>
      </c>
    </row>
    <row r="117" spans="1:5">
      <c r="A117" s="17" t="str">
        <f t="shared" si="2"/>
        <v/>
      </c>
    </row>
    <row r="118" spans="1:5">
      <c r="A118" s="17" t="str">
        <f t="shared" si="2"/>
        <v>Versicherten-Nr.</v>
      </c>
      <c r="E118" s="23" t="s">
        <v>71</v>
      </c>
    </row>
    <row r="119" spans="1:5">
      <c r="A119" s="17" t="str">
        <f>CONCATENATE(IF($A$1=3,G119,IF($A$1=2,F119,E119)))</f>
        <v/>
      </c>
    </row>
    <row r="120" spans="1:5">
      <c r="A120" s="17" t="str">
        <f t="shared" si="2"/>
        <v/>
      </c>
    </row>
    <row r="121" spans="1:5">
      <c r="A121" s="17" t="str">
        <f t="shared" si="2"/>
        <v/>
      </c>
    </row>
    <row r="122" spans="1:5">
      <c r="A122" s="17" t="str">
        <f t="shared" si="2"/>
        <v>Name</v>
      </c>
      <c r="E122" s="23" t="s">
        <v>72</v>
      </c>
    </row>
    <row r="123" spans="1:5">
      <c r="A123" s="17" t="str">
        <f>CONCATENATE(IF($A$1=3,G123,IF($A$1=2,F123,E123)))</f>
        <v/>
      </c>
    </row>
    <row r="124" spans="1:5">
      <c r="A124" s="17" t="str">
        <f t="shared" si="2"/>
        <v/>
      </c>
    </row>
    <row r="125" spans="1:5">
      <c r="A125" s="17" t="str">
        <f t="shared" si="2"/>
        <v/>
      </c>
    </row>
    <row r="126" spans="1:5">
      <c r="A126" s="17" t="str">
        <f t="shared" si="2"/>
        <v>Vorname</v>
      </c>
      <c r="E126" s="23" t="s">
        <v>73</v>
      </c>
    </row>
    <row r="127" spans="1:5">
      <c r="A127" s="17" t="str">
        <f>CONCATENATE(IF($A$1=3,G127,IF($A$1=2,F127,E127)))</f>
        <v/>
      </c>
    </row>
    <row r="128" spans="1:5">
      <c r="A128" s="17" t="str">
        <f t="shared" si="2"/>
        <v/>
      </c>
    </row>
    <row r="129" spans="1:7">
      <c r="A129" s="17" t="str">
        <f t="shared" si="2"/>
        <v>Geburts-</v>
      </c>
      <c r="E129" s="23" t="s">
        <v>74</v>
      </c>
    </row>
    <row r="130" spans="1:7">
      <c r="A130" s="17" t="str">
        <f t="shared" si="2"/>
        <v>datum</v>
      </c>
      <c r="E130" s="23" t="s">
        <v>75</v>
      </c>
    </row>
    <row r="131" spans="1:7">
      <c r="A131" s="17" t="str">
        <f>CONCATENATE(IF($A$1=3,G131,IF($A$1=2,F131,E131)))</f>
        <v/>
      </c>
    </row>
    <row r="132" spans="1:7">
      <c r="A132" s="17" t="str">
        <f t="shared" si="2"/>
        <v/>
      </c>
    </row>
    <row r="133" spans="1:7">
      <c r="A133" s="17" t="str">
        <f t="shared" si="2"/>
        <v>Monats-</v>
      </c>
      <c r="E133" s="23" t="s">
        <v>76</v>
      </c>
    </row>
    <row r="134" spans="1:7">
      <c r="A134" s="17" t="str">
        <f t="shared" si="2"/>
        <v>lohn</v>
      </c>
      <c r="E134" s="23" t="s">
        <v>77</v>
      </c>
    </row>
    <row r="135" spans="1:7">
      <c r="A135" s="17" t="str">
        <f>CONCATENATE(IF($A$1=3,G135,IF($A$1=2,F135,E135)))</f>
        <v/>
      </c>
    </row>
    <row r="136" spans="1:7">
      <c r="A136" s="17" t="str">
        <f t="shared" si="2"/>
        <v/>
      </c>
    </row>
    <row r="137" spans="1:7">
      <c r="A137" s="17" t="str">
        <f t="shared" si="2"/>
        <v>Stunden-</v>
      </c>
      <c r="E137" s="23" t="s">
        <v>78</v>
      </c>
    </row>
    <row r="138" spans="1:7">
      <c r="A138" s="17" t="str">
        <f t="shared" si="2"/>
        <v>lohn</v>
      </c>
      <c r="E138" s="23" t="s">
        <v>77</v>
      </c>
    </row>
    <row r="139" spans="1:7">
      <c r="A139" s="17" t="str">
        <f>CONCATENATE(IF($A$1=3,G139,IF($A$1=2,F139,E139)))</f>
        <v>Anzahl bez.</v>
      </c>
      <c r="E139" s="23" t="s">
        <v>79</v>
      </c>
    </row>
    <row r="140" spans="1:7">
      <c r="A140" s="17" t="str">
        <f>CONCATENATE(IF($A$1=3,G140,IF($A$1=2,F140,E140)))</f>
        <v xml:space="preserve">Monate </v>
      </c>
      <c r="E140" s="23" t="s">
        <v>80</v>
      </c>
    </row>
    <row r="141" spans="1:7">
      <c r="A141" s="17" t="str">
        <f>CONCATENATE(IF($A$1=3,G141,IF($A$1=2,F141,E141)))</f>
        <v>pro Jahr</v>
      </c>
      <c r="E141" s="23" t="s">
        <v>81</v>
      </c>
    </row>
    <row r="142" spans="1:7">
      <c r="A142" s="17" t="str">
        <f>CONCATENATE(IF($A$1=3,G142,IF($A$1=2,F142,E142)))</f>
        <v>(12/13)</v>
      </c>
      <c r="E142" s="23" t="s">
        <v>82</v>
      </c>
      <c r="F142" s="22"/>
      <c r="G142" s="22"/>
    </row>
    <row r="143" spans="1:7">
      <c r="A143" s="17" t="str">
        <f>CONCATENATE(IF($A$1=3,G143,IF($A$1=2,F143,E143)))</f>
        <v>Weitere</v>
      </c>
      <c r="E143" s="23" t="s">
        <v>83</v>
      </c>
    </row>
    <row r="144" spans="1:7">
      <c r="A144" s="17" t="str">
        <f t="shared" si="2"/>
        <v>Lohn-</v>
      </c>
      <c r="E144" s="23" t="s">
        <v>84</v>
      </c>
    </row>
    <row r="145" spans="1:5">
      <c r="A145" s="17" t="str">
        <f t="shared" si="2"/>
        <v>bestand-</v>
      </c>
      <c r="E145" s="23" t="s">
        <v>85</v>
      </c>
    </row>
    <row r="146" spans="1:5">
      <c r="A146" s="17" t="str">
        <f t="shared" si="2"/>
        <v>teile p. Jahr</v>
      </c>
      <c r="E146" s="23" t="s">
        <v>86</v>
      </c>
    </row>
    <row r="147" spans="1:5">
      <c r="A147" s="17" t="str">
        <f>CONCATENATE(IF($A$1=3,G147,IF($A$1=2,F147,E147)))</f>
        <v>Jahres-</v>
      </c>
      <c r="E147" s="21" t="s">
        <v>87</v>
      </c>
    </row>
    <row r="148" spans="1:5">
      <c r="A148" s="17" t="str">
        <f t="shared" si="2"/>
        <v>durchschn.</v>
      </c>
      <c r="E148" s="23" t="s">
        <v>88</v>
      </c>
    </row>
    <row r="149" spans="1:5">
      <c r="A149" s="17" t="str">
        <f t="shared" si="2"/>
        <v>wöchentl.</v>
      </c>
      <c r="E149" s="23" t="s">
        <v>89</v>
      </c>
    </row>
    <row r="150" spans="1:5">
      <c r="A150" s="17" t="str">
        <f t="shared" si="2"/>
        <v>Arbeitszeit</v>
      </c>
      <c r="E150" s="23" t="s">
        <v>90</v>
      </c>
    </row>
    <row r="151" spans="1:5">
      <c r="A151" s="17" t="str">
        <f>CONCATENATE(IF($A$1=3,G151,IF($A$1=2,F151,E151)))</f>
        <v/>
      </c>
    </row>
    <row r="152" spans="1:5">
      <c r="A152" s="17" t="str">
        <f t="shared" si="2"/>
        <v>Anzahl</v>
      </c>
      <c r="E152" s="23" t="s">
        <v>91</v>
      </c>
    </row>
    <row r="153" spans="1:5">
      <c r="A153" s="17" t="str">
        <f t="shared" si="2"/>
        <v>Ferientage</v>
      </c>
      <c r="E153" s="23" t="s">
        <v>92</v>
      </c>
    </row>
    <row r="154" spans="1:5">
      <c r="A154" s="17" t="str">
        <f t="shared" si="2"/>
        <v>pro Jahr</v>
      </c>
      <c r="E154" s="23" t="s">
        <v>81</v>
      </c>
    </row>
    <row r="155" spans="1:5">
      <c r="A155" s="17" t="str">
        <f>CONCATENATE(IF($A$1=3,G155,IF($A$1=2,F155,E155)))</f>
        <v/>
      </c>
    </row>
    <row r="156" spans="1:5">
      <c r="A156" s="17" t="str">
        <f t="shared" si="2"/>
        <v>Anzahl</v>
      </c>
      <c r="E156" s="23" t="s">
        <v>91</v>
      </c>
    </row>
    <row r="157" spans="1:5">
      <c r="A157" s="17" t="str">
        <f t="shared" si="2"/>
        <v>Feiertage</v>
      </c>
      <c r="E157" s="23" t="s">
        <v>93</v>
      </c>
    </row>
    <row r="158" spans="1:5">
      <c r="A158" s="17" t="str">
        <f t="shared" si="2"/>
        <v>pro Jahr</v>
      </c>
      <c r="E158" s="23" t="s">
        <v>81</v>
      </c>
    </row>
    <row r="159" spans="1:5">
      <c r="A159" s="17" t="str">
        <f>CONCATENATE(IF($A$1=3,G159,IF($A$1=2,F159,E159)))</f>
        <v>Anrechen-</v>
      </c>
      <c r="E159" s="23" t="s">
        <v>94</v>
      </c>
    </row>
    <row r="160" spans="1:5">
      <c r="A160" s="17" t="str">
        <f t="shared" si="2"/>
        <v>barer</v>
      </c>
      <c r="E160" s="23" t="s">
        <v>95</v>
      </c>
    </row>
    <row r="161" spans="1:7">
      <c r="A161" s="17" t="str">
        <f t="shared" si="2"/>
        <v>Stunden-</v>
      </c>
      <c r="E161" s="23" t="s">
        <v>78</v>
      </c>
    </row>
    <row r="162" spans="1:7">
      <c r="A162" s="17" t="str">
        <f t="shared" si="2"/>
        <v>Verdienst</v>
      </c>
      <c r="E162" s="23" t="s">
        <v>96</v>
      </c>
    </row>
    <row r="163" spans="1:7">
      <c r="A163" s="17" t="str">
        <f t="shared" si="2"/>
        <v>wurde gekürzt</v>
      </c>
      <c r="E163" s="23" t="s">
        <v>97</v>
      </c>
    </row>
    <row r="164" spans="1:7">
      <c r="A164" s="17"/>
    </row>
    <row r="165" spans="1:7">
      <c r="A165" s="17"/>
    </row>
    <row r="166" spans="1:7">
      <c r="A166" s="17"/>
      <c r="D166" s="2" t="s">
        <v>98</v>
      </c>
    </row>
    <row r="167" spans="1:7">
      <c r="A167" s="17" t="str">
        <f t="shared" si="2"/>
        <v/>
      </c>
      <c r="G167" s="22"/>
    </row>
    <row r="168" spans="1:7">
      <c r="A168" s="17" t="str">
        <f t="shared" si="2"/>
        <v>Abrechnungsperiode</v>
      </c>
      <c r="E168" s="23" t="s">
        <v>52</v>
      </c>
    </row>
    <row r="169" spans="1:7">
      <c r="A169" s="17"/>
    </row>
    <row r="170" spans="1:7">
      <c r="A170" s="17" t="str">
        <f t="shared" si="2"/>
        <v/>
      </c>
    </row>
    <row r="171" spans="1:7">
      <c r="A171" s="17" t="str">
        <f t="shared" si="2"/>
        <v/>
      </c>
    </row>
    <row r="172" spans="1:7">
      <c r="A172" s="17" t="str">
        <f t="shared" si="2"/>
        <v>Name,Vorname</v>
      </c>
      <c r="E172" s="23" t="s">
        <v>99</v>
      </c>
    </row>
    <row r="173" spans="1:7">
      <c r="A173" s="17" t="str">
        <f t="shared" si="2"/>
        <v>anrechen-</v>
      </c>
      <c r="E173" s="23" t="s">
        <v>100</v>
      </c>
    </row>
    <row r="174" spans="1:7">
      <c r="A174" s="17" t="str">
        <f t="shared" si="2"/>
        <v>barer Std.-</v>
      </c>
      <c r="E174" s="23" t="s">
        <v>101</v>
      </c>
    </row>
    <row r="175" spans="1:7">
      <c r="A175" s="17" t="str">
        <f t="shared" si="2"/>
        <v>Verdienst</v>
      </c>
      <c r="E175" s="23" t="s">
        <v>96</v>
      </c>
    </row>
    <row r="176" spans="1:7">
      <c r="A176" s="17" t="str">
        <f t="shared" si="2"/>
        <v>Wöchentl.</v>
      </c>
      <c r="E176" s="23" t="s">
        <v>102</v>
      </c>
      <c r="F176" s="22"/>
    </row>
    <row r="177" spans="1:5">
      <c r="A177" s="17" t="str">
        <f t="shared" si="2"/>
        <v>Arbeitszeit</v>
      </c>
      <c r="E177" s="23" t="s">
        <v>90</v>
      </c>
    </row>
    <row r="178" spans="1:5">
      <c r="A178" s="17" t="str">
        <f t="shared" si="2"/>
        <v>in der AP</v>
      </c>
      <c r="E178" s="23" t="s">
        <v>103</v>
      </c>
    </row>
    <row r="179" spans="1:5">
      <c r="A179" s="17" t="str">
        <f t="shared" si="2"/>
        <v>Sollstd. Abr.-</v>
      </c>
      <c r="E179" s="23" t="s">
        <v>104</v>
      </c>
    </row>
    <row r="180" spans="1:5">
      <c r="A180" s="17" t="str">
        <f t="shared" si="2"/>
        <v>Periode Inkl.</v>
      </c>
      <c r="E180" s="23" t="s">
        <v>105</v>
      </c>
    </row>
    <row r="181" spans="1:5">
      <c r="A181" s="17" t="str">
        <f t="shared" si="2"/>
        <v>Vorholzeit</v>
      </c>
      <c r="E181" s="23" t="s">
        <v>106</v>
      </c>
    </row>
    <row r="182" spans="1:5">
      <c r="A182" s="17" t="str">
        <f t="shared" si="2"/>
        <v/>
      </c>
    </row>
    <row r="183" spans="1:5">
      <c r="A183" s="17" t="str">
        <f t="shared" si="2"/>
        <v/>
      </c>
    </row>
    <row r="184" spans="1:5">
      <c r="A184" s="17" t="str">
        <f t="shared" si="2"/>
        <v>Istzeit</v>
      </c>
      <c r="E184" s="23" t="s">
        <v>107</v>
      </c>
    </row>
    <row r="185" spans="1:5">
      <c r="A185" s="17" t="str">
        <f t="shared" si="2"/>
        <v>Bezahlte/</v>
      </c>
      <c r="E185" s="23" t="s">
        <v>108</v>
      </c>
    </row>
    <row r="186" spans="1:5">
      <c r="A186" s="17" t="str">
        <f t="shared" si="2"/>
        <v>Unbezahlte</v>
      </c>
      <c r="E186" s="23" t="s">
        <v>109</v>
      </c>
    </row>
    <row r="187" spans="1:5">
      <c r="A187" s="17" t="str">
        <f t="shared" si="2"/>
        <v>Absenzen</v>
      </c>
      <c r="E187" s="23" t="s">
        <v>110</v>
      </c>
    </row>
    <row r="188" spans="1:5">
      <c r="A188" s="17" t="str">
        <f t="shared" si="2"/>
        <v/>
      </c>
    </row>
    <row r="189" spans="1:5">
      <c r="A189" s="17" t="str">
        <f t="shared" si="2"/>
        <v>Saldo Ende Per.</v>
      </c>
      <c r="E189" s="23" t="s">
        <v>111</v>
      </c>
    </row>
    <row r="190" spans="1:5">
      <c r="A190" s="17" t="str">
        <f t="shared" si="2"/>
        <v>vorherg.</v>
      </c>
      <c r="E190" s="23" t="s">
        <v>112</v>
      </c>
    </row>
    <row r="191" spans="1:5">
      <c r="A191" s="17" t="str">
        <f t="shared" ref="A191:A234" si="3">CONCATENATE(IF($A$1=3,G191,IF($A$1=2,F191,E191)))</f>
        <v>(nur für Gleitzeit)</v>
      </c>
      <c r="E191" s="23" t="s">
        <v>113</v>
      </c>
    </row>
    <row r="192" spans="1:5">
      <c r="A192" s="17" t="str">
        <f t="shared" si="3"/>
        <v/>
      </c>
    </row>
    <row r="193" spans="1:7">
      <c r="A193" s="17" t="str">
        <f t="shared" si="3"/>
        <v>laufend</v>
      </c>
      <c r="E193" s="23" t="s">
        <v>114</v>
      </c>
    </row>
    <row r="194" spans="1:7">
      <c r="A194" s="17" t="str">
        <f t="shared" si="3"/>
        <v/>
      </c>
    </row>
    <row r="195" spans="1:7">
      <c r="A195" s="17" t="str">
        <f t="shared" si="3"/>
        <v/>
      </c>
    </row>
    <row r="196" spans="1:7">
      <c r="A196" s="17" t="str">
        <f t="shared" si="3"/>
        <v>Diff.</v>
      </c>
      <c r="E196" s="23" t="s">
        <v>115</v>
      </c>
    </row>
    <row r="197" spans="1:7">
      <c r="A197" s="17" t="str">
        <f t="shared" si="3"/>
        <v>Ausfall-</v>
      </c>
      <c r="E197" s="23" t="s">
        <v>116</v>
      </c>
    </row>
    <row r="198" spans="1:7">
      <c r="A198" s="17" t="str">
        <f t="shared" si="3"/>
        <v>stunden</v>
      </c>
      <c r="E198" s="23" t="s">
        <v>117</v>
      </c>
    </row>
    <row r="199" spans="1:7">
      <c r="A199" s="17" t="str">
        <f t="shared" si="3"/>
        <v>total</v>
      </c>
      <c r="E199" s="23" t="s">
        <v>118</v>
      </c>
    </row>
    <row r="200" spans="1:7">
      <c r="A200" s="17" t="str">
        <f t="shared" si="3"/>
        <v>Saldo</v>
      </c>
      <c r="E200" s="23" t="s">
        <v>119</v>
      </c>
    </row>
    <row r="201" spans="1:7">
      <c r="A201" s="17" t="str">
        <f t="shared" si="3"/>
        <v>Mehrstd.</v>
      </c>
      <c r="E201" s="23" t="s">
        <v>120</v>
      </c>
    </row>
    <row r="202" spans="1:7">
      <c r="A202" s="17" t="str">
        <f t="shared" si="3"/>
        <v>Vormonate</v>
      </c>
      <c r="E202" s="23" t="s">
        <v>121</v>
      </c>
    </row>
    <row r="203" spans="1:7">
      <c r="A203" s="17" t="str">
        <f t="shared" si="3"/>
        <v>Anrechen-</v>
      </c>
      <c r="E203" s="23" t="s">
        <v>94</v>
      </c>
    </row>
    <row r="204" spans="1:7">
      <c r="A204" s="17" t="str">
        <f t="shared" si="3"/>
        <v>bare Aus-</v>
      </c>
      <c r="E204" s="23" t="s">
        <v>122</v>
      </c>
    </row>
    <row r="205" spans="1:7">
      <c r="A205" s="17" t="str">
        <f t="shared" si="3"/>
        <v>fall-Std.</v>
      </c>
      <c r="E205" s="23" t="s">
        <v>123</v>
      </c>
    </row>
    <row r="206" spans="1:7">
      <c r="A206" s="17" t="str">
        <f t="shared" si="3"/>
        <v>Verdienst-</v>
      </c>
      <c r="E206" s="23" t="s">
        <v>124</v>
      </c>
    </row>
    <row r="207" spans="1:7">
      <c r="A207" s="17" t="str">
        <f t="shared" si="3"/>
        <v>ausfall</v>
      </c>
      <c r="E207" s="23" t="s">
        <v>125</v>
      </c>
    </row>
    <row r="208" spans="1:7">
      <c r="A208" s="17" t="str">
        <f t="shared" si="3"/>
        <v>100%</v>
      </c>
      <c r="E208" s="27" t="s">
        <v>126</v>
      </c>
      <c r="F208" s="27"/>
      <c r="G208" s="27"/>
    </row>
    <row r="209" spans="1:7">
      <c r="A209" s="17" t="str">
        <f t="shared" si="3"/>
        <v>Verdienst-</v>
      </c>
      <c r="E209" s="23" t="s">
        <v>124</v>
      </c>
    </row>
    <row r="210" spans="1:7">
      <c r="A210" s="17" t="str">
        <f t="shared" si="3"/>
        <v>ausfall</v>
      </c>
      <c r="E210" s="23" t="s">
        <v>125</v>
      </c>
    </row>
    <row r="211" spans="1:7">
      <c r="A211" s="17" t="str">
        <f t="shared" si="3"/>
        <v>80%</v>
      </c>
      <c r="E211" s="27" t="s">
        <v>127</v>
      </c>
      <c r="F211" s="27"/>
      <c r="G211" s="27"/>
    </row>
    <row r="212" spans="1:7">
      <c r="A212" s="17" t="str">
        <f t="shared" si="3"/>
        <v>Verdienst</v>
      </c>
      <c r="E212" s="23" t="s">
        <v>96</v>
      </c>
    </row>
    <row r="213" spans="1:7">
      <c r="A213" s="17" t="str">
        <f t="shared" si="3"/>
        <v>Zwischen-</v>
      </c>
      <c r="E213" s="23" t="s">
        <v>128</v>
      </c>
    </row>
    <row r="214" spans="1:7">
      <c r="A214" s="17" t="str">
        <f t="shared" si="3"/>
        <v>Beschäftigung</v>
      </c>
      <c r="E214" s="23" t="s">
        <v>129</v>
      </c>
    </row>
    <row r="215" spans="1:7">
      <c r="A215" s="17" t="str">
        <f t="shared" si="3"/>
        <v>Abzug</v>
      </c>
      <c r="E215" s="23" t="s">
        <v>130</v>
      </c>
    </row>
    <row r="216" spans="1:7">
      <c r="A216" s="17" t="str">
        <f t="shared" si="3"/>
        <v>Karenztage</v>
      </c>
      <c r="E216" s="23" t="s">
        <v>58</v>
      </c>
    </row>
    <row r="217" spans="1:7">
      <c r="A217" s="17" t="str">
        <f t="shared" si="3"/>
        <v>80%</v>
      </c>
      <c r="E217" s="27" t="s">
        <v>127</v>
      </c>
      <c r="F217" s="27"/>
      <c r="G217" s="27"/>
    </row>
    <row r="218" spans="1:7">
      <c r="A218" s="17" t="str">
        <f t="shared" si="3"/>
        <v/>
      </c>
    </row>
    <row r="219" spans="1:7">
      <c r="A219" s="17" t="str">
        <f t="shared" si="3"/>
        <v>Beantragte</v>
      </c>
      <c r="E219" s="23" t="s">
        <v>131</v>
      </c>
    </row>
    <row r="220" spans="1:7">
      <c r="A220" s="17" t="str">
        <f t="shared" si="3"/>
        <v>Vergütung</v>
      </c>
      <c r="E220" s="23" t="s">
        <v>132</v>
      </c>
    </row>
    <row r="221" spans="1:7">
      <c r="A221" s="17" t="str">
        <f t="shared" si="3"/>
        <v>Seitentotal</v>
      </c>
      <c r="E221" s="23" t="s">
        <v>133</v>
      </c>
    </row>
    <row r="222" spans="1:7">
      <c r="A222" s="17" t="str">
        <f t="shared" si="3"/>
        <v>Anzahl bezugsberechtigter Mitarbeiter:</v>
      </c>
      <c r="E222" s="23" t="s">
        <v>134</v>
      </c>
    </row>
    <row r="223" spans="1:7">
      <c r="A223" s="17" t="str">
        <f t="shared" si="3"/>
        <v>Anzahl betroffener Mitarbeiter:</v>
      </c>
      <c r="E223" s="23" t="s">
        <v>135</v>
      </c>
    </row>
    <row r="224" spans="1:7">
      <c r="A224" s="17" t="str">
        <f t="shared" si="3"/>
        <v>Arbeitsausfall in Prozent:</v>
      </c>
      <c r="E224" s="23" t="s">
        <v>136</v>
      </c>
    </row>
    <row r="225" spans="1:7">
      <c r="A225" s="17" t="str">
        <f t="shared" si="3"/>
        <v/>
      </c>
    </row>
    <row r="226" spans="1:7">
      <c r="A226" s="17" t="str">
        <f t="shared" si="3"/>
        <v>Anspruch: 80%</v>
      </c>
      <c r="E226" s="23" t="s">
        <v>137</v>
      </c>
    </row>
    <row r="227" spans="1:7">
      <c r="A227" s="17" t="str">
        <f t="shared" si="3"/>
        <v>Max. VV:</v>
      </c>
      <c r="E227" s="23" t="s">
        <v>138</v>
      </c>
    </row>
    <row r="228" spans="1:7">
      <c r="A228" s="17" t="str">
        <f t="shared" si="3"/>
        <v/>
      </c>
    </row>
    <row r="229" spans="1:7">
      <c r="A229" s="17" t="str">
        <f t="shared" si="3"/>
        <v>AHV/IV/EO/ALV:</v>
      </c>
      <c r="E229" s="23" t="s">
        <v>139</v>
      </c>
    </row>
    <row r="230" spans="1:7">
      <c r="A230" s="17" t="str">
        <f t="shared" si="3"/>
        <v>Karenzzeit:</v>
      </c>
      <c r="E230" s="23" t="s">
        <v>140</v>
      </c>
    </row>
    <row r="231" spans="1:7">
      <c r="A231" s="17" t="str">
        <f t="shared" si="3"/>
        <v>Tag(e)</v>
      </c>
      <c r="E231" s="27" t="s">
        <v>141</v>
      </c>
    </row>
    <row r="232" spans="1:7">
      <c r="A232" s="17" t="str">
        <f t="shared" si="3"/>
        <v>Total:</v>
      </c>
      <c r="E232" s="23" t="s">
        <v>142</v>
      </c>
    </row>
    <row r="233" spans="1:7">
      <c r="A233" s="17" t="str">
        <f t="shared" si="3"/>
        <v/>
      </c>
    </row>
    <row r="234" spans="1:7">
      <c r="A234" s="17" t="str">
        <f t="shared" si="3"/>
        <v>Schlechtwetterentschädigung:</v>
      </c>
      <c r="E234" s="23" t="s">
        <v>143</v>
      </c>
      <c r="G234" s="22"/>
    </row>
    <row r="237" spans="1:7">
      <c r="D237" s="2" t="s">
        <v>144</v>
      </c>
    </row>
    <row r="238" spans="1:7">
      <c r="A238" s="17" t="str">
        <f t="shared" ref="A238:A293" si="4">CONCATENATE(IF($A$1=3,G238,IF($A$1=2,F238,E238)))</f>
        <v>Datum</v>
      </c>
      <c r="E238" s="23" t="s">
        <v>145</v>
      </c>
      <c r="G238" s="22"/>
    </row>
    <row r="239" spans="1:7">
      <c r="A239" s="17" t="str">
        <f t="shared" si="4"/>
        <v>Gültig ab</v>
      </c>
      <c r="E239" s="23" t="s">
        <v>146</v>
      </c>
      <c r="G239" s="22"/>
    </row>
    <row r="240" spans="1:7">
      <c r="A240" s="17"/>
    </row>
    <row r="241" spans="1:7">
      <c r="A241" s="17" t="str">
        <f t="shared" si="4"/>
        <v>Arbeitstage</v>
      </c>
      <c r="E241" s="23" t="s">
        <v>147</v>
      </c>
      <c r="G241" s="22"/>
    </row>
    <row r="242" spans="1:7">
      <c r="A242" s="17" t="str">
        <f t="shared" si="4"/>
        <v>pro jahr</v>
      </c>
      <c r="E242" s="23" t="s">
        <v>148</v>
      </c>
    </row>
    <row r="243" spans="1:7">
      <c r="A243" s="17"/>
    </row>
    <row r="244" spans="1:7">
      <c r="A244" s="17" t="str">
        <f t="shared" si="4"/>
        <v>Max. massgeb.</v>
      </c>
      <c r="E244" s="23" t="s">
        <v>149</v>
      </c>
    </row>
    <row r="245" spans="1:7">
      <c r="A245" s="17" t="str">
        <f t="shared" si="4"/>
        <v>Verdienst</v>
      </c>
      <c r="E245" s="23" t="s">
        <v>96</v>
      </c>
    </row>
    <row r="246" spans="1:7">
      <c r="A246" s="17"/>
    </row>
    <row r="247" spans="1:7">
      <c r="A247" s="17" t="str">
        <f t="shared" si="4"/>
        <v>Beitragssatz</v>
      </c>
      <c r="E247" s="23" t="s">
        <v>150</v>
      </c>
    </row>
    <row r="248" spans="1:7">
      <c r="A248" s="17"/>
    </row>
    <row r="249" spans="1:7">
      <c r="A249" s="17" t="str">
        <f t="shared" si="4"/>
        <v>Anzahl</v>
      </c>
      <c r="E249" s="23" t="s">
        <v>91</v>
      </c>
    </row>
    <row r="250" spans="1:7">
      <c r="A250" s="17" t="str">
        <f t="shared" si="4"/>
        <v>Mitarbeiter</v>
      </c>
      <c r="E250" s="23" t="s">
        <v>151</v>
      </c>
    </row>
    <row r="251" spans="1:7">
      <c r="A251" s="17" t="str">
        <f t="shared" si="4"/>
        <v>a1: bis 18 Mitarbeiter</v>
      </c>
      <c r="E251" s="23" t="s">
        <v>152</v>
      </c>
    </row>
    <row r="252" spans="1:7">
      <c r="A252" s="17" t="str">
        <f t="shared" si="4"/>
        <v>a2: bis 39 Mitarbeiter</v>
      </c>
      <c r="E252" s="23" t="s">
        <v>153</v>
      </c>
    </row>
    <row r="253" spans="1:7">
      <c r="A253" s="17" t="str">
        <f t="shared" si="4"/>
        <v>a3: bis 60 Mitarbeiter</v>
      </c>
      <c r="E253" s="23" t="s">
        <v>154</v>
      </c>
    </row>
    <row r="254" spans="1:7">
      <c r="A254" s="17" t="str">
        <f t="shared" si="4"/>
        <v>a4: bis 81 Mitarbeiter</v>
      </c>
      <c r="E254" s="23" t="s">
        <v>155</v>
      </c>
    </row>
    <row r="255" spans="1:7">
      <c r="A255" s="17" t="str">
        <f t="shared" si="4"/>
        <v>a5: bis 102 Mitarbeiter</v>
      </c>
      <c r="E255" s="23" t="s">
        <v>156</v>
      </c>
    </row>
    <row r="256" spans="1:7">
      <c r="A256" s="17" t="str">
        <f t="shared" si="4"/>
        <v>b1: bis 144 Mitarbeiter</v>
      </c>
      <c r="E256" s="23" t="s">
        <v>157</v>
      </c>
    </row>
    <row r="257" spans="1:5">
      <c r="A257" s="17" t="str">
        <f t="shared" si="4"/>
        <v>b2: bis 186 Mitarbeiter</v>
      </c>
      <c r="E257" s="23" t="s">
        <v>158</v>
      </c>
    </row>
    <row r="258" spans="1:5">
      <c r="A258" s="17" t="str">
        <f t="shared" si="4"/>
        <v>b3: bis 207 Mitarbeiter</v>
      </c>
      <c r="E258" s="23" t="s">
        <v>159</v>
      </c>
    </row>
    <row r="259" spans="1:5">
      <c r="A259" s="17" t="str">
        <f t="shared" si="4"/>
        <v>b4: bis 249 Mitarbeiter</v>
      </c>
      <c r="E259" s="23" t="s">
        <v>160</v>
      </c>
    </row>
    <row r="260" spans="1:5">
      <c r="A260" s="17" t="str">
        <f t="shared" si="4"/>
        <v>b5: bis 291 Mitarbeiter</v>
      </c>
      <c r="E260" s="23" t="s">
        <v>161</v>
      </c>
    </row>
    <row r="261" spans="1:5">
      <c r="A261" s="17" t="str">
        <f t="shared" si="4"/>
        <v>c1: bis 333 Mitarbeiter</v>
      </c>
      <c r="E261" s="23" t="s">
        <v>162</v>
      </c>
    </row>
    <row r="262" spans="1:5">
      <c r="A262" s="17" t="str">
        <f t="shared" si="4"/>
        <v>c2: bis 375 Mitarbeiter</v>
      </c>
      <c r="E262" s="23" t="s">
        <v>163</v>
      </c>
    </row>
    <row r="263" spans="1:5">
      <c r="A263" s="17" t="str">
        <f t="shared" si="4"/>
        <v>c3: bis 417 Mitarbeiter</v>
      </c>
      <c r="E263" s="23" t="s">
        <v>164</v>
      </c>
    </row>
    <row r="264" spans="1:5">
      <c r="A264" s="17" t="str">
        <f t="shared" si="4"/>
        <v>c4: bis 459 Mitarbeiter</v>
      </c>
      <c r="E264" s="23" t="s">
        <v>165</v>
      </c>
    </row>
    <row r="265" spans="1:5">
      <c r="A265" s="17" t="str">
        <f t="shared" si="4"/>
        <v>c5: bis 501 Mitarbeiter</v>
      </c>
      <c r="E265" s="23" t="s">
        <v>166</v>
      </c>
    </row>
    <row r="266" spans="1:5">
      <c r="A266" s="17" t="str">
        <f t="shared" si="4"/>
        <v>d1: bis 564 Mitarbeiter</v>
      </c>
      <c r="E266" s="23" t="s">
        <v>167</v>
      </c>
    </row>
    <row r="267" spans="1:5">
      <c r="A267" s="17" t="str">
        <f t="shared" si="4"/>
        <v>d2: bis 627 Mitarbeiter</v>
      </c>
      <c r="E267" s="23" t="s">
        <v>168</v>
      </c>
    </row>
    <row r="268" spans="1:5">
      <c r="A268" s="17" t="str">
        <f t="shared" si="4"/>
        <v>d3: bis 690 Mitarbeiter</v>
      </c>
      <c r="E268" s="23" t="s">
        <v>169</v>
      </c>
    </row>
    <row r="269" spans="1:5">
      <c r="A269" s="17" t="str">
        <f t="shared" si="4"/>
        <v>d4: bis 753 Mitarbeiter</v>
      </c>
      <c r="E269" s="23" t="s">
        <v>170</v>
      </c>
    </row>
    <row r="270" spans="1:5">
      <c r="A270" s="17" t="str">
        <f t="shared" si="4"/>
        <v>e1: bis 816 Mitarbeiter</v>
      </c>
      <c r="E270" s="23" t="s">
        <v>171</v>
      </c>
    </row>
    <row r="271" spans="1:5">
      <c r="A271" s="17" t="str">
        <f t="shared" si="4"/>
        <v>e2: bis 879 Mitarbeiter</v>
      </c>
      <c r="E271" s="23" t="s">
        <v>172</v>
      </c>
    </row>
    <row r="272" spans="1:5">
      <c r="A272" s="17" t="str">
        <f t="shared" si="4"/>
        <v>e3: bis 942 Mitarbeiter</v>
      </c>
      <c r="E272" s="23" t="s">
        <v>173</v>
      </c>
    </row>
    <row r="273" spans="1:7">
      <c r="A273" s="17" t="str">
        <f t="shared" si="4"/>
        <v>e4: bis 1005 Mitarbeiter</v>
      </c>
      <c r="E273" s="23" t="s">
        <v>174</v>
      </c>
    </row>
    <row r="274" spans="1:7">
      <c r="A274" s="17"/>
    </row>
    <row r="275" spans="1:7">
      <c r="A275" s="17"/>
    </row>
    <row r="276" spans="1:7">
      <c r="A276" s="17" t="str">
        <f t="shared" si="4"/>
        <v>Sichtbar</v>
      </c>
      <c r="E276" s="23" t="s">
        <v>175</v>
      </c>
    </row>
    <row r="277" spans="1:7">
      <c r="A277" s="17" t="str">
        <f t="shared" si="4"/>
        <v>Anfang</v>
      </c>
      <c r="E277" s="23" t="s">
        <v>176</v>
      </c>
    </row>
    <row r="278" spans="1:7">
      <c r="A278" s="17"/>
    </row>
    <row r="279" spans="1:7">
      <c r="A279" s="17" t="str">
        <f t="shared" si="4"/>
        <v>Erfasst</v>
      </c>
      <c r="E279" s="23" t="s">
        <v>177</v>
      </c>
      <c r="G279" s="22"/>
    </row>
    <row r="280" spans="1:7">
      <c r="A280" s="17"/>
    </row>
    <row r="281" spans="1:7">
      <c r="A281" s="17" t="str">
        <f t="shared" si="4"/>
        <v>Datum</v>
      </c>
      <c r="E281" s="23" t="s">
        <v>145</v>
      </c>
      <c r="G281" s="22"/>
    </row>
    <row r="282" spans="1:7">
      <c r="A282" s="17"/>
    </row>
    <row r="283" spans="1:7">
      <c r="A283" s="17" t="str">
        <f t="shared" si="4"/>
        <v>Erste Zeile:</v>
      </c>
      <c r="E283" s="23" t="s">
        <v>178</v>
      </c>
      <c r="G283" s="22"/>
    </row>
    <row r="284" spans="1:7">
      <c r="A284" s="17" t="str">
        <f t="shared" si="4"/>
        <v>Letzte Zeile:</v>
      </c>
      <c r="E284" s="23" t="s">
        <v>179</v>
      </c>
      <c r="G284" s="22"/>
    </row>
    <row r="285" spans="1:7">
      <c r="A285" s="17" t="str">
        <f t="shared" si="4"/>
        <v>Schutzwort:</v>
      </c>
      <c r="E285" s="23" t="s">
        <v>180</v>
      </c>
      <c r="G285" s="22"/>
    </row>
    <row r="286" spans="1:7">
      <c r="A286" s="17" t="str">
        <f t="shared" si="4"/>
        <v>AHV-Pflicht ab:</v>
      </c>
      <c r="E286" s="23" t="s">
        <v>181</v>
      </c>
      <c r="G286" s="22"/>
    </row>
    <row r="287" spans="1:7">
      <c r="A287" s="17" t="str">
        <f t="shared" si="4"/>
        <v>Version:</v>
      </c>
      <c r="E287" s="23" t="s">
        <v>182</v>
      </c>
    </row>
    <row r="288" spans="1:7">
      <c r="A288" s="17" t="str">
        <f t="shared" si="4"/>
        <v>TCRD (0=nein, 1=ja):</v>
      </c>
      <c r="E288" s="22" t="s">
        <v>183</v>
      </c>
      <c r="F288" s="22"/>
      <c r="G288" s="22"/>
    </row>
    <row r="289" spans="1:7">
      <c r="A289" s="17" t="str">
        <f t="shared" si="4"/>
        <v>TCRD erste Zeile:</v>
      </c>
      <c r="E289" s="22" t="s">
        <v>184</v>
      </c>
      <c r="F289" s="22"/>
      <c r="G289" s="22"/>
    </row>
    <row r="290" spans="1:7">
      <c r="A290" s="17" t="str">
        <f t="shared" si="4"/>
        <v>TCRD letzte Zeile:</v>
      </c>
      <c r="E290" s="22" t="s">
        <v>185</v>
      </c>
      <c r="F290" s="22"/>
      <c r="G290" s="22"/>
    </row>
    <row r="291" spans="1:7">
      <c r="A291" s="17"/>
    </row>
    <row r="292" spans="1:7">
      <c r="A292" s="17"/>
    </row>
    <row r="293" spans="1:7">
      <c r="A293" s="17" t="str">
        <f t="shared" si="4"/>
        <v>Karenztage</v>
      </c>
      <c r="E293" s="23" t="s">
        <v>58</v>
      </c>
    </row>
    <row r="296" spans="1:7">
      <c r="A296" s="17" t="str">
        <f t="shared" ref="A296:A302" si="5">CONCATENATE(IF($A$1=3,G296,IF($A$1=2,F296,E296)))</f>
        <v>Hilfetexte für die Abrechnung von wetterbedingten Arbeitsausfällen</v>
      </c>
      <c r="E296" s="22" t="s">
        <v>186</v>
      </c>
      <c r="G296" s="22"/>
    </row>
    <row r="297" spans="1:7">
      <c r="A297" s="17" t="str">
        <f t="shared" si="5"/>
        <v>Hilfetexttitel</v>
      </c>
      <c r="E297" s="23" t="s">
        <v>187</v>
      </c>
    </row>
    <row r="298" spans="1:7">
      <c r="A298" s="17" t="str">
        <f t="shared" si="5"/>
        <v>Hilfetext</v>
      </c>
      <c r="E298" s="23" t="s">
        <v>188</v>
      </c>
    </row>
    <row r="299" spans="1:7">
      <c r="A299" s="17" t="str">
        <f t="shared" si="5"/>
        <v>Allgemeine Erläuterungen</v>
      </c>
      <c r="E299" s="23" t="s">
        <v>189</v>
      </c>
    </row>
    <row r="300" spans="1:7">
      <c r="A300" s="17" t="str">
        <f t="shared" si="5"/>
        <v>Erläuterungen bekommen Sie, indem Sie den Cursor in die betreffende Spalte positionieren und gleichzeitig die Tasten "STRG" und "h" drücken. Auf englischen Tastaturen drücken Sie "CTRL" und "h".</v>
      </c>
      <c r="E300" s="23" t="s">
        <v>190</v>
      </c>
    </row>
    <row r="301" spans="1:7">
      <c r="A301" s="17" t="str">
        <f t="shared" si="5"/>
        <v>Kol. 1: Name/Vorname</v>
      </c>
      <c r="E301" s="23" t="s">
        <v>191</v>
      </c>
    </row>
    <row r="302" spans="1:7">
      <c r="A302" s="17" t="str">
        <f t="shared" si="5"/>
        <v>Auf der Abrechnung ist pro Abrechnungsperiode jede arbeitnehmende Person des Betriebes aufzuführen, ungeachtet, ob er wetterbedingte Arbeitsausfälle erlitten hat oder nicht. Für die Nichtbetroffenen genügen die Angaben unter Kol. 1, Kol. 4 und Kol. 6.</v>
      </c>
      <c r="E302" s="23" t="s">
        <v>192</v>
      </c>
    </row>
    <row r="303" spans="1:7">
      <c r="A303" s="17"/>
    </row>
    <row r="304" spans="1:7">
      <c r="A304" s="17" t="str">
        <f>CONCATENATE(IF($A$1=3,G304,IF($A$1=2,F304,E304)))</f>
        <v>Kol. 2: Anrechenbarer Stundenverdienst</v>
      </c>
      <c r="E304" s="23" t="s">
        <v>193</v>
      </c>
    </row>
    <row r="305" spans="1:5">
      <c r="A305" s="17" t="str">
        <f>CONCATENATE(B305,CHAR(13),B306,CHAR(13),CHAR(13),B307)</f>
        <v>Massgebend ist der vertraglich vereinbarte Lohn in der letzten Zahltagsperiode vor Beginn der Arbeitsausfälle_x000D_(max. Fr. 10’500.--). Eingeschlossen sind der Anteil des 13. Monatslohnes, sofern ein Rechtsanspruch darauf besteht, die Ferien- und Feiertagsentschädigung, die vertraglich vereinbarten Zulagen, soweit sie nicht während der Ausfälle weiter bezahlt werden oder Entschädigungen für arbeitsbedingte Inkonvenienzen sind._x000D__x000D_Ermittlung des anrechenbaren Stundenverdienstes siehe Broschüre „Info-Service Schlechtwetterentschädigung“.</v>
      </c>
      <c r="B305" s="2" t="str">
        <f>CONCATENATE(IF($A$1=3,G305,IF($A$1=2,F305,E305)))</f>
        <v>Massgebend ist der vertraglich vereinbarte Lohn in der letzten Zahltagsperiode vor Beginn der Arbeitsausfälle</v>
      </c>
      <c r="D305" s="2" t="str">
        <f>CONCATENATE(G305,CHAR(13),G306,CHAR(13),CHAR(13),G307)</f>
        <v>_x000D__x000D__x000D_</v>
      </c>
      <c r="E305" s="23" t="s">
        <v>194</v>
      </c>
    </row>
    <row r="306" spans="1:5">
      <c r="B306" s="2" t="str">
        <f>CONCATENATE(IF($A$1=3,G306,IF($A$1=2,F306,E306)))</f>
        <v>(max. Fr. 10’500.--). Eingeschlossen sind der Anteil des 13. Monatslohnes, sofern ein Rechtsanspruch darauf besteht, die Ferien- und Feiertagsentschädigung, die vertraglich vereinbarten Zulagen, soweit sie nicht während der Ausfälle weiter bezahlt werden oder Entschädigungen für arbeitsbedingte Inkonvenienzen sind.</v>
      </c>
      <c r="E306" s="23" t="s">
        <v>195</v>
      </c>
    </row>
    <row r="307" spans="1:5">
      <c r="B307" s="2" t="str">
        <f>CONCATENATE(IF($A$1=3,G307,IF($A$1=2,F307,E307)))</f>
        <v>Ermittlung des anrechenbaren Stundenverdienstes siehe Broschüre „Info-Service Schlechtwetterentschädigung“.</v>
      </c>
      <c r="E307" s="23" t="s">
        <v>196</v>
      </c>
    </row>
    <row r="309" spans="1:5">
      <c r="A309" s="17" t="str">
        <f>CONCATENATE(IF($A$1=3,G309,IF($A$1=2,F309,E309)))</f>
        <v>Kol. 3: Wöchentliche Arbeitszeit in der AP</v>
      </c>
      <c r="E309" s="23" t="s">
        <v>197</v>
      </c>
    </row>
    <row r="310" spans="1:5">
      <c r="A310" s="17" t="str">
        <f>CONCATENATE(IF($A$1=3,G310,IF($A$1=2,F310,E310)))</f>
        <v>Einzutragen ist die individuelle, vertraglich vereinbarte Arbeitszeit je arbeitnehmende Person, ohne allfällige Vorholzeit. Bei unterschiedlich langen Arbeitszeiten innerhalb eines Jahres ist die für die betreffende Abrechnungsperiode gültige Arbeitszeit einzutragen.</v>
      </c>
      <c r="E310" s="23" t="s">
        <v>198</v>
      </c>
    </row>
    <row r="312" spans="1:5">
      <c r="A312" s="17" t="str">
        <f>CONCATENATE(IF($A$1=3,G312,IF($A$1=2,F312,E312)))</f>
        <v>Kol. 4: Sollstunden der Abrechnungsperiode inklusive Vorholzeit</v>
      </c>
      <c r="E312" s="23" t="s">
        <v>199</v>
      </c>
    </row>
    <row r="313" spans="1:5">
      <c r="A313" s="17" t="str">
        <f>CONCATENATE(IF($A$1=3,G313,IF($A$1=2,F313,E313)))</f>
        <v>Umfasst die Zahltagsperiode eine, zwei oder vier Wochen, so beträgt die Abrechnungsperiode vier Wochen. In allen übrigen Fällen beträgt die Abrechnungsperiode einen Monat.</v>
      </c>
      <c r="E313" s="23" t="s">
        <v>200</v>
      </c>
    </row>
    <row r="315" spans="1:5">
      <c r="A315" s="17" t="str">
        <f>CONCATENATE(IF($A$1=3,G315,IF($A$1=2,F315,E315)))</f>
        <v>Kol. 5: Istzeit</v>
      </c>
      <c r="E315" s="23" t="s">
        <v>201</v>
      </c>
    </row>
    <row r="316" spans="1:5">
      <c r="A316" s="17" t="str">
        <f>CONCATENATE(IF($A$1=3,G316,IF($A$1=2,F316,E316)))</f>
        <v>Die tatsächlich gearbeiteten Stunden inkl. allfällige in dieser Abrechnungsperiode geleisteten Mehrstunden.</v>
      </c>
      <c r="E316" s="23" t="s">
        <v>202</v>
      </c>
    </row>
    <row r="318" spans="1:5">
      <c r="A318" s="17" t="str">
        <f>CONCATENATE(IF($A$1=3,G318,IF($A$1=2,F318,E318)))</f>
        <v>Kol. 6: Bezahlte/unbezahlte Absenzen</v>
      </c>
      <c r="E318" s="23" t="s">
        <v>203</v>
      </c>
    </row>
    <row r="319" spans="1:5">
      <c r="A319" s="17" t="str">
        <f>CONCATENATE(IF($A$1=3,G319,IF($A$1=2,F319,E319)))</f>
        <v>Sämtliche bezahlten und unbezahlten Absenzen (Ferien, Feiertage, freiwilliges Fernbleiben von der Arbeit, Krankheit, Unfall, Militärdienst usw.) in Stunden.</v>
      </c>
      <c r="E319" s="23" t="s">
        <v>204</v>
      </c>
    </row>
    <row r="321" spans="1:7">
      <c r="A321" s="17" t="str">
        <f>CONCATENATE(IF($A$1=3,G321,IF($A$1=2,F321,E321)))</f>
        <v>Kol. 7: Gleitzeit. Saldo Ende vorhergehende Abrechnungsperiode</v>
      </c>
      <c r="E321" s="23" t="s">
        <v>205</v>
      </c>
    </row>
    <row r="322" spans="1:7">
      <c r="A322" s="17" t="str">
        <f>CONCATENATE(IF($A$1=3,G322,IF($A$1=2,F322,E322)))</f>
        <v>Zulässiger Plus-Stundensaldo gemäss betrieblicher Gleitzeitregelung, max. 20 Arbeitsstunden; darüber liegende Stunden gelten als Mehrstunden.</v>
      </c>
      <c r="E322" s="23" t="s">
        <v>206</v>
      </c>
    </row>
    <row r="324" spans="1:7">
      <c r="A324" s="17" t="str">
        <f>CONCATENATE(IF($A$1=3,G324,IF($A$1=2,F324,E324)))</f>
        <v>Kol. 7: Gleitzeit. Saldo Ende laufende Abrechnungsperiode</v>
      </c>
      <c r="E324" s="23" t="s">
        <v>207</v>
      </c>
    </row>
    <row r="325" spans="1:7">
      <c r="A325" s="17" t="str">
        <f>CONCATENATE(IF($A$1=3,G325,IF($A$1=2,F325,E325)))</f>
        <v>Zulässiger Plus-Stundensaldo gemäss betrieblicher Gleitzeitregelung, max. 20 Arbeitsstunden; darüber liegende Stunden gelten als Mehrstunden.</v>
      </c>
      <c r="E325" s="23" t="s">
        <v>206</v>
      </c>
    </row>
    <row r="327" spans="1:7">
      <c r="A327" s="17" t="str">
        <f>CONCATENATE(IF($A$1=3,G327,IF($A$1=2,F327,E327)))</f>
        <v>Kol. 7: Gleitzeit. Differenz mit umgekehrten Vorzeichen</v>
      </c>
      <c r="E327" s="23" t="s">
        <v>208</v>
      </c>
    </row>
    <row r="328" spans="1:7">
      <c r="A328" s="17" t="str">
        <f>CONCATENATE(IF($A$1=3,G328,IF($A$1=2,F328,E328)))</f>
        <v>Berechnung: Saldo Ende der vorhergehenden Periode abzüglich Saldo Ende der laufenden Periode.</v>
      </c>
      <c r="E328" s="23" t="s">
        <v>209</v>
      </c>
    </row>
    <row r="330" spans="1:7">
      <c r="A330" s="17" t="str">
        <f>CONCATENATE(IF($A$1=3,G330,IF($A$1=2,F330,E330)))</f>
        <v>Ausfallstunden total</v>
      </c>
      <c r="E330" s="23" t="s">
        <v>210</v>
      </c>
      <c r="G330" s="22"/>
    </row>
    <row r="331" spans="1:7">
      <c r="A331" s="17" t="str">
        <f>CONCATENATE(IF($A$1=3,G331,IF($A$1=2,F331,E331)))</f>
        <v>Die tatsächlich ausgefallenen wetterbedingten Ausfallstunden der ganzen und halben Tage, für welche eine Zustimmung der kantonalen Amtsstelle vorliegt, höchstens jedoch die Anzahl Stunden, die sich aus folgender Berechnung ergeben: Kol. 4 abzüglich des Totals von Kol. 5, 6, 7 (Differenz).</v>
      </c>
      <c r="E331" s="23" t="s">
        <v>211</v>
      </c>
    </row>
    <row r="332" spans="1:7">
      <c r="G332" s="28"/>
    </row>
    <row r="333" spans="1:7">
      <c r="A333" s="17" t="str">
        <f>CONCATENATE(IF($A$1=3,G333,IF($A$1=2,F333,E333)))</f>
        <v>Kol. 8: Saldo der ausbezahlten und noch nicht ausbezahlten Mehrstunden aus den Vormonaten</v>
      </c>
      <c r="E333" s="23" t="s">
        <v>212</v>
      </c>
    </row>
    <row r="334" spans="1:7">
      <c r="A334" s="17" t="str">
        <f>CONCATENATE(IF($A$1=3,G334,IF($A$1=2,F334,E334)))</f>
        <v>Einzutragen sind alle in den sechs Monaten vor Beginn der zweijährigen Rahmenfrist geleisteten und zeitlich nicht ausgeglichenen Mehrstunden. Nach Beginn der Rahmenfrist sind alle innerhalb der Rahmenfrist geleisteten und zeitlich nicht ausgeglichenen Mehrstunden zu erfassen, soweit sie nicht länger als zwölf Monate zurückliegen. Mehrstundensaldi, die nicht vollständig durch die anrechenbaren Ausfallstunden ausgeglichen werden können, sind auf die nächste Abrechnungsperiode vorzutragen.</v>
      </c>
      <c r="E334" s="23" t="s">
        <v>213</v>
      </c>
    </row>
    <row r="336" spans="1:7">
      <c r="A336" s="17" t="str">
        <f>CONCATENATE(IF($A$1=3,G336,IF($A$1=2,F336,E336)))</f>
        <v>Kol. 9: Anrechenbare Ausfallstunden</v>
      </c>
      <c r="E336" s="23" t="s">
        <v>214</v>
      </c>
    </row>
    <row r="337" spans="1:7">
      <c r="A337" s="17" t="str">
        <f>CONCATENATE(IF($A$1=3,G337,IF($A$1=2,F337,E337)))</f>
        <v>Die anrechenbaren Ausfallstunden reduzieren sich um die Mehrstundensaldi (Kol. 8)</v>
      </c>
      <c r="E337" s="23" t="s">
        <v>215</v>
      </c>
    </row>
    <row r="338" spans="1:7">
      <c r="B338" s="2" t="str">
        <f>CONCATENATE(IF($A$1=3,G338,IF($A$1=2,F338,E338)))</f>
        <v/>
      </c>
    </row>
    <row r="339" spans="1:7">
      <c r="A339" s="17" t="str">
        <f>CONCATENATE(IF($A$1=3,G339,IF($A$1=2,F339,E339)))</f>
        <v>Kol. 10: Verdienstausfall 100 %</v>
      </c>
      <c r="E339" s="23" t="s">
        <v>216</v>
      </c>
    </row>
    <row r="340" spans="1:7">
      <c r="A340" s="17" t="str">
        <f>CONCATENATE(IF($A$1=3,G340,IF($A$1=2,F340,E340)))</f>
        <v>Multiplikation der Kol. 9 mit Kol. 2. Das Total dieser Kolonne wird um das Total des Verdienstes aus Zwischenbeschäftigung reduziert und diese Differenz mit 6,05% multipliziert, was die Vergütung der Arbeitgeberbeiträge an die AHV/IV/EO/ALV ergibt. Diese Vergütung wird zum Total der Kol. 13 hinzugezählt.</v>
      </c>
      <c r="E340" s="23" t="s">
        <v>217</v>
      </c>
    </row>
    <row r="341" spans="1:7">
      <c r="A341" s="17"/>
    </row>
    <row r="342" spans="1:7">
      <c r="A342" s="17" t="str">
        <f>CONCATENATE(IF($A$1=3,G342,IF($A$1=2,F342,E342)))</f>
        <v>Kol. 11: Verdienstausfall 80 %</v>
      </c>
      <c r="E342" s="23" t="s">
        <v>218</v>
      </c>
    </row>
    <row r="343" spans="1:7">
      <c r="A343" s="17" t="str">
        <f>CONCATENATE(IF($A$1=3,G343,IF($A$1=2,F343,E343)))</f>
        <v>Die Schlechtwetterentschädigung beträgt für jede arbeitnehmende Person 80% des Verdienstausfalles.</v>
      </c>
      <c r="E343" s="23" t="s">
        <v>219</v>
      </c>
    </row>
    <row r="345" spans="1:7">
      <c r="A345" s="17" t="str">
        <f>CONCATENATE(IF($A$1=3,G345,IF($A$1=2,F345,E345)))</f>
        <v>Verdienst Zwischenbeschäftigung</v>
      </c>
      <c r="E345" s="23" t="s">
        <v>220</v>
      </c>
    </row>
    <row r="346" spans="1:7">
      <c r="A346" s="17" t="str">
        <f>CONCATENATE(B346,CHAR(13),CHAR(13),B347,CHAR(13),CHAR(13),B348,CHAR(13),B349,CHAR(13),B350,CHAR(13),B351)</f>
        <v>Als Einkommen aus Zwischenbeschäftigung gilt jeder Verdienst aus unselbständiger oder selbständiger Tätigkeit, den ein Abeitnehmer während seines Arbeitsausfalles zusätzlich erzielt._x000D__x000D_Der Arbeitgeber der Zwischenbeschäftigung hat dem ursprünglichen Arbeitgeber monatlich das Einkommen aus Zwischenbeschäftigung mitzuteilen (Art. 41 AVIG)._x000D__x000D_Anrechenbarer Verdienstausfall 80% (Kol. 11 der Abrechnung)_x000D_'+ Verdienst aus Zwischenbeschäftigung (brutto)_x000D_-  Verdienstausfall 100% (Kol. 10 der Abrechnung)_x000D_= Kürzung von Kol. 13 der Abrechnung.</v>
      </c>
      <c r="B346" s="2" t="str">
        <f t="shared" ref="B346:B351" si="6">CONCATENATE(IF($A$1=3,G346,IF($A$1=2,F346,E346)))</f>
        <v>Als Einkommen aus Zwischenbeschäftigung gilt jeder Verdienst aus unselbständiger oder selbständiger Tätigkeit, den ein Abeitnehmer während seines Arbeitsausfalles zusätzlich erzielt.</v>
      </c>
      <c r="E346" s="22" t="s">
        <v>221</v>
      </c>
    </row>
    <row r="347" spans="1:7">
      <c r="B347" s="2" t="str">
        <f t="shared" si="6"/>
        <v>Der Arbeitgeber der Zwischenbeschäftigung hat dem ursprünglichen Arbeitgeber monatlich das Einkommen aus Zwischenbeschäftigung mitzuteilen (Art. 41 AVIG).</v>
      </c>
      <c r="E347" s="23" t="s">
        <v>222</v>
      </c>
    </row>
    <row r="348" spans="1:7">
      <c r="B348" s="2" t="str">
        <f t="shared" si="6"/>
        <v>Anrechenbarer Verdienstausfall 80% (Kol. 11 der Abrechnung)</v>
      </c>
      <c r="E348" s="23" t="s">
        <v>223</v>
      </c>
    </row>
    <row r="349" spans="1:7">
      <c r="B349" s="2" t="str">
        <f t="shared" si="6"/>
        <v>'+ Verdienst aus Zwischenbeschäftigung (brutto)</v>
      </c>
      <c r="E349" s="23" t="s">
        <v>224</v>
      </c>
    </row>
    <row r="350" spans="1:7">
      <c r="B350" s="2" t="str">
        <f t="shared" si="6"/>
        <v>-  Verdienstausfall 100% (Kol. 10 der Abrechnung)</v>
      </c>
      <c r="E350" s="29" t="s">
        <v>225</v>
      </c>
      <c r="F350" s="29"/>
      <c r="G350" s="29"/>
    </row>
    <row r="351" spans="1:7">
      <c r="B351" s="2" t="str">
        <f t="shared" si="6"/>
        <v>= Kürzung von Kol. 13 der Abrechnung.</v>
      </c>
      <c r="E351" s="29" t="s">
        <v>226</v>
      </c>
      <c r="F351" s="29"/>
      <c r="G351" s="29"/>
    </row>
    <row r="353" spans="1:5">
      <c r="A353" s="17" t="str">
        <f>CONCATENATE(IF($A$1=3,G353,IF($A$1=2,F353,E353)))</f>
        <v>Kol. 12: Abzug Karenztage 80 %</v>
      </c>
      <c r="E353" s="23" t="s">
        <v>227</v>
      </c>
    </row>
    <row r="354" spans="1:5">
      <c r="A354" s="17" t="str">
        <f>CONCATENATE(IF($A$1=3,G354,IF($A$1=2,F354,E354)))</f>
        <v>Karenzzeit zulasten des Arbeitgebers.</v>
      </c>
      <c r="E354" s="23" t="s">
        <v>228</v>
      </c>
    </row>
    <row r="356" spans="1:5">
      <c r="A356" s="17" t="str">
        <f>CONCATENATE(IF($A$1=3,G356,IF($A$1=2,F356,E356)))</f>
        <v>Kol. 13: Beantragte Vergütung</v>
      </c>
      <c r="E356" s="23" t="s">
        <v>229</v>
      </c>
    </row>
    <row r="357" spans="1:5">
      <c r="A357" s="17" t="str">
        <f>CONCATENATE(IF($A$1=3,G357,IF($A$1=2,F357,E357)))</f>
        <v>Sofern alle Voraussetzungen erfüllt sind, vergütet die Kasse den Betrag der sich aus der Subtraktion der Kol. 12 und des Abzugs aus Zwischenbeschäftigung von der Kol. 11 ergibt. Zum Total dieser Kolonne wird die Vergütung der Arbeitgeberbeiträge an AHV/IV/EO/ALV hinzugezählt.</v>
      </c>
      <c r="E357" s="23" t="s">
        <v>230</v>
      </c>
    </row>
    <row r="359" spans="1:5">
      <c r="A359" s="17"/>
    </row>
    <row r="360" spans="1:5">
      <c r="A360" s="17"/>
    </row>
    <row r="362" spans="1:5">
      <c r="A362" s="17"/>
    </row>
    <row r="363" spans="1:5">
      <c r="A363" s="17"/>
    </row>
    <row r="365" spans="1:5">
      <c r="A365" s="17"/>
    </row>
    <row r="366" spans="1:5">
      <c r="A366" s="17"/>
    </row>
  </sheetData>
  <sheetProtection algorithmName="SHA-512" hashValue="MU+ybLGE5mWAWJJuTC9rXBqMxFVsFJ04LWMj6QX2dSVm4nUU9AlPJHG7T6i6EDmCbEQYEhByMvDKubbQwnP/TQ==" saltValue="Fqt+QjqxOMcnVM8mB10lzQ==" spinCount="100000" sheet="1" objects="1" scenarios="1"/>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ALfutur_Word_Template" ma:contentTypeID="0x0101002A64EC32AAF3FC45AAF4AFE0788CD14D012A00E74E43AE080EF6489EE4A143D8168F15" ma:contentTypeVersion="24" ma:contentTypeDescription="Neues Word Dokument erstellen" ma:contentTypeScope="" ma:versionID="5fdda4cbfc56b9d69704929499a83f0c">
  <xsd:schema xmlns:xsd="http://www.w3.org/2001/XMLSchema" xmlns:xs="http://www.w3.org/2001/XMLSchema" xmlns:p="http://schemas.microsoft.com/office/2006/metadata/properties" xmlns:ns1="http://schemas.microsoft.com/sharepoint/v3" xmlns:ns2="8fc26d16-31a9-4b07-b482-aec436312016" xmlns:ns3="d6637c99-d69e-4b94-8442-97cbc6332c3f" xmlns:ns4="http://schemas.microsoft.com/sharepoint/v3/fields" xmlns:ns5="http://schemas.microsoft.com/sharepoint/v4" targetNamespace="http://schemas.microsoft.com/office/2006/metadata/properties" ma:root="true" ma:fieldsID="c11daa912847518d45bd56196a3e8cb3" ns1:_="" ns2:_="" ns3:_="" ns4:_="" ns5:_="">
    <xsd:import namespace="http://schemas.microsoft.com/sharepoint/v3"/>
    <xsd:import namespace="8fc26d16-31a9-4b07-b482-aec436312016"/>
    <xsd:import namespace="d6637c99-d69e-4b94-8442-97cbc6332c3f"/>
    <xsd:import namespace="http://schemas.microsoft.com/sharepoint/v3/fields"/>
    <xsd:import namespace="http://schemas.microsoft.com/sharepoint/v4"/>
    <xsd:element name="properties">
      <xsd:complexType>
        <xsd:sequence>
          <xsd:element name="documentManagement">
            <xsd:complexType>
              <xsd:all>
                <xsd:element ref="ns2:Hermes-Phase" minOccurs="0"/>
                <xsd:element ref="ns2:Hermes-Module" minOccurs="0"/>
                <xsd:element ref="ns2:Hermes-Result" minOccurs="0"/>
                <xsd:element ref="ns2:Hermes-Status"/>
                <xsd:element ref="ns2:Hermes-Classification"/>
                <xsd:element ref="ns2:Hermes-Project_x0020_name"/>
                <xsd:element ref="ns2:Hermes-Project_x0020_sponsor"/>
                <xsd:element ref="ns2:Hermes-Project_x0020_manager"/>
                <xsd:element ref="ns3:A_PoC" minOccurs="0"/>
                <xsd:element ref="ns4:_Version" minOccurs="0"/>
                <xsd:element ref="ns1:_dlc_ExpireDateSaved" minOccurs="0"/>
                <xsd:element ref="ns1:_dlc_ExpireDate" minOccurs="0"/>
                <xsd:element ref="ns1:_dlc_Exempt" minOccurs="0"/>
                <xsd:element ref="ns5:IconOverlay"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19" nillable="true" ma:displayName="Ursprüngliches Ablaufdatum" ma:hidden="true" ma:internalName="_dlc_ExpireDateSaved" ma:readOnly="true">
      <xsd:simpleType>
        <xsd:restriction base="dms:DateTime"/>
      </xsd:simpleType>
    </xsd:element>
    <xsd:element name="_dlc_ExpireDate" ma:index="20" nillable="true" ma:displayName="Ablaufdatum" ma:description="" ma:hidden="true" ma:indexed="true" ma:internalName="_dlc_ExpireDate" ma:readOnly="true">
      <xsd:simpleType>
        <xsd:restriction base="dms:DateTime"/>
      </xsd:simpleType>
    </xsd:element>
    <xsd:element name="_dlc_Exempt" ma:index="21" nillable="true" ma:displayName="Von der Richtlinie ausgenommen"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fc26d16-31a9-4b07-b482-aec436312016" elementFormDefault="qualified">
    <xsd:import namespace="http://schemas.microsoft.com/office/2006/documentManagement/types"/>
    <xsd:import namespace="http://schemas.microsoft.com/office/infopath/2007/PartnerControls"/>
    <xsd:element name="Hermes-Phase" ma:index="8" nillable="true" ma:displayName="Phase" ma:list="{593da28a-33b6-46bb-b153-ec14d58aa460}" ma:internalName="Hermes_x002d_Phase" ma:showField="Title" ma:requiredMultiChoice="true">
      <xsd:complexType>
        <xsd:complexContent>
          <xsd:extension base="dms:MultiChoiceLookup">
            <xsd:sequence>
              <xsd:element name="Value" type="dms:Lookup" maxOccurs="unbounded" minOccurs="0" nillable="true"/>
            </xsd:sequence>
          </xsd:extension>
        </xsd:complexContent>
      </xsd:complexType>
    </xsd:element>
    <xsd:element name="Hermes-Module" ma:index="9" nillable="true" ma:displayName="Modul" ma:list="{bf1c9fe1-0077-4d0c-9143-7a7b676550ef}" ma:internalName="Hermes_x002d_Module" ma:showField="Title" ma:requiredMultiChoice="true">
      <xsd:complexType>
        <xsd:complexContent>
          <xsd:extension base="dms:MultiChoiceLookup">
            <xsd:sequence>
              <xsd:element name="Value" type="dms:Lookup" maxOccurs="unbounded" minOccurs="0" nillable="true"/>
            </xsd:sequence>
          </xsd:extension>
        </xsd:complexContent>
      </xsd:complexType>
    </xsd:element>
    <xsd:element name="Hermes-Result" ma:index="10" nillable="true" ma:displayName="Ergebnis" ma:list="{174c3b75-2346-41d7-8bd2-5d087d4793bc}" ma:internalName="Hermes_x002d_Result" ma:readOnly="false" ma:showField="Title">
      <xsd:simpleType>
        <xsd:restriction base="dms:Lookup"/>
      </xsd:simpleType>
    </xsd:element>
    <xsd:element name="Hermes-Status" ma:index="11" ma:displayName="Status" ma:default="In Arbeit" ma:format="Dropdown" ma:internalName="Hermes_x002d_Status">
      <xsd:simpleType>
        <xsd:restriction base="dms:Choice">
          <xsd:enumeration value="In Arbeit"/>
          <xsd:enumeration value="QS NOVO"/>
          <xsd:enumeration value="Review SECO/ALK"/>
          <xsd:enumeration value="In Abnahme"/>
          <xsd:enumeration value="Abgenommen"/>
          <xsd:enumeration value="Obsolet"/>
        </xsd:restriction>
      </xsd:simpleType>
    </xsd:element>
    <xsd:element name="Hermes-Classification" ma:index="12" ma:displayName="Klassifizierung" ma:default="Intern" ma:format="Dropdown" ma:internalName="Hermes_x002d_Classification">
      <xsd:simpleType>
        <xsd:restriction base="dms:Choice">
          <xsd:enumeration value="Nicht klassifiziert"/>
          <xsd:enumeration value="Intern"/>
          <xsd:enumeration value="Vertraulich"/>
          <xsd:enumeration value="GEHEIM"/>
        </xsd:restriction>
      </xsd:simpleType>
    </xsd:element>
    <xsd:element name="Hermes-Project_x0020_name" ma:index="13" ma:displayName="Projektname" ma:default="ASALfutur" ma:internalName="Hermes_x002d_Project_x0020_name">
      <xsd:simpleType>
        <xsd:restriction base="dms:Text"/>
      </xsd:simpleType>
    </xsd:element>
    <xsd:element name="Hermes-Project_x0020_sponsor" ma:index="14" ma:displayName="Auftraggeber" ma:default="Schärli Oliver" ma:internalName="Hermes_x002d_Project_x0020_sponsor" ma:readOnly="false">
      <xsd:simpleType>
        <xsd:restriction base="dms:Text">
          <xsd:maxLength value="255"/>
        </xsd:restriction>
      </xsd:simpleType>
    </xsd:element>
    <xsd:element name="Hermes-Project_x0020_manager" ma:index="15" ma:displayName="Projektleiter" ma:default="Volz Rainer" ma:internalName="Hermes_x002d_Project_x0020_manager">
      <xsd:simpleType>
        <xsd:restriction base="dms:Text"/>
      </xsd:simpleType>
    </xsd:element>
    <xsd:element name="SharedWithUsers" ma:index="2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637c99-d69e-4b94-8442-97cbc6332c3f" elementFormDefault="qualified">
    <xsd:import namespace="http://schemas.microsoft.com/office/2006/documentManagement/types"/>
    <xsd:import namespace="http://schemas.microsoft.com/office/infopath/2007/PartnerControls"/>
    <xsd:element name="A_PoC" ma:index="16" nillable="true" ma:displayName="A_PoC" ma:internalName="A_PoC">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ma:index="17" ma:displayName="Kommentare"/>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Hermes-Project_x0020_sponsor xmlns="8fc26d16-31a9-4b07-b482-aec436312016">Schärli Oliver</Hermes-Project_x0020_sponsor>
    <_Version xmlns="http://schemas.microsoft.com/sharepoint/v3/fields" xsi:nil="true"/>
    <Hermes-Classification xmlns="8fc26d16-31a9-4b07-b482-aec436312016">Intern</Hermes-Classification>
    <Hermes-Result xmlns="8fc26d16-31a9-4b07-b482-aec436312016" xsi:nil="true"/>
    <Hermes-Status xmlns="8fc26d16-31a9-4b07-b482-aec436312016">In Arbeit</Hermes-Status>
    <IconOverlay xmlns="http://schemas.microsoft.com/sharepoint/v4" xsi:nil="true"/>
    <Hermes-Phase xmlns="8fc26d16-31a9-4b07-b482-aec436312016">
      <Value>3</Value>
    </Hermes-Phase>
    <Hermes-Module xmlns="8fc26d16-31a9-4b07-b482-aec436312016">
      <Value>8</Value>
    </Hermes-Module>
    <A_PoC xmlns="d6637c99-d69e-4b94-8442-97cbc6332c3f" xsi:nil="true"/>
    <Hermes-Project_x0020_name xmlns="8fc26d16-31a9-4b07-b482-aec436312016">ASALfutur</Hermes-Project_x0020_name>
    <Hermes-Project_x0020_manager xmlns="8fc26d16-31a9-4b07-b482-aec436312016">Volz Rainer</Hermes-Project_x0020_manager>
    <_dlc_ExpireDateSaved xmlns="http://schemas.microsoft.com/sharepoint/v3" xsi:nil="true"/>
    <_dlc_ExpireDate xmlns="http://schemas.microsoft.com/sharepoint/v3">2025-04-04T13:50:33+00:00</_dlc_ExpireDat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0A58AC-AD11-45D8-A26E-66D3472456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fc26d16-31a9-4b07-b482-aec436312016"/>
    <ds:schemaRef ds:uri="d6637c99-d69e-4b94-8442-97cbc6332c3f"/>
    <ds:schemaRef ds:uri="http://schemas.microsoft.com/sharepoint/v3/field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EF7F568-B098-4792-9AE2-D8130F116023}">
  <ds:schemaRefs>
    <ds:schemaRef ds:uri="http://purl.org/dc/dcmitype/"/>
    <ds:schemaRef ds:uri="http://www.w3.org/XML/1998/namespace"/>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http://schemas.microsoft.com/office/2006/documentManagement/types"/>
    <ds:schemaRef ds:uri="http://schemas.microsoft.com/sharepoint/v4"/>
    <ds:schemaRef ds:uri="http://purl.org/dc/terms/"/>
    <ds:schemaRef ds:uri="d6637c99-d69e-4b94-8442-97cbc6332c3f"/>
    <ds:schemaRef ds:uri="http://schemas.microsoft.com/sharepoint/v3/fields"/>
    <ds:schemaRef ds:uri="8fc26d16-31a9-4b07-b482-aec436312016"/>
    <ds:schemaRef ds:uri="http://schemas.microsoft.com/sharepoint/v3"/>
  </ds:schemaRefs>
</ds:datastoreItem>
</file>

<file path=customXml/itemProps3.xml><?xml version="1.0" encoding="utf-8"?>
<ds:datastoreItem xmlns:ds="http://schemas.openxmlformats.org/officeDocument/2006/customXml" ds:itemID="{EAFE02AB-EFA4-4149-987D-BF032C8D6D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19</vt:i4>
      </vt:variant>
    </vt:vector>
  </HeadingPairs>
  <TitlesOfParts>
    <vt:vector size="27" baseType="lpstr">
      <vt:lpstr>1045Xi Istruzioni</vt:lpstr>
      <vt:lpstr>1045Ai Domanda</vt:lpstr>
      <vt:lpstr>1045Bi Dati di base lav.</vt:lpstr>
      <vt:lpstr>1045Di Rapporto (1)</vt:lpstr>
      <vt:lpstr>1045Di Rapporto (2)</vt:lpstr>
      <vt:lpstr>1045Ei Conteggio</vt:lpstr>
      <vt:lpstr>Hilfsdaten</vt:lpstr>
      <vt:lpstr>Übersetzungstexte</vt:lpstr>
      <vt:lpstr>'1045Ai Domanda'!Druckbereich</vt:lpstr>
      <vt:lpstr>'1045Bi Dati di base lav.'!Druckbereich</vt:lpstr>
      <vt:lpstr>'1045Di Rapporto (1)'!Druckbereich</vt:lpstr>
      <vt:lpstr>'1045Di Rapporto (2)'!Druckbereich</vt:lpstr>
      <vt:lpstr>'1045Ei Conteggio'!Druckbereich</vt:lpstr>
      <vt:lpstr>'1045Xi Istruzioni'!Druckbereich</vt:lpstr>
      <vt:lpstr>'1045Bi Dati di base lav.'!Drucktitel</vt:lpstr>
      <vt:lpstr>'1045Di Rapporto (1)'!Drucktitel</vt:lpstr>
      <vt:lpstr>'1045Di Rapporto (2)'!Drucktitel</vt:lpstr>
      <vt:lpstr>'1045Ei Conteggio'!Drucktitel</vt:lpstr>
      <vt:lpstr>'1045Ai Domanda'!Print_Area</vt:lpstr>
      <vt:lpstr>'1045Bi Dati di base lav.'!Print_Area</vt:lpstr>
      <vt:lpstr>'1045Di Rapporto (1)'!Print_Area</vt:lpstr>
      <vt:lpstr>'1045Di Rapporto (2)'!Print_Area</vt:lpstr>
      <vt:lpstr>'1045Ei Conteggio'!Print_Area</vt:lpstr>
      <vt:lpstr>'1045Bi Dati di base lav.'!Print_Titles</vt:lpstr>
      <vt:lpstr>'1045Di Rapporto (1)'!Print_Titles</vt:lpstr>
      <vt:lpstr>'1045Di Rapporto (2)'!Print_Titles</vt:lpstr>
      <vt:lpstr>'1045Ei Conteggio'!Print_Titles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Jan Leibacher</dc:creator>
  <dc:description/>
  <cp:lastModifiedBy>Elmiger Doris SECO</cp:lastModifiedBy>
  <cp:lastPrinted>2024-02-26T15:52:50Z</cp:lastPrinted>
  <dcterms:created xsi:type="dcterms:W3CDTF">2015-06-05T18:19:34Z</dcterms:created>
  <dcterms:modified xsi:type="dcterms:W3CDTF">2024-02-27T09:02:54Z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0x0101002A64EC32AAF3FC45AAF4AFE0788CD14D012A00E74E43AE080EF6489EE4A143D8168F15</vt:lpwstr>
  </property>
  <property fmtid="{D5CDD505-2E9C-101B-9397-08002B2CF9AE}" pid="3" name="_dlc_policyId">
    <vt:lpwstr>/sites/704-ASALfutur/Freigegebene Dokumente</vt:lpwstr>
  </property>
  <property fmtid="{D5CDD505-2E9C-101B-9397-08002B2CF9AE}" pid="4" name="ItemRetentionFormula">
    <vt:lpwstr>&lt;formula id="Microsoft.Office.RecordsManagement.PolicyFeatures.Expiration.Formula.BuiltIn"&gt;&lt;number&gt;730&lt;/number&gt;&lt;property&gt;Modified&lt;/property&gt;&lt;propertyId&gt;28cf69c5-fa48-462a-b5cd-27b6f9d2bd5f&lt;/propertyId&gt;&lt;period&gt;days&lt;/period&gt;&lt;/formula&gt;</vt:lpwstr>
  </property>
  <property fmtid="{D5CDD505-2E9C-101B-9397-08002B2CF9AE}" pid="5" name="MediaServiceImageTags">
    <vt:lpwstr/>
  </property>
</Properties>
</file>