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Excels-Oktober -November\"/>
    </mc:Choice>
  </mc:AlternateContent>
  <bookViews>
    <workbookView xWindow="0" yWindow="0" windowWidth="28800" windowHeight="11790" tabRatio="752"/>
  </bookViews>
  <sheets>
    <sheet name="Demande-Décompte" sheetId="1" r:id="rId1"/>
    <sheet name="Attribution aux cat. de salaire" sheetId="2" r:id="rId2"/>
    <sheet name="Attrib. aux cat. de salaire-ex." sheetId="11" r:id="rId3"/>
    <sheet name="Explications importantes" sheetId="13" r:id="rId4"/>
    <sheet name="Selection" sheetId="12" state="hidden" r:id="rId5"/>
  </sheets>
  <definedNames>
    <definedName name="_xlnm.Print_Area" localSheetId="2">'Attrib. aux cat. de salaire-ex.'!$A$1:$L$34</definedName>
    <definedName name="_xlnm.Print_Area" localSheetId="1">'Attribution aux cat. de salaire'!$A$1:$M$380</definedName>
    <definedName name="_xlnm.Print_Area" localSheetId="0">'Demande-Décompte'!$A$1:$F$75,'Demande-Décompte'!$R$1:$AB$40</definedName>
    <definedName name="_xlnm.Print_Area" localSheetId="3">'Explications importantes'!$A$1:$A$10</definedName>
    <definedName name="_xlnm.Print_Titles" localSheetId="2">'Attrib. aux cat. de salaire-ex.'!$A:$A,'Attrib. aux cat. de salaire-ex.'!$3:$7</definedName>
    <definedName name="_xlnm.Print_Titles" localSheetId="1">'Attribution aux cat. de salaire'!$A:$A,'Attribution aux cat. de salaire'!$3:$7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1" l="1"/>
  <c r="M12" i="2" l="1"/>
  <c r="K9" i="2"/>
  <c r="K10" i="2"/>
  <c r="K11" i="2"/>
  <c r="K12" i="2"/>
  <c r="J9" i="2"/>
  <c r="M9" i="2" s="1"/>
  <c r="J10" i="2"/>
  <c r="M10" i="2" s="1"/>
  <c r="J11" i="2"/>
  <c r="M11" i="2" s="1"/>
  <c r="J12" i="2"/>
  <c r="A39" i="1" l="1"/>
  <c r="R39" i="1" s="1"/>
  <c r="N370" i="2" l="1"/>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Q8" i="2" l="1"/>
  <c r="T370" i="2" l="1"/>
  <c r="L370" i="2" s="1"/>
  <c r="T369" i="2"/>
  <c r="L369" i="2" s="1"/>
  <c r="T368" i="2"/>
  <c r="L368" i="2" s="1"/>
  <c r="T367" i="2"/>
  <c r="L367" i="2" s="1"/>
  <c r="T366" i="2"/>
  <c r="L366" i="2" s="1"/>
  <c r="T365" i="2"/>
  <c r="L365" i="2" s="1"/>
  <c r="T364" i="2"/>
  <c r="L364" i="2" s="1"/>
  <c r="T363" i="2"/>
  <c r="L363" i="2" s="1"/>
  <c r="T362" i="2"/>
  <c r="L362" i="2" s="1"/>
  <c r="T361" i="2"/>
  <c r="L361" i="2" s="1"/>
  <c r="T360" i="2"/>
  <c r="L360" i="2" s="1"/>
  <c r="T359" i="2"/>
  <c r="L359" i="2" s="1"/>
  <c r="T358" i="2"/>
  <c r="L358" i="2" s="1"/>
  <c r="T357" i="2"/>
  <c r="L357" i="2" s="1"/>
  <c r="T356" i="2"/>
  <c r="L356" i="2" s="1"/>
  <c r="T355" i="2"/>
  <c r="L355" i="2" s="1"/>
  <c r="T354" i="2"/>
  <c r="L354" i="2" s="1"/>
  <c r="T353" i="2"/>
  <c r="L353" i="2" s="1"/>
  <c r="T352" i="2"/>
  <c r="L352" i="2" s="1"/>
  <c r="T351" i="2"/>
  <c r="L351" i="2" s="1"/>
  <c r="T350" i="2"/>
  <c r="L350" i="2" s="1"/>
  <c r="T349" i="2"/>
  <c r="L349" i="2" s="1"/>
  <c r="T348" i="2"/>
  <c r="L348" i="2" s="1"/>
  <c r="T347" i="2"/>
  <c r="L347" i="2" s="1"/>
  <c r="T346" i="2"/>
  <c r="L346" i="2" s="1"/>
  <c r="T345" i="2"/>
  <c r="L345" i="2" s="1"/>
  <c r="T344" i="2"/>
  <c r="L344" i="2" s="1"/>
  <c r="T343" i="2"/>
  <c r="L343" i="2" s="1"/>
  <c r="T342" i="2"/>
  <c r="L342" i="2" s="1"/>
  <c r="T341" i="2"/>
  <c r="L341" i="2" s="1"/>
  <c r="T340" i="2"/>
  <c r="L340" i="2" s="1"/>
  <c r="T339" i="2"/>
  <c r="L339" i="2" s="1"/>
  <c r="T338" i="2"/>
  <c r="L338" i="2" s="1"/>
  <c r="T337" i="2"/>
  <c r="L337" i="2" s="1"/>
  <c r="T336" i="2"/>
  <c r="L336" i="2" s="1"/>
  <c r="T335" i="2"/>
  <c r="L335" i="2" s="1"/>
  <c r="T334" i="2"/>
  <c r="L334" i="2" s="1"/>
  <c r="T333" i="2"/>
  <c r="L333" i="2" s="1"/>
  <c r="T332" i="2"/>
  <c r="L332" i="2" s="1"/>
  <c r="T331" i="2"/>
  <c r="L331" i="2" s="1"/>
  <c r="T330" i="2"/>
  <c r="L330" i="2" s="1"/>
  <c r="T329" i="2"/>
  <c r="L329" i="2" s="1"/>
  <c r="T328" i="2"/>
  <c r="L328" i="2" s="1"/>
  <c r="T327" i="2"/>
  <c r="L327" i="2" s="1"/>
  <c r="T326" i="2"/>
  <c r="L326" i="2" s="1"/>
  <c r="T325" i="2"/>
  <c r="L325" i="2" s="1"/>
  <c r="T324" i="2"/>
  <c r="L324" i="2" s="1"/>
  <c r="T323" i="2"/>
  <c r="L323" i="2" s="1"/>
  <c r="T322" i="2"/>
  <c r="L322" i="2" s="1"/>
  <c r="T321" i="2"/>
  <c r="L321" i="2" s="1"/>
  <c r="T320" i="2"/>
  <c r="L320" i="2" s="1"/>
  <c r="T319" i="2"/>
  <c r="L319" i="2" s="1"/>
  <c r="T318" i="2"/>
  <c r="L318" i="2" s="1"/>
  <c r="T317" i="2"/>
  <c r="L317" i="2" s="1"/>
  <c r="T316" i="2"/>
  <c r="L316" i="2" s="1"/>
  <c r="T315" i="2"/>
  <c r="L315" i="2" s="1"/>
  <c r="T314" i="2"/>
  <c r="L314" i="2" s="1"/>
  <c r="T313" i="2"/>
  <c r="L313" i="2" s="1"/>
  <c r="T312" i="2"/>
  <c r="L312" i="2" s="1"/>
  <c r="T311" i="2"/>
  <c r="L311" i="2" s="1"/>
  <c r="T310" i="2"/>
  <c r="L310" i="2" s="1"/>
  <c r="T309" i="2"/>
  <c r="L309" i="2" s="1"/>
  <c r="T308" i="2"/>
  <c r="L308" i="2" s="1"/>
  <c r="T307" i="2"/>
  <c r="L307" i="2" s="1"/>
  <c r="T306" i="2"/>
  <c r="L306" i="2" s="1"/>
  <c r="T305" i="2"/>
  <c r="L305" i="2" s="1"/>
  <c r="T304" i="2"/>
  <c r="L304" i="2" s="1"/>
  <c r="T303" i="2"/>
  <c r="L303" i="2" s="1"/>
  <c r="T302" i="2"/>
  <c r="L302" i="2" s="1"/>
  <c r="T301" i="2"/>
  <c r="L301" i="2" s="1"/>
  <c r="T300" i="2"/>
  <c r="L300" i="2" s="1"/>
  <c r="T299" i="2"/>
  <c r="L299" i="2" s="1"/>
  <c r="T298" i="2"/>
  <c r="L298" i="2" s="1"/>
  <c r="T297" i="2"/>
  <c r="L297" i="2" s="1"/>
  <c r="T296" i="2"/>
  <c r="L296" i="2" s="1"/>
  <c r="T295" i="2"/>
  <c r="L295" i="2" s="1"/>
  <c r="T294" i="2"/>
  <c r="L294" i="2" s="1"/>
  <c r="T293" i="2"/>
  <c r="L293" i="2" s="1"/>
  <c r="T292" i="2"/>
  <c r="L292" i="2" s="1"/>
  <c r="T291" i="2"/>
  <c r="L291" i="2" s="1"/>
  <c r="T290" i="2"/>
  <c r="L290" i="2" s="1"/>
  <c r="T289" i="2"/>
  <c r="L289" i="2" s="1"/>
  <c r="T288" i="2"/>
  <c r="L288" i="2" s="1"/>
  <c r="T287" i="2"/>
  <c r="L287" i="2" s="1"/>
  <c r="T286" i="2"/>
  <c r="L286" i="2" s="1"/>
  <c r="T285" i="2"/>
  <c r="L285" i="2" s="1"/>
  <c r="T284" i="2"/>
  <c r="L284" i="2" s="1"/>
  <c r="T283" i="2"/>
  <c r="L283" i="2" s="1"/>
  <c r="T282" i="2"/>
  <c r="L282" i="2" s="1"/>
  <c r="T281" i="2"/>
  <c r="L281" i="2" s="1"/>
  <c r="T280" i="2"/>
  <c r="L280" i="2" s="1"/>
  <c r="T279" i="2"/>
  <c r="L279" i="2" s="1"/>
  <c r="T278" i="2"/>
  <c r="L278" i="2" s="1"/>
  <c r="T277" i="2"/>
  <c r="L277" i="2" s="1"/>
  <c r="T276" i="2"/>
  <c r="L276" i="2" s="1"/>
  <c r="T275" i="2"/>
  <c r="L275" i="2" s="1"/>
  <c r="T274" i="2"/>
  <c r="L274" i="2" s="1"/>
  <c r="T273" i="2"/>
  <c r="L273" i="2" s="1"/>
  <c r="T272" i="2"/>
  <c r="L272" i="2" s="1"/>
  <c r="T271" i="2"/>
  <c r="L271" i="2" s="1"/>
  <c r="T270" i="2"/>
  <c r="L270" i="2" s="1"/>
  <c r="T269" i="2"/>
  <c r="L269" i="2" s="1"/>
  <c r="T268" i="2"/>
  <c r="L268" i="2" s="1"/>
  <c r="T267" i="2"/>
  <c r="L267" i="2" s="1"/>
  <c r="T266" i="2"/>
  <c r="L266" i="2" s="1"/>
  <c r="T265" i="2"/>
  <c r="L265" i="2" s="1"/>
  <c r="T264" i="2"/>
  <c r="L264" i="2" s="1"/>
  <c r="T263" i="2"/>
  <c r="L263" i="2" s="1"/>
  <c r="T262" i="2"/>
  <c r="L262" i="2" s="1"/>
  <c r="T261" i="2"/>
  <c r="L261" i="2" s="1"/>
  <c r="T260" i="2"/>
  <c r="L260" i="2" s="1"/>
  <c r="T259" i="2"/>
  <c r="L259" i="2" s="1"/>
  <c r="T258" i="2"/>
  <c r="L258" i="2" s="1"/>
  <c r="T257" i="2"/>
  <c r="L257" i="2" s="1"/>
  <c r="T256" i="2"/>
  <c r="L256" i="2" s="1"/>
  <c r="T255" i="2"/>
  <c r="L255" i="2" s="1"/>
  <c r="T254" i="2"/>
  <c r="L254" i="2" s="1"/>
  <c r="T253" i="2"/>
  <c r="L253" i="2" s="1"/>
  <c r="T252" i="2"/>
  <c r="L252" i="2" s="1"/>
  <c r="T251" i="2"/>
  <c r="L251" i="2" s="1"/>
  <c r="T250" i="2"/>
  <c r="L250" i="2" s="1"/>
  <c r="T249" i="2"/>
  <c r="L249" i="2" s="1"/>
  <c r="T248" i="2"/>
  <c r="L248" i="2" s="1"/>
  <c r="T247" i="2"/>
  <c r="L247" i="2" s="1"/>
  <c r="T246" i="2"/>
  <c r="L246" i="2" s="1"/>
  <c r="T245" i="2"/>
  <c r="L245" i="2" s="1"/>
  <c r="T244" i="2"/>
  <c r="L244" i="2" s="1"/>
  <c r="T243" i="2"/>
  <c r="L243" i="2" s="1"/>
  <c r="T242" i="2"/>
  <c r="L242" i="2" s="1"/>
  <c r="T241" i="2"/>
  <c r="L241" i="2" s="1"/>
  <c r="T240" i="2"/>
  <c r="L240" i="2" s="1"/>
  <c r="T239" i="2"/>
  <c r="L239" i="2" s="1"/>
  <c r="T238" i="2"/>
  <c r="L238" i="2" s="1"/>
  <c r="T237" i="2"/>
  <c r="L237" i="2" s="1"/>
  <c r="T236" i="2"/>
  <c r="L236" i="2" s="1"/>
  <c r="T235" i="2"/>
  <c r="L235" i="2" s="1"/>
  <c r="T234" i="2"/>
  <c r="L234" i="2" s="1"/>
  <c r="T233" i="2"/>
  <c r="L233" i="2" s="1"/>
  <c r="T232" i="2"/>
  <c r="L232" i="2" s="1"/>
  <c r="T231" i="2"/>
  <c r="L231" i="2" s="1"/>
  <c r="T230" i="2"/>
  <c r="L230" i="2" s="1"/>
  <c r="T229" i="2"/>
  <c r="L229" i="2" s="1"/>
  <c r="T228" i="2"/>
  <c r="L228" i="2" s="1"/>
  <c r="T227" i="2"/>
  <c r="L227" i="2" s="1"/>
  <c r="T226" i="2"/>
  <c r="L226" i="2" s="1"/>
  <c r="T225" i="2"/>
  <c r="L225" i="2" s="1"/>
  <c r="T224" i="2"/>
  <c r="L224" i="2" s="1"/>
  <c r="T223" i="2"/>
  <c r="L223" i="2" s="1"/>
  <c r="T222" i="2"/>
  <c r="L222" i="2" s="1"/>
  <c r="T221" i="2"/>
  <c r="L221" i="2" s="1"/>
  <c r="T220" i="2"/>
  <c r="L220" i="2" s="1"/>
  <c r="T219" i="2"/>
  <c r="L219" i="2" s="1"/>
  <c r="T218" i="2"/>
  <c r="L218" i="2" s="1"/>
  <c r="T217" i="2"/>
  <c r="L217" i="2" s="1"/>
  <c r="T216" i="2"/>
  <c r="L216" i="2" s="1"/>
  <c r="T215" i="2"/>
  <c r="L215" i="2" s="1"/>
  <c r="T214" i="2"/>
  <c r="L214" i="2" s="1"/>
  <c r="T213" i="2"/>
  <c r="L213" i="2" s="1"/>
  <c r="T212" i="2"/>
  <c r="L212" i="2" s="1"/>
  <c r="T211" i="2"/>
  <c r="L211" i="2" s="1"/>
  <c r="T210" i="2"/>
  <c r="L210" i="2" s="1"/>
  <c r="T209" i="2"/>
  <c r="L209" i="2" s="1"/>
  <c r="T208" i="2"/>
  <c r="L208" i="2" s="1"/>
  <c r="T207" i="2"/>
  <c r="L207" i="2" s="1"/>
  <c r="T206" i="2"/>
  <c r="L206" i="2" s="1"/>
  <c r="T205" i="2"/>
  <c r="L205" i="2" s="1"/>
  <c r="T204" i="2"/>
  <c r="L204" i="2" s="1"/>
  <c r="T203" i="2"/>
  <c r="L203" i="2" s="1"/>
  <c r="T202" i="2"/>
  <c r="L202" i="2" s="1"/>
  <c r="T201" i="2"/>
  <c r="L201" i="2" s="1"/>
  <c r="T200" i="2"/>
  <c r="L200" i="2" s="1"/>
  <c r="T199" i="2"/>
  <c r="L199" i="2" s="1"/>
  <c r="T198" i="2"/>
  <c r="L198" i="2" s="1"/>
  <c r="T197" i="2"/>
  <c r="L197" i="2" s="1"/>
  <c r="T196" i="2"/>
  <c r="L196" i="2" s="1"/>
  <c r="T195" i="2"/>
  <c r="L195" i="2" s="1"/>
  <c r="T194" i="2"/>
  <c r="L194" i="2" s="1"/>
  <c r="T193" i="2"/>
  <c r="L193" i="2" s="1"/>
  <c r="T192" i="2"/>
  <c r="L192" i="2" s="1"/>
  <c r="T191" i="2"/>
  <c r="L191" i="2" s="1"/>
  <c r="T190" i="2"/>
  <c r="L190" i="2" s="1"/>
  <c r="T189" i="2"/>
  <c r="L189" i="2" s="1"/>
  <c r="T188" i="2"/>
  <c r="L188" i="2" s="1"/>
  <c r="T187" i="2"/>
  <c r="L187" i="2" s="1"/>
  <c r="T186" i="2"/>
  <c r="L186" i="2" s="1"/>
  <c r="T185" i="2"/>
  <c r="L185" i="2" s="1"/>
  <c r="T184" i="2"/>
  <c r="L184" i="2" s="1"/>
  <c r="T183" i="2"/>
  <c r="L183" i="2" s="1"/>
  <c r="T182" i="2"/>
  <c r="L182" i="2" s="1"/>
  <c r="T181" i="2"/>
  <c r="L181" i="2" s="1"/>
  <c r="T180" i="2"/>
  <c r="L180" i="2" s="1"/>
  <c r="T179" i="2"/>
  <c r="L179" i="2" s="1"/>
  <c r="T178" i="2"/>
  <c r="L178" i="2" s="1"/>
  <c r="T177" i="2"/>
  <c r="L177" i="2" s="1"/>
  <c r="T176" i="2"/>
  <c r="L176" i="2" s="1"/>
  <c r="T175" i="2"/>
  <c r="L175" i="2" s="1"/>
  <c r="T174" i="2"/>
  <c r="L174" i="2" s="1"/>
  <c r="T173" i="2"/>
  <c r="L173" i="2" s="1"/>
  <c r="T172" i="2"/>
  <c r="L172" i="2" s="1"/>
  <c r="T171" i="2"/>
  <c r="L171" i="2" s="1"/>
  <c r="T170" i="2"/>
  <c r="L170" i="2" s="1"/>
  <c r="T169" i="2"/>
  <c r="L169" i="2" s="1"/>
  <c r="T168" i="2"/>
  <c r="L168" i="2" s="1"/>
  <c r="T167" i="2"/>
  <c r="L167" i="2" s="1"/>
  <c r="T166" i="2"/>
  <c r="L166" i="2" s="1"/>
  <c r="T165" i="2"/>
  <c r="L165" i="2" s="1"/>
  <c r="T164" i="2"/>
  <c r="L164" i="2" s="1"/>
  <c r="T163" i="2"/>
  <c r="L163" i="2" s="1"/>
  <c r="T162" i="2"/>
  <c r="L162" i="2" s="1"/>
  <c r="T161" i="2"/>
  <c r="L161" i="2" s="1"/>
  <c r="T160" i="2"/>
  <c r="L160" i="2" s="1"/>
  <c r="T159" i="2"/>
  <c r="L159" i="2" s="1"/>
  <c r="T158" i="2"/>
  <c r="L158" i="2" s="1"/>
  <c r="T157" i="2"/>
  <c r="L157" i="2" s="1"/>
  <c r="T156" i="2"/>
  <c r="L156" i="2" s="1"/>
  <c r="T155" i="2"/>
  <c r="L155" i="2" s="1"/>
  <c r="T154" i="2"/>
  <c r="L154" i="2" s="1"/>
  <c r="T153" i="2"/>
  <c r="L153" i="2" s="1"/>
  <c r="T152" i="2"/>
  <c r="L152" i="2" s="1"/>
  <c r="T151" i="2"/>
  <c r="L151" i="2" s="1"/>
  <c r="T150" i="2"/>
  <c r="L150" i="2" s="1"/>
  <c r="T149" i="2"/>
  <c r="L149" i="2" s="1"/>
  <c r="T148" i="2"/>
  <c r="L148" i="2" s="1"/>
  <c r="T147" i="2"/>
  <c r="L147" i="2" s="1"/>
  <c r="T146" i="2"/>
  <c r="L146" i="2" s="1"/>
  <c r="T145" i="2"/>
  <c r="L145" i="2" s="1"/>
  <c r="T144" i="2"/>
  <c r="L144" i="2" s="1"/>
  <c r="T143" i="2"/>
  <c r="L143" i="2" s="1"/>
  <c r="T142" i="2"/>
  <c r="L142" i="2" s="1"/>
  <c r="T141" i="2"/>
  <c r="L141" i="2" s="1"/>
  <c r="T140" i="2"/>
  <c r="L140" i="2" s="1"/>
  <c r="T139" i="2"/>
  <c r="L139" i="2" s="1"/>
  <c r="T138" i="2"/>
  <c r="L138" i="2" s="1"/>
  <c r="T137" i="2"/>
  <c r="L137" i="2" s="1"/>
  <c r="T136" i="2"/>
  <c r="L136" i="2" s="1"/>
  <c r="T135" i="2"/>
  <c r="L135" i="2" s="1"/>
  <c r="T134" i="2"/>
  <c r="L134" i="2" s="1"/>
  <c r="T133" i="2"/>
  <c r="L133" i="2" s="1"/>
  <c r="T132" i="2"/>
  <c r="L132" i="2" s="1"/>
  <c r="T131" i="2"/>
  <c r="L131" i="2" s="1"/>
  <c r="T130" i="2"/>
  <c r="L130" i="2" s="1"/>
  <c r="T129" i="2"/>
  <c r="L129" i="2" s="1"/>
  <c r="T128" i="2"/>
  <c r="L128" i="2" s="1"/>
  <c r="T127" i="2"/>
  <c r="L127" i="2" s="1"/>
  <c r="T126" i="2"/>
  <c r="L126" i="2" s="1"/>
  <c r="T125" i="2"/>
  <c r="L125" i="2" s="1"/>
  <c r="T124" i="2"/>
  <c r="L124" i="2" s="1"/>
  <c r="T123" i="2"/>
  <c r="L123" i="2" s="1"/>
  <c r="T122" i="2"/>
  <c r="L122" i="2" s="1"/>
  <c r="T121" i="2"/>
  <c r="L121" i="2" s="1"/>
  <c r="T120" i="2"/>
  <c r="L120" i="2" s="1"/>
  <c r="T119" i="2"/>
  <c r="L119" i="2" s="1"/>
  <c r="T118" i="2"/>
  <c r="L118" i="2" s="1"/>
  <c r="T117" i="2"/>
  <c r="L117" i="2" s="1"/>
  <c r="T116" i="2"/>
  <c r="L116" i="2" s="1"/>
  <c r="T115" i="2"/>
  <c r="L115" i="2" s="1"/>
  <c r="T114" i="2"/>
  <c r="L114" i="2" s="1"/>
  <c r="T113" i="2"/>
  <c r="L113" i="2" s="1"/>
  <c r="T112" i="2"/>
  <c r="L112" i="2" s="1"/>
  <c r="T111" i="2"/>
  <c r="L111" i="2" s="1"/>
  <c r="T110" i="2"/>
  <c r="L110" i="2" s="1"/>
  <c r="T109" i="2"/>
  <c r="L109" i="2" s="1"/>
  <c r="T108" i="2"/>
  <c r="L108" i="2" s="1"/>
  <c r="T107" i="2"/>
  <c r="L107" i="2" s="1"/>
  <c r="T106" i="2"/>
  <c r="L106" i="2" s="1"/>
  <c r="T105" i="2"/>
  <c r="L105" i="2" s="1"/>
  <c r="T104" i="2"/>
  <c r="L104" i="2" s="1"/>
  <c r="T103" i="2"/>
  <c r="L103" i="2" s="1"/>
  <c r="T102" i="2"/>
  <c r="L102" i="2" s="1"/>
  <c r="T101" i="2"/>
  <c r="L101" i="2" s="1"/>
  <c r="T100" i="2"/>
  <c r="L100" i="2" s="1"/>
  <c r="T99" i="2"/>
  <c r="L99" i="2" s="1"/>
  <c r="T98" i="2"/>
  <c r="L98" i="2" s="1"/>
  <c r="T97" i="2"/>
  <c r="L97" i="2" s="1"/>
  <c r="T96" i="2"/>
  <c r="L96" i="2" s="1"/>
  <c r="T95" i="2"/>
  <c r="L95" i="2" s="1"/>
  <c r="T94" i="2"/>
  <c r="L94" i="2" s="1"/>
  <c r="T93" i="2"/>
  <c r="L93" i="2" s="1"/>
  <c r="T92" i="2"/>
  <c r="L92" i="2" s="1"/>
  <c r="T91" i="2"/>
  <c r="L91" i="2" s="1"/>
  <c r="T90" i="2"/>
  <c r="L90" i="2" s="1"/>
  <c r="T89" i="2"/>
  <c r="L89" i="2" s="1"/>
  <c r="T88" i="2"/>
  <c r="L88" i="2" s="1"/>
  <c r="T87" i="2"/>
  <c r="L87" i="2" s="1"/>
  <c r="T86" i="2"/>
  <c r="L86" i="2" s="1"/>
  <c r="T85" i="2"/>
  <c r="L85" i="2" s="1"/>
  <c r="T84" i="2"/>
  <c r="L84" i="2" s="1"/>
  <c r="T83" i="2"/>
  <c r="L83" i="2" s="1"/>
  <c r="T82" i="2"/>
  <c r="L82" i="2" s="1"/>
  <c r="T81" i="2"/>
  <c r="L81" i="2" s="1"/>
  <c r="T80" i="2"/>
  <c r="L80" i="2" s="1"/>
  <c r="T79" i="2"/>
  <c r="L79" i="2" s="1"/>
  <c r="T78" i="2"/>
  <c r="L78" i="2" s="1"/>
  <c r="T77" i="2"/>
  <c r="L77" i="2" s="1"/>
  <c r="T76" i="2"/>
  <c r="L76" i="2" s="1"/>
  <c r="T75" i="2"/>
  <c r="L75" i="2" s="1"/>
  <c r="T74" i="2"/>
  <c r="L74" i="2" s="1"/>
  <c r="T73" i="2"/>
  <c r="L73" i="2" s="1"/>
  <c r="T72" i="2"/>
  <c r="L72" i="2" s="1"/>
  <c r="T71" i="2"/>
  <c r="L71" i="2" s="1"/>
  <c r="T70" i="2"/>
  <c r="L70" i="2" s="1"/>
  <c r="T69" i="2"/>
  <c r="L69" i="2" s="1"/>
  <c r="T68" i="2"/>
  <c r="L68" i="2" s="1"/>
  <c r="T67" i="2"/>
  <c r="L67" i="2" s="1"/>
  <c r="T66" i="2"/>
  <c r="L66" i="2" s="1"/>
  <c r="T65" i="2"/>
  <c r="L65" i="2" s="1"/>
  <c r="T64" i="2"/>
  <c r="L64" i="2" s="1"/>
  <c r="T63" i="2"/>
  <c r="L63" i="2" s="1"/>
  <c r="T62" i="2"/>
  <c r="L62" i="2" s="1"/>
  <c r="T61" i="2"/>
  <c r="L61" i="2" s="1"/>
  <c r="T60" i="2"/>
  <c r="L60" i="2" s="1"/>
  <c r="T59" i="2"/>
  <c r="L59" i="2" s="1"/>
  <c r="T58" i="2"/>
  <c r="L58" i="2" s="1"/>
  <c r="T57" i="2"/>
  <c r="L57" i="2" s="1"/>
  <c r="T56" i="2"/>
  <c r="L56" i="2" s="1"/>
  <c r="T55" i="2"/>
  <c r="L55" i="2" s="1"/>
  <c r="T54" i="2"/>
  <c r="L54" i="2" s="1"/>
  <c r="T53" i="2"/>
  <c r="L53" i="2" s="1"/>
  <c r="T52" i="2"/>
  <c r="L52" i="2" s="1"/>
  <c r="T51" i="2"/>
  <c r="L51" i="2" s="1"/>
  <c r="T50" i="2"/>
  <c r="L50" i="2" s="1"/>
  <c r="T49" i="2"/>
  <c r="L49" i="2" s="1"/>
  <c r="T48" i="2"/>
  <c r="L48" i="2" s="1"/>
  <c r="T47" i="2"/>
  <c r="L47" i="2" s="1"/>
  <c r="T46" i="2"/>
  <c r="L46" i="2" s="1"/>
  <c r="T45" i="2"/>
  <c r="L45" i="2" s="1"/>
  <c r="T44" i="2"/>
  <c r="L44" i="2" s="1"/>
  <c r="T43" i="2"/>
  <c r="L43" i="2" s="1"/>
  <c r="T42" i="2"/>
  <c r="L42" i="2" s="1"/>
  <c r="T41" i="2"/>
  <c r="L41" i="2" s="1"/>
  <c r="T40" i="2"/>
  <c r="L40" i="2" s="1"/>
  <c r="T39" i="2"/>
  <c r="L39" i="2" s="1"/>
  <c r="T38" i="2"/>
  <c r="L38" i="2" s="1"/>
  <c r="T37" i="2"/>
  <c r="L37" i="2" s="1"/>
  <c r="T36" i="2"/>
  <c r="L36" i="2" s="1"/>
  <c r="T35" i="2"/>
  <c r="L35" i="2" s="1"/>
  <c r="T34" i="2"/>
  <c r="L34" i="2" s="1"/>
  <c r="T33" i="2"/>
  <c r="L33" i="2" s="1"/>
  <c r="T32" i="2"/>
  <c r="L32" i="2" s="1"/>
  <c r="T31" i="2"/>
  <c r="L31" i="2" s="1"/>
  <c r="T30" i="2"/>
  <c r="L30" i="2" s="1"/>
  <c r="T29" i="2"/>
  <c r="L29" i="2" s="1"/>
  <c r="T28" i="2"/>
  <c r="L28" i="2" s="1"/>
  <c r="T27" i="2"/>
  <c r="L27" i="2" s="1"/>
  <c r="T26" i="2"/>
  <c r="L26" i="2" s="1"/>
  <c r="T25" i="2"/>
  <c r="L25" i="2" s="1"/>
  <c r="T24" i="2"/>
  <c r="L24" i="2" s="1"/>
  <c r="T23" i="2"/>
  <c r="L23" i="2" s="1"/>
  <c r="T22" i="2"/>
  <c r="L22" i="2" s="1"/>
  <c r="T21" i="2"/>
  <c r="L21" i="2" s="1"/>
  <c r="T20" i="2"/>
  <c r="L20" i="2" s="1"/>
  <c r="T19" i="2"/>
  <c r="L19" i="2" s="1"/>
  <c r="T18" i="2"/>
  <c r="L18" i="2" s="1"/>
  <c r="T17" i="2"/>
  <c r="L17" i="2" s="1"/>
  <c r="T16" i="2"/>
  <c r="L16" i="2" s="1"/>
  <c r="T15" i="2"/>
  <c r="L15" i="2" s="1"/>
  <c r="T14" i="2"/>
  <c r="L14" i="2" s="1"/>
  <c r="T13" i="2"/>
  <c r="L13" i="2" s="1"/>
  <c r="T12" i="2"/>
  <c r="T11" i="2"/>
  <c r="T10" i="2"/>
  <c r="T9" i="2"/>
  <c r="T8"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12" i="2" l="1"/>
  <c r="L11" i="2"/>
  <c r="L10" i="2"/>
  <c r="L9"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S27" i="2"/>
  <c r="R27" i="2"/>
  <c r="O27" i="2"/>
  <c r="K27" i="2"/>
  <c r="J27" i="2"/>
  <c r="S26" i="2"/>
  <c r="R26" i="2"/>
  <c r="O26" i="2"/>
  <c r="K26" i="2"/>
  <c r="J26" i="2"/>
  <c r="S25" i="2"/>
  <c r="R25" i="2"/>
  <c r="O25" i="2"/>
  <c r="K25" i="2"/>
  <c r="J25" i="2"/>
  <c r="S24" i="2"/>
  <c r="R24" i="2"/>
  <c r="O24" i="2"/>
  <c r="K24" i="2"/>
  <c r="J24"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S11" i="2"/>
  <c r="R11" i="2"/>
  <c r="O11" i="2"/>
  <c r="S10" i="2"/>
  <c r="R10" i="2"/>
  <c r="O10" i="2"/>
  <c r="S370" i="2"/>
  <c r="R370" i="2"/>
  <c r="O370" i="2"/>
  <c r="K370" i="2"/>
  <c r="J370" i="2"/>
  <c r="S369" i="2"/>
  <c r="R369" i="2"/>
  <c r="O369" i="2"/>
  <c r="K369" i="2"/>
  <c r="J369" i="2"/>
  <c r="S368" i="2"/>
  <c r="R368" i="2"/>
  <c r="O368" i="2"/>
  <c r="K368" i="2"/>
  <c r="J368" i="2"/>
  <c r="S367" i="2"/>
  <c r="R367" i="2"/>
  <c r="O367" i="2"/>
  <c r="K367" i="2"/>
  <c r="J367" i="2"/>
  <c r="S366" i="2"/>
  <c r="R366" i="2"/>
  <c r="O366" i="2"/>
  <c r="K366" i="2"/>
  <c r="J366" i="2"/>
  <c r="S365" i="2"/>
  <c r="R365" i="2"/>
  <c r="O365" i="2"/>
  <c r="K365" i="2"/>
  <c r="J365" i="2"/>
  <c r="S364" i="2"/>
  <c r="R364" i="2"/>
  <c r="O364" i="2"/>
  <c r="K364" i="2"/>
  <c r="J364" i="2"/>
  <c r="S363" i="2"/>
  <c r="R363" i="2"/>
  <c r="O363" i="2"/>
  <c r="K363" i="2"/>
  <c r="J363" i="2"/>
  <c r="S362" i="2"/>
  <c r="R362" i="2"/>
  <c r="O362" i="2"/>
  <c r="K362" i="2"/>
  <c r="J362" i="2"/>
  <c r="S361" i="2"/>
  <c r="R361" i="2"/>
  <c r="O361" i="2"/>
  <c r="K361" i="2"/>
  <c r="J361" i="2"/>
  <c r="S360" i="2"/>
  <c r="R360" i="2"/>
  <c r="O360" i="2"/>
  <c r="K360" i="2"/>
  <c r="J360" i="2"/>
  <c r="S359" i="2"/>
  <c r="R359" i="2"/>
  <c r="O359" i="2"/>
  <c r="K359" i="2"/>
  <c r="J359" i="2"/>
  <c r="S358" i="2"/>
  <c r="R358" i="2"/>
  <c r="O358" i="2"/>
  <c r="K358" i="2"/>
  <c r="J358" i="2"/>
  <c r="S357" i="2"/>
  <c r="R357" i="2"/>
  <c r="O357" i="2"/>
  <c r="K357" i="2"/>
  <c r="J357" i="2"/>
  <c r="S356" i="2"/>
  <c r="R356" i="2"/>
  <c r="O356" i="2"/>
  <c r="K356" i="2"/>
  <c r="J356" i="2"/>
  <c r="S355" i="2"/>
  <c r="R355" i="2"/>
  <c r="O355" i="2"/>
  <c r="K355" i="2"/>
  <c r="J355" i="2"/>
  <c r="S354" i="2"/>
  <c r="R354" i="2"/>
  <c r="O354" i="2"/>
  <c r="K354" i="2"/>
  <c r="J354" i="2"/>
  <c r="S353" i="2"/>
  <c r="R353" i="2"/>
  <c r="O353" i="2"/>
  <c r="K353" i="2"/>
  <c r="J353" i="2"/>
  <c r="S352" i="2"/>
  <c r="R352" i="2"/>
  <c r="O352" i="2"/>
  <c r="K352" i="2"/>
  <c r="J352" i="2"/>
  <c r="S351" i="2"/>
  <c r="R351" i="2"/>
  <c r="O351" i="2"/>
  <c r="K351" i="2"/>
  <c r="J351" i="2"/>
  <c r="S350" i="2"/>
  <c r="R350" i="2"/>
  <c r="O350" i="2"/>
  <c r="K350" i="2"/>
  <c r="J350" i="2"/>
  <c r="S349" i="2"/>
  <c r="R349" i="2"/>
  <c r="O349" i="2"/>
  <c r="K349" i="2"/>
  <c r="J349" i="2"/>
  <c r="S348" i="2"/>
  <c r="R348" i="2"/>
  <c r="O348" i="2"/>
  <c r="K348" i="2"/>
  <c r="J348" i="2"/>
  <c r="S347" i="2"/>
  <c r="R347" i="2"/>
  <c r="O347" i="2"/>
  <c r="K347" i="2"/>
  <c r="J347" i="2"/>
  <c r="S346" i="2"/>
  <c r="R346" i="2"/>
  <c r="O346" i="2"/>
  <c r="K346" i="2"/>
  <c r="J346" i="2"/>
  <c r="S345" i="2"/>
  <c r="R345" i="2"/>
  <c r="O345" i="2"/>
  <c r="K345" i="2"/>
  <c r="J345" i="2"/>
  <c r="S344" i="2"/>
  <c r="R344" i="2"/>
  <c r="O344" i="2"/>
  <c r="K344" i="2"/>
  <c r="J344" i="2"/>
  <c r="S343" i="2"/>
  <c r="R343" i="2"/>
  <c r="O343" i="2"/>
  <c r="K343" i="2"/>
  <c r="J343" i="2"/>
  <c r="S342" i="2"/>
  <c r="R342" i="2"/>
  <c r="O342" i="2"/>
  <c r="K342" i="2"/>
  <c r="J342" i="2"/>
  <c r="S341" i="2"/>
  <c r="R341" i="2"/>
  <c r="O341" i="2"/>
  <c r="K341" i="2"/>
  <c r="J341" i="2"/>
  <c r="S340" i="2"/>
  <c r="R340" i="2"/>
  <c r="O340" i="2"/>
  <c r="K340" i="2"/>
  <c r="J340" i="2"/>
  <c r="S339" i="2"/>
  <c r="R339" i="2"/>
  <c r="O339" i="2"/>
  <c r="K339" i="2"/>
  <c r="J339" i="2"/>
  <c r="S338" i="2"/>
  <c r="R338" i="2"/>
  <c r="O338" i="2"/>
  <c r="K338" i="2"/>
  <c r="J338" i="2"/>
  <c r="S337" i="2"/>
  <c r="R337" i="2"/>
  <c r="O337" i="2"/>
  <c r="K337" i="2"/>
  <c r="J337" i="2"/>
  <c r="S336" i="2"/>
  <c r="R336" i="2"/>
  <c r="O336" i="2"/>
  <c r="K336" i="2"/>
  <c r="J336" i="2"/>
  <c r="S335" i="2"/>
  <c r="R335" i="2"/>
  <c r="O335" i="2"/>
  <c r="K335" i="2"/>
  <c r="J335" i="2"/>
  <c r="S334" i="2"/>
  <c r="R334" i="2"/>
  <c r="O334" i="2"/>
  <c r="K334" i="2"/>
  <c r="J334" i="2"/>
  <c r="S333" i="2"/>
  <c r="R333" i="2"/>
  <c r="O333" i="2"/>
  <c r="K333" i="2"/>
  <c r="J333" i="2"/>
  <c r="S332" i="2"/>
  <c r="R332" i="2"/>
  <c r="O332" i="2"/>
  <c r="K332" i="2"/>
  <c r="J332" i="2"/>
  <c r="S331" i="2"/>
  <c r="R331" i="2"/>
  <c r="O331" i="2"/>
  <c r="K331" i="2"/>
  <c r="J331" i="2"/>
  <c r="S330" i="2"/>
  <c r="R330" i="2"/>
  <c r="O330" i="2"/>
  <c r="K330" i="2"/>
  <c r="J330" i="2"/>
  <c r="S329" i="2"/>
  <c r="R329" i="2"/>
  <c r="O329" i="2"/>
  <c r="K329" i="2"/>
  <c r="J329" i="2"/>
  <c r="S328" i="2"/>
  <c r="R328" i="2"/>
  <c r="O328" i="2"/>
  <c r="K328" i="2"/>
  <c r="J328" i="2"/>
  <c r="S327" i="2"/>
  <c r="R327" i="2"/>
  <c r="O327" i="2"/>
  <c r="K327" i="2"/>
  <c r="J327" i="2"/>
  <c r="S326" i="2"/>
  <c r="R326" i="2"/>
  <c r="O326" i="2"/>
  <c r="K326" i="2"/>
  <c r="J326" i="2"/>
  <c r="S325" i="2"/>
  <c r="R325" i="2"/>
  <c r="O325" i="2"/>
  <c r="K325" i="2"/>
  <c r="J325" i="2"/>
  <c r="S324" i="2"/>
  <c r="R324" i="2"/>
  <c r="O324" i="2"/>
  <c r="K324" i="2"/>
  <c r="J324" i="2"/>
  <c r="S323" i="2"/>
  <c r="R323" i="2"/>
  <c r="O323" i="2"/>
  <c r="K323" i="2"/>
  <c r="J323" i="2"/>
  <c r="S322" i="2"/>
  <c r="R322" i="2"/>
  <c r="O322" i="2"/>
  <c r="K322" i="2"/>
  <c r="J322" i="2"/>
  <c r="S321" i="2"/>
  <c r="R321" i="2"/>
  <c r="O321" i="2"/>
  <c r="K321" i="2"/>
  <c r="J321" i="2"/>
  <c r="S320" i="2"/>
  <c r="R320" i="2"/>
  <c r="O320" i="2"/>
  <c r="K320" i="2"/>
  <c r="J320" i="2"/>
  <c r="S319" i="2"/>
  <c r="R319" i="2"/>
  <c r="O319" i="2"/>
  <c r="K319" i="2"/>
  <c r="J319" i="2"/>
  <c r="S318" i="2"/>
  <c r="R318" i="2"/>
  <c r="O318" i="2"/>
  <c r="K318" i="2"/>
  <c r="J318" i="2"/>
  <c r="S317" i="2"/>
  <c r="R317" i="2"/>
  <c r="O317" i="2"/>
  <c r="K317" i="2"/>
  <c r="J317" i="2"/>
  <c r="S316" i="2"/>
  <c r="R316" i="2"/>
  <c r="O316" i="2"/>
  <c r="K316" i="2"/>
  <c r="J316" i="2"/>
  <c r="S315" i="2"/>
  <c r="R315" i="2"/>
  <c r="O315" i="2"/>
  <c r="K315" i="2"/>
  <c r="J315" i="2"/>
  <c r="S314" i="2"/>
  <c r="R314" i="2"/>
  <c r="O314" i="2"/>
  <c r="K314" i="2"/>
  <c r="J314" i="2"/>
  <c r="S313" i="2"/>
  <c r="R313" i="2"/>
  <c r="O313" i="2"/>
  <c r="K313" i="2"/>
  <c r="J313" i="2"/>
  <c r="S312" i="2"/>
  <c r="R312" i="2"/>
  <c r="O312" i="2"/>
  <c r="K312" i="2"/>
  <c r="J312" i="2"/>
  <c r="S311" i="2"/>
  <c r="R311" i="2"/>
  <c r="O311" i="2"/>
  <c r="K311" i="2"/>
  <c r="J311" i="2"/>
  <c r="S310" i="2"/>
  <c r="R310" i="2"/>
  <c r="O310" i="2"/>
  <c r="K310" i="2"/>
  <c r="J310" i="2"/>
  <c r="S309" i="2"/>
  <c r="R309" i="2"/>
  <c r="O309" i="2"/>
  <c r="K309" i="2"/>
  <c r="J309" i="2"/>
  <c r="S308" i="2"/>
  <c r="R308" i="2"/>
  <c r="O308" i="2"/>
  <c r="K308" i="2"/>
  <c r="J308" i="2"/>
  <c r="S307" i="2"/>
  <c r="R307" i="2"/>
  <c r="O307" i="2"/>
  <c r="K307" i="2"/>
  <c r="J307" i="2"/>
  <c r="S306" i="2"/>
  <c r="R306" i="2"/>
  <c r="O306" i="2"/>
  <c r="K306" i="2"/>
  <c r="J306" i="2"/>
  <c r="S305" i="2"/>
  <c r="R305" i="2"/>
  <c r="O305" i="2"/>
  <c r="K305" i="2"/>
  <c r="J305" i="2"/>
  <c r="S304" i="2"/>
  <c r="R304" i="2"/>
  <c r="O304" i="2"/>
  <c r="K304" i="2"/>
  <c r="J304" i="2"/>
  <c r="S303" i="2"/>
  <c r="R303" i="2"/>
  <c r="O303" i="2"/>
  <c r="K303" i="2"/>
  <c r="J303" i="2"/>
  <c r="S302" i="2"/>
  <c r="R302" i="2"/>
  <c r="O302" i="2"/>
  <c r="K302" i="2"/>
  <c r="J302" i="2"/>
  <c r="S301" i="2"/>
  <c r="R301" i="2"/>
  <c r="O301" i="2"/>
  <c r="K301" i="2"/>
  <c r="J301" i="2"/>
  <c r="S300" i="2"/>
  <c r="R300" i="2"/>
  <c r="O300" i="2"/>
  <c r="K300" i="2"/>
  <c r="J300" i="2"/>
  <c r="S299" i="2"/>
  <c r="R299" i="2"/>
  <c r="O299" i="2"/>
  <c r="K299" i="2"/>
  <c r="J299" i="2"/>
  <c r="S298" i="2"/>
  <c r="R298" i="2"/>
  <c r="O298" i="2"/>
  <c r="K298" i="2"/>
  <c r="J298" i="2"/>
  <c r="S297" i="2"/>
  <c r="R297" i="2"/>
  <c r="O297" i="2"/>
  <c r="K297" i="2"/>
  <c r="J297" i="2"/>
  <c r="S296" i="2"/>
  <c r="R296" i="2"/>
  <c r="O296" i="2"/>
  <c r="K296" i="2"/>
  <c r="J296" i="2"/>
  <c r="S295" i="2"/>
  <c r="R295" i="2"/>
  <c r="O295" i="2"/>
  <c r="K295" i="2"/>
  <c r="J295" i="2"/>
  <c r="S294" i="2"/>
  <c r="R294" i="2"/>
  <c r="O294" i="2"/>
  <c r="K294" i="2"/>
  <c r="J294" i="2"/>
  <c r="S293" i="2"/>
  <c r="R293" i="2"/>
  <c r="O293" i="2"/>
  <c r="K293" i="2"/>
  <c r="J293" i="2"/>
  <c r="S292" i="2"/>
  <c r="R292" i="2"/>
  <c r="O292" i="2"/>
  <c r="K292" i="2"/>
  <c r="J292" i="2"/>
  <c r="S291" i="2"/>
  <c r="R291" i="2"/>
  <c r="O291" i="2"/>
  <c r="K291" i="2"/>
  <c r="J291" i="2"/>
  <c r="S290" i="2"/>
  <c r="R290" i="2"/>
  <c r="O290" i="2"/>
  <c r="K290" i="2"/>
  <c r="J290" i="2"/>
  <c r="S289" i="2"/>
  <c r="R289" i="2"/>
  <c r="O289" i="2"/>
  <c r="K289" i="2"/>
  <c r="J289" i="2"/>
  <c r="S288" i="2"/>
  <c r="R288" i="2"/>
  <c r="O288" i="2"/>
  <c r="K288" i="2"/>
  <c r="J288" i="2"/>
  <c r="S287" i="2"/>
  <c r="R287" i="2"/>
  <c r="O287" i="2"/>
  <c r="K287" i="2"/>
  <c r="J287" i="2"/>
  <c r="S286" i="2"/>
  <c r="R286" i="2"/>
  <c r="O286" i="2"/>
  <c r="K286" i="2"/>
  <c r="J286" i="2"/>
  <c r="S285" i="2"/>
  <c r="R285" i="2"/>
  <c r="O285" i="2"/>
  <c r="K285" i="2"/>
  <c r="J285" i="2"/>
  <c r="S284" i="2"/>
  <c r="R284" i="2"/>
  <c r="O284" i="2"/>
  <c r="K284" i="2"/>
  <c r="J284" i="2"/>
  <c r="S283" i="2"/>
  <c r="R283" i="2"/>
  <c r="O283" i="2"/>
  <c r="K283" i="2"/>
  <c r="J283" i="2"/>
  <c r="S282" i="2"/>
  <c r="R282" i="2"/>
  <c r="O282" i="2"/>
  <c r="K282" i="2"/>
  <c r="J282" i="2"/>
  <c r="S281" i="2"/>
  <c r="R281" i="2"/>
  <c r="O281" i="2"/>
  <c r="K281" i="2"/>
  <c r="J281" i="2"/>
  <c r="S280" i="2"/>
  <c r="R280" i="2"/>
  <c r="O280" i="2"/>
  <c r="K280" i="2"/>
  <c r="J280" i="2"/>
  <c r="S279" i="2"/>
  <c r="R279" i="2"/>
  <c r="O279" i="2"/>
  <c r="K279" i="2"/>
  <c r="J279" i="2"/>
  <c r="S278" i="2"/>
  <c r="R278" i="2"/>
  <c r="O278" i="2"/>
  <c r="K278" i="2"/>
  <c r="J278" i="2"/>
  <c r="S277" i="2"/>
  <c r="R277" i="2"/>
  <c r="O277" i="2"/>
  <c r="K277" i="2"/>
  <c r="J277" i="2"/>
  <c r="S276" i="2"/>
  <c r="R276" i="2"/>
  <c r="O276" i="2"/>
  <c r="K276" i="2"/>
  <c r="J276" i="2"/>
  <c r="S275" i="2"/>
  <c r="R275" i="2"/>
  <c r="O275" i="2"/>
  <c r="K275" i="2"/>
  <c r="J275" i="2"/>
  <c r="S274" i="2"/>
  <c r="R274" i="2"/>
  <c r="O274" i="2"/>
  <c r="K274" i="2"/>
  <c r="J274" i="2"/>
  <c r="S273" i="2"/>
  <c r="R273" i="2"/>
  <c r="O273" i="2"/>
  <c r="K273" i="2"/>
  <c r="J273" i="2"/>
  <c r="S272" i="2"/>
  <c r="R272" i="2"/>
  <c r="O272" i="2"/>
  <c r="K272" i="2"/>
  <c r="J272" i="2"/>
  <c r="S271" i="2"/>
  <c r="R271" i="2"/>
  <c r="O271" i="2"/>
  <c r="K271" i="2"/>
  <c r="J271" i="2"/>
  <c r="S270" i="2"/>
  <c r="R270" i="2"/>
  <c r="O270" i="2"/>
  <c r="K270" i="2"/>
  <c r="J270" i="2"/>
  <c r="S269" i="2"/>
  <c r="R269" i="2"/>
  <c r="O269" i="2"/>
  <c r="K269" i="2"/>
  <c r="J269" i="2"/>
  <c r="S268" i="2"/>
  <c r="R268" i="2"/>
  <c r="O268" i="2"/>
  <c r="K268" i="2"/>
  <c r="J268" i="2"/>
  <c r="S267" i="2"/>
  <c r="R267" i="2"/>
  <c r="O267" i="2"/>
  <c r="K267" i="2"/>
  <c r="J267" i="2"/>
  <c r="S266" i="2"/>
  <c r="R266" i="2"/>
  <c r="O266" i="2"/>
  <c r="K266" i="2"/>
  <c r="J266" i="2"/>
  <c r="S265" i="2"/>
  <c r="R265" i="2"/>
  <c r="O265" i="2"/>
  <c r="K265" i="2"/>
  <c r="J265" i="2"/>
  <c r="S264" i="2"/>
  <c r="R264" i="2"/>
  <c r="O264" i="2"/>
  <c r="K264" i="2"/>
  <c r="J264" i="2"/>
  <c r="S263" i="2"/>
  <c r="R263" i="2"/>
  <c r="O263" i="2"/>
  <c r="K263" i="2"/>
  <c r="J263" i="2"/>
  <c r="S262" i="2"/>
  <c r="R262" i="2"/>
  <c r="O262" i="2"/>
  <c r="K262" i="2"/>
  <c r="J262" i="2"/>
  <c r="S261" i="2"/>
  <c r="R261" i="2"/>
  <c r="O261" i="2"/>
  <c r="K261" i="2"/>
  <c r="J261" i="2"/>
  <c r="S260" i="2"/>
  <c r="R260" i="2"/>
  <c r="O260" i="2"/>
  <c r="K260" i="2"/>
  <c r="J260" i="2"/>
  <c r="S259" i="2"/>
  <c r="R259" i="2"/>
  <c r="O259" i="2"/>
  <c r="K259" i="2"/>
  <c r="J259" i="2"/>
  <c r="S258" i="2"/>
  <c r="R258" i="2"/>
  <c r="O258" i="2"/>
  <c r="K258" i="2"/>
  <c r="J258" i="2"/>
  <c r="S257" i="2"/>
  <c r="R257" i="2"/>
  <c r="O257" i="2"/>
  <c r="K257" i="2"/>
  <c r="J257" i="2"/>
  <c r="S256" i="2"/>
  <c r="R256" i="2"/>
  <c r="O256" i="2"/>
  <c r="K256" i="2"/>
  <c r="J256" i="2"/>
  <c r="S255" i="2"/>
  <c r="R255" i="2"/>
  <c r="O255" i="2"/>
  <c r="K255" i="2"/>
  <c r="J255" i="2"/>
  <c r="S254" i="2"/>
  <c r="R254" i="2"/>
  <c r="O254" i="2"/>
  <c r="K254" i="2"/>
  <c r="J254" i="2"/>
  <c r="S253" i="2"/>
  <c r="R253" i="2"/>
  <c r="O253" i="2"/>
  <c r="K253" i="2"/>
  <c r="J253" i="2"/>
  <c r="S252" i="2"/>
  <c r="R252" i="2"/>
  <c r="O252" i="2"/>
  <c r="K252" i="2"/>
  <c r="J252" i="2"/>
  <c r="S251" i="2"/>
  <c r="R251" i="2"/>
  <c r="O251" i="2"/>
  <c r="K251" i="2"/>
  <c r="J251" i="2"/>
  <c r="S250" i="2"/>
  <c r="R250" i="2"/>
  <c r="O250" i="2"/>
  <c r="K250" i="2"/>
  <c r="J250" i="2"/>
  <c r="S249" i="2"/>
  <c r="R249" i="2"/>
  <c r="O249" i="2"/>
  <c r="K249" i="2"/>
  <c r="J249" i="2"/>
  <c r="S248" i="2"/>
  <c r="R248" i="2"/>
  <c r="O248" i="2"/>
  <c r="K248" i="2"/>
  <c r="J248" i="2"/>
  <c r="S247" i="2"/>
  <c r="R247" i="2"/>
  <c r="O247" i="2"/>
  <c r="K247" i="2"/>
  <c r="J247" i="2"/>
  <c r="S246" i="2"/>
  <c r="R246" i="2"/>
  <c r="O246" i="2"/>
  <c r="K246" i="2"/>
  <c r="J246" i="2"/>
  <c r="S245" i="2"/>
  <c r="R245" i="2"/>
  <c r="O245" i="2"/>
  <c r="K245" i="2"/>
  <c r="J245" i="2"/>
  <c r="S244" i="2"/>
  <c r="R244" i="2"/>
  <c r="O244" i="2"/>
  <c r="K244" i="2"/>
  <c r="J244" i="2"/>
  <c r="S243" i="2"/>
  <c r="R243" i="2"/>
  <c r="O243" i="2"/>
  <c r="K243" i="2"/>
  <c r="J243" i="2"/>
  <c r="S242" i="2"/>
  <c r="R242" i="2"/>
  <c r="O242" i="2"/>
  <c r="K242" i="2"/>
  <c r="J242" i="2"/>
  <c r="S241" i="2"/>
  <c r="R241" i="2"/>
  <c r="O241" i="2"/>
  <c r="K241" i="2"/>
  <c r="J241" i="2"/>
  <c r="S240" i="2"/>
  <c r="R240" i="2"/>
  <c r="O240" i="2"/>
  <c r="K240" i="2"/>
  <c r="J240" i="2"/>
  <c r="S239" i="2"/>
  <c r="R239" i="2"/>
  <c r="O239" i="2"/>
  <c r="K239" i="2"/>
  <c r="J239" i="2"/>
  <c r="S238" i="2"/>
  <c r="R238" i="2"/>
  <c r="O238" i="2"/>
  <c r="K238" i="2"/>
  <c r="J238" i="2"/>
  <c r="S237" i="2"/>
  <c r="R237" i="2"/>
  <c r="O237" i="2"/>
  <c r="K237" i="2"/>
  <c r="J237" i="2"/>
  <c r="S236" i="2"/>
  <c r="R236" i="2"/>
  <c r="O236" i="2"/>
  <c r="K236" i="2"/>
  <c r="J236" i="2"/>
  <c r="S235" i="2"/>
  <c r="R235" i="2"/>
  <c r="O235" i="2"/>
  <c r="K235" i="2"/>
  <c r="J235" i="2"/>
  <c r="S234" i="2"/>
  <c r="R234" i="2"/>
  <c r="O234" i="2"/>
  <c r="K234" i="2"/>
  <c r="J234" i="2"/>
  <c r="S233" i="2"/>
  <c r="R233" i="2"/>
  <c r="O233" i="2"/>
  <c r="K233" i="2"/>
  <c r="J233" i="2"/>
  <c r="S232" i="2"/>
  <c r="R232" i="2"/>
  <c r="O232" i="2"/>
  <c r="K232" i="2"/>
  <c r="J232" i="2"/>
  <c r="S231" i="2"/>
  <c r="R231" i="2"/>
  <c r="O231" i="2"/>
  <c r="K231" i="2"/>
  <c r="J231" i="2"/>
  <c r="S230" i="2"/>
  <c r="R230" i="2"/>
  <c r="O230" i="2"/>
  <c r="K230" i="2"/>
  <c r="J230" i="2"/>
  <c r="S229" i="2"/>
  <c r="R229" i="2"/>
  <c r="O229" i="2"/>
  <c r="K229" i="2"/>
  <c r="J229" i="2"/>
  <c r="S228" i="2"/>
  <c r="R228" i="2"/>
  <c r="O228" i="2"/>
  <c r="K228" i="2"/>
  <c r="J228" i="2"/>
  <c r="S227" i="2"/>
  <c r="R227" i="2"/>
  <c r="O227" i="2"/>
  <c r="K227" i="2"/>
  <c r="J227" i="2"/>
  <c r="S226" i="2"/>
  <c r="R226" i="2"/>
  <c r="O226" i="2"/>
  <c r="K226" i="2"/>
  <c r="J226" i="2"/>
  <c r="S225" i="2"/>
  <c r="R225" i="2"/>
  <c r="O225" i="2"/>
  <c r="K225" i="2"/>
  <c r="J225" i="2"/>
  <c r="S224" i="2"/>
  <c r="R224" i="2"/>
  <c r="O224" i="2"/>
  <c r="K224" i="2"/>
  <c r="J224" i="2"/>
  <c r="S223" i="2"/>
  <c r="R223" i="2"/>
  <c r="O223" i="2"/>
  <c r="K223" i="2"/>
  <c r="J223" i="2"/>
  <c r="S222" i="2"/>
  <c r="R222" i="2"/>
  <c r="O222" i="2"/>
  <c r="K222" i="2"/>
  <c r="J222" i="2"/>
  <c r="S221" i="2"/>
  <c r="R221" i="2"/>
  <c r="O221" i="2"/>
  <c r="K221" i="2"/>
  <c r="J221" i="2"/>
  <c r="S220" i="2"/>
  <c r="R220" i="2"/>
  <c r="O220" i="2"/>
  <c r="K220" i="2"/>
  <c r="J220" i="2"/>
  <c r="S219" i="2"/>
  <c r="R219" i="2"/>
  <c r="O219" i="2"/>
  <c r="K219" i="2"/>
  <c r="J219" i="2"/>
  <c r="S218" i="2"/>
  <c r="R218" i="2"/>
  <c r="O218" i="2"/>
  <c r="K218" i="2"/>
  <c r="J218" i="2"/>
  <c r="S217" i="2"/>
  <c r="R217" i="2"/>
  <c r="O217" i="2"/>
  <c r="K217" i="2"/>
  <c r="J217" i="2"/>
  <c r="S216" i="2"/>
  <c r="R216" i="2"/>
  <c r="O216" i="2"/>
  <c r="K216" i="2"/>
  <c r="J216" i="2"/>
  <c r="S215" i="2"/>
  <c r="R215" i="2"/>
  <c r="O215" i="2"/>
  <c r="K215" i="2"/>
  <c r="J215" i="2"/>
  <c r="S214" i="2"/>
  <c r="R214" i="2"/>
  <c r="O214" i="2"/>
  <c r="K214" i="2"/>
  <c r="J214" i="2"/>
  <c r="S213" i="2"/>
  <c r="R213" i="2"/>
  <c r="O213" i="2"/>
  <c r="K213" i="2"/>
  <c r="J213" i="2"/>
  <c r="S212" i="2"/>
  <c r="R212" i="2"/>
  <c r="O212" i="2"/>
  <c r="K212" i="2"/>
  <c r="J212" i="2"/>
  <c r="S211" i="2"/>
  <c r="R211" i="2"/>
  <c r="O211" i="2"/>
  <c r="K211" i="2"/>
  <c r="J211" i="2"/>
  <c r="S210" i="2"/>
  <c r="R210" i="2"/>
  <c r="O210" i="2"/>
  <c r="K210" i="2"/>
  <c r="J210" i="2"/>
  <c r="S209" i="2"/>
  <c r="R209" i="2"/>
  <c r="O209" i="2"/>
  <c r="K209" i="2"/>
  <c r="J209" i="2"/>
  <c r="S208" i="2"/>
  <c r="R208" i="2"/>
  <c r="O208" i="2"/>
  <c r="K208" i="2"/>
  <c r="J208" i="2"/>
  <c r="S207" i="2"/>
  <c r="R207" i="2"/>
  <c r="O207" i="2"/>
  <c r="K207" i="2"/>
  <c r="J207" i="2"/>
  <c r="S206" i="2"/>
  <c r="R206" i="2"/>
  <c r="O206" i="2"/>
  <c r="K206" i="2"/>
  <c r="J206" i="2"/>
  <c r="S205" i="2"/>
  <c r="R205" i="2"/>
  <c r="O205" i="2"/>
  <c r="K205" i="2"/>
  <c r="J205" i="2"/>
  <c r="S204" i="2"/>
  <c r="R204" i="2"/>
  <c r="O204" i="2"/>
  <c r="K204" i="2"/>
  <c r="J204" i="2"/>
  <c r="S203" i="2"/>
  <c r="R203" i="2"/>
  <c r="O203" i="2"/>
  <c r="K203" i="2"/>
  <c r="J203" i="2"/>
  <c r="S202" i="2"/>
  <c r="R202" i="2"/>
  <c r="O202" i="2"/>
  <c r="K202" i="2"/>
  <c r="J202" i="2"/>
  <c r="S201" i="2"/>
  <c r="R201" i="2"/>
  <c r="O201" i="2"/>
  <c r="K201" i="2"/>
  <c r="J201" i="2"/>
  <c r="S200" i="2"/>
  <c r="R200" i="2"/>
  <c r="O200" i="2"/>
  <c r="K200" i="2"/>
  <c r="J200" i="2"/>
  <c r="S199" i="2"/>
  <c r="R199" i="2"/>
  <c r="O199" i="2"/>
  <c r="K199" i="2"/>
  <c r="J199" i="2"/>
  <c r="S198" i="2"/>
  <c r="R198" i="2"/>
  <c r="O198" i="2"/>
  <c r="K198" i="2"/>
  <c r="J198" i="2"/>
  <c r="S197" i="2"/>
  <c r="R197" i="2"/>
  <c r="O197" i="2"/>
  <c r="K197" i="2"/>
  <c r="J197" i="2"/>
  <c r="S196" i="2"/>
  <c r="R196" i="2"/>
  <c r="O196" i="2"/>
  <c r="K196" i="2"/>
  <c r="J196" i="2"/>
  <c r="S195" i="2"/>
  <c r="R195" i="2"/>
  <c r="O195" i="2"/>
  <c r="K195" i="2"/>
  <c r="J195" i="2"/>
  <c r="S194" i="2"/>
  <c r="R194" i="2"/>
  <c r="O194" i="2"/>
  <c r="K194" i="2"/>
  <c r="J194" i="2"/>
  <c r="S193" i="2"/>
  <c r="R193" i="2"/>
  <c r="O193" i="2"/>
  <c r="K193" i="2"/>
  <c r="J193" i="2"/>
  <c r="S192" i="2"/>
  <c r="R192" i="2"/>
  <c r="O192" i="2"/>
  <c r="K192" i="2"/>
  <c r="J192" i="2"/>
  <c r="S191" i="2"/>
  <c r="R191" i="2"/>
  <c r="O191" i="2"/>
  <c r="K191" i="2"/>
  <c r="J191" i="2"/>
  <c r="S190" i="2"/>
  <c r="R190" i="2"/>
  <c r="O190" i="2"/>
  <c r="K190" i="2"/>
  <c r="J190" i="2"/>
  <c r="S189" i="2"/>
  <c r="R189" i="2"/>
  <c r="O189" i="2"/>
  <c r="K189" i="2"/>
  <c r="J189" i="2"/>
  <c r="S188" i="2"/>
  <c r="R188" i="2"/>
  <c r="O188" i="2"/>
  <c r="K188" i="2"/>
  <c r="J188" i="2"/>
  <c r="S187" i="2"/>
  <c r="R187" i="2"/>
  <c r="O187" i="2"/>
  <c r="K187" i="2"/>
  <c r="J187" i="2"/>
  <c r="S186" i="2"/>
  <c r="R186" i="2"/>
  <c r="O186" i="2"/>
  <c r="K186" i="2"/>
  <c r="J186" i="2"/>
  <c r="S185" i="2"/>
  <c r="R185" i="2"/>
  <c r="O185" i="2"/>
  <c r="K185" i="2"/>
  <c r="J185" i="2"/>
  <c r="S184" i="2"/>
  <c r="R184" i="2"/>
  <c r="O184" i="2"/>
  <c r="K184" i="2"/>
  <c r="J184" i="2"/>
  <c r="S183" i="2"/>
  <c r="R183" i="2"/>
  <c r="O183" i="2"/>
  <c r="K183" i="2"/>
  <c r="J183" i="2"/>
  <c r="S182" i="2"/>
  <c r="R182" i="2"/>
  <c r="O182" i="2"/>
  <c r="K182" i="2"/>
  <c r="J182" i="2"/>
  <c r="S181" i="2"/>
  <c r="R181" i="2"/>
  <c r="O181" i="2"/>
  <c r="K181" i="2"/>
  <c r="J181" i="2"/>
  <c r="S180" i="2"/>
  <c r="R180" i="2"/>
  <c r="O180" i="2"/>
  <c r="K180" i="2"/>
  <c r="J180" i="2"/>
  <c r="S179" i="2"/>
  <c r="R179" i="2"/>
  <c r="O179" i="2"/>
  <c r="K179" i="2"/>
  <c r="J179" i="2"/>
  <c r="S178" i="2"/>
  <c r="R178" i="2"/>
  <c r="O178" i="2"/>
  <c r="K178" i="2"/>
  <c r="J178" i="2"/>
  <c r="S177" i="2"/>
  <c r="R177" i="2"/>
  <c r="O177" i="2"/>
  <c r="K177" i="2"/>
  <c r="J177" i="2"/>
  <c r="S176" i="2"/>
  <c r="R176" i="2"/>
  <c r="O176" i="2"/>
  <c r="K176" i="2"/>
  <c r="J176" i="2"/>
  <c r="S175" i="2"/>
  <c r="R175" i="2"/>
  <c r="O175" i="2"/>
  <c r="K175" i="2"/>
  <c r="J175" i="2"/>
  <c r="S174" i="2"/>
  <c r="R174" i="2"/>
  <c r="O174" i="2"/>
  <c r="K174" i="2"/>
  <c r="J174" i="2"/>
  <c r="S173" i="2"/>
  <c r="R173" i="2"/>
  <c r="O173" i="2"/>
  <c r="K173" i="2"/>
  <c r="J173" i="2"/>
  <c r="S172" i="2"/>
  <c r="R172" i="2"/>
  <c r="O172" i="2"/>
  <c r="K172" i="2"/>
  <c r="J172" i="2"/>
  <c r="S171" i="2"/>
  <c r="R171" i="2"/>
  <c r="O171" i="2"/>
  <c r="K171" i="2"/>
  <c r="J171" i="2"/>
  <c r="S170" i="2"/>
  <c r="R170" i="2"/>
  <c r="O170" i="2"/>
  <c r="K170" i="2"/>
  <c r="J170" i="2"/>
  <c r="S169" i="2"/>
  <c r="R169" i="2"/>
  <c r="O169" i="2"/>
  <c r="K169" i="2"/>
  <c r="J169" i="2"/>
  <c r="S168" i="2"/>
  <c r="R168" i="2"/>
  <c r="O168" i="2"/>
  <c r="K168" i="2"/>
  <c r="J168" i="2"/>
  <c r="S167" i="2"/>
  <c r="R167" i="2"/>
  <c r="O167" i="2"/>
  <c r="K167" i="2"/>
  <c r="J167" i="2"/>
  <c r="S166" i="2"/>
  <c r="R166" i="2"/>
  <c r="O166" i="2"/>
  <c r="K166" i="2"/>
  <c r="J166" i="2"/>
  <c r="S165" i="2"/>
  <c r="R165" i="2"/>
  <c r="O165" i="2"/>
  <c r="K165" i="2"/>
  <c r="J165" i="2"/>
  <c r="S164" i="2"/>
  <c r="R164" i="2"/>
  <c r="O164" i="2"/>
  <c r="K164" i="2"/>
  <c r="J164" i="2"/>
  <c r="S163" i="2"/>
  <c r="R163" i="2"/>
  <c r="O163" i="2"/>
  <c r="K163" i="2"/>
  <c r="J163" i="2"/>
  <c r="S162" i="2"/>
  <c r="R162" i="2"/>
  <c r="O162" i="2"/>
  <c r="K162" i="2"/>
  <c r="J162" i="2"/>
  <c r="S161" i="2"/>
  <c r="R161" i="2"/>
  <c r="O161" i="2"/>
  <c r="K161" i="2"/>
  <c r="J161" i="2"/>
  <c r="S160" i="2"/>
  <c r="R160" i="2"/>
  <c r="O160" i="2"/>
  <c r="K160" i="2"/>
  <c r="J160" i="2"/>
  <c r="S159" i="2"/>
  <c r="R159" i="2"/>
  <c r="O159" i="2"/>
  <c r="K159" i="2"/>
  <c r="J159" i="2"/>
  <c r="S158" i="2"/>
  <c r="R158" i="2"/>
  <c r="O158" i="2"/>
  <c r="K158" i="2"/>
  <c r="J158" i="2"/>
  <c r="S157" i="2"/>
  <c r="R157" i="2"/>
  <c r="O157" i="2"/>
  <c r="K157" i="2"/>
  <c r="J157" i="2"/>
  <c r="S156" i="2"/>
  <c r="R156" i="2"/>
  <c r="O156" i="2"/>
  <c r="K156" i="2"/>
  <c r="J156" i="2"/>
  <c r="S155" i="2"/>
  <c r="R155" i="2"/>
  <c r="O155" i="2"/>
  <c r="K155" i="2"/>
  <c r="J155" i="2"/>
  <c r="S154" i="2"/>
  <c r="R154" i="2"/>
  <c r="O154" i="2"/>
  <c r="K154" i="2"/>
  <c r="J154" i="2"/>
  <c r="S153" i="2"/>
  <c r="R153" i="2"/>
  <c r="O153" i="2"/>
  <c r="K153" i="2"/>
  <c r="J153" i="2"/>
  <c r="S152" i="2"/>
  <c r="R152" i="2"/>
  <c r="O152" i="2"/>
  <c r="K152" i="2"/>
  <c r="J152" i="2"/>
  <c r="S151" i="2"/>
  <c r="R151" i="2"/>
  <c r="O151" i="2"/>
  <c r="K151" i="2"/>
  <c r="J151" i="2"/>
  <c r="S150" i="2"/>
  <c r="R150" i="2"/>
  <c r="O150" i="2"/>
  <c r="K150" i="2"/>
  <c r="J150" i="2"/>
  <c r="S149" i="2"/>
  <c r="R149" i="2"/>
  <c r="O149" i="2"/>
  <c r="K149" i="2"/>
  <c r="J149" i="2"/>
  <c r="S148" i="2"/>
  <c r="R148" i="2"/>
  <c r="O148" i="2"/>
  <c r="K148" i="2"/>
  <c r="J148" i="2"/>
  <c r="S147" i="2"/>
  <c r="R147" i="2"/>
  <c r="O147" i="2"/>
  <c r="K147" i="2"/>
  <c r="J147" i="2"/>
  <c r="S146" i="2"/>
  <c r="R146" i="2"/>
  <c r="O146" i="2"/>
  <c r="K146" i="2"/>
  <c r="J146" i="2"/>
  <c r="S145" i="2"/>
  <c r="R145" i="2"/>
  <c r="O145" i="2"/>
  <c r="K145" i="2"/>
  <c r="J145" i="2"/>
  <c r="S144" i="2"/>
  <c r="R144" i="2"/>
  <c r="O144" i="2"/>
  <c r="K144" i="2"/>
  <c r="J144" i="2"/>
  <c r="S143" i="2"/>
  <c r="R143" i="2"/>
  <c r="O143" i="2"/>
  <c r="K143" i="2"/>
  <c r="J143" i="2"/>
  <c r="S142" i="2"/>
  <c r="R142" i="2"/>
  <c r="O142" i="2"/>
  <c r="K142" i="2"/>
  <c r="J142" i="2"/>
  <c r="S141" i="2"/>
  <c r="R141" i="2"/>
  <c r="O141" i="2"/>
  <c r="K141" i="2"/>
  <c r="J141" i="2"/>
  <c r="S140" i="2"/>
  <c r="R140" i="2"/>
  <c r="O140" i="2"/>
  <c r="K140" i="2"/>
  <c r="J140" i="2"/>
  <c r="S139" i="2"/>
  <c r="R139" i="2"/>
  <c r="O139" i="2"/>
  <c r="K139" i="2"/>
  <c r="J139" i="2"/>
  <c r="S138" i="2"/>
  <c r="R138" i="2"/>
  <c r="O138" i="2"/>
  <c r="K138" i="2"/>
  <c r="J138" i="2"/>
  <c r="S137" i="2"/>
  <c r="R137" i="2"/>
  <c r="O137" i="2"/>
  <c r="K137" i="2"/>
  <c r="J137" i="2"/>
  <c r="S136" i="2"/>
  <c r="R136" i="2"/>
  <c r="O136" i="2"/>
  <c r="K136" i="2"/>
  <c r="J136" i="2"/>
  <c r="S135" i="2"/>
  <c r="R135" i="2"/>
  <c r="O135" i="2"/>
  <c r="K135" i="2"/>
  <c r="J135" i="2"/>
  <c r="S134" i="2"/>
  <c r="R134" i="2"/>
  <c r="O134" i="2"/>
  <c r="K134" i="2"/>
  <c r="J134" i="2"/>
  <c r="S133" i="2"/>
  <c r="R133" i="2"/>
  <c r="O133" i="2"/>
  <c r="K133" i="2"/>
  <c r="J133" i="2"/>
  <c r="S132" i="2"/>
  <c r="R132" i="2"/>
  <c r="O132" i="2"/>
  <c r="K132" i="2"/>
  <c r="J132" i="2"/>
  <c r="S131" i="2"/>
  <c r="R131" i="2"/>
  <c r="O131" i="2"/>
  <c r="K131" i="2"/>
  <c r="J131" i="2"/>
  <c r="S130" i="2"/>
  <c r="R130" i="2"/>
  <c r="O130" i="2"/>
  <c r="K130" i="2"/>
  <c r="J130" i="2"/>
  <c r="S129" i="2"/>
  <c r="R129" i="2"/>
  <c r="O129" i="2"/>
  <c r="K129" i="2"/>
  <c r="J129" i="2"/>
  <c r="S128" i="2"/>
  <c r="R128" i="2"/>
  <c r="O128" i="2"/>
  <c r="K128" i="2"/>
  <c r="J128" i="2"/>
  <c r="S127" i="2"/>
  <c r="R127" i="2"/>
  <c r="O127" i="2"/>
  <c r="K127" i="2"/>
  <c r="J127" i="2"/>
  <c r="S126" i="2"/>
  <c r="R126" i="2"/>
  <c r="O126" i="2"/>
  <c r="K126" i="2"/>
  <c r="J126" i="2"/>
  <c r="S125" i="2"/>
  <c r="R125" i="2"/>
  <c r="O125" i="2"/>
  <c r="K125" i="2"/>
  <c r="J125" i="2"/>
  <c r="S124" i="2"/>
  <c r="R124" i="2"/>
  <c r="O124" i="2"/>
  <c r="K124" i="2"/>
  <c r="J124" i="2"/>
  <c r="S123" i="2"/>
  <c r="R123" i="2"/>
  <c r="O123" i="2"/>
  <c r="K123" i="2"/>
  <c r="J123" i="2"/>
  <c r="S122" i="2"/>
  <c r="R122" i="2"/>
  <c r="O122" i="2"/>
  <c r="K122" i="2"/>
  <c r="J122" i="2"/>
  <c r="S121" i="2"/>
  <c r="R121" i="2"/>
  <c r="O121" i="2"/>
  <c r="K121" i="2"/>
  <c r="J121" i="2"/>
  <c r="S120" i="2"/>
  <c r="R120" i="2"/>
  <c r="O120" i="2"/>
  <c r="K120" i="2"/>
  <c r="J120" i="2"/>
  <c r="S119" i="2"/>
  <c r="R119" i="2"/>
  <c r="O119" i="2"/>
  <c r="K119" i="2"/>
  <c r="J119" i="2"/>
  <c r="S118" i="2"/>
  <c r="R118" i="2"/>
  <c r="O118" i="2"/>
  <c r="K118" i="2"/>
  <c r="J118" i="2"/>
  <c r="S117" i="2"/>
  <c r="R117" i="2"/>
  <c r="O117" i="2"/>
  <c r="K117" i="2"/>
  <c r="J117" i="2"/>
  <c r="S116" i="2"/>
  <c r="R116" i="2"/>
  <c r="O116" i="2"/>
  <c r="K116" i="2"/>
  <c r="J116" i="2"/>
  <c r="S115" i="2"/>
  <c r="R115" i="2"/>
  <c r="O115" i="2"/>
  <c r="K115" i="2"/>
  <c r="J115" i="2"/>
  <c r="S114" i="2"/>
  <c r="R114" i="2"/>
  <c r="O114" i="2"/>
  <c r="K114" i="2"/>
  <c r="J114" i="2"/>
  <c r="S113" i="2"/>
  <c r="R113" i="2"/>
  <c r="O113" i="2"/>
  <c r="K113" i="2"/>
  <c r="J113" i="2"/>
  <c r="S112" i="2"/>
  <c r="R112" i="2"/>
  <c r="O112" i="2"/>
  <c r="K112" i="2"/>
  <c r="J112" i="2"/>
  <c r="S111" i="2"/>
  <c r="R111" i="2"/>
  <c r="O111" i="2"/>
  <c r="K111" i="2"/>
  <c r="J111" i="2"/>
  <c r="S110" i="2"/>
  <c r="R110" i="2"/>
  <c r="O110" i="2"/>
  <c r="K110" i="2"/>
  <c r="J110" i="2"/>
  <c r="S109" i="2"/>
  <c r="R109" i="2"/>
  <c r="O109" i="2"/>
  <c r="K109" i="2"/>
  <c r="J109" i="2"/>
  <c r="S108" i="2"/>
  <c r="R108" i="2"/>
  <c r="O108" i="2"/>
  <c r="K108" i="2"/>
  <c r="J108" i="2"/>
  <c r="S107" i="2"/>
  <c r="R107" i="2"/>
  <c r="O107" i="2"/>
  <c r="K107" i="2"/>
  <c r="J107" i="2"/>
  <c r="S106" i="2"/>
  <c r="R106" i="2"/>
  <c r="O106" i="2"/>
  <c r="K106" i="2"/>
  <c r="J106" i="2"/>
  <c r="S105" i="2"/>
  <c r="R105" i="2"/>
  <c r="O105" i="2"/>
  <c r="K105" i="2"/>
  <c r="J105" i="2"/>
  <c r="S104" i="2"/>
  <c r="R104" i="2"/>
  <c r="O104" i="2"/>
  <c r="K104" i="2"/>
  <c r="J104" i="2"/>
  <c r="S103" i="2"/>
  <c r="R103" i="2"/>
  <c r="O103" i="2"/>
  <c r="K103" i="2"/>
  <c r="J103" i="2"/>
  <c r="S102" i="2"/>
  <c r="R102" i="2"/>
  <c r="O102" i="2"/>
  <c r="K102" i="2"/>
  <c r="J102" i="2"/>
  <c r="S101" i="2"/>
  <c r="R101" i="2"/>
  <c r="O101" i="2"/>
  <c r="K101" i="2"/>
  <c r="J101" i="2"/>
  <c r="S100" i="2"/>
  <c r="R100" i="2"/>
  <c r="O100" i="2"/>
  <c r="K100" i="2"/>
  <c r="J100" i="2"/>
  <c r="S99" i="2"/>
  <c r="R99" i="2"/>
  <c r="O99" i="2"/>
  <c r="K99" i="2"/>
  <c r="J99" i="2"/>
  <c r="S98" i="2"/>
  <c r="R98" i="2"/>
  <c r="O98" i="2"/>
  <c r="K98" i="2"/>
  <c r="J98" i="2"/>
  <c r="S97" i="2"/>
  <c r="R97" i="2"/>
  <c r="O97" i="2"/>
  <c r="K97" i="2"/>
  <c r="J97" i="2"/>
  <c r="S96" i="2"/>
  <c r="R96" i="2"/>
  <c r="O96" i="2"/>
  <c r="K96" i="2"/>
  <c r="J96" i="2"/>
  <c r="S95" i="2"/>
  <c r="R95" i="2"/>
  <c r="O95" i="2"/>
  <c r="K95" i="2"/>
  <c r="J95" i="2"/>
  <c r="S94" i="2"/>
  <c r="R94" i="2"/>
  <c r="O94" i="2"/>
  <c r="K94" i="2"/>
  <c r="J94" i="2"/>
  <c r="S93" i="2"/>
  <c r="R93" i="2"/>
  <c r="O93" i="2"/>
  <c r="K93" i="2"/>
  <c r="J93" i="2"/>
  <c r="S92" i="2"/>
  <c r="R92" i="2"/>
  <c r="O92" i="2"/>
  <c r="K92" i="2"/>
  <c r="J92" i="2"/>
  <c r="S91" i="2"/>
  <c r="R91" i="2"/>
  <c r="O91" i="2"/>
  <c r="K91" i="2"/>
  <c r="J91" i="2"/>
  <c r="S90" i="2"/>
  <c r="R90" i="2"/>
  <c r="O90" i="2"/>
  <c r="K90" i="2"/>
  <c r="J90" i="2"/>
  <c r="S89" i="2"/>
  <c r="R89" i="2"/>
  <c r="O89" i="2"/>
  <c r="K89" i="2"/>
  <c r="J89" i="2"/>
  <c r="S88" i="2"/>
  <c r="R88" i="2"/>
  <c r="O88" i="2"/>
  <c r="K88" i="2"/>
  <c r="J88" i="2"/>
  <c r="S87" i="2"/>
  <c r="R87" i="2"/>
  <c r="O87" i="2"/>
  <c r="K87" i="2"/>
  <c r="J87" i="2"/>
  <c r="S86" i="2"/>
  <c r="R86" i="2"/>
  <c r="O86" i="2"/>
  <c r="K86" i="2"/>
  <c r="J86" i="2"/>
  <c r="S85" i="2"/>
  <c r="R85" i="2"/>
  <c r="O85" i="2"/>
  <c r="K85" i="2"/>
  <c r="J85" i="2"/>
  <c r="S84" i="2"/>
  <c r="R84" i="2"/>
  <c r="O84" i="2"/>
  <c r="K84" i="2"/>
  <c r="J84" i="2"/>
  <c r="S83" i="2"/>
  <c r="R83" i="2"/>
  <c r="O83" i="2"/>
  <c r="K83" i="2"/>
  <c r="J83" i="2"/>
  <c r="S82" i="2"/>
  <c r="R82" i="2"/>
  <c r="O82" i="2"/>
  <c r="K82" i="2"/>
  <c r="J82" i="2"/>
  <c r="S81" i="2"/>
  <c r="R81" i="2"/>
  <c r="O81" i="2"/>
  <c r="K81" i="2"/>
  <c r="J81" i="2"/>
  <c r="S80" i="2"/>
  <c r="R80" i="2"/>
  <c r="O80" i="2"/>
  <c r="K80" i="2"/>
  <c r="J80" i="2"/>
  <c r="S79" i="2"/>
  <c r="R79" i="2"/>
  <c r="O79" i="2"/>
  <c r="K79" i="2"/>
  <c r="J79" i="2"/>
  <c r="S78" i="2"/>
  <c r="R78" i="2"/>
  <c r="O78" i="2"/>
  <c r="K78" i="2"/>
  <c r="J78" i="2"/>
  <c r="S77" i="2"/>
  <c r="R77" i="2"/>
  <c r="O77" i="2"/>
  <c r="K77" i="2"/>
  <c r="J77" i="2"/>
  <c r="S76" i="2"/>
  <c r="R76" i="2"/>
  <c r="O76" i="2"/>
  <c r="K76" i="2"/>
  <c r="J76" i="2"/>
  <c r="S75" i="2"/>
  <c r="R75" i="2"/>
  <c r="O75" i="2"/>
  <c r="K75" i="2"/>
  <c r="J75" i="2"/>
  <c r="S74" i="2"/>
  <c r="R74" i="2"/>
  <c r="O74" i="2"/>
  <c r="K74" i="2"/>
  <c r="J74" i="2"/>
  <c r="S73" i="2"/>
  <c r="R73" i="2"/>
  <c r="O73" i="2"/>
  <c r="K73" i="2"/>
  <c r="J73" i="2"/>
  <c r="S72" i="2"/>
  <c r="R72" i="2"/>
  <c r="O72" i="2"/>
  <c r="K72" i="2"/>
  <c r="J72" i="2"/>
  <c r="S71" i="2"/>
  <c r="R71" i="2"/>
  <c r="O71" i="2"/>
  <c r="K71" i="2"/>
  <c r="J71"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P32" i="1" l="1"/>
  <c r="P28" i="1"/>
  <c r="P27" i="1"/>
  <c r="P25" i="1"/>
  <c r="P24" i="1"/>
  <c r="R9" i="2" l="1"/>
  <c r="R8" i="2"/>
  <c r="S9" i="2"/>
  <c r="S8" i="2"/>
  <c r="R375" i="2" l="1"/>
  <c r="L9" i="11" l="1"/>
  <c r="A374" i="2" l="1"/>
  <c r="A373" i="2"/>
  <c r="A372" i="2"/>
  <c r="P52" i="2" l="1"/>
  <c r="P44" i="2"/>
  <c r="P36" i="2"/>
  <c r="P28" i="2"/>
  <c r="P20" i="2"/>
  <c r="P50" i="2"/>
  <c r="P26" i="2"/>
  <c r="P54" i="2"/>
  <c r="P46" i="2"/>
  <c r="P38" i="2"/>
  <c r="P30" i="2"/>
  <c r="P22" i="2"/>
  <c r="P14" i="2"/>
  <c r="P12" i="2"/>
  <c r="P42" i="2"/>
  <c r="P48" i="2"/>
  <c r="P40" i="2"/>
  <c r="P32" i="2"/>
  <c r="P24" i="2"/>
  <c r="P16" i="2"/>
  <c r="P34" i="2"/>
  <c r="P18" i="2"/>
  <c r="P10" i="2"/>
  <c r="P17" i="2"/>
  <c r="P25" i="2"/>
  <c r="P33" i="2"/>
  <c r="P41" i="2"/>
  <c r="P49" i="2"/>
  <c r="P11" i="2"/>
  <c r="P19" i="2"/>
  <c r="P27" i="2"/>
  <c r="P35" i="2"/>
  <c r="P43" i="2"/>
  <c r="P51" i="2"/>
  <c r="P13" i="2"/>
  <c r="P21" i="2"/>
  <c r="P29" i="2"/>
  <c r="P37" i="2"/>
  <c r="P45" i="2"/>
  <c r="P53" i="2"/>
  <c r="P15" i="2"/>
  <c r="P23" i="2"/>
  <c r="P31" i="2"/>
  <c r="P39" i="2"/>
  <c r="P47" i="2"/>
  <c r="P55" i="2"/>
  <c r="P366" i="2"/>
  <c r="P358" i="2"/>
  <c r="P350" i="2"/>
  <c r="P342" i="2"/>
  <c r="P334" i="2"/>
  <c r="P326" i="2"/>
  <c r="P318" i="2"/>
  <c r="P310" i="2"/>
  <c r="P302" i="2"/>
  <c r="P294" i="2"/>
  <c r="P286" i="2"/>
  <c r="P278" i="2"/>
  <c r="P270" i="2"/>
  <c r="P262" i="2"/>
  <c r="P363" i="2"/>
  <c r="P355" i="2"/>
  <c r="P347" i="2"/>
  <c r="P339" i="2"/>
  <c r="P331" i="2"/>
  <c r="P323" i="2"/>
  <c r="P315" i="2"/>
  <c r="P307" i="2"/>
  <c r="P299" i="2"/>
  <c r="P291" i="2"/>
  <c r="P283" i="2"/>
  <c r="P275" i="2"/>
  <c r="P267" i="2"/>
  <c r="P368" i="2"/>
  <c r="P360" i="2"/>
  <c r="P352" i="2"/>
  <c r="P344" i="2"/>
  <c r="P336" i="2"/>
  <c r="P328" i="2"/>
  <c r="P320" i="2"/>
  <c r="P312" i="2"/>
  <c r="P304" i="2"/>
  <c r="P296" i="2"/>
  <c r="P288" i="2"/>
  <c r="P280" i="2"/>
  <c r="P272" i="2"/>
  <c r="P264" i="2"/>
  <c r="P365" i="2"/>
  <c r="P357" i="2"/>
  <c r="P349" i="2"/>
  <c r="P341" i="2"/>
  <c r="P333" i="2"/>
  <c r="P325" i="2"/>
  <c r="P317" i="2"/>
  <c r="P309" i="2"/>
  <c r="P301" i="2"/>
  <c r="P293" i="2"/>
  <c r="P285" i="2"/>
  <c r="P277" i="2"/>
  <c r="P269" i="2"/>
  <c r="P261" i="2"/>
  <c r="P259" i="2"/>
  <c r="P257" i="2"/>
  <c r="P255" i="2"/>
  <c r="P253" i="2"/>
  <c r="P251" i="2"/>
  <c r="P249" i="2"/>
  <c r="P247" i="2"/>
  <c r="P245" i="2"/>
  <c r="P243" i="2"/>
  <c r="P241" i="2"/>
  <c r="P239" i="2"/>
  <c r="P237" i="2"/>
  <c r="P235" i="2"/>
  <c r="P233" i="2"/>
  <c r="P231" i="2"/>
  <c r="P229" i="2"/>
  <c r="P227" i="2"/>
  <c r="P225" i="2"/>
  <c r="P223" i="2"/>
  <c r="P221" i="2"/>
  <c r="P219" i="2"/>
  <c r="P217" i="2"/>
  <c r="P215" i="2"/>
  <c r="P213" i="2"/>
  <c r="P211" i="2"/>
  <c r="P209" i="2"/>
  <c r="P207" i="2"/>
  <c r="P205" i="2"/>
  <c r="P203" i="2"/>
  <c r="P201" i="2"/>
  <c r="P370" i="2"/>
  <c r="P362" i="2"/>
  <c r="P354" i="2"/>
  <c r="P346" i="2"/>
  <c r="P338" i="2"/>
  <c r="P330" i="2"/>
  <c r="P322" i="2"/>
  <c r="P314" i="2"/>
  <c r="P306" i="2"/>
  <c r="P298" i="2"/>
  <c r="P290" i="2"/>
  <c r="P282" i="2"/>
  <c r="P274" i="2"/>
  <c r="P266" i="2"/>
  <c r="P367" i="2"/>
  <c r="P359" i="2"/>
  <c r="P351" i="2"/>
  <c r="P343" i="2"/>
  <c r="P335" i="2"/>
  <c r="P327" i="2"/>
  <c r="P319" i="2"/>
  <c r="P311" i="2"/>
  <c r="P303" i="2"/>
  <c r="P295" i="2"/>
  <c r="P287" i="2"/>
  <c r="P279" i="2"/>
  <c r="P271" i="2"/>
  <c r="P263" i="2"/>
  <c r="P364" i="2"/>
  <c r="P356" i="2"/>
  <c r="P348" i="2"/>
  <c r="P340" i="2"/>
  <c r="P332" i="2"/>
  <c r="P324" i="2"/>
  <c r="P316" i="2"/>
  <c r="P308" i="2"/>
  <c r="P300" i="2"/>
  <c r="P292" i="2"/>
  <c r="P284" i="2"/>
  <c r="P276" i="2"/>
  <c r="P268" i="2"/>
  <c r="P369" i="2"/>
  <c r="P361" i="2"/>
  <c r="P353" i="2"/>
  <c r="P345" i="2"/>
  <c r="P337" i="2"/>
  <c r="P329" i="2"/>
  <c r="P321" i="2"/>
  <c r="P313" i="2"/>
  <c r="P305" i="2"/>
  <c r="P297" i="2"/>
  <c r="P289" i="2"/>
  <c r="P281" i="2"/>
  <c r="P273" i="2"/>
  <c r="P265" i="2"/>
  <c r="P191" i="2"/>
  <c r="P183" i="2"/>
  <c r="P175" i="2"/>
  <c r="P167" i="2"/>
  <c r="P159" i="2"/>
  <c r="P151" i="2"/>
  <c r="P143" i="2"/>
  <c r="P135" i="2"/>
  <c r="P127" i="2"/>
  <c r="P199" i="2"/>
  <c r="P193" i="2"/>
  <c r="P185" i="2"/>
  <c r="P195" i="2"/>
  <c r="P187" i="2"/>
  <c r="P179" i="2"/>
  <c r="P171" i="2"/>
  <c r="P163" i="2"/>
  <c r="P155" i="2"/>
  <c r="P147" i="2"/>
  <c r="P139" i="2"/>
  <c r="P131" i="2"/>
  <c r="P197" i="2"/>
  <c r="P90" i="2"/>
  <c r="P181" i="2"/>
  <c r="P94" i="2"/>
  <c r="P88" i="2"/>
  <c r="P63" i="2"/>
  <c r="P71" i="2"/>
  <c r="P79" i="2"/>
  <c r="P87" i="2"/>
  <c r="P95" i="2"/>
  <c r="P103" i="2"/>
  <c r="P111" i="2"/>
  <c r="P119" i="2"/>
  <c r="P142" i="2"/>
  <c r="P132" i="2"/>
  <c r="P196" i="2"/>
  <c r="P153" i="2"/>
  <c r="P186" i="2"/>
  <c r="P206" i="2"/>
  <c r="P222" i="2"/>
  <c r="P238" i="2"/>
  <c r="P254" i="2"/>
  <c r="P98" i="2"/>
  <c r="P125" i="2"/>
  <c r="P189" i="2"/>
  <c r="P102" i="2"/>
  <c r="P96" i="2"/>
  <c r="P150" i="2"/>
  <c r="P140" i="2"/>
  <c r="P154" i="2"/>
  <c r="P194" i="2"/>
  <c r="P144" i="2"/>
  <c r="P176" i="2"/>
  <c r="P208" i="2"/>
  <c r="P224" i="2"/>
  <c r="P240" i="2"/>
  <c r="P256" i="2"/>
  <c r="P106" i="2"/>
  <c r="P68" i="2"/>
  <c r="P133" i="2"/>
  <c r="P110" i="2"/>
  <c r="P104" i="2"/>
  <c r="P57" i="2"/>
  <c r="P65" i="2"/>
  <c r="P73" i="2"/>
  <c r="P81" i="2"/>
  <c r="P89" i="2"/>
  <c r="P97" i="2"/>
  <c r="P105" i="2"/>
  <c r="P113" i="2"/>
  <c r="P121" i="2"/>
  <c r="P158" i="2"/>
  <c r="P148" i="2"/>
  <c r="P129" i="2"/>
  <c r="P161" i="2"/>
  <c r="P210" i="2"/>
  <c r="P226" i="2"/>
  <c r="P242" i="2"/>
  <c r="P258" i="2"/>
  <c r="P114" i="2"/>
  <c r="P84" i="2"/>
  <c r="P60" i="2"/>
  <c r="P141" i="2"/>
  <c r="P118" i="2"/>
  <c r="P112" i="2"/>
  <c r="P166" i="2"/>
  <c r="P156" i="2"/>
  <c r="P130" i="2"/>
  <c r="P162" i="2"/>
  <c r="P200" i="2"/>
  <c r="P152" i="2"/>
  <c r="P184" i="2"/>
  <c r="P212" i="2"/>
  <c r="P228" i="2"/>
  <c r="P244" i="2"/>
  <c r="P260" i="2"/>
  <c r="P56" i="2"/>
  <c r="P58" i="2"/>
  <c r="P122" i="2"/>
  <c r="P92" i="2"/>
  <c r="P149" i="2"/>
  <c r="P62" i="2"/>
  <c r="P198" i="2"/>
  <c r="P59" i="2"/>
  <c r="P67" i="2"/>
  <c r="P75" i="2"/>
  <c r="P83" i="2"/>
  <c r="P91" i="2"/>
  <c r="P99" i="2"/>
  <c r="P107" i="2"/>
  <c r="P115" i="2"/>
  <c r="P123" i="2"/>
  <c r="P174" i="2"/>
  <c r="P164" i="2"/>
  <c r="P137" i="2"/>
  <c r="P169" i="2"/>
  <c r="P214" i="2"/>
  <c r="P230" i="2"/>
  <c r="P246" i="2"/>
  <c r="P64" i="2"/>
  <c r="P66" i="2"/>
  <c r="P100" i="2"/>
  <c r="P157" i="2"/>
  <c r="P76" i="2"/>
  <c r="P70" i="2"/>
  <c r="P182" i="2"/>
  <c r="P172" i="2"/>
  <c r="P138" i="2"/>
  <c r="P170" i="2"/>
  <c r="P128" i="2"/>
  <c r="P160" i="2"/>
  <c r="P192" i="2"/>
  <c r="P216" i="2"/>
  <c r="P232" i="2"/>
  <c r="P248" i="2"/>
  <c r="P120" i="2"/>
  <c r="P74" i="2"/>
  <c r="P116" i="2"/>
  <c r="P165" i="2"/>
  <c r="P108" i="2"/>
  <c r="P78" i="2"/>
  <c r="P72" i="2"/>
  <c r="P61" i="2"/>
  <c r="P69" i="2"/>
  <c r="P77" i="2"/>
  <c r="P85" i="2"/>
  <c r="P93" i="2"/>
  <c r="P101" i="2"/>
  <c r="P109" i="2"/>
  <c r="P117" i="2"/>
  <c r="P126" i="2"/>
  <c r="P190" i="2"/>
  <c r="P180" i="2"/>
  <c r="P145" i="2"/>
  <c r="P177" i="2"/>
  <c r="P202" i="2"/>
  <c r="P218" i="2"/>
  <c r="P234" i="2"/>
  <c r="P250" i="2"/>
  <c r="P82" i="2"/>
  <c r="P124" i="2"/>
  <c r="P173" i="2"/>
  <c r="P86" i="2"/>
  <c r="P80" i="2"/>
  <c r="P134" i="2"/>
  <c r="P188" i="2"/>
  <c r="P146" i="2"/>
  <c r="P178" i="2"/>
  <c r="P136" i="2"/>
  <c r="P168" i="2"/>
  <c r="P204" i="2"/>
  <c r="P220" i="2"/>
  <c r="P236" i="2"/>
  <c r="P252" i="2"/>
  <c r="A26" i="11"/>
  <c r="A27" i="11"/>
  <c r="A28" i="11"/>
  <c r="L8" i="11" s="1"/>
  <c r="J8" i="11" l="1"/>
  <c r="I8" i="11"/>
  <c r="R35" i="1" l="1"/>
  <c r="K24" i="11" l="1"/>
  <c r="K23" i="11"/>
  <c r="K22" i="11"/>
  <c r="K21" i="11"/>
  <c r="K20" i="11"/>
  <c r="K19" i="11"/>
  <c r="K18" i="11"/>
  <c r="K17" i="11"/>
  <c r="K16" i="11"/>
  <c r="K9" i="11"/>
  <c r="C5" i="11"/>
  <c r="B5" i="11"/>
  <c r="B4" i="11"/>
  <c r="C5" i="2"/>
  <c r="B5" i="2"/>
  <c r="D4" i="11" l="1"/>
  <c r="B6" i="11"/>
  <c r="B3" i="2"/>
  <c r="I10" i="11"/>
  <c r="L10" i="11" s="1"/>
  <c r="J10" i="11"/>
  <c r="M10" i="11"/>
  <c r="I11" i="11"/>
  <c r="J11" i="11"/>
  <c r="I12" i="11"/>
  <c r="M12" i="11" s="1"/>
  <c r="J12" i="11"/>
  <c r="I13" i="11"/>
  <c r="J13" i="11"/>
  <c r="M13" i="11"/>
  <c r="I14" i="11"/>
  <c r="M14" i="11" s="1"/>
  <c r="J14" i="11"/>
  <c r="I15" i="11"/>
  <c r="M15" i="11" s="1"/>
  <c r="J15" i="11"/>
  <c r="P8" i="11"/>
  <c r="P24" i="11"/>
  <c r="N24" i="11"/>
  <c r="M24" i="11"/>
  <c r="L24" i="11"/>
  <c r="J24" i="11"/>
  <c r="I24"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O17" i="11" s="1"/>
  <c r="J17" i="11"/>
  <c r="I17" i="11"/>
  <c r="P16" i="11"/>
  <c r="N16" i="11"/>
  <c r="M16" i="11"/>
  <c r="L16" i="11"/>
  <c r="O16" i="11" s="1"/>
  <c r="J16" i="11"/>
  <c r="I16" i="11"/>
  <c r="N15" i="11"/>
  <c r="N14" i="11"/>
  <c r="N13" i="11"/>
  <c r="N12" i="11"/>
  <c r="N11" i="11"/>
  <c r="N10" i="11"/>
  <c r="P9" i="11"/>
  <c r="N9" i="11"/>
  <c r="J9" i="11"/>
  <c r="I9" i="11"/>
  <c r="M9" i="11" s="1"/>
  <c r="N8" i="11"/>
  <c r="M8" i="11"/>
  <c r="G23" i="11"/>
  <c r="D3" i="11"/>
  <c r="C3" i="11"/>
  <c r="B3" i="11"/>
  <c r="A3" i="11"/>
  <c r="D5" i="11" l="1"/>
  <c r="K8" i="11" s="1"/>
  <c r="N29" i="11"/>
  <c r="L11" i="11"/>
  <c r="M11" i="11"/>
  <c r="M29" i="11" s="1"/>
  <c r="O22" i="11"/>
  <c r="O20" i="11"/>
  <c r="Q10" i="11"/>
  <c r="O18" i="11"/>
  <c r="Q18" i="11"/>
  <c r="L15" i="11"/>
  <c r="O15" i="11" s="1"/>
  <c r="L14" i="11"/>
  <c r="Q14" i="11" s="1"/>
  <c r="L12" i="11"/>
  <c r="Q12" i="11" s="1"/>
  <c r="O24" i="11"/>
  <c r="L13" i="11"/>
  <c r="O13" i="11" s="1"/>
  <c r="Q8" i="11"/>
  <c r="Q16" i="11"/>
  <c r="O19" i="11"/>
  <c r="Q19" i="11"/>
  <c r="Q20" i="11"/>
  <c r="O21" i="11"/>
  <c r="Q21" i="11"/>
  <c r="Q22" i="11"/>
  <c r="O23" i="11"/>
  <c r="Q23" i="11"/>
  <c r="Q24" i="11"/>
  <c r="G17" i="11"/>
  <c r="G9" i="11"/>
  <c r="O10" i="11"/>
  <c r="O8" i="11"/>
  <c r="O9" i="11"/>
  <c r="Q9" i="11"/>
  <c r="Q17" i="11"/>
  <c r="G16" i="11"/>
  <c r="G20" i="11"/>
  <c r="G22" i="11"/>
  <c r="G24" i="11"/>
  <c r="G18" i="11"/>
  <c r="G19" i="11"/>
  <c r="G21" i="11"/>
  <c r="K12" i="11" l="1"/>
  <c r="K13" i="11"/>
  <c r="K14" i="11"/>
  <c r="K15" i="11"/>
  <c r="K26" i="11" s="1"/>
  <c r="K10" i="11"/>
  <c r="K28" i="11" s="1"/>
  <c r="K11" i="11"/>
  <c r="E28" i="11"/>
  <c r="D28" i="11"/>
  <c r="H28" i="11"/>
  <c r="D27" i="11"/>
  <c r="F27" i="11" s="1"/>
  <c r="H26" i="11"/>
  <c r="Q11" i="11"/>
  <c r="H27" i="11"/>
  <c r="E26" i="11"/>
  <c r="E27" i="11"/>
  <c r="D26" i="11"/>
  <c r="O11" i="11"/>
  <c r="G4" i="11"/>
  <c r="O12" i="11"/>
  <c r="O14" i="11"/>
  <c r="Q15" i="11"/>
  <c r="Q13" i="11"/>
  <c r="K27" i="11" l="1"/>
  <c r="K29" i="11" s="1"/>
  <c r="D29" i="11"/>
  <c r="O29" i="11"/>
  <c r="Q29" i="11"/>
  <c r="E29" i="11"/>
  <c r="H29" i="11"/>
  <c r="D3" i="2"/>
  <c r="C3" i="2"/>
  <c r="A3" i="2"/>
  <c r="O9" i="2" l="1"/>
  <c r="O8" i="2"/>
  <c r="K8" i="2"/>
  <c r="J8" i="2"/>
  <c r="M8" i="2" s="1"/>
  <c r="B4" i="2"/>
  <c r="L372" i="2" l="1"/>
  <c r="L373" i="2"/>
  <c r="L374" i="2"/>
  <c r="H10" i="2"/>
  <c r="Q10" i="2" s="1"/>
  <c r="H12" i="2"/>
  <c r="H11" i="2"/>
  <c r="H9" i="2"/>
  <c r="Q9" i="2" s="1"/>
  <c r="H364" i="2"/>
  <c r="Q364" i="2" s="1"/>
  <c r="H356" i="2"/>
  <c r="Q356" i="2" s="1"/>
  <c r="H348" i="2"/>
  <c r="Q348" i="2" s="1"/>
  <c r="H340" i="2"/>
  <c r="Q340" i="2" s="1"/>
  <c r="H332" i="2"/>
  <c r="Q332" i="2" s="1"/>
  <c r="H324" i="2"/>
  <c r="Q324" i="2" s="1"/>
  <c r="H316" i="2"/>
  <c r="Q316" i="2" s="1"/>
  <c r="H308" i="2"/>
  <c r="Q308" i="2" s="1"/>
  <c r="H300" i="2"/>
  <c r="Q300" i="2" s="1"/>
  <c r="H368" i="2"/>
  <c r="Q368" i="2" s="1"/>
  <c r="H360" i="2"/>
  <c r="Q360" i="2" s="1"/>
  <c r="H352" i="2"/>
  <c r="Q352" i="2" s="1"/>
  <c r="H344" i="2"/>
  <c r="Q344" i="2" s="1"/>
  <c r="H336" i="2"/>
  <c r="Q336" i="2" s="1"/>
  <c r="H328" i="2"/>
  <c r="Q328" i="2" s="1"/>
  <c r="H320" i="2"/>
  <c r="Q320" i="2" s="1"/>
  <c r="H312" i="2"/>
  <c r="Q312" i="2" s="1"/>
  <c r="H304" i="2"/>
  <c r="Q304" i="2" s="1"/>
  <c r="H315" i="2"/>
  <c r="Q315" i="2" s="1"/>
  <c r="H365" i="2"/>
  <c r="Q365" i="2" s="1"/>
  <c r="H354" i="2"/>
  <c r="Q354" i="2" s="1"/>
  <c r="H343" i="2"/>
  <c r="Q343" i="2" s="1"/>
  <c r="H333" i="2"/>
  <c r="Q333" i="2" s="1"/>
  <c r="H322" i="2"/>
  <c r="Q322" i="2" s="1"/>
  <c r="H311" i="2"/>
  <c r="Q311" i="2" s="1"/>
  <c r="H301" i="2"/>
  <c r="Q301" i="2" s="1"/>
  <c r="H292" i="2"/>
  <c r="Q292" i="2" s="1"/>
  <c r="H284" i="2"/>
  <c r="Q284" i="2" s="1"/>
  <c r="H276" i="2"/>
  <c r="Q276" i="2" s="1"/>
  <c r="H268" i="2"/>
  <c r="Q268" i="2" s="1"/>
  <c r="H260" i="2"/>
  <c r="Q260" i="2" s="1"/>
  <c r="H252" i="2"/>
  <c r="Q252" i="2" s="1"/>
  <c r="H244" i="2"/>
  <c r="Q244" i="2" s="1"/>
  <c r="H236" i="2"/>
  <c r="Q236" i="2" s="1"/>
  <c r="H228" i="2"/>
  <c r="Q228" i="2" s="1"/>
  <c r="H220" i="2"/>
  <c r="Q220" i="2" s="1"/>
  <c r="H212" i="2"/>
  <c r="Q212" i="2" s="1"/>
  <c r="H204" i="2"/>
  <c r="Q204" i="2" s="1"/>
  <c r="H196" i="2"/>
  <c r="Q196" i="2" s="1"/>
  <c r="H188" i="2"/>
  <c r="Q188" i="2" s="1"/>
  <c r="H180" i="2"/>
  <c r="Q180" i="2" s="1"/>
  <c r="H172" i="2"/>
  <c r="Q172" i="2" s="1"/>
  <c r="H164" i="2"/>
  <c r="Q164" i="2" s="1"/>
  <c r="H156" i="2"/>
  <c r="Q156" i="2" s="1"/>
  <c r="H148" i="2"/>
  <c r="Q148" i="2" s="1"/>
  <c r="H140" i="2"/>
  <c r="Q140" i="2" s="1"/>
  <c r="H132" i="2"/>
  <c r="Q132" i="2" s="1"/>
  <c r="H124" i="2"/>
  <c r="Q124" i="2" s="1"/>
  <c r="H116" i="2"/>
  <c r="Q116" i="2" s="1"/>
  <c r="H108" i="2"/>
  <c r="Q108" i="2" s="1"/>
  <c r="H100" i="2"/>
  <c r="Q100" i="2" s="1"/>
  <c r="H92" i="2"/>
  <c r="Q92" i="2" s="1"/>
  <c r="H84" i="2"/>
  <c r="Q84" i="2" s="1"/>
  <c r="H76" i="2"/>
  <c r="Q76" i="2" s="1"/>
  <c r="H68" i="2"/>
  <c r="Q68" i="2" s="1"/>
  <c r="H60" i="2"/>
  <c r="Q60" i="2" s="1"/>
  <c r="H52" i="2"/>
  <c r="Q52" i="2" s="1"/>
  <c r="H44" i="2"/>
  <c r="Q44" i="2" s="1"/>
  <c r="H36" i="2"/>
  <c r="Q36" i="2" s="1"/>
  <c r="H28" i="2"/>
  <c r="Q28" i="2" s="1"/>
  <c r="H20" i="2"/>
  <c r="Q20" i="2" s="1"/>
  <c r="Q12" i="2"/>
  <c r="H363" i="2"/>
  <c r="Q363" i="2" s="1"/>
  <c r="H353" i="2"/>
  <c r="Q353" i="2" s="1"/>
  <c r="H342" i="2"/>
  <c r="Q342" i="2" s="1"/>
  <c r="H331" i="2"/>
  <c r="Q331" i="2" s="1"/>
  <c r="H321" i="2"/>
  <c r="Q321" i="2" s="1"/>
  <c r="H310" i="2"/>
  <c r="Q310" i="2" s="1"/>
  <c r="H291" i="2"/>
  <c r="Q291" i="2" s="1"/>
  <c r="H283" i="2"/>
  <c r="Q283" i="2" s="1"/>
  <c r="H275" i="2"/>
  <c r="Q275" i="2" s="1"/>
  <c r="H267" i="2"/>
  <c r="Q267" i="2" s="1"/>
  <c r="H259" i="2"/>
  <c r="Q259" i="2" s="1"/>
  <c r="H251" i="2"/>
  <c r="Q251" i="2" s="1"/>
  <c r="H243" i="2"/>
  <c r="Q243" i="2" s="1"/>
  <c r="H235" i="2"/>
  <c r="Q235" i="2" s="1"/>
  <c r="H227" i="2"/>
  <c r="Q227" i="2" s="1"/>
  <c r="H219" i="2"/>
  <c r="Q219" i="2" s="1"/>
  <c r="H211" i="2"/>
  <c r="Q211" i="2" s="1"/>
  <c r="H203" i="2"/>
  <c r="Q203" i="2" s="1"/>
  <c r="H195" i="2"/>
  <c r="Q195" i="2" s="1"/>
  <c r="H187" i="2"/>
  <c r="Q187" i="2" s="1"/>
  <c r="H179" i="2"/>
  <c r="Q179" i="2" s="1"/>
  <c r="H171" i="2"/>
  <c r="Q171" i="2" s="1"/>
  <c r="H163" i="2"/>
  <c r="Q163" i="2" s="1"/>
  <c r="H155" i="2"/>
  <c r="Q155" i="2" s="1"/>
  <c r="H147" i="2"/>
  <c r="Q147" i="2" s="1"/>
  <c r="H139" i="2"/>
  <c r="Q139" i="2" s="1"/>
  <c r="H131" i="2"/>
  <c r="Q131" i="2" s="1"/>
  <c r="H123" i="2"/>
  <c r="Q123" i="2" s="1"/>
  <c r="H115" i="2"/>
  <c r="Q115" i="2" s="1"/>
  <c r="H107" i="2"/>
  <c r="Q107" i="2" s="1"/>
  <c r="H99" i="2"/>
  <c r="Q99" i="2" s="1"/>
  <c r="H91" i="2"/>
  <c r="Q91" i="2" s="1"/>
  <c r="H83" i="2"/>
  <c r="Q83" i="2" s="1"/>
  <c r="H75" i="2"/>
  <c r="Q75" i="2" s="1"/>
  <c r="H67" i="2"/>
  <c r="Q67" i="2" s="1"/>
  <c r="H59" i="2"/>
  <c r="Q59" i="2" s="1"/>
  <c r="H51" i="2"/>
  <c r="Q51" i="2" s="1"/>
  <c r="H43" i="2"/>
  <c r="Q43" i="2" s="1"/>
  <c r="H27" i="2"/>
  <c r="Q27" i="2" s="1"/>
  <c r="H299" i="2"/>
  <c r="Q299" i="2" s="1"/>
  <c r="H370" i="2"/>
  <c r="Q370" i="2" s="1"/>
  <c r="H359" i="2"/>
  <c r="Q359" i="2" s="1"/>
  <c r="H349" i="2"/>
  <c r="Q349" i="2" s="1"/>
  <c r="H338" i="2"/>
  <c r="Q338" i="2" s="1"/>
  <c r="H327" i="2"/>
  <c r="Q327" i="2" s="1"/>
  <c r="H317" i="2"/>
  <c r="Q317" i="2" s="1"/>
  <c r="H306" i="2"/>
  <c r="Q306" i="2" s="1"/>
  <c r="H296" i="2"/>
  <c r="Q296" i="2" s="1"/>
  <c r="H288" i="2"/>
  <c r="Q288" i="2" s="1"/>
  <c r="H280" i="2"/>
  <c r="Q280" i="2" s="1"/>
  <c r="H272" i="2"/>
  <c r="Q272" i="2" s="1"/>
  <c r="H264" i="2"/>
  <c r="Q264" i="2" s="1"/>
  <c r="H256" i="2"/>
  <c r="Q256" i="2" s="1"/>
  <c r="H248" i="2"/>
  <c r="Q248" i="2" s="1"/>
  <c r="H240" i="2"/>
  <c r="Q240" i="2" s="1"/>
  <c r="H232" i="2"/>
  <c r="Q232" i="2" s="1"/>
  <c r="H224" i="2"/>
  <c r="Q224" i="2" s="1"/>
  <c r="H216" i="2"/>
  <c r="Q216" i="2" s="1"/>
  <c r="H208" i="2"/>
  <c r="Q208" i="2" s="1"/>
  <c r="H200" i="2"/>
  <c r="Q200" i="2" s="1"/>
  <c r="H192" i="2"/>
  <c r="Q192" i="2" s="1"/>
  <c r="H184" i="2"/>
  <c r="Q184" i="2" s="1"/>
  <c r="H176" i="2"/>
  <c r="Q176" i="2" s="1"/>
  <c r="H168" i="2"/>
  <c r="Q168" i="2" s="1"/>
  <c r="H160" i="2"/>
  <c r="Q160" i="2" s="1"/>
  <c r="H152" i="2"/>
  <c r="Q152" i="2" s="1"/>
  <c r="H144" i="2"/>
  <c r="Q144" i="2" s="1"/>
  <c r="H136" i="2"/>
  <c r="Q136" i="2" s="1"/>
  <c r="H128" i="2"/>
  <c r="Q128" i="2" s="1"/>
  <c r="H120" i="2"/>
  <c r="Q120" i="2" s="1"/>
  <c r="H112" i="2"/>
  <c r="Q112" i="2" s="1"/>
  <c r="H104" i="2"/>
  <c r="Q104" i="2" s="1"/>
  <c r="H96" i="2"/>
  <c r="Q96" i="2" s="1"/>
  <c r="H88" i="2"/>
  <c r="Q88" i="2" s="1"/>
  <c r="H80" i="2"/>
  <c r="Q80" i="2" s="1"/>
  <c r="H72" i="2"/>
  <c r="Q72" i="2" s="1"/>
  <c r="H64" i="2"/>
  <c r="Q64" i="2" s="1"/>
  <c r="H56" i="2"/>
  <c r="Q56" i="2" s="1"/>
  <c r="H48" i="2"/>
  <c r="Q48" i="2" s="1"/>
  <c r="H40" i="2"/>
  <c r="Q40" i="2" s="1"/>
  <c r="H32" i="2"/>
  <c r="Q32" i="2" s="1"/>
  <c r="H24" i="2"/>
  <c r="Q24" i="2" s="1"/>
  <c r="H16" i="2"/>
  <c r="Q16" i="2" s="1"/>
  <c r="H369" i="2"/>
  <c r="Q369" i="2" s="1"/>
  <c r="H358" i="2"/>
  <c r="Q358" i="2" s="1"/>
  <c r="H347" i="2"/>
  <c r="Q347" i="2" s="1"/>
  <c r="H337" i="2"/>
  <c r="Q337" i="2" s="1"/>
  <c r="H326" i="2"/>
  <c r="Q326" i="2" s="1"/>
  <c r="H305" i="2"/>
  <c r="Q305" i="2" s="1"/>
  <c r="H295" i="2"/>
  <c r="Q295" i="2" s="1"/>
  <c r="H287" i="2"/>
  <c r="Q287" i="2" s="1"/>
  <c r="H279" i="2"/>
  <c r="Q279" i="2" s="1"/>
  <c r="H271" i="2"/>
  <c r="Q271" i="2" s="1"/>
  <c r="H263" i="2"/>
  <c r="Q263" i="2" s="1"/>
  <c r="H255" i="2"/>
  <c r="Q255" i="2" s="1"/>
  <c r="H247" i="2"/>
  <c r="Q247" i="2" s="1"/>
  <c r="H239" i="2"/>
  <c r="Q239" i="2" s="1"/>
  <c r="H231" i="2"/>
  <c r="Q231" i="2" s="1"/>
  <c r="H223" i="2"/>
  <c r="Q223" i="2" s="1"/>
  <c r="H215" i="2"/>
  <c r="Q215" i="2" s="1"/>
  <c r="H207" i="2"/>
  <c r="Q207" i="2" s="1"/>
  <c r="H199" i="2"/>
  <c r="Q199" i="2" s="1"/>
  <c r="H191" i="2"/>
  <c r="Q191" i="2" s="1"/>
  <c r="H183" i="2"/>
  <c r="Q183" i="2" s="1"/>
  <c r="H175" i="2"/>
  <c r="Q175" i="2" s="1"/>
  <c r="H167" i="2"/>
  <c r="Q167" i="2" s="1"/>
  <c r="H159" i="2"/>
  <c r="Q159" i="2" s="1"/>
  <c r="H151" i="2"/>
  <c r="Q151" i="2" s="1"/>
  <c r="H143" i="2"/>
  <c r="Q143" i="2" s="1"/>
  <c r="H135" i="2"/>
  <c r="Q135" i="2" s="1"/>
  <c r="H127" i="2"/>
  <c r="Q127" i="2" s="1"/>
  <c r="H119" i="2"/>
  <c r="Q119" i="2" s="1"/>
  <c r="H111" i="2"/>
  <c r="Q111" i="2" s="1"/>
  <c r="H103" i="2"/>
  <c r="Q103" i="2" s="1"/>
  <c r="H95" i="2"/>
  <c r="Q95" i="2" s="1"/>
  <c r="H87" i="2"/>
  <c r="Q87" i="2" s="1"/>
  <c r="H79" i="2"/>
  <c r="Q79" i="2" s="1"/>
  <c r="H71" i="2"/>
  <c r="Q71" i="2" s="1"/>
  <c r="H63" i="2"/>
  <c r="Q63" i="2" s="1"/>
  <c r="H47" i="2"/>
  <c r="Q47" i="2" s="1"/>
  <c r="H39" i="2"/>
  <c r="Q39" i="2" s="1"/>
  <c r="H31" i="2"/>
  <c r="Q31" i="2" s="1"/>
  <c r="H367" i="2"/>
  <c r="Q367" i="2" s="1"/>
  <c r="H346" i="2"/>
  <c r="Q346" i="2" s="1"/>
  <c r="H325" i="2"/>
  <c r="Q325" i="2" s="1"/>
  <c r="H303" i="2"/>
  <c r="Q303" i="2" s="1"/>
  <c r="H286" i="2"/>
  <c r="Q286" i="2" s="1"/>
  <c r="H270" i="2"/>
  <c r="Q270" i="2" s="1"/>
  <c r="H254" i="2"/>
  <c r="Q254" i="2" s="1"/>
  <c r="H238" i="2"/>
  <c r="Q238" i="2" s="1"/>
  <c r="H222" i="2"/>
  <c r="Q222" i="2" s="1"/>
  <c r="H206" i="2"/>
  <c r="Q206" i="2" s="1"/>
  <c r="H190" i="2"/>
  <c r="Q190" i="2" s="1"/>
  <c r="H174" i="2"/>
  <c r="Q174" i="2" s="1"/>
  <c r="H158" i="2"/>
  <c r="Q158" i="2" s="1"/>
  <c r="H142" i="2"/>
  <c r="Q142" i="2" s="1"/>
  <c r="H126" i="2"/>
  <c r="Q126" i="2" s="1"/>
  <c r="H110" i="2"/>
  <c r="Q110" i="2" s="1"/>
  <c r="H94" i="2"/>
  <c r="Q94" i="2" s="1"/>
  <c r="H78" i="2"/>
  <c r="Q78" i="2" s="1"/>
  <c r="H62" i="2"/>
  <c r="Q62" i="2" s="1"/>
  <c r="H49" i="2"/>
  <c r="Q49" i="2" s="1"/>
  <c r="H34" i="2"/>
  <c r="Q34" i="2" s="1"/>
  <c r="H21" i="2"/>
  <c r="Q21" i="2" s="1"/>
  <c r="H366" i="2"/>
  <c r="Q366" i="2" s="1"/>
  <c r="H345" i="2"/>
  <c r="Q345" i="2" s="1"/>
  <c r="H323" i="2"/>
  <c r="Q323" i="2" s="1"/>
  <c r="H302" i="2"/>
  <c r="Q302" i="2" s="1"/>
  <c r="H285" i="2"/>
  <c r="Q285" i="2" s="1"/>
  <c r="H269" i="2"/>
  <c r="Q269" i="2" s="1"/>
  <c r="H253" i="2"/>
  <c r="Q253" i="2" s="1"/>
  <c r="H237" i="2"/>
  <c r="Q237" i="2" s="1"/>
  <c r="H221" i="2"/>
  <c r="Q221" i="2" s="1"/>
  <c r="H205" i="2"/>
  <c r="Q205" i="2" s="1"/>
  <c r="H189" i="2"/>
  <c r="Q189" i="2" s="1"/>
  <c r="H173" i="2"/>
  <c r="Q173" i="2" s="1"/>
  <c r="H157" i="2"/>
  <c r="Q157" i="2" s="1"/>
  <c r="H141" i="2"/>
  <c r="Q141" i="2" s="1"/>
  <c r="H125" i="2"/>
  <c r="Q125" i="2" s="1"/>
  <c r="H109" i="2"/>
  <c r="Q109" i="2" s="1"/>
  <c r="H93" i="2"/>
  <c r="Q93" i="2" s="1"/>
  <c r="H77" i="2"/>
  <c r="Q77" i="2" s="1"/>
  <c r="H61" i="2"/>
  <c r="Q61" i="2" s="1"/>
  <c r="H46" i="2"/>
  <c r="Q46" i="2" s="1"/>
  <c r="H33" i="2"/>
  <c r="Q33" i="2" s="1"/>
  <c r="H19" i="2"/>
  <c r="Q19" i="2" s="1"/>
  <c r="H362" i="2"/>
  <c r="Q362" i="2" s="1"/>
  <c r="H341" i="2"/>
  <c r="Q341" i="2" s="1"/>
  <c r="H319" i="2"/>
  <c r="Q319" i="2" s="1"/>
  <c r="H298" i="2"/>
  <c r="Q298" i="2" s="1"/>
  <c r="H282" i="2"/>
  <c r="Q282" i="2" s="1"/>
  <c r="H266" i="2"/>
  <c r="Q266" i="2" s="1"/>
  <c r="H250" i="2"/>
  <c r="Q250" i="2" s="1"/>
  <c r="H234" i="2"/>
  <c r="Q234" i="2" s="1"/>
  <c r="H218" i="2"/>
  <c r="Q218" i="2" s="1"/>
  <c r="H202" i="2"/>
  <c r="Q202" i="2" s="1"/>
  <c r="H186" i="2"/>
  <c r="Q186" i="2" s="1"/>
  <c r="H170" i="2"/>
  <c r="Q170" i="2" s="1"/>
  <c r="H154" i="2"/>
  <c r="Q154" i="2" s="1"/>
  <c r="H138" i="2"/>
  <c r="Q138" i="2" s="1"/>
  <c r="H122" i="2"/>
  <c r="Q122" i="2" s="1"/>
  <c r="H106" i="2"/>
  <c r="Q106" i="2" s="1"/>
  <c r="H90" i="2"/>
  <c r="Q90" i="2" s="1"/>
  <c r="H74" i="2"/>
  <c r="Q74" i="2" s="1"/>
  <c r="H58" i="2"/>
  <c r="Q58" i="2" s="1"/>
  <c r="H45" i="2"/>
  <c r="Q45" i="2" s="1"/>
  <c r="H30" i="2"/>
  <c r="Q30" i="2" s="1"/>
  <c r="H18" i="2"/>
  <c r="Q18" i="2" s="1"/>
  <c r="H361" i="2"/>
  <c r="Q361" i="2" s="1"/>
  <c r="H339" i="2"/>
  <c r="Q339" i="2" s="1"/>
  <c r="H318" i="2"/>
  <c r="Q318" i="2" s="1"/>
  <c r="H297" i="2"/>
  <c r="Q297" i="2" s="1"/>
  <c r="H281" i="2"/>
  <c r="Q281" i="2" s="1"/>
  <c r="H265" i="2"/>
  <c r="Q265" i="2" s="1"/>
  <c r="H249" i="2"/>
  <c r="Q249" i="2" s="1"/>
  <c r="H233" i="2"/>
  <c r="Q233" i="2" s="1"/>
  <c r="H217" i="2"/>
  <c r="Q217" i="2" s="1"/>
  <c r="H201" i="2"/>
  <c r="Q201" i="2" s="1"/>
  <c r="H185" i="2"/>
  <c r="Q185" i="2" s="1"/>
  <c r="H169" i="2"/>
  <c r="Q169" i="2" s="1"/>
  <c r="H153" i="2"/>
  <c r="Q153" i="2" s="1"/>
  <c r="H137" i="2"/>
  <c r="Q137" i="2" s="1"/>
  <c r="H121" i="2"/>
  <c r="Q121" i="2" s="1"/>
  <c r="H105" i="2"/>
  <c r="Q105" i="2" s="1"/>
  <c r="H89" i="2"/>
  <c r="Q89" i="2" s="1"/>
  <c r="H73" i="2"/>
  <c r="Q73" i="2" s="1"/>
  <c r="H57" i="2"/>
  <c r="Q57" i="2" s="1"/>
  <c r="H42" i="2"/>
  <c r="Q42" i="2" s="1"/>
  <c r="H29" i="2"/>
  <c r="Q29" i="2" s="1"/>
  <c r="H17" i="2"/>
  <c r="Q17" i="2" s="1"/>
  <c r="H357" i="2"/>
  <c r="Q357" i="2" s="1"/>
  <c r="H335" i="2"/>
  <c r="Q335" i="2" s="1"/>
  <c r="H314" i="2"/>
  <c r="Q314" i="2" s="1"/>
  <c r="H294" i="2"/>
  <c r="Q294" i="2" s="1"/>
  <c r="H278" i="2"/>
  <c r="Q278" i="2" s="1"/>
  <c r="H262" i="2"/>
  <c r="Q262" i="2" s="1"/>
  <c r="H246" i="2"/>
  <c r="Q246" i="2" s="1"/>
  <c r="H230" i="2"/>
  <c r="Q230" i="2" s="1"/>
  <c r="H214" i="2"/>
  <c r="Q214" i="2" s="1"/>
  <c r="H198" i="2"/>
  <c r="Q198" i="2" s="1"/>
  <c r="H182" i="2"/>
  <c r="Q182" i="2" s="1"/>
  <c r="H166" i="2"/>
  <c r="Q166" i="2" s="1"/>
  <c r="H150" i="2"/>
  <c r="Q150" i="2" s="1"/>
  <c r="H134" i="2"/>
  <c r="Q134" i="2" s="1"/>
  <c r="H118" i="2"/>
  <c r="Q118" i="2" s="1"/>
  <c r="H102" i="2"/>
  <c r="Q102" i="2" s="1"/>
  <c r="H86" i="2"/>
  <c r="Q86" i="2" s="1"/>
  <c r="H70" i="2"/>
  <c r="Q70" i="2" s="1"/>
  <c r="H55" i="2"/>
  <c r="Q55" i="2" s="1"/>
  <c r="H41" i="2"/>
  <c r="Q41" i="2" s="1"/>
  <c r="H26" i="2"/>
  <c r="Q26" i="2" s="1"/>
  <c r="H15" i="2"/>
  <c r="Q15" i="2" s="1"/>
  <c r="H355" i="2"/>
  <c r="Q355" i="2" s="1"/>
  <c r="H334" i="2"/>
  <c r="Q334" i="2" s="1"/>
  <c r="H313" i="2"/>
  <c r="Q313" i="2" s="1"/>
  <c r="H293" i="2"/>
  <c r="Q293" i="2" s="1"/>
  <c r="H277" i="2"/>
  <c r="Q277" i="2" s="1"/>
  <c r="H261" i="2"/>
  <c r="Q261" i="2" s="1"/>
  <c r="H245" i="2"/>
  <c r="Q245" i="2" s="1"/>
  <c r="H229" i="2"/>
  <c r="Q229" i="2" s="1"/>
  <c r="H213" i="2"/>
  <c r="Q213" i="2" s="1"/>
  <c r="H197" i="2"/>
  <c r="Q197" i="2" s="1"/>
  <c r="H181" i="2"/>
  <c r="Q181" i="2" s="1"/>
  <c r="H165" i="2"/>
  <c r="Q165" i="2" s="1"/>
  <c r="H149" i="2"/>
  <c r="Q149" i="2" s="1"/>
  <c r="H133" i="2"/>
  <c r="Q133" i="2" s="1"/>
  <c r="H117" i="2"/>
  <c r="Q117" i="2" s="1"/>
  <c r="H101" i="2"/>
  <c r="Q101" i="2" s="1"/>
  <c r="H85" i="2"/>
  <c r="Q85" i="2" s="1"/>
  <c r="H69" i="2"/>
  <c r="Q69" i="2" s="1"/>
  <c r="H54" i="2"/>
  <c r="Q54" i="2" s="1"/>
  <c r="H38" i="2"/>
  <c r="Q38" i="2" s="1"/>
  <c r="H25" i="2"/>
  <c r="Q25" i="2" s="1"/>
  <c r="H14" i="2"/>
  <c r="Q14" i="2" s="1"/>
  <c r="H351" i="2"/>
  <c r="Q351" i="2" s="1"/>
  <c r="H330" i="2"/>
  <c r="Q330" i="2" s="1"/>
  <c r="H309" i="2"/>
  <c r="Q309" i="2" s="1"/>
  <c r="H290" i="2"/>
  <c r="Q290" i="2" s="1"/>
  <c r="H274" i="2"/>
  <c r="Q274" i="2" s="1"/>
  <c r="H258" i="2"/>
  <c r="Q258" i="2" s="1"/>
  <c r="H242" i="2"/>
  <c r="Q242" i="2" s="1"/>
  <c r="H226" i="2"/>
  <c r="Q226" i="2" s="1"/>
  <c r="H210" i="2"/>
  <c r="Q210" i="2" s="1"/>
  <c r="H194" i="2"/>
  <c r="Q194" i="2" s="1"/>
  <c r="H178" i="2"/>
  <c r="Q178" i="2" s="1"/>
  <c r="H162" i="2"/>
  <c r="Q162" i="2" s="1"/>
  <c r="H146" i="2"/>
  <c r="Q146" i="2" s="1"/>
  <c r="H130" i="2"/>
  <c r="Q130" i="2" s="1"/>
  <c r="H114" i="2"/>
  <c r="Q114" i="2" s="1"/>
  <c r="H98" i="2"/>
  <c r="Q98" i="2" s="1"/>
  <c r="H82" i="2"/>
  <c r="Q82" i="2" s="1"/>
  <c r="H66" i="2"/>
  <c r="Q66" i="2" s="1"/>
  <c r="H53" i="2"/>
  <c r="Q53" i="2" s="1"/>
  <c r="H37" i="2"/>
  <c r="Q37" i="2" s="1"/>
  <c r="H23" i="2"/>
  <c r="Q23" i="2" s="1"/>
  <c r="H13" i="2"/>
  <c r="Q13" i="2" s="1"/>
  <c r="H350" i="2"/>
  <c r="Q350" i="2" s="1"/>
  <c r="H329" i="2"/>
  <c r="Q329" i="2" s="1"/>
  <c r="H307" i="2"/>
  <c r="Q307" i="2" s="1"/>
  <c r="H289" i="2"/>
  <c r="Q289" i="2" s="1"/>
  <c r="H273" i="2"/>
  <c r="Q273" i="2" s="1"/>
  <c r="H257" i="2"/>
  <c r="Q257" i="2" s="1"/>
  <c r="H241" i="2"/>
  <c r="Q241" i="2" s="1"/>
  <c r="H225" i="2"/>
  <c r="Q225" i="2" s="1"/>
  <c r="H209" i="2"/>
  <c r="Q209" i="2" s="1"/>
  <c r="H193" i="2"/>
  <c r="Q193" i="2" s="1"/>
  <c r="H177" i="2"/>
  <c r="Q177" i="2" s="1"/>
  <c r="H161" i="2"/>
  <c r="Q161" i="2" s="1"/>
  <c r="H145" i="2"/>
  <c r="Q145" i="2" s="1"/>
  <c r="H129" i="2"/>
  <c r="Q129" i="2" s="1"/>
  <c r="H113" i="2"/>
  <c r="Q113" i="2" s="1"/>
  <c r="H97" i="2"/>
  <c r="Q97" i="2" s="1"/>
  <c r="H81" i="2"/>
  <c r="Q81" i="2" s="1"/>
  <c r="H65" i="2"/>
  <c r="Q65" i="2" s="1"/>
  <c r="H50" i="2"/>
  <c r="Q50" i="2" s="1"/>
  <c r="H35" i="2"/>
  <c r="Q35" i="2" s="1"/>
  <c r="H22" i="2"/>
  <c r="Q22" i="2" s="1"/>
  <c r="Q11" i="2"/>
  <c r="C6" i="2"/>
  <c r="O375" i="2"/>
  <c r="D4" i="2"/>
  <c r="U16" i="1"/>
  <c r="R31" i="1"/>
  <c r="R23" i="1"/>
  <c r="S11" i="1"/>
  <c r="S10" i="1"/>
  <c r="R16" i="1"/>
  <c r="R33" i="1"/>
  <c r="R32" i="1"/>
  <c r="R29" i="1"/>
  <c r="R28" i="1"/>
  <c r="R27" i="1"/>
  <c r="V8" i="1"/>
  <c r="V7" i="1"/>
  <c r="V6" i="1"/>
  <c r="V5" i="1"/>
  <c r="S9" i="1"/>
  <c r="R8" i="1"/>
  <c r="R7" i="1"/>
  <c r="R6" i="1"/>
  <c r="R5" i="1"/>
  <c r="V4" i="1"/>
  <c r="R10" i="1"/>
  <c r="R9" i="1"/>
  <c r="R4" i="1"/>
  <c r="R25" i="1"/>
  <c r="R24" i="1"/>
  <c r="D5" i="2" l="1"/>
  <c r="L8" i="2"/>
  <c r="N375" i="2"/>
  <c r="H373" i="2"/>
  <c r="X27" i="1" s="1"/>
  <c r="P8" i="2"/>
  <c r="I372" i="2"/>
  <c r="F372" i="2"/>
  <c r="V25" i="1" s="1"/>
  <c r="E373" i="2"/>
  <c r="G373" i="2" s="1"/>
  <c r="I373" i="2"/>
  <c r="F373" i="2"/>
  <c r="X25" i="1" s="1"/>
  <c r="F374" i="2"/>
  <c r="Z25" i="1" s="1"/>
  <c r="E374" i="2"/>
  <c r="Z24" i="1" s="1"/>
  <c r="E372" i="2"/>
  <c r="V24" i="1" s="1"/>
  <c r="I374" i="2"/>
  <c r="P9" i="2"/>
  <c r="X24" i="1" l="1"/>
  <c r="V28" i="1"/>
  <c r="T1" i="2"/>
  <c r="Z28" i="1"/>
  <c r="X28" i="1"/>
  <c r="X32" i="1"/>
  <c r="H374" i="2"/>
  <c r="Z27" i="1" s="1"/>
  <c r="V32" i="1"/>
  <c r="Z32" i="1"/>
  <c r="H372" i="2"/>
  <c r="V27" i="1" s="1"/>
  <c r="E375" i="2"/>
  <c r="F375" i="2"/>
  <c r="I375" i="2"/>
  <c r="T375" i="2"/>
  <c r="P375" i="2"/>
  <c r="AB24" i="1" l="1"/>
  <c r="AB25" i="1" s="1"/>
  <c r="F25" i="1" s="1"/>
  <c r="AB32" i="1"/>
  <c r="Z29" i="1"/>
  <c r="Z33" i="1" s="1"/>
  <c r="X26" i="1"/>
  <c r="AB28" i="1"/>
  <c r="V29" i="1"/>
  <c r="V33" i="1" s="1"/>
  <c r="L375" i="2"/>
  <c r="H375" i="2"/>
  <c r="I19" i="1"/>
  <c r="I18" i="1"/>
  <c r="I17" i="1"/>
  <c r="F24" i="1" l="1"/>
  <c r="Z36" i="1"/>
  <c r="N37" i="1" s="1"/>
  <c r="AB27" i="1"/>
  <c r="X29" i="1"/>
  <c r="X33" i="1" s="1"/>
  <c r="V36" i="1"/>
  <c r="J37" i="1" s="1"/>
  <c r="A17" i="1"/>
  <c r="Z37" i="1" l="1"/>
  <c r="V37" i="1"/>
  <c r="AB29" i="1"/>
  <c r="AB33" i="1"/>
  <c r="F33" i="1" s="1"/>
  <c r="G16" i="1"/>
  <c r="G19" i="1" s="1"/>
  <c r="F20" i="1" s="1"/>
  <c r="V38" i="1" l="1"/>
  <c r="Z38" i="1"/>
  <c r="F29" i="1"/>
  <c r="G26" i="1"/>
  <c r="G15" i="11"/>
  <c r="P15" i="11" s="1"/>
  <c r="G13" i="11"/>
  <c r="P13" i="11" s="1"/>
  <c r="G11" i="11"/>
  <c r="G14" i="11"/>
  <c r="G12" i="11"/>
  <c r="P12" i="11" s="1"/>
  <c r="G10" i="11"/>
  <c r="G28" i="11" s="1"/>
  <c r="X36" i="1" l="1"/>
  <c r="G26" i="11"/>
  <c r="G27" i="11"/>
  <c r="P14" i="11"/>
  <c r="P10" i="11"/>
  <c r="P11" i="11"/>
  <c r="X35" i="1" l="1"/>
  <c r="L37" i="1" s="1"/>
  <c r="AB36" i="1"/>
  <c r="G29" i="11"/>
  <c r="P29" i="11"/>
  <c r="Q375" i="2"/>
  <c r="F4" i="2" s="1"/>
  <c r="F32" i="1"/>
  <c r="A34" i="1" s="1"/>
  <c r="F36" i="1" l="1"/>
  <c r="X37" i="1"/>
  <c r="F28" i="1"/>
  <c r="AB37" i="1" l="1"/>
  <c r="X38" i="1"/>
  <c r="AB38" i="1" s="1"/>
  <c r="F38" i="1" s="1"/>
  <c r="F27" i="1"/>
  <c r="F37" i="1" l="1"/>
  <c r="Z39" i="1"/>
  <c r="Z40" i="1" s="1"/>
  <c r="V39" i="1"/>
  <c r="X39" i="1"/>
  <c r="X40" i="1" s="1"/>
  <c r="C40" i="1"/>
  <c r="V40" i="1" l="1"/>
  <c r="AB39" i="1"/>
  <c r="R36" i="1"/>
  <c r="F39" i="1" l="1"/>
  <c r="AB40" i="1"/>
  <c r="F40" i="1" s="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2" shapeId="0">
      <text>
        <r>
          <rPr>
            <sz val="9"/>
            <color indexed="81"/>
            <rFont val="Segoe UI"/>
            <family val="2"/>
          </rPr>
          <t xml:space="preserve">Tous les travailleurs de l’entreprise qui ont droit à l’indemnité.
Ont droit à l’indemnité :
-Les personnes payées à l’heure ou au mois, à temps plein ou à temps partiel, avec un contrat de travail à durée indéterminée.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p. 2).
- Les formateurs qui ont une autorisation de former délivrée par le service cantonal de la formation professionnelle, pour le temps qu’ils consacrent à la formation des apprentis.
Les personnes n’ayant pas droit à l’indemnité ne doivent pas être mentionnées dans le formulaire.
Voir page 2.
</t>
        </r>
      </text>
    </comment>
    <comment ref="F25"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8"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p. 2</t>
        </r>
      </text>
    </comment>
    <comment ref="F32"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Veuillez mettre en évidence ces informations dans les documents de l'entreprise. </t>
        </r>
      </text>
    </comment>
    <comment ref="A34"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u/>
            <sz val="9"/>
            <color indexed="81"/>
            <rFont val="Segoe UI"/>
            <family val="2"/>
          </rPr>
          <t xml:space="preserve">
RT durée indéterminée</t>
        </r>
        <r>
          <rPr>
            <sz val="9"/>
            <color indexed="81"/>
            <rFont val="Segoe UI"/>
            <family val="2"/>
          </rPr>
          <t xml:space="preserve">
-Pour les travailleurs payés à l’heure avec une durée de travail fixée contractuellement, les conditions du droit sont les mêmes que pour ceux payés au mois. Les contrats de travail de durée déterminée avec un délai de résiliation fixé contractuellement sont considérés comme des contrats de durée indéterminée. 
</t>
        </r>
        <r>
          <rPr>
            <u/>
            <sz val="9"/>
            <color indexed="81"/>
            <rFont val="Segoe UI"/>
            <family val="2"/>
          </rPr>
          <t xml:space="preserve">
RT sur appel</t>
        </r>
        <r>
          <rPr>
            <sz val="9"/>
            <color indexed="81"/>
            <rFont val="Segoe UI"/>
            <family val="2"/>
          </rPr>
          <t xml:space="preserve">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p. 2).
</t>
        </r>
        <r>
          <rPr>
            <u/>
            <sz val="9"/>
            <color indexed="81"/>
            <rFont val="Segoe UI"/>
            <family val="2"/>
          </rPr>
          <t>Formateurs</t>
        </r>
        <r>
          <rPr>
            <sz val="9"/>
            <color indexed="81"/>
            <rFont val="Segoe UI"/>
            <family val="2"/>
          </rPr>
          <t xml:space="preserve">
- Les formateurs qui ont une autorisation de former délivrée par le service cantonal de la formation professionnelle, pour le temps qu’ils consacrent à la formation des apprentis.
</t>
        </r>
      </text>
    </comment>
    <comment ref="C7" authorId="1"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D7" authorId="1"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E7" authorId="1" shapeId="0">
      <text>
        <r>
          <rPr>
            <sz val="9"/>
            <color indexed="81"/>
            <rFont val="Segoe UI"/>
            <family val="2"/>
          </rPr>
          <t xml:space="preserve">Tous les travailleurs de l’entreprise qui ont droit à l’indemnité.
Ont droit à l’indemnité :
-Les personnes payées à l’heure ou au mois, à temps plein ou à temps partiel, avec un contrat de travail à durée indéterminée.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p. 2).
- Les formateurs qui ont une autorisation de former délivrée par le service cantonal de la formation professionnelle, pour le temps qu’ils consacrent à la formation des apprentis.
Les personnes n’ayant pas droit à l’indemnité ne doivent pas être mentionnées dans le formulaire.
Voir page 2.
</t>
        </r>
      </text>
    </comment>
    <comment ref="F7" authorId="1"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2"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H7" authorId="1"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I7" authorId="1"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C8" authorId="2" shapeId="0">
      <text>
        <r>
          <rPr>
            <sz val="9"/>
            <color indexed="81"/>
            <rFont val="Segoe UI"/>
            <family val="2"/>
          </rPr>
          <t>Somme des salaires de tous les employés de cette catégorie</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D7" authorId="0"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E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7" authorId="1"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G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shapeId="0">
      <text>
        <r>
          <rPr>
            <sz val="9"/>
            <color indexed="81"/>
            <rFont val="Segoe UI"/>
            <family val="2"/>
          </rPr>
          <t>Somme des salaires de tous les employés de cette catégorie</t>
        </r>
      </text>
    </comment>
  </commentList>
</comments>
</file>

<file path=xl/sharedStrings.xml><?xml version="1.0" encoding="utf-8"?>
<sst xmlns="http://schemas.openxmlformats.org/spreadsheetml/2006/main" count="187" uniqueCount="143">
  <si>
    <t>Fr.</t>
  </si>
  <si>
    <t xml:space="preserve">                                                    
</t>
  </si>
  <si>
    <t>Email</t>
  </si>
  <si>
    <t>Fehlermeldungen (werden ausgeblendet)</t>
  </si>
  <si>
    <t>Zulässige Monate</t>
  </si>
  <si>
    <t>Service</t>
  </si>
  <si>
    <t>---</t>
  </si>
  <si>
    <t>a) 
&lt;= 3'470</t>
  </si>
  <si>
    <t>c) 
&gt;= 4'340</t>
  </si>
  <si>
    <t>Etage 1</t>
  </si>
  <si>
    <t>Etage 2</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</si>
  <si>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</si>
  <si>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</si>
  <si>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</si>
  <si>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</si>
  <si>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</si>
  <si>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</si>
  <si>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</si>
  <si>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</si>
  <si>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</si>
  <si>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</si>
  <si>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</si>
  <si>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</si>
  <si>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Introduction de la RHT</t>
  </si>
  <si>
    <t>Fin de la RHT</t>
  </si>
  <si>
    <t>Pertes de travail pour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</si>
  <si>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</si>
  <si>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</si>
  <si>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</si>
  <si>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</si>
  <si>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</si>
  <si>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</si>
  <si>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nombre</t>
  </si>
  <si>
    <t>Erreur heures</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</si>
  <si>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</si>
  <si>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</si>
  <si>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</si>
  <si>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</si>
  <si>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</si>
  <si>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</si>
  <si>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la somme des salaires pour les heures perdues</t>
  </si>
  <si>
    <t>Jour d'attente plus grand/égal à perte</t>
  </si>
  <si>
    <t>% mini. heures perdues non atteint</t>
  </si>
  <si>
    <t>Erreur: pas le même mois</t>
  </si>
  <si>
    <t>Erreur date: calcul au pro rata seulement autorisé pour le même mois</t>
  </si>
  <si>
    <t>Personnes n’ayant pas droit à l’indemnité</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</si>
  <si>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</si>
  <si>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</si>
  <si>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</si>
  <si>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</si>
  <si>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</si>
  <si>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</si>
  <si>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</si>
  <si>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</si>
  <si>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</si>
  <si>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</si>
  <si>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</si>
  <si>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r>
      <rPr>
        <u/>
        <sz val="10"/>
        <rFont val="Arial"/>
        <family val="2"/>
      </rPr>
      <t>Exemple pour septembre 2020 (22 jours de travail):</t>
    </r>
    <r>
      <rPr>
        <sz val="10"/>
        <rFont val="Arial"/>
        <family val="2"/>
      </rPr>
      <t xml:space="preserve">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r>
  </si>
  <si>
    <t>Annexes:</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</si>
  <si>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</si>
  <si>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</si>
  <si>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Somme</t>
  </si>
  <si>
    <t>Taux d'indemnisation</t>
  </si>
  <si>
    <t>Mois</t>
  </si>
  <si>
    <t>Période prorata</t>
  </si>
  <si>
    <t>jours de travail</t>
  </si>
  <si>
    <t>Taux d'occupation</t>
  </si>
  <si>
    <t>Durée normale du travail hebdomadaire en cas d'emploi à temps complet</t>
  </si>
  <si>
    <t>Somme des heures à effectuer normalement pour la période de la RHT</t>
  </si>
  <si>
    <t>Somme des heures perdues pour des raisons économiques</t>
  </si>
  <si>
    <t xml:space="preserve">Somme de la durée normale du travail hebdomadaire </t>
  </si>
  <si>
    <t xml:space="preserve">Somme des salaires </t>
  </si>
  <si>
    <t>Salaire trop élevé</t>
  </si>
  <si>
    <t>La durée de travail hebdomadaire manque</t>
  </si>
  <si>
    <t>Heures perdues
&gt;heures à effectuer normalement</t>
  </si>
  <si>
    <t>Saisir individuellement!</t>
  </si>
  <si>
    <t>Administration</t>
  </si>
  <si>
    <t>Réception</t>
  </si>
  <si>
    <t>Cuisine</t>
  </si>
  <si>
    <t>Jours de travail</t>
  </si>
  <si>
    <t>mois entier</t>
  </si>
  <si>
    <t>dans la période</t>
  </si>
  <si>
    <t>Employés concernés
&gt;employés ayants droit</t>
  </si>
  <si>
    <t>Si les heures perdues représentent moins de 10 % des heures à effectuer normalement, le travailleur n’a pas droit à l’indemnité.</t>
  </si>
  <si>
    <t>Indemnité en cas de réduction de l’horaire de travail</t>
  </si>
  <si>
    <t xml:space="preserve">Calcul au prorata </t>
  </si>
  <si>
    <t>Si durant le mois de l’introduction ou de la fin du chômage partiel, la perte de travail, calculée sur le mois civil entier, n’atteint pas le seuil de 10 %, il est nécessaire de vérifier si cette clause minimale de 10 %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</si>
  <si>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durée de travail hebdomadaire moyenne pour la catégorie b)</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</si>
  <si>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</si>
  <si>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Somme des salaires en cas d'emploi à temps complet</t>
  </si>
  <si>
    <t>employés ayants droit</t>
  </si>
  <si>
    <t>employés concernés par la RHT</t>
  </si>
  <si>
    <t>durée du travail hebdomadaire moyenne</t>
  </si>
  <si>
    <t>somme des heures à effectuer normalement</t>
  </si>
  <si>
    <t xml:space="preserve">somme des heures perdues </t>
  </si>
  <si>
    <t xml:space="preserve">somme des salaires </t>
  </si>
  <si>
    <t>Timbre de l'entreprise et signature valable</t>
  </si>
  <si>
    <t>Diese Spalten werden ausgeblendet!</t>
  </si>
  <si>
    <t>b) &gt; 3'470 et &lt; 4'340</t>
  </si>
  <si>
    <t xml:space="preserve">Catégorie d'employé ou nom de la personne </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</si>
  <si>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</si>
  <si>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rPr>
        <b/>
        <sz val="12"/>
        <rFont val="Arial"/>
        <family val="2"/>
      </rPr>
      <t>Formulaire supplémentaire pour l'attribution aux catégories de salaire</t>
    </r>
    <r>
      <rPr>
        <sz val="11"/>
        <rFont val="Arial"/>
        <family val="2"/>
      </rPr>
      <t xml:space="preserve"> 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</si>
  <si>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r>
      <rPr>
        <b/>
        <sz val="12"/>
        <color theme="1"/>
        <rFont val="Arial"/>
        <family val="2"/>
      </rPr>
      <t>Exemple</t>
    </r>
    <r>
      <rPr>
        <sz val="11"/>
        <color theme="1"/>
        <rFont val="Arial"/>
        <family val="2"/>
      </rPr>
      <t xml:space="preserve">:
</t>
    </r>
    <r>
      <rPr>
        <b/>
        <sz val="12"/>
        <color theme="1"/>
        <rFont val="Arial"/>
        <family val="2"/>
      </rPr>
      <t xml:space="preserve">Formulaire supplémentaire pour l'attribution aux catégories de salaire </t>
    </r>
    <r>
      <rPr>
        <sz val="12"/>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</si>
  <si>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Somme des salaires soumis aux cotisations AVS par catégorie/pers. et par mois</t>
  </si>
  <si>
    <t>Nombre d'employés ayants droit</t>
  </si>
  <si>
    <t>Nombre d'employés touchés par la RHT</t>
  </si>
  <si>
    <t>Catégorie de salaires</t>
  </si>
  <si>
    <r>
      <t xml:space="preserve">Ce champ ne doit être rempli que dans les cas exceptionnels </t>
    </r>
    <r>
      <rPr>
        <sz val="11"/>
        <rFont val="Arial"/>
        <family val="2"/>
      </rPr>
      <t>(cf. explications au verso 'calcul au prorata')</t>
    </r>
  </si>
  <si>
    <t>AV nicht
definiert</t>
  </si>
  <si>
    <t>Employés
concernés
&gt;employés
ayants droit</t>
  </si>
  <si>
    <t>La durée 
de travail hebdomadaire manque</t>
  </si>
  <si>
    <t>Taux 
d'occu-
pation</t>
  </si>
  <si>
    <t>Nombre 
d'employés 
ayants droit</t>
  </si>
  <si>
    <t>employés 
ayants droit</t>
  </si>
  <si>
    <t>Ausfallstunden
bei 0 betr.MA</t>
  </si>
  <si>
    <t>Personnes en apprentissage (droit à partir de la période de décompte de janvier 2021)</t>
  </si>
  <si>
    <t>Type de rapport de travail (RT)</t>
  </si>
  <si>
    <t xml:space="preserve">Somme de la durée normale du travail hebdo-madaire </t>
  </si>
  <si>
    <t>De quoi faut-il tenir compte si, dans l’entreprise, des personnes ayant un revenu inférieur à 4'340 francs par mois (en cas d’emploi à temps complet) sont concernées par la réduction de l’horaire de travail ?</t>
  </si>
  <si>
    <t>Les apprentis ont droit à l’indemnité en cas de RHT à condition que leur formation continue à être assurée, que l’entreprise ait subi une fermeture ordonnée par les autorités et que l’entreprise ne reçoit aucun autre soutien financier pour couvrir le coût des salaires des apprentis. Pour les apprentis, l’autorisation de réduction de l’horaire de travail de l’autorité cantonale doit contenir un accord explicite (pour de plus amples informations, veuillez consulter les FAQ consacrées à l’indemnité en cas de RHT sur www.travail.swiss).</t>
  </si>
  <si>
    <t>Pour les revenus inférieurs à 3'470 francs (en cas d'emploi à temps complet), l’indemnité en cas de RHT est de 100 % ; pour les revenus se situant entre 3'470 et 4'340 francs, l’indemnité en cas de RHT est de 3'470 francs en cas de perte de gain complète. Les pertes de gain partielles sont indemnisées proportionnellement.
S’agissant des emplois à temps partiel, les revenus et le montant minimum pour l’indemnité en cas de RHT sont calculés proportionnellement au taux d’occupation.
Les heures perdues des employés de la catégorie de salaire b (entre 3'470 et 4'340 francs mensuels) sont indemnisées à l'aide d'un montant horaire obtenu en divisant 3'470 francs par la durée de travail normale en cas d’emploi à temps complet.
Exemple :
En décembre, la durée de travail normale en cas d’emploi à temps complet est de 184 heures compte tenu de 23 jours de travail et 40 heures de travail hebdomadaires (40 : 5 x 23). Le montant de l’indemnisation par heure perdue est de 18.86 francs (3'470 francs : 184 heures).</t>
  </si>
  <si>
    <r>
      <t xml:space="preserve">Dans la nouvelle variante du formulaire, les entreprises doivent remplir un </t>
    </r>
    <r>
      <rPr>
        <u/>
        <sz val="11"/>
        <color theme="1"/>
        <rFont val="Arial"/>
        <family val="2"/>
      </rPr>
      <t>formulaire supplémentaire pour l’attribution des collaborateurs à l’une des catégories de salaire.</t>
    </r>
    <r>
      <rPr>
        <sz val="11"/>
        <color theme="1"/>
        <rFont val="Arial"/>
        <family val="2"/>
      </rPr>
      <t xml:space="preserve"> Si le formulaire est correctement complété, toutes les données sont reprises automatiquement dans le formulaire principal. Le formulaire supplémentaire (onglet «Attribution aux cat. de salaire») doit impérativement être signé lui aussi et remis avec le formulaire principal signé. </t>
    </r>
  </si>
  <si>
    <r>
      <t xml:space="preserve">En plus de la version du formulaire pour les entreprises avec personnes ayant des revenus inférieurs à 4'340 francs par mois (pour un emploi à temps complet ou correspondants à un emploi à temps complet en cas d’emploi à temps partiel) concernées par la réduction de l’horaire de travail, </t>
    </r>
    <r>
      <rPr>
        <u/>
        <sz val="11"/>
        <color theme="1"/>
        <rFont val="Arial"/>
        <family val="2"/>
      </rPr>
      <t>la version actuelle pour les entreprises sans personnes à revenus modestes reste disponible.</t>
    </r>
  </si>
  <si>
    <r>
      <t xml:space="preserve">La </t>
    </r>
    <r>
      <rPr>
        <u/>
        <sz val="11"/>
        <color theme="1"/>
        <rFont val="Arial"/>
        <family val="2"/>
      </rPr>
      <t>fixation des limites de revenu</t>
    </r>
    <r>
      <rPr>
        <sz val="11"/>
        <color theme="1"/>
        <rFont val="Arial"/>
        <family val="2"/>
      </rPr>
      <t xml:space="preserve"> prévues à l’art. 17a de la loi COVID-19 suit les mêmes règles que la fixation des gains déterminants pour le calcul de l’indemnité en cas de RHT: le salaire soumis à cotisation AVS, y compris les allocations soumises à cotisation, la part du 13e mois de salaire ou les gratifications, est déterminant. Pour les travailleurs payés à l’heure, les indemnités de vacances et pour jours fériés doivent aussi être prises en compte. Les indemnités pour les heures en plus, les suppléments pour autres inconvénients liés au travail, p. ex. primes de chantier ou de travail salissant, et les indemnités pour frais ne sont pas pris en compte. </t>
    </r>
  </si>
  <si>
    <r>
      <t xml:space="preserve">Dans le formulaire supplémentaire pour l’attribution aux catégories de salaire, les heures de travail à effectuer, pour les </t>
    </r>
    <r>
      <rPr>
        <u/>
        <sz val="11"/>
        <color theme="1"/>
        <rFont val="Arial"/>
        <family val="2"/>
      </rPr>
      <t>entreprises (notamment dans le secteur de la gastronomie) qui ne travaillent pas sur une base de 5 jours par semaine</t>
    </r>
    <r>
      <rPr>
        <sz val="11"/>
        <color theme="1"/>
        <rFont val="Arial"/>
        <family val="2"/>
      </rPr>
      <t xml:space="preserve">, doivent être converties en un horaire à effectuer correspondant à 5 jours par semaine pour que les calculs soient corrects. 
Par exemple, si 186 heures (de lundi à dimanche) doivent être travaillées pendant un mois qui compte 23 jours de travail (de lundi à vendredi), le calcul est le suivant: 186 heures mensuelles : 23 jours x 5 jours = 40,43 heures par semaine. Dans cet exemple, les 40,43 heures/semaine doivent être saisies dans le champ «Durée normale du travail hebdomadaire en cas d’emploi à temps complet». </t>
    </r>
  </si>
  <si>
    <r>
      <t xml:space="preserve">Pour les </t>
    </r>
    <r>
      <rPr>
        <u/>
        <sz val="11"/>
        <color theme="1"/>
        <rFont val="Arial"/>
        <family val="2"/>
      </rPr>
      <t>collaborateurs qui entrent au service de l’entreprise ou la quitte pendant le mois</t>
    </r>
    <r>
      <rPr>
        <sz val="11"/>
        <color theme="1"/>
        <rFont val="Arial"/>
        <family val="2"/>
      </rPr>
      <t xml:space="preserve">, le salaire qui serait obtenu pour l’entier du mois doit être saisi dans le champ «Somme des salaires soumis aux cotisations AVS par catégorie/pers. et par mois». </t>
    </r>
  </si>
  <si>
    <r>
      <t xml:space="preserve">Les </t>
    </r>
    <r>
      <rPr>
        <u/>
        <sz val="11"/>
        <color theme="1"/>
        <rFont val="Arial"/>
        <family val="2"/>
      </rPr>
      <t>collaborateurs payés à l’heure</t>
    </r>
    <r>
      <rPr>
        <sz val="11"/>
        <color theme="1"/>
        <rFont val="Arial"/>
        <family val="2"/>
      </rPr>
      <t xml:space="preserve"> peuvent, selon le nombre de jours de travail du mois, obtenir un salaire différent, et donc tomber dans une autre catégorie d’indemnisation selon les mois et les circonstances. </t>
    </r>
  </si>
  <si>
    <t>Tous avec des salaires &gt;=4340 francs</t>
  </si>
  <si>
    <t>Les catégories d'employés qui ont le même salaire et le même taux d'occupation peuvent être saisies ensemble. Pour les travailleurs sur appel, le salaire et le taux d'occupation contractuels se calculent sur la base du revenu moyen et du taux d'occupation moyen des six ou douze mois qui précèdent l'introduction de la réduction de l'horaire de travail pour la personne concernée. C'est le résultat le plus favorable à l'employé qui sera pris en compte. Toutes les personnes qui ont un salaire de 4’340 francs ou plus pour un emploi à temps complet ou correspondant à un emploi à temps complet en cas d'emploi à temps partiel peuvent être saisies ensemble à la ligne 8 (champs bleu clair italiques).</t>
  </si>
  <si>
    <t>Toutes les personnes ayant un salaire de 4’340 francs ou plus pour un emploi à temps complet ou correspondants à un emploi à temps complet en cas d’emploi à temps partiel, peuvent être saisies sur une même ligne. 
Les catégories d’employés qui ont le même salaire et le même taux d’occupation peuvent elles aussi être saisies sur une même ligne.</t>
  </si>
  <si>
    <t>Beschäftigungsgrad &gt;100%</t>
  </si>
  <si>
    <t>Résultat intermédiaire</t>
  </si>
  <si>
    <t>Déduction délai d'attente pour les travailleurs concernés par la RHT</t>
  </si>
  <si>
    <t>Déduction délai d'attente pour les travailleurs concernes par la RHT</t>
  </si>
  <si>
    <t>Karenztag grösser/gleich Ausfall in a), b) oder c)</t>
  </si>
  <si>
    <t>- formulaire "Rapport concernant les heures perdues pour des raisons d'ordre économique"</t>
  </si>
  <si>
    <t>RT sur appel*</t>
  </si>
  <si>
    <t>durée indéterminée*</t>
  </si>
  <si>
    <t xml:space="preserve">Les travailleurs dont la perte de travail ne peut pas être déterminée (p. ex. dans le cas des personnes travaillant sur appel depuis moins de 6 mois pour la même entreprise) ou dont le temps de travail ne peut pas être vérifié ;
Les travailleurs dont les rapports de travail ont été résiliés ;
Les travailleurs qui ont un contrat de travail de durée déterminée ou qui sont en apprentissage ;
Les travailleurs au service d’une organisation de travail temporaire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Les travailleurs qui ne sont pas d’accord avec la réduction de l’horaire de travail ;
Les travailleurs qui ont atteint l’âge ordinaire de la retraite de l’AVS.
=&gt; Ces personnes ne doivent pas être mentionnées sur le décompte.
</t>
  </si>
  <si>
    <r>
      <rPr>
        <b/>
        <sz val="10"/>
        <rFont val="Arial"/>
        <family val="2"/>
      </rPr>
      <t>Pour les personnes travaillant sur appel,</t>
    </r>
    <r>
      <rPr>
        <sz val="10"/>
        <rFont val="Arial"/>
        <family val="2"/>
      </rPr>
      <t xml:space="preserve"> le droit à l’indemnité en cas de RHT ne peut être revendiqué que si le contrat de travail a duré au moins 6 mois et que les fluctuations du taux d’occupation ne dépassent pas 20 % de la valeur moyenne pour une période de référence de 12 mois – ou 10 % pour une période de référence de 6 mois. Pour les périodes de référence entre 6 et 12 mois, la fluctuation admise augmente de 1,67 % par mois.
Le salaire déterminant et les heures à effectuer par mois se basent sur la moyenne des 6 ou 12 derniers mois (ou les 7, 8, 9, etc. mois – en fonction de la durée du contrat de travail) avant l’introduction de la RHT. 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 
Les heures de travail perdues pour des motifs économiques peuvent être comptabilisées au maximum jusqu’à concurrence du nombre mensuel moyen d’heures à effectuer.
Exemple:
Temps de travail mensuel moyen et gain mensuel moyen pendant les six derniers mois: 30 heures / 900 francs
Temps de travail mensuel moyen et gain mensuel moyen pendant les douze derniers mois: 40 heures / 1'200 francs (résultat le plus favorable).</t>
    </r>
  </si>
  <si>
    <r>
      <t xml:space="preserve">Pour les </t>
    </r>
    <r>
      <rPr>
        <u/>
        <sz val="11"/>
        <color theme="1"/>
        <rFont val="Arial"/>
        <family val="2"/>
      </rPr>
      <t>travailleurs sur appel</t>
    </r>
    <r>
      <rPr>
        <sz val="11"/>
        <color theme="1"/>
        <rFont val="Arial"/>
        <family val="2"/>
      </rPr>
      <t xml:space="preserve">,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
    </r>
    <r>
      <rPr>
        <u/>
        <sz val="11"/>
        <color theme="1"/>
        <rFont val="Arial"/>
        <family val="2"/>
      </rPr>
      <t>Taux d’occupation</t>
    </r>
    <r>
      <rPr>
        <sz val="11"/>
        <color theme="1"/>
        <rFont val="Arial"/>
        <family val="2"/>
      </rPr>
      <t xml:space="preserve"> = 22,9 % (40 heures : 174,67 heures). 
Les valeurs du gain moyen, du nombre d’heures effectuées en moyenne et du taux d’occupation des six ou douze mois (ou les 7, 8, 9, etc. mois – en fonction de la durée du contrat de travail) précédant l’introduction de la réduction de l’horaire de travail pour la personne concernée demeurent en principe inchangées pendant les mois de réduction de l’horaire de travail. 
</t>
    </r>
  </si>
  <si>
    <t>Formateur*</t>
  </si>
  <si>
    <r>
      <t xml:space="preserve">Valable pour les périodes de décompte d'octobre à novembre 2021, si l’entreprise </t>
    </r>
    <r>
      <rPr>
        <b/>
        <sz val="11"/>
        <rFont val="Arial"/>
        <family val="2"/>
      </rPr>
      <t>emploie des personnes ayant droit à l’indemnité dont le revenu est inférieur à 4’340 francs par mois</t>
    </r>
    <r>
      <rPr>
        <sz val="11"/>
        <rFont val="Arial"/>
        <family val="2"/>
      </rPr>
      <t xml:space="preserve"> (pour un emploi à temps complet ou correspondant à un emploi à temps complet en cas d’emploi à temps partiel).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</si>
</sst>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mm\ yyyy"/>
    <numFmt numFmtId="166" formatCode="mmmm\ yyyy"/>
    <numFmt numFmtId="167" formatCode="0.000%"/>
    <numFmt numFmtId="168" formatCode="#,##0.000"/>
    <numFmt numFmtId="169" formatCode="mmmm\ yy"/>
  </numFmts>
  <fonts count="28"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u/>
      <sz val="11"/>
      <color rgb="FF000000"/>
      <name val="Arial"/>
      <family val="2"/>
    </font>
    <font>
      <sz val="11"/>
      <color rgb="FF000000"/>
      <name val="Arial"/>
      <family val="2"/>
    </font>
    <font>
      <u/>
      <sz val="10"/>
      <color theme="1"/>
      <name val="Arial"/>
      <family val="2"/>
    </font>
    <font>
      <b/>
      <sz val="10"/>
      <name val="Arial"/>
      <family val="2"/>
    </font>
    <font>
      <b/>
      <sz val="14"/>
      <color theme="1"/>
      <name val="Arial"/>
      <family val="2"/>
    </font>
    <font>
      <b/>
      <i/>
      <sz val="11"/>
      <name val="Arial"/>
      <family val="2"/>
    </font>
    <font>
      <u/>
      <sz val="11"/>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s>
  <cellStyleXfs count="1">
    <xf numFmtId="0" fontId="0" fillId="0" borderId="0"/>
  </cellStyleXfs>
  <cellXfs count="337">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0" fontId="11" fillId="0" borderId="0" xfId="0" applyFont="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4"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right" vertical="center"/>
    </xf>
    <xf numFmtId="14" fontId="14" fillId="0" borderId="9" xfId="0" applyNumberFormat="1" applyFont="1" applyFill="1" applyBorder="1" applyAlignment="1" applyProtection="1">
      <alignment horizontal="center" vertical="center"/>
      <protection locked="0"/>
    </xf>
    <xf numFmtId="165" fontId="0" fillId="0" borderId="0" xfId="0" applyNumberFormat="1"/>
    <xf numFmtId="0" fontId="9"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9" fillId="0" borderId="0" xfId="0" applyFont="1" applyFill="1" applyAlignment="1">
      <alignment horizontal="left"/>
    </xf>
    <xf numFmtId="0" fontId="16"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4"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0" fillId="0" borderId="41" xfId="0" applyBorder="1"/>
    <xf numFmtId="0" fontId="0" fillId="0" borderId="17" xfId="0" applyBorder="1"/>
    <xf numFmtId="10" fontId="0" fillId="0" borderId="0" xfId="0" applyNumberFormat="1" applyAlignment="1">
      <alignment vertical="center"/>
    </xf>
    <xf numFmtId="0" fontId="14"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4"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4"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5"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9" fillId="0" borderId="0" xfId="0" applyFont="1" applyFill="1" applyBorder="1" applyAlignment="1" applyProtection="1">
      <alignment vertical="center" wrapText="1"/>
    </xf>
    <xf numFmtId="0" fontId="0" fillId="0" borderId="0" xfId="0" applyFill="1" applyBorder="1" applyProtection="1"/>
    <xf numFmtId="0" fontId="10" fillId="0" borderId="0" xfId="0" applyFont="1" applyFill="1" applyBorder="1" applyAlignment="1" applyProtection="1"/>
    <xf numFmtId="4" fontId="19" fillId="8" borderId="21" xfId="0" applyNumberFormat="1" applyFont="1" applyFill="1" applyBorder="1" applyAlignment="1" applyProtection="1">
      <alignment horizontal="right"/>
      <protection locked="0"/>
    </xf>
    <xf numFmtId="0" fontId="19" fillId="8" borderId="21" xfId="0" applyFont="1" applyFill="1" applyBorder="1" applyAlignment="1" applyProtection="1">
      <alignment horizontal="center"/>
      <protection locked="0"/>
    </xf>
    <xf numFmtId="0" fontId="19" fillId="8" borderId="21" xfId="0" applyNumberFormat="1" applyFont="1" applyFill="1" applyBorder="1" applyAlignment="1" applyProtection="1">
      <alignment horizontal="center"/>
      <protection locked="0"/>
    </xf>
    <xf numFmtId="4" fontId="19" fillId="0" borderId="21" xfId="0" applyNumberFormat="1" applyFont="1" applyBorder="1" applyAlignment="1">
      <alignment horizontal="right"/>
    </xf>
    <xf numFmtId="4" fontId="19" fillId="0" borderId="21" xfId="0" applyNumberFormat="1" applyFont="1" applyFill="1" applyBorder="1" applyAlignment="1">
      <alignment horizontal="right"/>
    </xf>
    <xf numFmtId="4" fontId="19" fillId="0" borderId="23" xfId="0" applyNumberFormat="1" applyFont="1" applyFill="1" applyBorder="1" applyAlignment="1">
      <alignment horizontal="right"/>
    </xf>
    <xf numFmtId="0" fontId="19" fillId="0" borderId="21" xfId="0" applyFont="1" applyBorder="1"/>
    <xf numFmtId="0" fontId="20" fillId="0" borderId="28" xfId="0" applyFont="1" applyBorder="1" applyAlignment="1">
      <alignment vertical="center" wrapText="1"/>
    </xf>
    <xf numFmtId="9" fontId="19" fillId="2" borderId="21" xfId="0" applyNumberFormat="1" applyFont="1" applyFill="1" applyBorder="1" applyAlignment="1" applyProtection="1">
      <alignment horizontal="center"/>
    </xf>
    <xf numFmtId="4" fontId="19"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0" fontId="5" fillId="0" borderId="2" xfId="0" applyFont="1" applyFill="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4" fillId="0" borderId="0" xfId="0" applyNumberFormat="1" applyFont="1" applyAlignment="1">
      <alignment wrapText="1"/>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49" fontId="5" fillId="0" borderId="4"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0" fontId="0" fillId="4" borderId="0" xfId="0" applyFill="1"/>
    <xf numFmtId="4" fontId="2" fillId="0" borderId="0" xfId="0" applyNumberFormat="1" applyFont="1" applyAlignment="1">
      <alignment horizontal="right"/>
    </xf>
    <xf numFmtId="0" fontId="10" fillId="0" borderId="0" xfId="0" applyFont="1" applyAlignment="1">
      <alignment vertical="top"/>
    </xf>
    <xf numFmtId="4" fontId="1" fillId="0" borderId="0" xfId="0" applyNumberFormat="1" applyFont="1"/>
    <xf numFmtId="0" fontId="24" fillId="0" borderId="0" xfId="0" applyFont="1" applyFill="1" applyAlignment="1">
      <alignment vertical="top"/>
    </xf>
    <xf numFmtId="0" fontId="1" fillId="0" borderId="7" xfId="0" applyFont="1" applyBorder="1"/>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1" fillId="0" borderId="0" xfId="0" applyFont="1"/>
    <xf numFmtId="0" fontId="19" fillId="8" borderId="20" xfId="0" applyFont="1" applyFill="1" applyBorder="1" applyAlignment="1" applyProtection="1">
      <alignment wrapText="1"/>
    </xf>
    <xf numFmtId="0" fontId="4" fillId="0" borderId="0" xfId="0" applyFont="1" applyFill="1" applyAlignment="1">
      <alignment vertical="center"/>
    </xf>
    <xf numFmtId="4" fontId="19" fillId="8" borderId="21" xfId="0" applyNumberFormat="1" applyFont="1" applyFill="1" applyBorder="1" applyAlignment="1" applyProtection="1">
      <alignment horizontal="right"/>
    </xf>
    <xf numFmtId="0" fontId="19" fillId="8" borderId="21" xfId="0" applyFont="1" applyFill="1" applyBorder="1" applyAlignment="1" applyProtection="1">
      <alignment horizontal="center"/>
    </xf>
    <xf numFmtId="0" fontId="19" fillId="8" borderId="21" xfId="0" applyNumberFormat="1" applyFont="1" applyFill="1" applyBorder="1" applyAlignment="1" applyProtection="1">
      <alignment horizontal="center"/>
    </xf>
    <xf numFmtId="0" fontId="5" fillId="0" borderId="0" xfId="0" applyFont="1" applyFill="1" applyBorder="1" applyAlignment="1">
      <alignment horizontal="right" vertical="center"/>
    </xf>
    <xf numFmtId="3" fontId="4" fillId="0" borderId="9" xfId="0" applyNumberFormat="1" applyFont="1" applyFill="1" applyBorder="1" applyAlignment="1" applyProtection="1">
      <alignment horizontal="right" vertical="center"/>
    </xf>
    <xf numFmtId="0" fontId="20" fillId="0" borderId="29" xfId="0" applyFont="1" applyBorder="1" applyAlignment="1">
      <alignment horizontal="left" vertical="center" wrapText="1"/>
    </xf>
    <xf numFmtId="0" fontId="20" fillId="0" borderId="29"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42" xfId="0" applyNumberFormat="1" applyFont="1" applyBorder="1" applyAlignment="1">
      <alignment horizontal="left" vertical="center" wrapText="1"/>
    </xf>
    <xf numFmtId="0" fontId="0" fillId="0" borderId="17" xfId="0" applyBorder="1" applyAlignment="1">
      <alignment horizontal="left"/>
    </xf>
    <xf numFmtId="0" fontId="26" fillId="0" borderId="29" xfId="0" applyFont="1" applyBorder="1" applyAlignment="1">
      <alignment horizontal="left" vertical="center" wrapText="1"/>
    </xf>
    <xf numFmtId="0" fontId="26" fillId="0" borderId="29" xfId="0" applyNumberFormat="1" applyFont="1" applyBorder="1" applyAlignment="1">
      <alignment horizontal="left" vertical="center" wrapText="1"/>
    </xf>
    <xf numFmtId="0" fontId="26" fillId="0" borderId="30" xfId="0" applyFont="1" applyBorder="1" applyAlignment="1">
      <alignment horizontal="left" vertical="center" wrapText="1"/>
    </xf>
    <xf numFmtId="0" fontId="5" fillId="0" borderId="40" xfId="0" applyFont="1" applyBorder="1" applyAlignment="1">
      <alignment vertical="center"/>
    </xf>
    <xf numFmtId="0" fontId="0" fillId="0" borderId="0" xfId="0" applyAlignment="1">
      <alignment horizontal="left"/>
    </xf>
    <xf numFmtId="0" fontId="4" fillId="0" borderId="4" xfId="0" applyFont="1" applyBorder="1" applyAlignment="1">
      <alignment vertical="center"/>
    </xf>
    <xf numFmtId="0" fontId="4" fillId="0" borderId="0"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0" fontId="15" fillId="0" borderId="0" xfId="0" applyFont="1" applyFill="1" applyAlignment="1">
      <alignment horizontal="right"/>
    </xf>
    <xf numFmtId="0" fontId="5" fillId="0" borderId="17" xfId="0" applyFont="1" applyBorder="1" applyAlignment="1">
      <alignment vertical="center"/>
    </xf>
    <xf numFmtId="0" fontId="14" fillId="9" borderId="30" xfId="0" applyFont="1" applyFill="1" applyBorder="1" applyAlignment="1">
      <alignment horizontal="left" vertical="center" wrapText="1"/>
    </xf>
    <xf numFmtId="167" fontId="0" fillId="2" borderId="23" xfId="0" applyNumberFormat="1" applyFill="1" applyBorder="1" applyAlignment="1" applyProtection="1">
      <alignment horizontal="center"/>
      <protection locked="0"/>
    </xf>
    <xf numFmtId="0" fontId="25" fillId="6" borderId="0" xfId="0" applyFont="1" applyFill="1" applyAlignment="1">
      <alignment vertical="center"/>
    </xf>
    <xf numFmtId="167" fontId="0" fillId="0" borderId="0" xfId="0" applyNumberFormat="1" applyAlignment="1" applyProtection="1">
      <alignment vertical="center"/>
    </xf>
    <xf numFmtId="168" fontId="0" fillId="0" borderId="23" xfId="0" applyNumberFormat="1" applyBorder="1" applyAlignment="1">
      <alignment horizontal="right"/>
    </xf>
    <xf numFmtId="168" fontId="0" fillId="2" borderId="23" xfId="0" applyNumberFormat="1" applyFill="1" applyBorder="1" applyAlignment="1" applyProtection="1">
      <alignment horizontal="center"/>
      <protection locked="0"/>
    </xf>
    <xf numFmtId="168" fontId="19" fillId="0" borderId="21" xfId="0" applyNumberFormat="1" applyFont="1" applyFill="1" applyBorder="1" applyAlignment="1">
      <alignment horizontal="right"/>
    </xf>
    <xf numFmtId="168" fontId="0" fillId="0" borderId="23" xfId="0" applyNumberFormat="1" applyFill="1" applyBorder="1" applyAlignment="1">
      <alignment horizontal="right"/>
    </xf>
    <xf numFmtId="0" fontId="19" fillId="2" borderId="20" xfId="0" applyFont="1" applyFill="1" applyBorder="1" applyProtection="1"/>
    <xf numFmtId="169" fontId="14"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0" fontId="0" fillId="0" borderId="23" xfId="0" applyFill="1" applyBorder="1"/>
    <xf numFmtId="49" fontId="0" fillId="0" borderId="0" xfId="0" applyNumberFormat="1" applyFont="1" applyAlignment="1">
      <alignment horizontal="justify" vertical="top" wrapText="1"/>
    </xf>
    <xf numFmtId="0" fontId="5" fillId="0" borderId="0" xfId="0" applyFont="1" applyAlignment="1">
      <alignment vertical="center"/>
    </xf>
    <xf numFmtId="167" fontId="19" fillId="0" borderId="21" xfId="0" applyNumberFormat="1" applyFont="1" applyFill="1" applyBorder="1" applyAlignment="1" applyProtection="1">
      <alignment horizontal="center"/>
    </xf>
    <xf numFmtId="168" fontId="19" fillId="0" borderId="21" xfId="0" applyNumberFormat="1" applyFont="1" applyFill="1" applyBorder="1" applyAlignment="1" applyProtection="1">
      <alignment horizontal="center"/>
    </xf>
    <xf numFmtId="49" fontId="14" fillId="2" borderId="0" xfId="0" applyNumberFormat="1" applyFont="1" applyFill="1" applyAlignment="1">
      <alignment horizontal="justify" vertical="top" wrapText="1"/>
    </xf>
    <xf numFmtId="0" fontId="26" fillId="0" borderId="29" xfId="0" applyFont="1" applyFill="1" applyBorder="1" applyAlignment="1">
      <alignment horizontal="left" vertical="center" wrapText="1"/>
    </xf>
    <xf numFmtId="0" fontId="20" fillId="0" borderId="28" xfId="0" applyFont="1" applyFill="1" applyBorder="1" applyAlignment="1">
      <alignment vertical="center" wrapText="1"/>
    </xf>
    <xf numFmtId="0" fontId="10" fillId="0" borderId="0" xfId="0" applyFont="1" applyFill="1" applyAlignment="1">
      <alignment vertical="top"/>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11" xfId="0" applyNumberFormat="1" applyFont="1" applyFill="1" applyBorder="1" applyAlignment="1" applyProtection="1">
      <alignment vertical="center"/>
    </xf>
    <xf numFmtId="0" fontId="17" fillId="0" borderId="0" xfId="0" applyFont="1" applyAlignment="1" applyProtection="1">
      <alignment vertical="center" wrapText="1"/>
    </xf>
    <xf numFmtId="0" fontId="17" fillId="0" borderId="5" xfId="0" applyFont="1" applyBorder="1" applyAlignment="1" applyProtection="1">
      <alignment vertical="center" wrapText="1"/>
    </xf>
    <xf numFmtId="4" fontId="4" fillId="0" borderId="0" xfId="0" applyNumberFormat="1" applyFont="1" applyBorder="1" applyAlignment="1" applyProtection="1">
      <alignment vertical="center"/>
    </xf>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4" xfId="0" applyNumberFormat="1" applyFont="1" applyBorder="1" applyAlignment="1" applyProtection="1">
      <alignment vertical="center"/>
    </xf>
    <xf numFmtId="0" fontId="11" fillId="0" borderId="0" xfId="0" applyNumberFormat="1" applyFont="1" applyFill="1" applyAlignment="1">
      <alignment horizontal="left" vertical="top" wrapText="1"/>
    </xf>
    <xf numFmtId="10" fontId="1" fillId="0" borderId="7" xfId="0" applyNumberFormat="1" applyFont="1" applyBorder="1" applyAlignment="1">
      <alignment horizontal="right" vertical="center" wrapText="1"/>
    </xf>
    <xf numFmtId="0" fontId="5" fillId="0" borderId="2" xfId="0" applyFont="1" applyFill="1" applyBorder="1" applyAlignment="1">
      <alignment horizontal="left" vertical="center"/>
    </xf>
    <xf numFmtId="0" fontId="1" fillId="0" borderId="0" xfId="0" applyFont="1" applyFill="1" applyAlignment="1">
      <alignment horizontal="justify" vertical="top" wrapText="1"/>
    </xf>
    <xf numFmtId="0" fontId="1" fillId="0" borderId="0" xfId="0" applyFont="1" applyFill="1" applyAlignment="1">
      <alignment horizontal="left" vertical="top" wrapText="1"/>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 fontId="15" fillId="0" borderId="7" xfId="0" applyNumberFormat="1" applyFont="1" applyFill="1" applyBorder="1" applyAlignment="1">
      <alignment horizontal="right" vertical="center"/>
    </xf>
    <xf numFmtId="0" fontId="15" fillId="0" borderId="7" xfId="0" applyFont="1" applyFill="1" applyBorder="1" applyAlignment="1">
      <alignment horizontal="right" vertical="center"/>
    </xf>
    <xf numFmtId="0" fontId="1" fillId="0" borderId="0" xfId="0" applyFont="1" applyFill="1" applyAlignment="1">
      <alignment horizontal="left" wrapText="1"/>
    </xf>
    <xf numFmtId="0" fontId="24" fillId="0" borderId="0" xfId="0" applyFont="1" applyFill="1" applyAlignment="1">
      <alignment horizontal="left" vertical="top"/>
    </xf>
    <xf numFmtId="0" fontId="18" fillId="0" borderId="0" xfId="0" applyFont="1" applyAlignment="1" applyProtection="1">
      <alignment horizontal="left" vertical="center"/>
    </xf>
    <xf numFmtId="0" fontId="17" fillId="0" borderId="0" xfId="0" applyFont="1" applyAlignment="1" applyProtection="1">
      <alignment horizontal="right" vertical="center"/>
    </xf>
    <xf numFmtId="0" fontId="17" fillId="0" borderId="0" xfId="0" applyFont="1" applyAlignment="1" applyProtection="1">
      <alignment horizontal="left" vertical="center" wrapText="1"/>
    </xf>
    <xf numFmtId="0" fontId="17" fillId="0" borderId="5" xfId="0" applyFont="1" applyBorder="1" applyAlignment="1" applyProtection="1">
      <alignment horizontal="left" vertical="center" wrapText="1"/>
    </xf>
    <xf numFmtId="0" fontId="11" fillId="0" borderId="0" xfId="0" applyFont="1" applyAlignment="1">
      <alignment horizontal="justify" vertical="top" wrapText="1"/>
    </xf>
    <xf numFmtId="0" fontId="15" fillId="0" borderId="13" xfId="0" applyFont="1" applyBorder="1" applyAlignment="1">
      <alignment horizontal="right" vertical="center" wrapText="1"/>
    </xf>
    <xf numFmtId="49" fontId="1" fillId="0" borderId="0" xfId="0" applyNumberFormat="1" applyFont="1" applyFill="1" applyAlignment="1">
      <alignment horizontal="justify" vertical="top" wrapText="1"/>
    </xf>
    <xf numFmtId="0" fontId="4" fillId="0" borderId="43"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0" borderId="0" xfId="0" applyFont="1" applyAlignment="1">
      <alignment horizontal="left" vertical="center"/>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xf>
    <xf numFmtId="14" fontId="14" fillId="0" borderId="18" xfId="0" applyNumberFormat="1" applyFont="1" applyFill="1" applyBorder="1" applyAlignment="1" applyProtection="1">
      <alignment horizontal="center" vertical="center"/>
      <protection locked="0"/>
    </xf>
    <xf numFmtId="14" fontId="14" fillId="0" borderId="16"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15"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9" fillId="0"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0" borderId="0" xfId="0" applyFont="1" applyFill="1" applyAlignment="1">
      <alignment horizontal="left" vertical="center" wrapText="1"/>
    </xf>
    <xf numFmtId="0" fontId="14" fillId="0" borderId="0" xfId="0" applyFont="1" applyAlignment="1" applyProtection="1">
      <alignment horizontal="center" vertical="center" wrapText="1"/>
    </xf>
    <xf numFmtId="0" fontId="17" fillId="0" borderId="0" xfId="0" applyFont="1" applyFill="1" applyAlignment="1" applyProtection="1">
      <alignment horizontal="left" vertical="center"/>
    </xf>
    <xf numFmtId="0" fontId="4" fillId="0" borderId="0" xfId="0" applyFont="1" applyFill="1" applyBorder="1" applyAlignment="1" applyProtection="1">
      <alignment horizontal="justify"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166" fontId="16" fillId="7" borderId="17"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6" fillId="7" borderId="18" xfId="0" applyFont="1" applyFill="1" applyBorder="1" applyAlignment="1" applyProtection="1">
      <alignment vertical="center"/>
    </xf>
    <xf numFmtId="0" fontId="16" fillId="7" borderId="17"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1" fillId="2" borderId="0" xfId="0" applyNumberFormat="1" applyFont="1" applyFill="1" applyAlignment="1" applyProtection="1">
      <alignment horizontal="left" wrapText="1"/>
      <protection locked="0"/>
    </xf>
    <xf numFmtId="0" fontId="4"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15" fillId="0" borderId="0" xfId="0" applyFont="1" applyFill="1" applyAlignment="1">
      <alignment horizontal="left"/>
    </xf>
    <xf numFmtId="0" fontId="0" fillId="7" borderId="0" xfId="0" applyFont="1" applyFill="1" applyAlignment="1">
      <alignment horizontal="left" vertical="center"/>
    </xf>
    <xf numFmtId="0" fontId="0" fillId="0" borderId="0" xfId="0" applyAlignment="1">
      <alignment horizontal="left"/>
    </xf>
    <xf numFmtId="0" fontId="15" fillId="0" borderId="0" xfId="0" applyFont="1" applyFill="1" applyAlignment="1">
      <alignment horizontal="center"/>
    </xf>
    <xf numFmtId="0" fontId="0" fillId="2" borderId="0" xfId="0" applyFont="1" applyFill="1" applyAlignment="1">
      <alignment horizontal="left" vertical="center" wrapText="1"/>
    </xf>
    <xf numFmtId="0" fontId="14" fillId="2" borderId="0" xfId="0" applyFont="1" applyFill="1" applyAlignment="1">
      <alignment horizontal="left" vertical="center" wrapText="1"/>
    </xf>
    <xf numFmtId="0" fontId="15" fillId="0" borderId="0" xfId="0" applyFont="1" applyFill="1" applyAlignment="1">
      <alignment horizontal="right"/>
    </xf>
  </cellXfs>
  <cellStyles count="1">
    <cellStyle name="Standard" xfId="0" builtinId="0"/>
  </cellStyles>
  <dxfs count="86">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ill>
        <patternFill>
          <bgColor theme="7" tint="0.59996337778862885"/>
        </patternFill>
      </fill>
    </dxf>
    <dxf>
      <fill>
        <patternFill>
          <bgColor theme="7" tint="0.39994506668294322"/>
        </patternFill>
      </fill>
    </dxf>
    <dxf>
      <font>
        <color theme="0"/>
      </font>
    </dxf>
    <dxf>
      <font>
        <b/>
        <i val="0"/>
        <color rgb="FFFF0000"/>
      </font>
    </dxf>
    <dxf>
      <font>
        <color theme="0"/>
      </font>
    </dxf>
    <dxf>
      <font>
        <b/>
        <i val="0"/>
        <color rgb="FFFF0000"/>
      </font>
    </dxf>
    <dxf>
      <font>
        <b/>
        <i val="0"/>
        <color rgb="FFFF0000"/>
      </font>
    </dxf>
    <dxf>
      <font>
        <color theme="0"/>
      </font>
    </dxf>
    <dxf>
      <font>
        <b/>
        <i val="0"/>
        <color rgb="FFFF0000"/>
      </font>
    </dxf>
    <dxf>
      <font>
        <color theme="0"/>
      </font>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dxf>
    <dxf>
      <font>
        <color theme="0"/>
      </font>
    </dxf>
    <dxf>
      <font>
        <color theme="0"/>
      </font>
      <fill>
        <patternFill>
          <bgColor theme="0"/>
        </patternFill>
      </fill>
    </dxf>
    <dxf>
      <fill>
        <patternFill>
          <bgColor theme="0"/>
        </patternFill>
      </fill>
    </dxf>
    <dxf>
      <font>
        <b/>
        <i val="0"/>
        <color rgb="FFFF0000"/>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124069</xdr:colOff>
      <xdr:row>1</xdr:row>
      <xdr:rowOff>50807</xdr:rowOff>
    </xdr:from>
    <xdr:to>
      <xdr:col>17</xdr:col>
      <xdr:colOff>40187</xdr:colOff>
      <xdr:row>1</xdr:row>
      <xdr:rowOff>499397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089" y="363227"/>
          <a:ext cx="1419831" cy="448590"/>
        </a:xfrm>
        <a:prstGeom prst="rect">
          <a:avLst/>
        </a:prstGeom>
      </xdr:spPr>
    </xdr:pic>
    <xdr:clientData/>
  </xdr:twoCellAnchor>
  <xdr:twoCellAnchor editAs="oneCell">
    <xdr:from>
      <xdr:col>25</xdr:col>
      <xdr:colOff>381000</xdr:colOff>
      <xdr:row>1</xdr:row>
      <xdr:rowOff>0</xdr:rowOff>
    </xdr:from>
    <xdr:to>
      <xdr:col>27</xdr:col>
      <xdr:colOff>712324</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304800"/>
          <a:ext cx="1423978" cy="4387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2"/>
  <sheetViews>
    <sheetView showGridLines="0" tabSelected="1" zoomScale="85" zoomScaleNormal="85" workbookViewId="0">
      <selection activeCell="A5" sqref="A5:C5"/>
    </sheetView>
  </sheetViews>
  <sheetFormatPr baseColWidth="10" defaultRowHeight="14" x14ac:dyDescent="0.3"/>
  <cols>
    <col min="1" max="1" width="19.33203125" customWidth="1"/>
    <col min="2" max="2" width="15.83203125" customWidth="1"/>
    <col min="3" max="3" width="19.75" customWidth="1"/>
    <col min="4" max="4" width="20.58203125" customWidth="1"/>
    <col min="5" max="5" width="7" customWidth="1"/>
    <col min="6" max="6" width="16.83203125" customWidth="1"/>
    <col min="7" max="7" width="11.83203125" style="30" hidden="1" customWidth="1"/>
    <col min="8" max="8" width="15.58203125" style="30" hidden="1" customWidth="1"/>
    <col min="9" max="16" width="11.25" hidden="1" customWidth="1"/>
    <col min="17" max="17" width="2.58203125" customWidth="1"/>
    <col min="18" max="18" width="15.25" style="105" customWidth="1"/>
    <col min="19" max="21" width="10.08203125" style="105" customWidth="1"/>
    <col min="22" max="22" width="11.75" style="105" customWidth="1"/>
    <col min="23" max="23" width="2.58203125" style="105" customWidth="1"/>
    <col min="24" max="24" width="11.75" style="105" customWidth="1"/>
    <col min="25" max="25" width="2.58203125" style="105" customWidth="1"/>
    <col min="26" max="26" width="11.75" style="105" customWidth="1"/>
    <col min="27" max="27" width="2.58203125" style="105" customWidth="1"/>
    <col min="28" max="28" width="14.83203125" style="105" customWidth="1"/>
  </cols>
  <sheetData>
    <row r="1" spans="1:28" ht="24.65" customHeight="1" x14ac:dyDescent="0.3">
      <c r="A1" s="277" t="s">
        <v>12</v>
      </c>
      <c r="B1" s="277"/>
      <c r="C1" s="277"/>
      <c r="D1" s="277"/>
      <c r="E1" s="277"/>
      <c r="F1" s="277"/>
      <c r="G1" s="120"/>
      <c r="H1" s="120"/>
      <c r="I1" s="114"/>
      <c r="J1" s="114"/>
      <c r="K1" s="114"/>
      <c r="L1" s="114"/>
      <c r="M1" s="114"/>
      <c r="N1" s="114"/>
      <c r="O1" s="114"/>
      <c r="P1" s="114"/>
    </row>
    <row r="2" spans="1:28" ht="60.75" customHeight="1" x14ac:dyDescent="0.3">
      <c r="A2" s="293" t="s">
        <v>142</v>
      </c>
      <c r="B2" s="293"/>
      <c r="C2" s="293"/>
      <c r="D2" s="293"/>
      <c r="E2" s="293"/>
      <c r="F2" s="53"/>
      <c r="G2" s="4"/>
      <c r="H2" s="4"/>
      <c r="I2" s="4"/>
      <c r="J2" s="5"/>
    </row>
    <row r="3" spans="1:28" ht="18" customHeight="1" x14ac:dyDescent="0.3">
      <c r="A3" s="292" t="s">
        <v>13</v>
      </c>
      <c r="B3" s="292"/>
      <c r="C3" s="292"/>
      <c r="D3" s="292"/>
      <c r="E3" s="292"/>
      <c r="F3" s="292"/>
      <c r="G3" s="4"/>
      <c r="H3" s="4"/>
      <c r="I3" s="4"/>
      <c r="J3" s="5"/>
    </row>
    <row r="4" spans="1:28" s="6" customFormat="1" ht="18.75" customHeight="1" x14ac:dyDescent="0.3">
      <c r="A4" s="17" t="s">
        <v>14</v>
      </c>
      <c r="B4" s="161"/>
      <c r="C4" s="161"/>
      <c r="D4" s="32" t="s">
        <v>15</v>
      </c>
      <c r="E4" s="161"/>
      <c r="F4" s="18"/>
      <c r="G4" s="3"/>
      <c r="H4" s="3"/>
      <c r="R4" s="126" t="str">
        <f>+A4</f>
        <v>Entreprise</v>
      </c>
      <c r="S4" s="127"/>
      <c r="T4" s="127"/>
      <c r="U4" s="128"/>
      <c r="V4" s="303" t="str">
        <f>+D4</f>
        <v>Caisse de chômage</v>
      </c>
      <c r="W4" s="304"/>
      <c r="X4" s="304"/>
      <c r="Y4" s="304"/>
      <c r="Z4" s="304"/>
      <c r="AA4" s="304"/>
      <c r="AB4" s="305"/>
    </row>
    <row r="5" spans="1:28" s="6" customFormat="1" ht="18.75" customHeight="1" x14ac:dyDescent="0.3">
      <c r="A5" s="285"/>
      <c r="B5" s="286"/>
      <c r="C5" s="286"/>
      <c r="D5" s="279"/>
      <c r="E5" s="280"/>
      <c r="F5" s="281"/>
      <c r="G5" s="3"/>
      <c r="H5" s="3"/>
      <c r="R5" s="322" t="str">
        <f>IF(ISBLANK(A5),"",A5)</f>
        <v/>
      </c>
      <c r="S5" s="323"/>
      <c r="T5" s="323"/>
      <c r="U5" s="324"/>
      <c r="V5" s="306" t="str">
        <f>IF(ISBLANK(D5),"",D5)</f>
        <v/>
      </c>
      <c r="W5" s="307"/>
      <c r="X5" s="307"/>
      <c r="Y5" s="307"/>
      <c r="Z5" s="307"/>
      <c r="AA5" s="307"/>
      <c r="AB5" s="308"/>
    </row>
    <row r="6" spans="1:28" s="6" customFormat="1" ht="18.75" customHeight="1" x14ac:dyDescent="0.3">
      <c r="A6" s="285"/>
      <c r="B6" s="286"/>
      <c r="C6" s="286"/>
      <c r="D6" s="282"/>
      <c r="E6" s="283"/>
      <c r="F6" s="284"/>
      <c r="G6" s="3"/>
      <c r="H6" s="3"/>
      <c r="R6" s="322" t="str">
        <f t="shared" ref="R6:R8" si="0">IF(ISBLANK(A6),"",A6)</f>
        <v/>
      </c>
      <c r="S6" s="323"/>
      <c r="T6" s="323"/>
      <c r="U6" s="324"/>
      <c r="V6" s="309" t="str">
        <f>IF(ISBLANK(D6),"",D6)</f>
        <v/>
      </c>
      <c r="W6" s="310"/>
      <c r="X6" s="310"/>
      <c r="Y6" s="310"/>
      <c r="Z6" s="310"/>
      <c r="AA6" s="310"/>
      <c r="AB6" s="311"/>
    </row>
    <row r="7" spans="1:28" s="6" customFormat="1" ht="18.75" customHeight="1" x14ac:dyDescent="0.3">
      <c r="A7" s="285"/>
      <c r="B7" s="286"/>
      <c r="C7" s="286"/>
      <c r="D7" s="282"/>
      <c r="E7" s="283"/>
      <c r="F7" s="284"/>
      <c r="G7" s="3"/>
      <c r="H7" s="3"/>
      <c r="R7" s="322" t="str">
        <f t="shared" si="0"/>
        <v/>
      </c>
      <c r="S7" s="323"/>
      <c r="T7" s="323"/>
      <c r="U7" s="324"/>
      <c r="V7" s="309" t="str">
        <f>IF(ISBLANK(D7),"",D7)</f>
        <v/>
      </c>
      <c r="W7" s="310"/>
      <c r="X7" s="310"/>
      <c r="Y7" s="310"/>
      <c r="Z7" s="310"/>
      <c r="AA7" s="310"/>
      <c r="AB7" s="311"/>
    </row>
    <row r="8" spans="1:28" s="6" customFormat="1" ht="18.75" customHeight="1" x14ac:dyDescent="0.3">
      <c r="A8" s="285"/>
      <c r="B8" s="286"/>
      <c r="C8" s="286"/>
      <c r="D8" s="289"/>
      <c r="E8" s="290"/>
      <c r="F8" s="291"/>
      <c r="G8" s="3"/>
      <c r="H8" s="61" t="s">
        <v>4</v>
      </c>
      <c r="I8" s="6" t="s">
        <v>11</v>
      </c>
      <c r="R8" s="322" t="str">
        <f t="shared" si="0"/>
        <v/>
      </c>
      <c r="S8" s="323"/>
      <c r="T8" s="323"/>
      <c r="U8" s="324"/>
      <c r="V8" s="325" t="str">
        <f>IF(ISBLANK(D8),"",D8)</f>
        <v/>
      </c>
      <c r="W8" s="315"/>
      <c r="X8" s="315"/>
      <c r="Y8" s="315"/>
      <c r="Z8" s="315"/>
      <c r="AA8" s="315"/>
      <c r="AB8" s="316"/>
    </row>
    <row r="9" spans="1:28" s="6" customFormat="1" ht="18.75" customHeight="1" x14ac:dyDescent="0.3">
      <c r="A9" s="21" t="s">
        <v>16</v>
      </c>
      <c r="B9" s="287"/>
      <c r="C9" s="288"/>
      <c r="D9" s="33"/>
      <c r="E9" s="19"/>
      <c r="F9" s="20"/>
      <c r="G9" s="3"/>
      <c r="H9" s="63">
        <v>44470</v>
      </c>
      <c r="I9" s="103">
        <v>6.4000000000000001E-2</v>
      </c>
      <c r="R9" s="129" t="str">
        <f>+A9</f>
        <v>Secteur d'exploitation</v>
      </c>
      <c r="S9" s="315" t="str">
        <f>IF(ISBLANK(B9),"",B9)</f>
        <v/>
      </c>
      <c r="T9" s="315"/>
      <c r="U9" s="316"/>
      <c r="V9" s="130"/>
      <c r="W9" s="131"/>
      <c r="X9" s="131"/>
      <c r="Y9" s="122"/>
      <c r="Z9" s="122"/>
      <c r="AA9" s="122"/>
      <c r="AB9" s="121"/>
    </row>
    <row r="10" spans="1:28" s="6" customFormat="1" ht="18.75" customHeight="1" x14ac:dyDescent="0.3">
      <c r="A10" s="22" t="s">
        <v>17</v>
      </c>
      <c r="B10" s="262"/>
      <c r="C10" s="263"/>
      <c r="D10" s="175"/>
      <c r="E10" s="24"/>
      <c r="F10" s="25"/>
      <c r="G10" s="3"/>
      <c r="H10" s="63">
        <v>44501</v>
      </c>
      <c r="I10" s="103">
        <v>6.4000000000000001E-2</v>
      </c>
      <c r="R10" s="140" t="str">
        <f>+A10</f>
        <v>REE + Sct. No.</v>
      </c>
      <c r="S10" s="313" t="str">
        <f t="shared" ref="S10:S11" si="1">IF(ISBLANK(B10),"",B10)</f>
        <v/>
      </c>
      <c r="T10" s="313"/>
      <c r="U10" s="314"/>
      <c r="V10" s="141"/>
      <c r="W10" s="142"/>
      <c r="X10" s="142"/>
      <c r="Y10" s="143"/>
      <c r="Z10" s="143"/>
      <c r="AA10" s="143"/>
      <c r="AB10" s="144"/>
    </row>
    <row r="11" spans="1:28" s="6" customFormat="1" ht="18.75" customHeight="1" x14ac:dyDescent="0.3">
      <c r="A11" s="21" t="s">
        <v>18</v>
      </c>
      <c r="B11" s="262"/>
      <c r="C11" s="263"/>
      <c r="D11" s="175"/>
      <c r="E11" s="24"/>
      <c r="F11" s="25"/>
      <c r="G11" s="3"/>
      <c r="H11" s="63">
        <v>44531</v>
      </c>
      <c r="I11" s="103">
        <v>6.4000000000000001E-2</v>
      </c>
      <c r="R11" s="129"/>
      <c r="S11" s="315" t="str">
        <f t="shared" si="1"/>
        <v/>
      </c>
      <c r="T11" s="315"/>
      <c r="U11" s="316"/>
      <c r="V11" s="132"/>
      <c r="W11" s="133"/>
      <c r="X11" s="133"/>
      <c r="Y11" s="122"/>
      <c r="Z11" s="122"/>
      <c r="AA11" s="122"/>
      <c r="AB11" s="121"/>
    </row>
    <row r="12" spans="1:28" s="6" customFormat="1" ht="18.75" customHeight="1" x14ac:dyDescent="0.3">
      <c r="A12" s="21" t="s">
        <v>19</v>
      </c>
      <c r="B12" s="262"/>
      <c r="C12" s="263"/>
      <c r="D12" s="175"/>
      <c r="E12" s="24"/>
      <c r="F12" s="25"/>
      <c r="G12" s="3"/>
      <c r="H12" s="232"/>
      <c r="I12" s="233"/>
      <c r="R12" s="317" t="s">
        <v>59</v>
      </c>
      <c r="S12" s="318"/>
      <c r="T12" s="318"/>
      <c r="U12" s="318"/>
      <c r="V12" s="318"/>
      <c r="W12" s="318"/>
      <c r="X12" s="318"/>
      <c r="Y12" s="318"/>
      <c r="Z12" s="318"/>
      <c r="AA12" s="318"/>
      <c r="AB12" s="319"/>
    </row>
    <row r="13" spans="1:28" s="6" customFormat="1" ht="18.75" customHeight="1" x14ac:dyDescent="0.3">
      <c r="A13" s="21" t="s">
        <v>2</v>
      </c>
      <c r="B13" s="262"/>
      <c r="C13" s="263"/>
      <c r="D13" s="175"/>
      <c r="E13" s="24"/>
      <c r="F13" s="25"/>
      <c r="G13" s="3"/>
      <c r="H13" s="232"/>
      <c r="I13" s="233"/>
      <c r="R13" s="317"/>
      <c r="S13" s="318"/>
      <c r="T13" s="318"/>
      <c r="U13" s="318"/>
      <c r="V13" s="318"/>
      <c r="W13" s="318"/>
      <c r="X13" s="318"/>
      <c r="Y13" s="318"/>
      <c r="Z13" s="318"/>
      <c r="AA13" s="318"/>
      <c r="AB13" s="319"/>
    </row>
    <row r="14" spans="1:28" s="6" customFormat="1" ht="18.75" customHeight="1" x14ac:dyDescent="0.3">
      <c r="A14" s="21" t="s">
        <v>20</v>
      </c>
      <c r="B14" s="19"/>
      <c r="C14" s="24"/>
      <c r="D14" s="175"/>
      <c r="E14" s="24"/>
      <c r="F14" s="25"/>
      <c r="G14" s="3"/>
      <c r="H14" s="232"/>
      <c r="I14" s="233"/>
      <c r="R14" s="317"/>
      <c r="S14" s="318"/>
      <c r="T14" s="318"/>
      <c r="U14" s="318"/>
      <c r="V14" s="318"/>
      <c r="W14" s="318"/>
      <c r="X14" s="318"/>
      <c r="Y14" s="318"/>
      <c r="Z14" s="318"/>
      <c r="AA14" s="318"/>
      <c r="AB14" s="319"/>
    </row>
    <row r="15" spans="1:28" s="6" customFormat="1" ht="21.75" customHeight="1" x14ac:dyDescent="0.3">
      <c r="A15" s="267"/>
      <c r="B15" s="268"/>
      <c r="C15" s="268"/>
      <c r="D15" s="268"/>
      <c r="E15" s="268"/>
      <c r="F15" s="269"/>
      <c r="G15" s="3"/>
      <c r="H15" s="232"/>
      <c r="I15" s="233"/>
      <c r="R15" s="294"/>
      <c r="S15" s="295"/>
      <c r="T15" s="295"/>
      <c r="U15" s="295"/>
      <c r="V15" s="295"/>
      <c r="W15" s="295"/>
      <c r="X15" s="295"/>
      <c r="Y15" s="295"/>
      <c r="Z15" s="295"/>
      <c r="AA15" s="295"/>
      <c r="AB15" s="296"/>
    </row>
    <row r="16" spans="1:28" s="26" customFormat="1" ht="30" customHeight="1" x14ac:dyDescent="0.3">
      <c r="A16" s="54" t="s">
        <v>21</v>
      </c>
      <c r="B16" s="55"/>
      <c r="C16" s="62">
        <v>44470</v>
      </c>
      <c r="D16" s="265" t="s">
        <v>22</v>
      </c>
      <c r="E16" s="265"/>
      <c r="F16" s="266"/>
      <c r="G16" s="49">
        <f>IF(C16="","",NETWORKDAYS(C16,EOMONTH(C16,0)))</f>
        <v>21</v>
      </c>
      <c r="H16" s="50"/>
      <c r="J16" s="57" t="s">
        <v>3</v>
      </c>
      <c r="R16" s="320" t="str">
        <f>+A16</f>
        <v>Période de décompte (mois)</v>
      </c>
      <c r="S16" s="321"/>
      <c r="T16" s="321"/>
      <c r="U16" s="312">
        <f>IF(ISBLANK(C16),"",+C16)</f>
        <v>44470</v>
      </c>
      <c r="V16" s="312"/>
      <c r="W16" s="123"/>
      <c r="X16" s="123"/>
      <c r="Y16" s="123"/>
      <c r="Z16" s="123"/>
      <c r="AA16" s="123"/>
      <c r="AB16" s="123"/>
    </row>
    <row r="17" spans="1:28" s="6" customFormat="1" x14ac:dyDescent="0.3">
      <c r="A17" s="278" t="str">
        <f>IF(OR(I17=I18,I17="",I18=""),"",J17)</f>
        <v/>
      </c>
      <c r="B17" s="278"/>
      <c r="C17" s="278"/>
      <c r="D17" s="278"/>
      <c r="E17" s="278"/>
      <c r="F17" s="278"/>
      <c r="G17" s="3"/>
      <c r="H17" s="3"/>
      <c r="I17" s="59" t="str">
        <f>IF(C16="","",TEXT(C16,"MM"))</f>
        <v>10</v>
      </c>
      <c r="J17" s="58" t="s">
        <v>43</v>
      </c>
      <c r="R17" s="106"/>
      <c r="S17" s="106"/>
      <c r="T17" s="106"/>
      <c r="U17" s="125"/>
      <c r="V17" s="106"/>
      <c r="W17" s="106"/>
      <c r="X17" s="106"/>
      <c r="Y17" s="106"/>
      <c r="Z17" s="106"/>
      <c r="AA17" s="106"/>
      <c r="AB17" s="106"/>
    </row>
    <row r="18" spans="1:28" ht="36.65" customHeight="1" x14ac:dyDescent="0.3">
      <c r="A18" s="270" t="s">
        <v>107</v>
      </c>
      <c r="B18" s="271"/>
      <c r="C18" s="271"/>
      <c r="D18" s="271"/>
      <c r="E18" s="271"/>
      <c r="F18" s="272"/>
      <c r="I18" s="46" t="str">
        <f>IF(C19="","",TEXT(C19,"MM"))</f>
        <v/>
      </c>
      <c r="L18" s="203"/>
      <c r="R18" s="302" t="s">
        <v>100</v>
      </c>
      <c r="S18" s="302"/>
      <c r="T18" s="302"/>
      <c r="U18" s="302"/>
      <c r="V18" s="302"/>
      <c r="W18" s="302"/>
      <c r="X18" s="302"/>
      <c r="Y18" s="302"/>
      <c r="Z18" s="302"/>
      <c r="AA18" s="302"/>
      <c r="AB18" s="302"/>
    </row>
    <row r="19" spans="1:28" ht="22.9" customHeight="1" x14ac:dyDescent="0.3">
      <c r="A19" s="40"/>
      <c r="B19" s="39" t="s">
        <v>23</v>
      </c>
      <c r="C19" s="45"/>
      <c r="D19" s="39" t="s">
        <v>24</v>
      </c>
      <c r="E19" s="275"/>
      <c r="F19" s="276"/>
      <c r="G19" s="60">
        <f>IF(AND(C19&gt;0,E19&gt;0),NETWORKDAYS(C19,E19),G16)</f>
        <v>21</v>
      </c>
      <c r="I19" s="46" t="str">
        <f>IF(E19="","",TEXT(E19,"MM"))</f>
        <v/>
      </c>
      <c r="R19" s="302"/>
      <c r="S19" s="302"/>
      <c r="T19" s="302"/>
      <c r="U19" s="302"/>
      <c r="V19" s="302"/>
      <c r="W19" s="302"/>
      <c r="X19" s="302"/>
      <c r="Y19" s="302"/>
      <c r="Z19" s="302"/>
      <c r="AA19" s="302"/>
      <c r="AB19" s="302"/>
    </row>
    <row r="20" spans="1:28" ht="19.149999999999999" customHeight="1" x14ac:dyDescent="0.3">
      <c r="A20" s="41"/>
      <c r="B20" s="42"/>
      <c r="C20" s="43"/>
      <c r="D20" s="42"/>
      <c r="E20" s="47"/>
      <c r="F20" s="44">
        <f>IF(I18=I19,G19,J20)</f>
        <v>21</v>
      </c>
      <c r="G20" s="56"/>
      <c r="J20" s="178" t="s">
        <v>44</v>
      </c>
      <c r="R20" s="302"/>
      <c r="S20" s="302"/>
      <c r="T20" s="302"/>
      <c r="U20" s="302"/>
      <c r="V20" s="302"/>
      <c r="W20" s="302"/>
      <c r="X20" s="302"/>
      <c r="Y20" s="302"/>
      <c r="Z20" s="302"/>
      <c r="AA20" s="302"/>
      <c r="AB20" s="302"/>
    </row>
    <row r="21" spans="1:28" ht="17.5" customHeight="1" x14ac:dyDescent="0.3">
      <c r="A21" s="297" t="s">
        <v>88</v>
      </c>
      <c r="B21" s="297"/>
      <c r="C21" s="297"/>
      <c r="D21" s="297"/>
      <c r="E21" s="297"/>
      <c r="F21" s="297"/>
      <c r="G21" s="56"/>
      <c r="R21" s="145"/>
      <c r="S21" s="145"/>
      <c r="T21" s="145"/>
      <c r="U21" s="145"/>
      <c r="V21" s="300" t="s">
        <v>60</v>
      </c>
      <c r="W21" s="300"/>
      <c r="X21" s="300"/>
      <c r="Y21" s="300"/>
      <c r="Z21" s="300"/>
      <c r="AA21" s="145"/>
      <c r="AB21" s="145"/>
    </row>
    <row r="22" spans="1:28" ht="24" customHeight="1" x14ac:dyDescent="0.3">
      <c r="A22" s="298"/>
      <c r="B22" s="298"/>
      <c r="C22" s="298"/>
      <c r="D22" s="298"/>
      <c r="E22" s="298"/>
      <c r="F22" s="298"/>
      <c r="G22" s="3"/>
      <c r="V22" s="300"/>
      <c r="W22" s="300"/>
      <c r="X22" s="300"/>
      <c r="Y22" s="300"/>
      <c r="Z22" s="300"/>
    </row>
    <row r="23" spans="1:28" ht="28" x14ac:dyDescent="0.3">
      <c r="A23" s="243" t="s">
        <v>25</v>
      </c>
      <c r="B23" s="243"/>
      <c r="C23" s="243"/>
      <c r="D23" s="243"/>
      <c r="E23" s="2"/>
      <c r="F23" s="13"/>
      <c r="G23" s="3"/>
      <c r="R23" s="252" t="str">
        <f>+A23</f>
        <v>Pertes de travail pour raisons économiques</v>
      </c>
      <c r="S23" s="252"/>
      <c r="T23" s="252"/>
      <c r="U23" s="252"/>
      <c r="V23" s="107" t="s">
        <v>7</v>
      </c>
      <c r="W23" s="108"/>
      <c r="X23" s="107" t="s">
        <v>98</v>
      </c>
      <c r="Y23" s="108"/>
      <c r="Z23" s="107" t="s">
        <v>8</v>
      </c>
      <c r="AB23" s="109" t="s">
        <v>61</v>
      </c>
    </row>
    <row r="24" spans="1:28" ht="25.5" customHeight="1" x14ac:dyDescent="0.3">
      <c r="A24" s="274" t="s">
        <v>26</v>
      </c>
      <c r="B24" s="274"/>
      <c r="C24" s="29"/>
      <c r="D24" s="29"/>
      <c r="E24" s="23"/>
      <c r="F24" s="134">
        <f>+AB24</f>
        <v>0</v>
      </c>
      <c r="G24" s="3"/>
      <c r="P24">
        <f>COLUMN('Attribution aux cat. de salaire'!$E$371)</f>
        <v>5</v>
      </c>
      <c r="R24" s="254" t="str">
        <f>+A24</f>
        <v>Nombre de travailleurs ayants droit</v>
      </c>
      <c r="S24" s="254"/>
      <c r="T24" s="254"/>
      <c r="U24" s="255"/>
      <c r="V24" s="134">
        <f>VLOOKUP(V$23,'Attribution aux cat. de salaire'!$A$372:$M$374,$P24,FALSE)</f>
        <v>0</v>
      </c>
      <c r="W24" s="110"/>
      <c r="X24" s="134">
        <f>VLOOKUP(X$23,'Attribution aux cat. de salaire'!$A$372:$M$374,$P24,FALSE)</f>
        <v>0</v>
      </c>
      <c r="Y24" s="110"/>
      <c r="Z24" s="134">
        <f>VLOOKUP(Z$23,'Attribution aux cat. de salaire'!$A$372:$M$374,$P24,FALSE)</f>
        <v>0</v>
      </c>
      <c r="AA24" s="110"/>
      <c r="AB24" s="134">
        <f>SUM(V24,X24,Z24)</f>
        <v>0</v>
      </c>
    </row>
    <row r="25" spans="1:28" ht="25.5" customHeight="1" x14ac:dyDescent="0.3">
      <c r="A25" s="23" t="s">
        <v>27</v>
      </c>
      <c r="B25" s="23"/>
      <c r="C25" s="29"/>
      <c r="D25" s="176"/>
      <c r="E25" s="177"/>
      <c r="F25" s="193">
        <f>+AB25</f>
        <v>0</v>
      </c>
      <c r="G25" s="3"/>
      <c r="I25" s="178" t="s">
        <v>32</v>
      </c>
      <c r="J25" s="192"/>
      <c r="K25" s="34"/>
      <c r="O25" s="5"/>
      <c r="P25">
        <f>COLUMN('Attribution aux cat. de salaire'!$F$371)</f>
        <v>6</v>
      </c>
      <c r="R25" s="254" t="str">
        <f>+A25</f>
        <v>Nombre de travailleurs concernés par la réduction de l’horaire de travail (RHT)</v>
      </c>
      <c r="S25" s="254"/>
      <c r="T25" s="254"/>
      <c r="U25" s="255"/>
      <c r="V25" s="134">
        <f>VLOOKUP(V$23,'Attribution aux cat. de salaire'!$A$372:$M$374,$P25,FALSE)</f>
        <v>0</v>
      </c>
      <c r="W25" s="110"/>
      <c r="X25" s="134">
        <f>VLOOKUP(X$23,'Attribution aux cat. de salaire'!$A$372:$M$374,$P25,FALSE)</f>
        <v>0</v>
      </c>
      <c r="Y25" s="110"/>
      <c r="Z25" s="134">
        <f>VLOOKUP(Z$23,'Attribution aux cat. de salaire'!$A$372:$M$374,$P25,FALSE)</f>
        <v>0</v>
      </c>
      <c r="AA25" s="110"/>
      <c r="AB25" s="193">
        <f>IF(SUM(V25,X25,Z25)&gt;AB24,I25,SUM(V25,X25,Z25))</f>
        <v>0</v>
      </c>
    </row>
    <row r="26" spans="1:28" ht="25.5" customHeight="1" x14ac:dyDescent="0.3">
      <c r="A26" s="163"/>
      <c r="B26" s="29"/>
      <c r="C26" s="29"/>
      <c r="D26" s="29"/>
      <c r="E26" s="23"/>
      <c r="F26" s="176"/>
      <c r="G26" s="188">
        <f>IF(X26="---",0,+X26/5*F20)</f>
        <v>0</v>
      </c>
      <c r="L26" s="67"/>
      <c r="M26" s="67"/>
      <c r="N26" s="67"/>
      <c r="O26" s="67"/>
      <c r="P26" s="67"/>
      <c r="Q26" s="67"/>
      <c r="R26" s="301" t="s">
        <v>87</v>
      </c>
      <c r="S26" s="301"/>
      <c r="T26" s="301"/>
      <c r="U26" s="301"/>
      <c r="V26" s="110"/>
      <c r="W26" s="110"/>
      <c r="X26" s="221" t="str">
        <f>+'Attribution aux cat. de salaire'!G373</f>
        <v>---</v>
      </c>
      <c r="Y26" s="110"/>
      <c r="Z26" s="110"/>
      <c r="AA26" s="110"/>
      <c r="AB26" s="110"/>
    </row>
    <row r="27" spans="1:28" ht="25.5" customHeight="1" x14ac:dyDescent="0.3">
      <c r="A27" s="273" t="s">
        <v>28</v>
      </c>
      <c r="B27" s="273"/>
      <c r="C27" s="273"/>
      <c r="D27" s="273"/>
      <c r="E27" s="12" t="s">
        <v>29</v>
      </c>
      <c r="F27" s="135">
        <f>+AB27</f>
        <v>0</v>
      </c>
      <c r="G27" s="7"/>
      <c r="O27" s="52"/>
      <c r="P27">
        <f>COLUMN('Attribution aux cat. de salaire'!$H$371)</f>
        <v>8</v>
      </c>
      <c r="Q27" s="52"/>
      <c r="R27" s="254" t="str">
        <f>+A27</f>
        <v>Somme globale des heures à effectuer normalement pour tous les travailleurs ayants droit</v>
      </c>
      <c r="S27" s="254"/>
      <c r="T27" s="254"/>
      <c r="U27" s="255"/>
      <c r="V27" s="135">
        <f>VLOOKUP(V$23,'Attribution aux cat. de salaire'!$A$372:$M$374,$P27,FALSE)</f>
        <v>0</v>
      </c>
      <c r="W27" s="110"/>
      <c r="X27" s="135">
        <f>VLOOKUP(X$23,'Attribution aux cat. de salaire'!$A$372:$M$374,$P27,FALSE)</f>
        <v>0</v>
      </c>
      <c r="Y27" s="110"/>
      <c r="Z27" s="135">
        <f>VLOOKUP(Z$23,'Attribution aux cat. de salaire'!$A$372:$M$374,$P27,FALSE)</f>
        <v>0</v>
      </c>
      <c r="AA27" s="110"/>
      <c r="AB27" s="135">
        <f>SUM(V27,X27,Z27)</f>
        <v>0</v>
      </c>
    </row>
    <row r="28" spans="1:28" ht="25.5" customHeight="1" x14ac:dyDescent="0.3">
      <c r="A28" s="273" t="s">
        <v>30</v>
      </c>
      <c r="B28" s="273"/>
      <c r="C28" s="273"/>
      <c r="D28" s="273"/>
      <c r="E28" s="12" t="s">
        <v>29</v>
      </c>
      <c r="F28" s="135">
        <f>+AB28</f>
        <v>0</v>
      </c>
      <c r="G28" s="7"/>
      <c r="O28" s="52"/>
      <c r="P28">
        <f>COLUMN('Attribution aux cat. de salaire'!$I$371)</f>
        <v>9</v>
      </c>
      <c r="Q28" s="52"/>
      <c r="R28" s="254" t="str">
        <f>+A28</f>
        <v>Somme des heures perdues pour des raisons économiques pour tous les travailleurs concernés par la RHT</v>
      </c>
      <c r="S28" s="254"/>
      <c r="T28" s="254"/>
      <c r="U28" s="255"/>
      <c r="V28" s="135">
        <f>IF(V25=0,0,VLOOKUP(V$23,'Attribution aux cat. de salaire'!$A$372:$M$374,$P28,FALSE))</f>
        <v>0</v>
      </c>
      <c r="W28" s="110"/>
      <c r="X28" s="135">
        <f>IF(X25=0,0,VLOOKUP(X$23,'Attribution aux cat. de salaire'!$A$372:$M$374,$P28,FALSE))</f>
        <v>0</v>
      </c>
      <c r="Y28" s="110"/>
      <c r="Z28" s="135">
        <f>IF(Z25=0,0,VLOOKUP(Z$23,'Attribution aux cat. de salaire'!$A$372:$M$374,$P28,FALSE))</f>
        <v>0</v>
      </c>
      <c r="AA28" s="110"/>
      <c r="AB28" s="135">
        <f>SUM(V28,X28,Z28)</f>
        <v>0</v>
      </c>
    </row>
    <row r="29" spans="1:28" ht="25.5" customHeight="1" x14ac:dyDescent="0.3">
      <c r="A29" s="264" t="s">
        <v>31</v>
      </c>
      <c r="B29" s="264"/>
      <c r="C29" s="264"/>
      <c r="D29" s="264"/>
      <c r="E29" s="12"/>
      <c r="F29" s="28">
        <f>+AB29</f>
        <v>0</v>
      </c>
      <c r="G29" s="8"/>
      <c r="J29" s="178" t="s">
        <v>33</v>
      </c>
      <c r="O29" s="52"/>
      <c r="P29" s="52"/>
      <c r="Q29" s="52"/>
      <c r="R29" s="254" t="str">
        <f>+A29</f>
        <v>Pourcentage de la perte de travail pour des raisons économiques</v>
      </c>
      <c r="S29" s="254"/>
      <c r="T29" s="254"/>
      <c r="U29" s="255"/>
      <c r="V29" s="136">
        <f>IF(V28=0,0,IF(V28&gt;V27,$J29,V28/V27))</f>
        <v>0</v>
      </c>
      <c r="W29" s="110"/>
      <c r="X29" s="136">
        <f>IF(X28=0,0,IF(X28&gt;X27,$J29,X28/X27))</f>
        <v>0</v>
      </c>
      <c r="Y29" s="110"/>
      <c r="Z29" s="136">
        <f>IF(Z28=0,0,IF(Z28&gt;Z27,$J29,Z28/Z27))</f>
        <v>0</v>
      </c>
      <c r="AA29" s="110"/>
      <c r="AB29" s="136">
        <f>IF(AB28=0,0,IF(OR(ISTEXT(V29),ISTEXT(X29),ISTEXT(Z29)),$J29,IF(AB28&gt;AB27,$J29,AB28/AB27)))</f>
        <v>0</v>
      </c>
    </row>
    <row r="30" spans="1:28" ht="28.9" customHeight="1" x14ac:dyDescent="0.3">
      <c r="A30" s="242" t="s">
        <v>83</v>
      </c>
      <c r="B30" s="242"/>
      <c r="C30" s="242"/>
      <c r="D30" s="242"/>
      <c r="E30" s="242"/>
      <c r="F30" s="242"/>
      <c r="G30" s="9"/>
      <c r="V30" s="110"/>
      <c r="W30" s="110"/>
      <c r="X30" s="110"/>
      <c r="Y30" s="110"/>
      <c r="Z30" s="110"/>
      <c r="AA30" s="110"/>
      <c r="AB30" s="110"/>
    </row>
    <row r="31" spans="1:28" ht="25.5" customHeight="1" x14ac:dyDescent="0.3">
      <c r="A31" s="243" t="s">
        <v>34</v>
      </c>
      <c r="B31" s="243"/>
      <c r="C31" s="243"/>
      <c r="D31" s="243"/>
      <c r="E31" s="2"/>
      <c r="F31" s="13"/>
      <c r="G31" s="162"/>
      <c r="I31" s="52"/>
      <c r="J31" s="52"/>
      <c r="K31" s="52"/>
      <c r="R31" s="252" t="str">
        <f>+A31</f>
        <v>Perte de gain</v>
      </c>
      <c r="S31" s="252"/>
      <c r="T31" s="252"/>
      <c r="U31" s="252"/>
      <c r="V31" s="110"/>
      <c r="W31" s="110"/>
      <c r="X31" s="110"/>
      <c r="Y31" s="110"/>
      <c r="Z31" s="110"/>
      <c r="AA31" s="110"/>
      <c r="AB31" s="110"/>
    </row>
    <row r="32" spans="1:28" ht="33.65" customHeight="1" x14ac:dyDescent="0.3">
      <c r="A32" s="299" t="s">
        <v>35</v>
      </c>
      <c r="B32" s="299"/>
      <c r="C32" s="299"/>
      <c r="D32" s="299"/>
      <c r="E32" s="14" t="s">
        <v>36</v>
      </c>
      <c r="F32" s="135">
        <f>+AB32</f>
        <v>0</v>
      </c>
      <c r="G32" s="3"/>
      <c r="P32">
        <f>COLUMN('Attribution aux cat. de salaire'!$L$371)</f>
        <v>12</v>
      </c>
      <c r="R32" s="254" t="str">
        <f>+A32</f>
        <v>Somme des salaires soumis aux cotisations AVS de tous les travailleurs ayants droit
(max. 12'350 francs par personne)</v>
      </c>
      <c r="S32" s="254"/>
      <c r="T32" s="254"/>
      <c r="U32" s="255"/>
      <c r="V32" s="135">
        <f>VLOOKUP(V$23,'Attribution aux cat. de salaire'!$A$372:$M$374,$P32,FALSE)</f>
        <v>0</v>
      </c>
      <c r="W32" s="110"/>
      <c r="X32" s="135">
        <f>VLOOKUP(X$23,'Attribution aux cat. de salaire'!$A$372:$M$374,$P32,FALSE)</f>
        <v>0</v>
      </c>
      <c r="Y32" s="110"/>
      <c r="Z32" s="135">
        <f>VLOOKUP(Z$23,'Attribution aux cat. de salaire'!$A$372:$M$374,$P32,FALSE)</f>
        <v>0</v>
      </c>
      <c r="AA32" s="110"/>
      <c r="AB32" s="135">
        <f t="shared" ref="AB32" si="2">SUM(V32,X32,Z32)</f>
        <v>0</v>
      </c>
    </row>
    <row r="33" spans="1:28" ht="25.5" customHeight="1" x14ac:dyDescent="0.3">
      <c r="A33" s="273" t="s">
        <v>37</v>
      </c>
      <c r="B33" s="273"/>
      <c r="C33" s="273"/>
      <c r="D33" s="273"/>
      <c r="E33" s="14" t="s">
        <v>36</v>
      </c>
      <c r="F33" s="11">
        <f>+AB33</f>
        <v>0</v>
      </c>
      <c r="G33" s="204"/>
      <c r="H33" s="205"/>
      <c r="R33" s="254" t="str">
        <f>+A33</f>
        <v>Somme des salaires pour les heures perdues (% de la perte de travail pour des raisons économiques)</v>
      </c>
      <c r="S33" s="254"/>
      <c r="T33" s="254"/>
      <c r="U33" s="255"/>
      <c r="V33" s="111">
        <f>IF(ISTEXT(V29),"",ROUND(IF(OR(V32="",V32&gt;V24*12350),"",V32*V29)*20,0)/20)</f>
        <v>0</v>
      </c>
      <c r="X33" s="111">
        <f>IF(ISTEXT(X29),"",ROUND(IF(OR(X32="",X32&gt;X24*12350),"",X32*X29)*20,0)/20)</f>
        <v>0</v>
      </c>
      <c r="Z33" s="111">
        <f>IF(ISTEXT(Z29),"",ROUND(IF(OR(Z32="",Z32&gt;Z24*12350),"",Z32*Z29)*20,0)/20)</f>
        <v>0</v>
      </c>
      <c r="AB33" s="111">
        <f>IF(OR(ISTEXT(V33),ISTEXT(X33),ISTEXT(Z33)),"",SUM(V33,X33,Z33))</f>
        <v>0</v>
      </c>
    </row>
    <row r="34" spans="1:28" ht="26.5" customHeight="1" x14ac:dyDescent="0.3">
      <c r="A34" s="248" t="str">
        <f>IF(F32&gt;F24*12350,J34,"")</f>
        <v/>
      </c>
      <c r="B34" s="249"/>
      <c r="C34" s="249"/>
      <c r="D34" s="249"/>
      <c r="E34" s="249"/>
      <c r="F34" s="249"/>
      <c r="G34" s="3"/>
      <c r="J34" s="178" t="s">
        <v>38</v>
      </c>
    </row>
    <row r="35" spans="1:28" ht="25.5" customHeight="1" x14ac:dyDescent="0.3">
      <c r="A35" s="243" t="s">
        <v>39</v>
      </c>
      <c r="B35" s="243"/>
      <c r="C35" s="243"/>
      <c r="D35" s="243"/>
      <c r="E35" s="2"/>
      <c r="F35" s="13"/>
      <c r="G35" s="162"/>
      <c r="R35" s="252" t="str">
        <f>A35</f>
        <v>Calcul de l’indemnité</v>
      </c>
      <c r="S35" s="252"/>
      <c r="T35" s="253" t="s">
        <v>62</v>
      </c>
      <c r="U35" s="253"/>
      <c r="V35" s="124">
        <v>1</v>
      </c>
      <c r="W35" s="106"/>
      <c r="X35" s="214" t="str">
        <f>IF(ISERROR(+X36/X33),"",+X36/X33)</f>
        <v/>
      </c>
      <c r="Y35" s="106"/>
      <c r="Z35" s="124">
        <v>0.8</v>
      </c>
      <c r="AA35" s="106"/>
      <c r="AB35" s="124"/>
    </row>
    <row r="36" spans="1:28" ht="25.5" customHeight="1" x14ac:dyDescent="0.3">
      <c r="A36" s="264" t="s">
        <v>40</v>
      </c>
      <c r="B36" s="264"/>
      <c r="C36" s="264"/>
      <c r="D36" s="264"/>
      <c r="E36" s="14" t="s">
        <v>36</v>
      </c>
      <c r="F36" s="11">
        <f>+AB36</f>
        <v>0</v>
      </c>
      <c r="J36" t="s">
        <v>134</v>
      </c>
      <c r="R36" s="254" t="str">
        <f>+A36</f>
        <v>Indemnité de la somme des salaires pour les heures perdues</v>
      </c>
      <c r="S36" s="254"/>
      <c r="T36" s="254"/>
      <c r="U36" s="255"/>
      <c r="V36" s="111">
        <f>IF(ISTEXT(V33),"",ROUND(V33*V35*20,0)/20)</f>
        <v>0</v>
      </c>
      <c r="X36" s="135">
        <f>IF(ISTEXT(X33),"",IF(OR(G26=0,ISTEXT(X29)),0,MIN(MAX(+X33*Z35,3470/(X26/5*G16)*X28),X33)))</f>
        <v>0</v>
      </c>
      <c r="Z36" s="111">
        <f>IF(ISTEXT(Z33),"",ROUND(Z33*Z35*20,0)/20)</f>
        <v>0</v>
      </c>
      <c r="AB36" s="111">
        <f>IF(OR(ISTEXT(V36),ISTEXT(X36),ISTEXT(Z36)),"",SUM(V36,X36,Z36))</f>
        <v>0</v>
      </c>
    </row>
    <row r="37" spans="1:28" ht="25.5" customHeight="1" x14ac:dyDescent="0.3">
      <c r="A37" s="231" t="s">
        <v>132</v>
      </c>
      <c r="B37" s="231"/>
      <c r="C37" s="231"/>
      <c r="D37" s="231"/>
      <c r="E37" s="14" t="s">
        <v>36</v>
      </c>
      <c r="F37" s="16">
        <f>+AB37</f>
        <v>0</v>
      </c>
      <c r="J37" s="237">
        <f>IF(OR(V25=0,V24=0),0,IF(ROUND(V32/$F$20*V35/V24*V25*20,0)/20&gt;=ROUND(V36*20,0)/20,V36,ROUND(V32/$F$20*V35/V24*V25*20,0)/20))</f>
        <v>0</v>
      </c>
      <c r="K37" s="237"/>
      <c r="L37" s="237">
        <f>IF(OR(X35="",X25=0,X24=0),0,IF(ROUND(X32/$F$20*X35/X24*X25*20,0)/20&gt;=ROUND(X36*20,0)/20,X36,ROUND(X32/$F$20*X35/X24*X25*20,0)/20))</f>
        <v>0</v>
      </c>
      <c r="M37" s="237"/>
      <c r="N37" s="237">
        <f t="shared" ref="N37" si="3">IF(OR(Z25=0,Z24=0),0,IF(ROUND(Z32/$F$20*Z35/Z24*Z25*20,0)/20&gt;=ROUND(Z36*20,0)/20,Z36,ROUND(Z32/$F$20*Z35/Z24*Z25*20,0)/20))</f>
        <v>0</v>
      </c>
      <c r="R37" s="254" t="s">
        <v>133</v>
      </c>
      <c r="S37" s="254"/>
      <c r="T37" s="254"/>
      <c r="U37" s="255"/>
      <c r="V37" s="238">
        <f>-J37</f>
        <v>0</v>
      </c>
      <c r="W37" s="240"/>
      <c r="X37" s="239">
        <f t="shared" ref="X37:Z37" si="4">-L37</f>
        <v>0</v>
      </c>
      <c r="Y37" s="240"/>
      <c r="Z37" s="112">
        <f t="shared" si="4"/>
        <v>0</v>
      </c>
      <c r="AB37" s="112">
        <f>IF(OR(ISTEXT(V37),ISTEXT(X37),ISTEXT(Z37)),"",SUM(V37,X37,Z37))</f>
        <v>0</v>
      </c>
    </row>
    <row r="38" spans="1:28" ht="25.5" customHeight="1" x14ac:dyDescent="0.3">
      <c r="A38" s="231" t="s">
        <v>131</v>
      </c>
      <c r="B38" s="231"/>
      <c r="C38" s="231"/>
      <c r="D38" s="231"/>
      <c r="E38" s="14" t="s">
        <v>36</v>
      </c>
      <c r="F38" s="16">
        <f>+AB38</f>
        <v>0</v>
      </c>
      <c r="R38" s="235" t="s">
        <v>131</v>
      </c>
      <c r="S38" s="235"/>
      <c r="T38" s="235"/>
      <c r="U38" s="236"/>
      <c r="V38" s="112">
        <f>SUM(V36:V37)</f>
        <v>0</v>
      </c>
      <c r="X38" s="234">
        <f>SUM(X36:X37)</f>
        <v>0</v>
      </c>
      <c r="Z38" s="112">
        <f>SUM(Z36:Z37)</f>
        <v>0</v>
      </c>
      <c r="AB38" s="112">
        <f>IF(OR(ISTEXT(V38),ISTEXT(X38),ISTEXT(Z38)),"",SUM(V38,X38,Z38))</f>
        <v>0</v>
      </c>
    </row>
    <row r="39" spans="1:28" ht="31.5" customHeight="1" thickBot="1" x14ac:dyDescent="0.35">
      <c r="A39" s="259" t="str">
        <f>IF(ISBLANK(C16),"",TEXT(VLOOKUP($C$16,$H$9:$I$11,2,FALSE),"0.000%"))&amp;" de cotisations employeur aux assurances sociales (AVS/AI/APG/AC)"</f>
        <v>6.400% de cotisations employeur aux assurances sociales (AVS/AI/APG/AC)</v>
      </c>
      <c r="B39" s="259"/>
      <c r="C39" s="259"/>
      <c r="D39" s="259"/>
      <c r="E39" s="14" t="s">
        <v>0</v>
      </c>
      <c r="F39" s="16">
        <f>+AB39</f>
        <v>0</v>
      </c>
      <c r="G39" s="206"/>
      <c r="H39" s="207"/>
      <c r="J39" s="178" t="s">
        <v>41</v>
      </c>
      <c r="R39" s="254" t="str">
        <f>+A39</f>
        <v>6.400% de cotisations employeur aux assurances sociales (AVS/AI/APG/AC)</v>
      </c>
      <c r="S39" s="254"/>
      <c r="T39" s="254"/>
      <c r="U39" s="255"/>
      <c r="V39" s="112">
        <f>IF($AB$36+$AB$37&lt;=0,0,ROUND(IF(V36=0,0,V33*VLOOKUP($C$16,$H$9:$I$11,2,FALSE))*20,0)/20)</f>
        <v>0</v>
      </c>
      <c r="X39" s="112">
        <f t="shared" ref="X39:Z39" si="5">IF($AB$36+$AB$37&lt;=0,0,ROUND(IF(X36=0,0,X33*VLOOKUP($C$16,$H$9:$I$11,2,FALSE))*20,0)/20)</f>
        <v>0</v>
      </c>
      <c r="Y39" s="240"/>
      <c r="Z39" s="112">
        <f t="shared" si="5"/>
        <v>0</v>
      </c>
      <c r="AB39" s="112">
        <f t="shared" ref="AB39" si="6">SUM(V39,X39,Z39)</f>
        <v>0</v>
      </c>
    </row>
    <row r="40" spans="1:28" ht="44.5" customHeight="1" thickBot="1" x14ac:dyDescent="0.35">
      <c r="A40" s="260" t="s">
        <v>84</v>
      </c>
      <c r="B40" s="261"/>
      <c r="C40" s="257" t="e">
        <f>IF(-#REF!&gt;=F36,J41,"")</f>
        <v>#REF!</v>
      </c>
      <c r="D40" s="257"/>
      <c r="E40" s="15" t="s">
        <v>0</v>
      </c>
      <c r="F40" s="27" t="str">
        <f>+AB40</f>
        <v>% mini. heures perdues non atteint</v>
      </c>
      <c r="G40" s="208"/>
      <c r="H40" s="207"/>
      <c r="J40" s="31" t="s">
        <v>42</v>
      </c>
      <c r="V40" s="113">
        <f>ROUND(SUM(V38:V39)*20,0)/20</f>
        <v>0</v>
      </c>
      <c r="X40" s="113">
        <f>ROUND(SUM(X38:X39)*20,0)/20</f>
        <v>0</v>
      </c>
      <c r="Z40" s="113">
        <f>ROUND(SUM(Z38:Z39)*20,0)/20</f>
        <v>0</v>
      </c>
      <c r="AB40" s="113" t="str">
        <f>IF(OR(ISTEXT(F20),AND(C19*E19&gt;0,OR(I17&lt;&gt;I18,I17&lt;&gt;I19))),$J$17,IF(SUM(V25,X25,Z25)&gt;AB24,$I$25,IF(AB29&lt;0.1,$J40,ROUND(SUM(AB38:AB39)*20,0)/20)))</f>
        <v>% mini. heures perdues non atteint</v>
      </c>
    </row>
    <row r="41" spans="1:28" ht="18" customHeight="1" x14ac:dyDescent="0.35">
      <c r="A41" s="1"/>
      <c r="B41" s="1"/>
      <c r="C41" s="1"/>
      <c r="D41" s="1"/>
      <c r="E41" s="1"/>
      <c r="F41" s="179"/>
      <c r="J41" s="178" t="s">
        <v>41</v>
      </c>
    </row>
    <row r="42" spans="1:28" x14ac:dyDescent="0.3">
      <c r="A42" s="180" t="s">
        <v>45</v>
      </c>
      <c r="B42" s="35"/>
      <c r="C42" s="35"/>
      <c r="D42" s="35"/>
      <c r="E42" s="35"/>
      <c r="F42" s="181"/>
      <c r="I42" s="31"/>
      <c r="J42" s="31" t="s">
        <v>42</v>
      </c>
      <c r="K42" s="31"/>
      <c r="L42" s="31"/>
      <c r="M42" s="31"/>
      <c r="R42"/>
      <c r="S42"/>
      <c r="T42"/>
      <c r="U42"/>
      <c r="V42"/>
      <c r="W42"/>
      <c r="X42"/>
      <c r="Y42"/>
      <c r="Z42"/>
      <c r="AA42"/>
      <c r="AB42"/>
    </row>
    <row r="43" spans="1:28" ht="164.25" customHeight="1" x14ac:dyDescent="0.3">
      <c r="A43" s="258" t="s">
        <v>138</v>
      </c>
      <c r="B43" s="258"/>
      <c r="C43" s="258"/>
      <c r="D43" s="258"/>
      <c r="E43" s="258"/>
      <c r="F43" s="258"/>
      <c r="R43"/>
      <c r="S43"/>
      <c r="T43"/>
      <c r="U43"/>
      <c r="V43"/>
      <c r="W43"/>
      <c r="X43"/>
      <c r="Y43"/>
      <c r="Z43"/>
      <c r="AA43"/>
      <c r="AB43"/>
    </row>
    <row r="44" spans="1:28" ht="6" hidden="1" customHeight="1" x14ac:dyDescent="0.35">
      <c r="A44" s="1"/>
      <c r="B44" s="1"/>
      <c r="C44" s="1"/>
      <c r="D44" s="1"/>
      <c r="E44" s="1"/>
      <c r="F44" s="10"/>
      <c r="R44"/>
      <c r="S44"/>
      <c r="T44"/>
      <c r="U44"/>
      <c r="V44"/>
      <c r="W44"/>
      <c r="X44"/>
      <c r="Y44"/>
      <c r="Z44"/>
      <c r="AA44"/>
      <c r="AB44"/>
    </row>
    <row r="45" spans="1:28" hidden="1" x14ac:dyDescent="0.3">
      <c r="A45" s="180"/>
      <c r="B45" s="35"/>
      <c r="C45" s="35"/>
      <c r="D45" s="35"/>
      <c r="E45" s="35"/>
      <c r="F45" s="181"/>
      <c r="I45" s="31"/>
      <c r="J45" s="31"/>
      <c r="K45" s="31"/>
      <c r="L45" s="31"/>
      <c r="M45" s="31"/>
      <c r="R45"/>
      <c r="S45"/>
      <c r="T45"/>
      <c r="U45"/>
      <c r="V45"/>
      <c r="W45"/>
      <c r="X45"/>
      <c r="Y45"/>
      <c r="Z45"/>
      <c r="AA45"/>
      <c r="AB45"/>
    </row>
    <row r="46" spans="1:28" ht="216.65" customHeight="1" x14ac:dyDescent="0.3">
      <c r="A46" s="258" t="s">
        <v>139</v>
      </c>
      <c r="B46" s="258"/>
      <c r="C46" s="258"/>
      <c r="D46" s="258"/>
      <c r="E46" s="258"/>
      <c r="F46" s="258"/>
      <c r="R46"/>
      <c r="S46"/>
      <c r="T46"/>
      <c r="U46"/>
      <c r="V46"/>
      <c r="W46"/>
      <c r="X46"/>
      <c r="Y46"/>
      <c r="Z46"/>
      <c r="AA46"/>
      <c r="AB46"/>
    </row>
    <row r="47" spans="1:28" ht="3" customHeight="1" x14ac:dyDescent="0.35">
      <c r="A47" s="1"/>
      <c r="B47" s="1"/>
      <c r="C47" s="1"/>
      <c r="D47" s="1"/>
      <c r="E47" s="1"/>
      <c r="F47" s="10"/>
      <c r="R47"/>
      <c r="S47"/>
      <c r="T47"/>
      <c r="U47"/>
      <c r="V47"/>
      <c r="W47"/>
      <c r="X47"/>
      <c r="Y47"/>
      <c r="Z47"/>
      <c r="AA47"/>
      <c r="AB47"/>
    </row>
    <row r="48" spans="1:28" hidden="1" x14ac:dyDescent="0.3">
      <c r="A48" s="230" t="s">
        <v>115</v>
      </c>
      <c r="B48" s="36"/>
      <c r="C48" s="36"/>
      <c r="D48" s="36"/>
      <c r="E48" s="36"/>
      <c r="F48" s="37"/>
      <c r="R48"/>
      <c r="S48"/>
      <c r="T48"/>
      <c r="U48"/>
      <c r="V48"/>
      <c r="W48"/>
      <c r="X48"/>
      <c r="Y48"/>
      <c r="Z48"/>
      <c r="AA48"/>
      <c r="AB48"/>
    </row>
    <row r="49" spans="1:28" ht="66" hidden="1" customHeight="1" x14ac:dyDescent="0.3">
      <c r="A49" s="244" t="s">
        <v>119</v>
      </c>
      <c r="B49" s="244"/>
      <c r="C49" s="244"/>
      <c r="D49" s="244"/>
      <c r="E49" s="244"/>
      <c r="F49" s="244"/>
      <c r="R49"/>
      <c r="S49"/>
      <c r="T49"/>
      <c r="U49"/>
      <c r="V49"/>
      <c r="W49"/>
      <c r="X49"/>
      <c r="Y49"/>
      <c r="Z49"/>
      <c r="AA49"/>
      <c r="AB49"/>
    </row>
    <row r="50" spans="1:28" ht="3" customHeight="1" x14ac:dyDescent="0.35">
      <c r="A50" s="1"/>
      <c r="B50" s="1"/>
      <c r="C50" s="1"/>
      <c r="D50" s="1"/>
      <c r="E50" s="1"/>
      <c r="F50" s="10"/>
      <c r="R50"/>
      <c r="S50"/>
      <c r="T50"/>
      <c r="U50"/>
      <c r="V50"/>
      <c r="W50"/>
      <c r="X50"/>
      <c r="Y50"/>
      <c r="Z50"/>
      <c r="AA50"/>
      <c r="AB50"/>
    </row>
    <row r="51" spans="1:28" ht="16.5" customHeight="1" x14ac:dyDescent="0.3">
      <c r="A51" s="180" t="s">
        <v>85</v>
      </c>
      <c r="B51" s="35"/>
      <c r="C51" s="35"/>
      <c r="D51" s="35"/>
      <c r="E51" s="35"/>
      <c r="F51" s="181"/>
      <c r="I51" s="31"/>
      <c r="J51" s="31"/>
      <c r="K51" s="31"/>
      <c r="L51" s="31"/>
      <c r="M51" s="31"/>
      <c r="R51"/>
      <c r="S51"/>
      <c r="T51"/>
      <c r="U51"/>
      <c r="V51"/>
      <c r="W51"/>
      <c r="X51"/>
      <c r="Y51"/>
      <c r="Z51"/>
      <c r="AA51"/>
      <c r="AB51"/>
    </row>
    <row r="52" spans="1:28" s="31" customFormat="1" ht="64.5" customHeight="1" x14ac:dyDescent="0.3">
      <c r="A52" s="244" t="s">
        <v>86</v>
      </c>
      <c r="B52" s="244"/>
      <c r="C52" s="244"/>
      <c r="D52" s="244"/>
      <c r="E52" s="244"/>
      <c r="F52" s="244"/>
      <c r="G52" s="30"/>
      <c r="H52" s="30"/>
    </row>
    <row r="53" spans="1:28" s="31" customFormat="1" ht="70.150000000000006" customHeight="1" x14ac:dyDescent="0.3">
      <c r="A53" s="244" t="s">
        <v>57</v>
      </c>
      <c r="B53" s="244"/>
      <c r="C53" s="244"/>
      <c r="D53" s="244"/>
      <c r="E53" s="244"/>
      <c r="F53" s="244"/>
      <c r="G53" s="30"/>
      <c r="H53" s="30"/>
      <c r="I53"/>
      <c r="J53"/>
      <c r="K53"/>
      <c r="L53"/>
      <c r="M53"/>
    </row>
    <row r="54" spans="1:28" ht="3" customHeight="1" x14ac:dyDescent="0.35">
      <c r="A54" s="1"/>
      <c r="B54" s="1"/>
      <c r="C54" s="1"/>
      <c r="D54" s="1"/>
      <c r="E54" s="1"/>
      <c r="F54" s="10"/>
      <c r="R54"/>
      <c r="S54"/>
      <c r="T54"/>
      <c r="U54"/>
      <c r="V54"/>
      <c r="W54"/>
      <c r="X54"/>
      <c r="Y54"/>
      <c r="Z54"/>
      <c r="AA54"/>
      <c r="AB54"/>
    </row>
    <row r="55" spans="1:28" x14ac:dyDescent="0.3">
      <c r="A55" s="180" t="s">
        <v>46</v>
      </c>
      <c r="B55" s="35"/>
      <c r="C55" s="35"/>
      <c r="D55" s="35"/>
      <c r="E55" s="35"/>
      <c r="F55" s="181"/>
      <c r="I55" s="31"/>
      <c r="J55" s="31"/>
      <c r="K55" s="31"/>
      <c r="L55" s="31"/>
      <c r="M55" s="31"/>
      <c r="R55"/>
      <c r="S55"/>
      <c r="T55"/>
      <c r="U55"/>
      <c r="V55"/>
      <c r="W55"/>
      <c r="X55"/>
      <c r="Y55"/>
      <c r="Z55"/>
      <c r="AA55"/>
      <c r="AB55"/>
    </row>
    <row r="56" spans="1:28" ht="57" customHeight="1" x14ac:dyDescent="0.3">
      <c r="A56" s="256" t="s">
        <v>47</v>
      </c>
      <c r="B56" s="256"/>
      <c r="C56" s="256"/>
      <c r="D56" s="256"/>
      <c r="E56" s="256"/>
      <c r="F56" s="256"/>
      <c r="R56"/>
      <c r="S56"/>
      <c r="T56"/>
      <c r="U56"/>
      <c r="V56"/>
      <c r="W56"/>
      <c r="X56"/>
      <c r="Y56"/>
      <c r="Z56"/>
      <c r="AA56"/>
      <c r="AB56"/>
    </row>
    <row r="57" spans="1:28" ht="6" customHeight="1" x14ac:dyDescent="0.35">
      <c r="A57" s="1"/>
      <c r="B57" s="1"/>
      <c r="C57" s="1"/>
      <c r="D57" s="1"/>
      <c r="E57" s="1"/>
      <c r="F57" s="10"/>
      <c r="R57"/>
      <c r="S57"/>
      <c r="T57"/>
      <c r="U57"/>
      <c r="V57"/>
      <c r="W57"/>
      <c r="X57"/>
      <c r="Y57"/>
      <c r="Z57"/>
      <c r="AA57"/>
      <c r="AB57"/>
    </row>
    <row r="58" spans="1:28" x14ac:dyDescent="0.3">
      <c r="A58" s="251" t="s">
        <v>48</v>
      </c>
      <c r="B58" s="251"/>
      <c r="C58" s="251"/>
      <c r="D58" s="251"/>
      <c r="E58" s="251"/>
      <c r="F58" s="251"/>
      <c r="I58" s="31"/>
      <c r="J58" s="31"/>
      <c r="K58" s="31"/>
      <c r="L58" s="31"/>
      <c r="M58" s="31"/>
      <c r="R58"/>
      <c r="S58"/>
      <c r="T58"/>
      <c r="U58"/>
      <c r="V58"/>
      <c r="W58"/>
      <c r="X58"/>
      <c r="Y58"/>
      <c r="Z58"/>
      <c r="AA58"/>
      <c r="AB58"/>
    </row>
    <row r="59" spans="1:28" ht="42.75" customHeight="1" x14ac:dyDescent="0.3">
      <c r="A59" s="244" t="s">
        <v>49</v>
      </c>
      <c r="B59" s="244"/>
      <c r="C59" s="244"/>
      <c r="D59" s="244"/>
      <c r="E59" s="244"/>
      <c r="F59" s="244"/>
      <c r="I59" s="31"/>
      <c r="J59" s="31"/>
      <c r="K59" s="31"/>
      <c r="L59" s="31"/>
      <c r="M59" s="31"/>
      <c r="R59"/>
      <c r="S59"/>
      <c r="T59"/>
      <c r="U59"/>
      <c r="V59"/>
      <c r="W59"/>
      <c r="X59"/>
      <c r="Y59"/>
      <c r="Z59"/>
      <c r="AA59"/>
      <c r="AB59"/>
    </row>
    <row r="60" spans="1:28" ht="6" customHeight="1" x14ac:dyDescent="0.35">
      <c r="A60" s="1"/>
      <c r="B60" s="1"/>
      <c r="C60" s="1"/>
      <c r="D60" s="1"/>
      <c r="E60" s="1"/>
      <c r="F60" s="10"/>
      <c r="R60"/>
      <c r="S60"/>
      <c r="T60"/>
      <c r="U60"/>
      <c r="V60"/>
      <c r="W60"/>
      <c r="X60"/>
      <c r="Y60"/>
      <c r="Z60"/>
      <c r="AA60"/>
      <c r="AB60"/>
    </row>
    <row r="61" spans="1:28" ht="14.25" customHeight="1" x14ac:dyDescent="0.3">
      <c r="A61" s="244" t="s">
        <v>50</v>
      </c>
      <c r="B61" s="244"/>
      <c r="C61" s="244"/>
      <c r="D61" s="244"/>
      <c r="E61" s="244"/>
      <c r="F61" s="244"/>
      <c r="R61"/>
      <c r="S61"/>
      <c r="T61"/>
      <c r="U61"/>
      <c r="V61"/>
      <c r="W61"/>
      <c r="X61"/>
      <c r="Y61"/>
      <c r="Z61"/>
      <c r="AA61"/>
      <c r="AB61"/>
    </row>
    <row r="62" spans="1:28" x14ac:dyDescent="0.3">
      <c r="A62" s="244"/>
      <c r="B62" s="244"/>
      <c r="C62" s="244"/>
      <c r="D62" s="244"/>
      <c r="E62" s="244"/>
      <c r="F62" s="244"/>
      <c r="I62" s="31"/>
      <c r="J62" s="31"/>
      <c r="K62" s="31"/>
      <c r="L62" s="31"/>
      <c r="M62" s="31"/>
      <c r="R62"/>
      <c r="S62"/>
      <c r="T62"/>
      <c r="U62"/>
      <c r="V62"/>
      <c r="W62"/>
      <c r="X62"/>
      <c r="Y62"/>
      <c r="Z62"/>
      <c r="AA62"/>
      <c r="AB62"/>
    </row>
    <row r="63" spans="1:28" ht="15.75" customHeight="1" x14ac:dyDescent="0.3">
      <c r="A63" s="244"/>
      <c r="B63" s="244"/>
      <c r="C63" s="244"/>
      <c r="D63" s="244"/>
      <c r="E63" s="244"/>
      <c r="F63" s="244"/>
      <c r="I63" s="31"/>
      <c r="J63" s="31"/>
      <c r="K63" s="31"/>
      <c r="L63" s="31"/>
      <c r="M63" s="31"/>
      <c r="R63"/>
      <c r="S63"/>
      <c r="T63"/>
      <c r="U63"/>
      <c r="V63"/>
      <c r="W63"/>
      <c r="X63"/>
      <c r="Y63"/>
      <c r="Z63"/>
      <c r="AA63"/>
      <c r="AB63"/>
    </row>
    <row r="64" spans="1:28" ht="6" customHeight="1" x14ac:dyDescent="0.35">
      <c r="A64" s="1"/>
      <c r="B64" s="1"/>
      <c r="C64" s="1"/>
      <c r="D64" s="1"/>
      <c r="E64" s="1"/>
      <c r="F64" s="10"/>
      <c r="R64"/>
      <c r="S64"/>
      <c r="T64"/>
      <c r="U64"/>
      <c r="V64"/>
      <c r="W64"/>
      <c r="X64"/>
      <c r="Y64"/>
      <c r="Z64"/>
      <c r="AA64"/>
      <c r="AB64"/>
    </row>
    <row r="65" spans="1:29" x14ac:dyDescent="0.3">
      <c r="A65" s="182" t="s">
        <v>51</v>
      </c>
      <c r="B65" s="36"/>
      <c r="C65" s="36"/>
      <c r="D65" s="36"/>
      <c r="E65" s="36"/>
      <c r="F65" s="37"/>
      <c r="I65" s="31"/>
      <c r="J65" s="31"/>
      <c r="K65" s="31"/>
      <c r="L65" s="31"/>
      <c r="M65" s="31"/>
      <c r="R65"/>
      <c r="S65"/>
      <c r="T65"/>
      <c r="U65"/>
      <c r="V65"/>
      <c r="W65"/>
      <c r="X65"/>
      <c r="Y65"/>
      <c r="Z65"/>
      <c r="AA65"/>
      <c r="AB65"/>
    </row>
    <row r="66" spans="1:29" ht="42.75" customHeight="1" x14ac:dyDescent="0.3">
      <c r="A66" s="244" t="s">
        <v>52</v>
      </c>
      <c r="B66" s="244"/>
      <c r="C66" s="244"/>
      <c r="D66" s="244"/>
      <c r="E66" s="244"/>
      <c r="F66" s="244"/>
      <c r="I66" s="31"/>
      <c r="J66" s="31"/>
      <c r="K66" s="31"/>
      <c r="L66" s="31"/>
      <c r="M66" s="31"/>
      <c r="R66"/>
      <c r="S66"/>
      <c r="T66"/>
      <c r="U66"/>
      <c r="V66"/>
      <c r="W66"/>
      <c r="X66"/>
      <c r="Y66"/>
      <c r="Z66"/>
      <c r="AA66"/>
      <c r="AB66"/>
    </row>
    <row r="67" spans="1:29" ht="3" customHeight="1" x14ac:dyDescent="0.35">
      <c r="A67" s="1"/>
      <c r="B67" s="1"/>
      <c r="C67" s="1"/>
      <c r="D67" s="1"/>
      <c r="E67" s="1"/>
      <c r="F67" s="10"/>
      <c r="R67" s="147"/>
      <c r="S67" s="147"/>
      <c r="T67" s="147"/>
      <c r="U67" s="147"/>
      <c r="V67" s="147"/>
      <c r="W67" s="147"/>
      <c r="X67" s="147"/>
      <c r="Y67" s="147"/>
      <c r="Z67" s="147"/>
      <c r="AA67" s="147"/>
      <c r="AB67" s="147"/>
      <c r="AC67" s="147"/>
    </row>
    <row r="68" spans="1:29" ht="27.65" customHeight="1" x14ac:dyDescent="0.3">
      <c r="A68" s="250" t="s">
        <v>53</v>
      </c>
      <c r="B68" s="250"/>
      <c r="C68" s="250"/>
      <c r="D68" s="250"/>
      <c r="E68" s="250"/>
      <c r="F68" s="250"/>
      <c r="G68" s="51"/>
      <c r="H68" s="51"/>
      <c r="I68" s="48"/>
      <c r="J68" s="48"/>
      <c r="K68" s="48"/>
      <c r="L68" s="48"/>
      <c r="M68" s="48"/>
      <c r="R68"/>
      <c r="S68"/>
      <c r="T68"/>
      <c r="U68"/>
      <c r="V68"/>
      <c r="W68"/>
      <c r="X68"/>
      <c r="Y68"/>
      <c r="Z68"/>
      <c r="AA68"/>
      <c r="AB68"/>
    </row>
    <row r="69" spans="1:29" ht="6" customHeight="1" x14ac:dyDescent="0.35">
      <c r="A69" s="1"/>
      <c r="B69" s="1"/>
      <c r="C69" s="1"/>
      <c r="D69" s="1"/>
      <c r="E69" s="1"/>
      <c r="F69" s="10"/>
      <c r="R69"/>
      <c r="S69"/>
      <c r="T69"/>
      <c r="U69"/>
      <c r="V69"/>
      <c r="W69"/>
      <c r="X69"/>
      <c r="Y69"/>
      <c r="Z69"/>
      <c r="AA69"/>
      <c r="AB69"/>
    </row>
    <row r="70" spans="1:29" x14ac:dyDescent="0.3">
      <c r="A70" s="245" t="s">
        <v>54</v>
      </c>
      <c r="B70" s="245"/>
      <c r="C70" s="245"/>
      <c r="D70" s="245"/>
      <c r="E70" s="245"/>
      <c r="F70" s="245"/>
      <c r="I70" s="31"/>
      <c r="J70" s="31"/>
      <c r="K70" s="31"/>
      <c r="L70" s="31"/>
      <c r="M70" s="31"/>
      <c r="R70"/>
      <c r="S70"/>
      <c r="T70"/>
      <c r="U70"/>
      <c r="V70"/>
      <c r="W70"/>
      <c r="X70"/>
      <c r="Y70"/>
      <c r="Z70"/>
      <c r="AA70"/>
      <c r="AB70"/>
    </row>
    <row r="71" spans="1:29" ht="11.25" customHeight="1" x14ac:dyDescent="0.3">
      <c r="A71" s="35"/>
      <c r="B71" s="35"/>
      <c r="C71" s="35"/>
      <c r="D71" s="35"/>
      <c r="E71" s="35"/>
      <c r="F71" s="181"/>
      <c r="I71" s="31"/>
      <c r="J71" s="31"/>
      <c r="K71" s="31"/>
      <c r="L71" s="31"/>
      <c r="M71" s="31"/>
      <c r="R71"/>
      <c r="S71"/>
      <c r="T71"/>
      <c r="U71"/>
      <c r="V71"/>
      <c r="W71"/>
      <c r="X71"/>
      <c r="Y71"/>
      <c r="Z71"/>
      <c r="AA71"/>
      <c r="AB71"/>
    </row>
    <row r="72" spans="1:29" x14ac:dyDescent="0.3">
      <c r="A72" s="35" t="s">
        <v>55</v>
      </c>
      <c r="B72" s="35"/>
      <c r="C72" s="35"/>
      <c r="D72" s="35" t="s">
        <v>56</v>
      </c>
      <c r="E72" s="35"/>
      <c r="F72" s="35"/>
      <c r="I72" s="31"/>
      <c r="J72" s="31"/>
      <c r="K72" s="31"/>
      <c r="L72" s="31"/>
      <c r="M72" s="31"/>
      <c r="R72"/>
      <c r="S72"/>
      <c r="T72"/>
      <c r="U72"/>
      <c r="V72"/>
      <c r="W72"/>
      <c r="X72"/>
      <c r="Y72"/>
      <c r="Z72"/>
      <c r="AA72"/>
      <c r="AB72"/>
    </row>
    <row r="73" spans="1:29" ht="9.65" customHeight="1" x14ac:dyDescent="0.35">
      <c r="A73" s="1"/>
      <c r="B73" s="1"/>
      <c r="C73" s="1"/>
      <c r="D73" s="1"/>
      <c r="E73" s="1"/>
      <c r="F73" s="10"/>
      <c r="R73"/>
      <c r="S73"/>
      <c r="T73"/>
      <c r="U73"/>
      <c r="V73"/>
      <c r="W73"/>
      <c r="X73"/>
      <c r="Y73"/>
      <c r="Z73"/>
      <c r="AA73"/>
      <c r="AB73"/>
    </row>
    <row r="74" spans="1:29" x14ac:dyDescent="0.3">
      <c r="A74" s="246"/>
      <c r="B74" s="246"/>
      <c r="C74" s="35"/>
      <c r="D74" s="35"/>
      <c r="E74" s="35"/>
      <c r="F74" s="35"/>
      <c r="R74"/>
      <c r="S74"/>
      <c r="T74"/>
      <c r="U74"/>
      <c r="V74"/>
      <c r="W74"/>
      <c r="X74"/>
      <c r="Y74"/>
      <c r="Z74"/>
      <c r="AA74"/>
      <c r="AB74"/>
    </row>
    <row r="75" spans="1:29" ht="7.9" customHeight="1" x14ac:dyDescent="0.3">
      <c r="A75" s="247"/>
      <c r="B75" s="247"/>
      <c r="C75" s="35"/>
      <c r="D75" s="183"/>
      <c r="E75" s="183"/>
      <c r="F75" s="183"/>
      <c r="R75"/>
      <c r="S75"/>
      <c r="T75"/>
      <c r="U75"/>
      <c r="V75"/>
      <c r="W75"/>
      <c r="X75"/>
      <c r="Y75"/>
      <c r="Z75"/>
      <c r="AA75"/>
      <c r="AB75"/>
    </row>
    <row r="76" spans="1:29" ht="9.65" customHeight="1" x14ac:dyDescent="0.35">
      <c r="A76" s="1"/>
      <c r="B76" s="1"/>
      <c r="C76" s="1"/>
      <c r="D76" s="1"/>
      <c r="E76" s="1"/>
      <c r="F76" s="10"/>
      <c r="R76"/>
      <c r="S76"/>
      <c r="T76"/>
      <c r="U76"/>
      <c r="V76"/>
      <c r="W76"/>
      <c r="X76"/>
      <c r="Y76"/>
      <c r="Z76"/>
      <c r="AA76"/>
      <c r="AB76"/>
    </row>
    <row r="77" spans="1:29" ht="24" customHeight="1" x14ac:dyDescent="0.3">
      <c r="A77" s="38" t="s">
        <v>58</v>
      </c>
      <c r="B77" s="241" t="str">
        <f>"-justificatifs internes relatifs aux" &amp; IF(AND(ISERROR(V44),ISERROR(X44)),""," ")&amp;"heures à effectuer normalement, aux heures perdues pour des raisons économiques et à la somme des salaires, tels que les listes d'heures et les journaux des salaiares"</f>
        <v>-justificatifs internes relatifs aux heures à effectuer normalement, aux heures perdues pour des raisons économiques et à la somme des salaires, tels que les listes d'heures et les journaux des salaiares</v>
      </c>
      <c r="C77" s="241"/>
      <c r="D77" s="241"/>
      <c r="E77" s="241"/>
      <c r="F77" s="241"/>
      <c r="R77" s="146"/>
      <c r="S77" s="146"/>
      <c r="T77" s="146"/>
      <c r="U77" s="146"/>
      <c r="V77" s="146"/>
      <c r="W77" s="146"/>
      <c r="X77" s="146"/>
      <c r="Y77" s="146"/>
      <c r="Z77" s="146"/>
      <c r="AA77" s="146"/>
      <c r="AB77" s="146"/>
    </row>
    <row r="78" spans="1:29" x14ac:dyDescent="0.3">
      <c r="B78" s="186" t="s">
        <v>135</v>
      </c>
      <c r="R78" s="146"/>
      <c r="S78" s="146"/>
      <c r="T78" s="146"/>
      <c r="U78" s="146"/>
      <c r="V78" s="146"/>
      <c r="W78" s="146"/>
      <c r="X78" s="146"/>
      <c r="Y78" s="146"/>
      <c r="Z78" s="146"/>
      <c r="AA78" s="146"/>
      <c r="AB78" s="146"/>
    </row>
    <row r="79" spans="1:29" x14ac:dyDescent="0.3">
      <c r="R79" s="146"/>
      <c r="S79" s="146"/>
      <c r="T79" s="146"/>
      <c r="U79" s="146"/>
      <c r="V79" s="146"/>
      <c r="W79" s="146"/>
      <c r="X79" s="146"/>
      <c r="Y79" s="146"/>
      <c r="Z79" s="146"/>
      <c r="AA79" s="146"/>
      <c r="AB79" s="146"/>
    </row>
    <row r="80" spans="1:29" x14ac:dyDescent="0.3">
      <c r="R80" s="146"/>
      <c r="S80" s="146"/>
      <c r="T80" s="146"/>
      <c r="U80" s="146"/>
      <c r="V80" s="146"/>
      <c r="W80" s="146"/>
      <c r="X80" s="146"/>
      <c r="Y80" s="146"/>
      <c r="Z80" s="146"/>
      <c r="AA80" s="146"/>
      <c r="AB80" s="146"/>
    </row>
    <row r="81" spans="18:28" x14ac:dyDescent="0.3">
      <c r="R81" s="146"/>
      <c r="S81" s="146"/>
      <c r="T81" s="146"/>
      <c r="U81" s="146"/>
      <c r="V81" s="146"/>
      <c r="W81" s="146"/>
      <c r="X81" s="146"/>
      <c r="Y81" s="146"/>
      <c r="Z81" s="146"/>
      <c r="AA81" s="146"/>
      <c r="AB81" s="146"/>
    </row>
    <row r="82" spans="18:28" x14ac:dyDescent="0.3">
      <c r="R82" s="146"/>
      <c r="S82" s="146"/>
      <c r="T82" s="146"/>
      <c r="U82" s="146"/>
      <c r="V82" s="146"/>
      <c r="W82" s="146"/>
      <c r="X82" s="146"/>
      <c r="Y82" s="146"/>
      <c r="Z82" s="146"/>
      <c r="AA82" s="146"/>
      <c r="AB82" s="146"/>
    </row>
  </sheetData>
  <sheetProtection password="8E1A" sheet="1" selectLockedCells="1"/>
  <mergeCells count="85">
    <mergeCell ref="R18:AB20"/>
    <mergeCell ref="V4:AB4"/>
    <mergeCell ref="V5:AB5"/>
    <mergeCell ref="V6:AB6"/>
    <mergeCell ref="V7:AB7"/>
    <mergeCell ref="U16:V16"/>
    <mergeCell ref="S10:U10"/>
    <mergeCell ref="S11:U11"/>
    <mergeCell ref="R12:AB14"/>
    <mergeCell ref="R16:T16"/>
    <mergeCell ref="R8:U8"/>
    <mergeCell ref="S9:U9"/>
    <mergeCell ref="R5:U5"/>
    <mergeCell ref="R6:U6"/>
    <mergeCell ref="R7:U7"/>
    <mergeCell ref="V8:AB8"/>
    <mergeCell ref="R15:AB15"/>
    <mergeCell ref="R23:U23"/>
    <mergeCell ref="R31:U31"/>
    <mergeCell ref="A33:D33"/>
    <mergeCell ref="A21:F22"/>
    <mergeCell ref="A31:D31"/>
    <mergeCell ref="A32:D32"/>
    <mergeCell ref="R33:U33"/>
    <mergeCell ref="R32:U32"/>
    <mergeCell ref="R29:U29"/>
    <mergeCell ref="R28:U28"/>
    <mergeCell ref="R27:U27"/>
    <mergeCell ref="V21:Z22"/>
    <mergeCell ref="R25:U25"/>
    <mergeCell ref="R24:U24"/>
    <mergeCell ref="R26:U26"/>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B13:C13"/>
    <mergeCell ref="A36:D36"/>
    <mergeCell ref="D16:F16"/>
    <mergeCell ref="A15:F15"/>
    <mergeCell ref="A23:D23"/>
    <mergeCell ref="A18:F18"/>
    <mergeCell ref="A27:D27"/>
    <mergeCell ref="A29:D29"/>
    <mergeCell ref="A28:D28"/>
    <mergeCell ref="A24:B24"/>
    <mergeCell ref="E19:F19"/>
    <mergeCell ref="R35:S35"/>
    <mergeCell ref="T35:U35"/>
    <mergeCell ref="R36:U36"/>
    <mergeCell ref="R39:U39"/>
    <mergeCell ref="A56:F56"/>
    <mergeCell ref="C40:D40"/>
    <mergeCell ref="A52:F52"/>
    <mergeCell ref="A53:F53"/>
    <mergeCell ref="A46:F46"/>
    <mergeCell ref="A39:D39"/>
    <mergeCell ref="A43:F43"/>
    <mergeCell ref="A49:F49"/>
    <mergeCell ref="A40:B40"/>
    <mergeCell ref="R37:U37"/>
    <mergeCell ref="B77:F77"/>
    <mergeCell ref="A30:F30"/>
    <mergeCell ref="A35:D35"/>
    <mergeCell ref="A61:F63"/>
    <mergeCell ref="A70:F70"/>
    <mergeCell ref="A74:B74"/>
    <mergeCell ref="A75:B75"/>
    <mergeCell ref="A34:F34"/>
    <mergeCell ref="A68:F68"/>
    <mergeCell ref="A66:F66"/>
    <mergeCell ref="A59:F59"/>
    <mergeCell ref="A58:F58"/>
  </mergeCells>
  <conditionalFormatting sqref="A20:F20 A19 C19">
    <cfRule type="expression" dxfId="85" priority="246">
      <formula>AND($C$16="",$C$19&gt;0,$E$19&gt;0)</formula>
    </cfRule>
  </conditionalFormatting>
  <conditionalFormatting sqref="H19:H21">
    <cfRule type="expression" dxfId="84" priority="243">
      <formula>$H$19&gt;0</formula>
    </cfRule>
  </conditionalFormatting>
  <conditionalFormatting sqref="G16">
    <cfRule type="expression" dxfId="83" priority="242">
      <formula>$G$16=""</formula>
    </cfRule>
  </conditionalFormatting>
  <conditionalFormatting sqref="G19:G21">
    <cfRule type="expression" dxfId="82" priority="241">
      <formula>$G$19=0</formula>
    </cfRule>
  </conditionalFormatting>
  <conditionalFormatting sqref="F20">
    <cfRule type="expression" dxfId="81" priority="240">
      <formula>$F$20=0</formula>
    </cfRule>
  </conditionalFormatting>
  <conditionalFormatting sqref="E20">
    <cfRule type="expression" dxfId="80" priority="239">
      <formula>$F$20=0</formula>
    </cfRule>
  </conditionalFormatting>
  <conditionalFormatting sqref="A17:F17 A20:F20 A19 C19">
    <cfRule type="expression" dxfId="79" priority="228">
      <formula>AND($C$16&gt;0,$C$19&gt;0,$E$19&gt;0)</formula>
    </cfRule>
  </conditionalFormatting>
  <conditionalFormatting sqref="F40 X40 Z40">
    <cfRule type="expression" dxfId="78" priority="219">
      <formula>$C$40="Karenztag grösser/gleich Ausfall"</formula>
    </cfRule>
    <cfRule type="containsErrors" dxfId="77" priority="220">
      <formula>ISERROR(F40)</formula>
    </cfRule>
    <cfRule type="expression" dxfId="76" priority="221">
      <formula>$F$29&lt;0.1</formula>
    </cfRule>
  </conditionalFormatting>
  <conditionalFormatting sqref="Z29">
    <cfRule type="containsErrors" dxfId="75" priority="183">
      <formula>ISERROR(Z29)</formula>
    </cfRule>
    <cfRule type="cellIs" dxfId="74" priority="184" operator="lessThan">
      <formula>0.1</formula>
    </cfRule>
    <cfRule type="expression" dxfId="73" priority="185">
      <formula>$F$28&gt;$F$27</formula>
    </cfRule>
  </conditionalFormatting>
  <conditionalFormatting sqref="F39">
    <cfRule type="containsErrors" dxfId="72" priority="122">
      <formula>ISERROR(F39)</formula>
    </cfRule>
  </conditionalFormatting>
  <conditionalFormatting sqref="C40:D40">
    <cfRule type="containsErrors" dxfId="71" priority="118">
      <formula>ISERROR(C40)</formula>
    </cfRule>
  </conditionalFormatting>
  <conditionalFormatting sqref="X29">
    <cfRule type="containsErrors" dxfId="70" priority="86">
      <formula>ISERROR(X29)</formula>
    </cfRule>
    <cfRule type="cellIs" dxfId="69" priority="87" operator="lessThan">
      <formula>0.1</formula>
    </cfRule>
    <cfRule type="expression" dxfId="68" priority="88">
      <formula>$F$28&gt;$F$27</formula>
    </cfRule>
  </conditionalFormatting>
  <conditionalFormatting sqref="V29">
    <cfRule type="containsErrors" dxfId="67" priority="83">
      <formula>ISERROR(V29)</formula>
    </cfRule>
    <cfRule type="cellIs" dxfId="66" priority="84" operator="lessThan">
      <formula>0.1</formula>
    </cfRule>
    <cfRule type="expression" dxfId="65" priority="85">
      <formula>$F$28&gt;$F$27</formula>
    </cfRule>
  </conditionalFormatting>
  <conditionalFormatting sqref="A16:B16">
    <cfRule type="expression" dxfId="64" priority="78">
      <formula>$C$16&gt;0</formula>
    </cfRule>
  </conditionalFormatting>
  <conditionalFormatting sqref="D16:F16">
    <cfRule type="expression" dxfId="63" priority="77">
      <formula>$C$16&gt;0</formula>
    </cfRule>
  </conditionalFormatting>
  <conditionalFormatting sqref="A16:B16 D16:F16">
    <cfRule type="expression" dxfId="62" priority="76">
      <formula>AND($C$16&gt;0,$C$19&gt;0,$E$19&gt;0)</formula>
    </cfRule>
  </conditionalFormatting>
  <conditionalFormatting sqref="C16">
    <cfRule type="expression" dxfId="61" priority="75">
      <formula>AND($C$16&gt;0,$C$19="",$E$19="")</formula>
    </cfRule>
  </conditionalFormatting>
  <conditionalFormatting sqref="C16">
    <cfRule type="expression" dxfId="60" priority="74">
      <formula>AND($C$16&gt;0,$C$19&gt;0,$E$19&gt;0)</formula>
    </cfRule>
  </conditionalFormatting>
  <conditionalFormatting sqref="A18:F18">
    <cfRule type="expression" dxfId="59" priority="73">
      <formula>AND($C$16="",$C$19&gt;0,$E$19&gt;0)</formula>
    </cfRule>
  </conditionalFormatting>
  <conditionalFormatting sqref="A18:F18">
    <cfRule type="expression" dxfId="58" priority="72">
      <formula>AND($C$16&gt;0,$C$19&gt;0,$E$19&gt;0)</formula>
    </cfRule>
  </conditionalFormatting>
  <conditionalFormatting sqref="B19">
    <cfRule type="expression" dxfId="57" priority="71">
      <formula>AND($C$16="",$C$19&gt;0,$E$19&gt;0)</formula>
    </cfRule>
  </conditionalFormatting>
  <conditionalFormatting sqref="B19">
    <cfRule type="expression" dxfId="56" priority="70">
      <formula>AND($C$16&gt;0,$C$19&gt;0,$E$19&gt;0)</formula>
    </cfRule>
  </conditionalFormatting>
  <conditionalFormatting sqref="D19">
    <cfRule type="expression" dxfId="55" priority="69">
      <formula>AND($C$16="",$C$19&gt;0,$E$19&gt;0)</formula>
    </cfRule>
  </conditionalFormatting>
  <conditionalFormatting sqref="D19">
    <cfRule type="expression" dxfId="54" priority="68">
      <formula>AND($C$16&gt;0,$C$19&gt;0,$E$19&gt;0)</formula>
    </cfRule>
  </conditionalFormatting>
  <conditionalFormatting sqref="D25:E25">
    <cfRule type="expression" dxfId="53" priority="66">
      <formula>AND($F$23="",$F$24="")</formula>
    </cfRule>
    <cfRule type="expression" dxfId="52" priority="67">
      <formula>OR($F$24&gt;$F$23,F25&lt;1,F25="")</formula>
    </cfRule>
  </conditionalFormatting>
  <conditionalFormatting sqref="F26">
    <cfRule type="expression" dxfId="51" priority="64">
      <formula>AND($F$23="",$F$24="")</formula>
    </cfRule>
    <cfRule type="expression" dxfId="50" priority="65">
      <formula>OR($F$24&gt;$F$23,H26&lt;1,H26="")</formula>
    </cfRule>
  </conditionalFormatting>
  <conditionalFormatting sqref="J25">
    <cfRule type="expression" dxfId="49" priority="59">
      <formula>$F$24&gt;$F$23</formula>
    </cfRule>
  </conditionalFormatting>
  <conditionalFormatting sqref="F36:F38">
    <cfRule type="containsErrors" dxfId="48" priority="57">
      <formula>ISERROR(F36)</formula>
    </cfRule>
  </conditionalFormatting>
  <conditionalFormatting sqref="A34">
    <cfRule type="expression" dxfId="47" priority="56">
      <formula>#REF!&gt;#REF!*12350</formula>
    </cfRule>
  </conditionalFormatting>
  <conditionalFormatting sqref="F33">
    <cfRule type="containsErrors" dxfId="46" priority="55">
      <formula>ISERROR(F33)</formula>
    </cfRule>
  </conditionalFormatting>
  <conditionalFormatting sqref="E19:F19">
    <cfRule type="expression" dxfId="45" priority="54">
      <formula>AND($C$16="",$C$19&gt;0,$E$19&gt;0)</formula>
    </cfRule>
  </conditionalFormatting>
  <conditionalFormatting sqref="E19:F19">
    <cfRule type="expression" dxfId="44" priority="53">
      <formula>AND($C$16&gt;0,$C$19&gt;0,$E$19&gt;0)</formula>
    </cfRule>
  </conditionalFormatting>
  <conditionalFormatting sqref="V33">
    <cfRule type="containsErrors" dxfId="43" priority="47">
      <formula>ISERROR(V33)</formula>
    </cfRule>
  </conditionalFormatting>
  <conditionalFormatting sqref="V40">
    <cfRule type="expression" dxfId="42" priority="44">
      <formula>$C$40="Karenztag grösser/gleich Ausfall"</formula>
    </cfRule>
    <cfRule type="containsErrors" dxfId="41" priority="45">
      <formula>ISERROR(V40)</formula>
    </cfRule>
    <cfRule type="expression" dxfId="40" priority="46">
      <formula>$F$29&lt;0.1</formula>
    </cfRule>
  </conditionalFormatting>
  <conditionalFormatting sqref="V39 Z39 X39">
    <cfRule type="containsErrors" dxfId="39" priority="41">
      <formula>ISERROR(V39)</formula>
    </cfRule>
  </conditionalFormatting>
  <conditionalFormatting sqref="X36 X38">
    <cfRule type="containsErrors" dxfId="38" priority="40">
      <formula>ISERROR(X36)</formula>
    </cfRule>
  </conditionalFormatting>
  <conditionalFormatting sqref="V36 V38 V37:Z37">
    <cfRule type="containsErrors" dxfId="37" priority="39">
      <formula>ISERROR(V36)</formula>
    </cfRule>
  </conditionalFormatting>
  <conditionalFormatting sqref="X33">
    <cfRule type="containsErrors" dxfId="36" priority="36">
      <formula>ISERROR(X33)</formula>
    </cfRule>
  </conditionalFormatting>
  <conditionalFormatting sqref="Z33">
    <cfRule type="containsErrors" dxfId="35" priority="35">
      <formula>ISERROR(Z33)</formula>
    </cfRule>
  </conditionalFormatting>
  <conditionalFormatting sqref="Z36 Z38">
    <cfRule type="containsErrors" dxfId="34" priority="34">
      <formula>ISERROR(Z36)</formula>
    </cfRule>
  </conditionalFormatting>
  <conditionalFormatting sqref="F25 F40">
    <cfRule type="expression" dxfId="33" priority="31">
      <formula>SUM($V$25,$X$25,$Z$25)&gt;$AB$24</formula>
    </cfRule>
  </conditionalFormatting>
  <conditionalFormatting sqref="F29">
    <cfRule type="containsErrors" dxfId="32" priority="28">
      <formula>ISERROR(F29)</formula>
    </cfRule>
    <cfRule type="cellIs" dxfId="31" priority="29" operator="lessThan">
      <formula>0.1</formula>
    </cfRule>
    <cfRule type="expression" dxfId="30" priority="30">
      <formula>$F$28&gt;$F$27</formula>
    </cfRule>
  </conditionalFormatting>
  <conditionalFormatting sqref="AB33">
    <cfRule type="containsErrors" dxfId="29" priority="20">
      <formula>ISERROR(AB33)</formula>
    </cfRule>
  </conditionalFormatting>
  <conditionalFormatting sqref="AB39">
    <cfRule type="containsErrors" dxfId="28" priority="19">
      <formula>ISERROR(AB39)</formula>
    </cfRule>
  </conditionalFormatting>
  <conditionalFormatting sqref="AB29">
    <cfRule type="containsErrors" dxfId="27" priority="16">
      <formula>ISERROR(AB29)</formula>
    </cfRule>
    <cfRule type="cellIs" dxfId="26" priority="17" operator="lessThan">
      <formula>0.1</formula>
    </cfRule>
    <cfRule type="expression" dxfId="25" priority="18">
      <formula>$F$28&gt;$F$27</formula>
    </cfRule>
  </conditionalFormatting>
  <conditionalFormatting sqref="AB36:AB38">
    <cfRule type="containsErrors" dxfId="24" priority="15">
      <formula>ISERROR(AB36)</formula>
    </cfRule>
  </conditionalFormatting>
  <conditionalFormatting sqref="AB25">
    <cfRule type="expression" dxfId="23" priority="14">
      <formula>SUM($V$25,$X$25,$Z$25)&gt;$AB$24</formula>
    </cfRule>
  </conditionalFormatting>
  <conditionalFormatting sqref="AB40">
    <cfRule type="expression" dxfId="22" priority="5">
      <formula>$C$40="Karenztag grösser/gleich Ausfall"</formula>
    </cfRule>
    <cfRule type="containsErrors" dxfId="21" priority="6">
      <formula>ISERROR(AB40)</formula>
    </cfRule>
    <cfRule type="expression" dxfId="20" priority="7">
      <formula>$F$29&lt;0.1</formula>
    </cfRule>
  </conditionalFormatting>
  <conditionalFormatting sqref="AB40">
    <cfRule type="expression" dxfId="19" priority="4">
      <formula>SUM($V$25,$X$25,$Z$25)&gt;$AB$24</formula>
    </cfRule>
  </conditionalFormatting>
  <conditionalFormatting sqref="AB40">
    <cfRule type="expression" dxfId="18" priority="3">
      <formula>ISTEXT(AB40)</formula>
    </cfRule>
  </conditionalFormatting>
  <conditionalFormatting sqref="J37:N37">
    <cfRule type="containsErrors" dxfId="17" priority="2">
      <formula>ISERROR(J37)</formula>
    </cfRule>
  </conditionalFormatting>
  <conditionalFormatting sqref="Y39">
    <cfRule type="containsErrors" dxfId="16" priority="1">
      <formula>ISERROR(Y39)</formula>
    </cfRule>
  </conditionalFormatting>
  <dataValidations count="4">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es mois d'octobre à novembre 2021, veuillez vérifier votre entrée." sqref="E19:F19">
      <formula1>44470</formula1>
      <formula2>44530</formula2>
    </dataValidation>
    <dataValidation type="list" allowBlank="1" showInputMessage="1" showErrorMessage="1" error="Veuillez sélectionner un mois dans la liste." prompt="Veuillez sélectionner un mois dans la liste." sqref="C16">
      <formula1>$H$9:$H$10</formula1>
    </dataValidation>
    <dataValidation type="date" allowBlank="1" showInputMessage="1" showErrorMessage="1" error="La date se trouve en dehors des mois d'octobre à novembre 2021, veuillez vérifier votre entrée." sqref="C19">
      <formula1>44470</formula1>
      <formula2>44530</formula2>
    </dataValidation>
  </dataValidations>
  <pageMargins left="0.39370078740157483" right="0.39370078740157483" top="0.47244094488188981" bottom="0.39370078740157483" header="0.31496062992125984" footer="0.31496062992125984"/>
  <pageSetup paperSize="9" scale="79" fitToHeight="2" orientation="portrait" r:id="rId1"/>
  <headerFooter>
    <oddHeader xml:space="preserve">&amp;L&amp;10Assurance-chômage
</oddHeader>
    <oddFooter>&amp;LPage &amp;P / &amp;N&amp;RRHT-COVID-19 (V 04.01.2022)</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380"/>
  <sheetViews>
    <sheetView showGridLines="0" zoomScale="85" zoomScaleNormal="85" workbookViewId="0">
      <pane ySplit="7" topLeftCell="A8" activePane="bottomLeft" state="frozen"/>
      <selection pane="bottomLeft" activeCell="B13" sqref="B13"/>
    </sheetView>
  </sheetViews>
  <sheetFormatPr baseColWidth="10" defaultRowHeight="14" x14ac:dyDescent="0.3"/>
  <cols>
    <col min="1" max="1" width="21.5" customWidth="1"/>
    <col min="2" max="2" width="25.75" customWidth="1"/>
    <col min="3" max="3" width="15.33203125" customWidth="1"/>
    <col min="4" max="4" width="9.83203125" bestFit="1" customWidth="1"/>
    <col min="5" max="5" width="11.75" bestFit="1" customWidth="1"/>
    <col min="6" max="6" width="10.5" style="65" customWidth="1"/>
    <col min="7" max="7" width="15.33203125" customWidth="1"/>
    <col min="8" max="8" width="14.75" customWidth="1"/>
    <col min="9" max="10" width="14.25" customWidth="1"/>
    <col min="11" max="11" width="12.83203125" customWidth="1"/>
    <col min="12" max="12" width="13.75" customWidth="1"/>
    <col min="13" max="13" width="19.08203125" customWidth="1"/>
    <col min="14" max="14" width="7.83203125" hidden="1" customWidth="1"/>
    <col min="15" max="15" width="10.58203125" hidden="1" customWidth="1"/>
    <col min="16" max="16" width="12.75" hidden="1" customWidth="1"/>
    <col min="17" max="18" width="14.25" hidden="1" customWidth="1"/>
    <col min="19" max="19" width="8.33203125" hidden="1" customWidth="1"/>
    <col min="20" max="20" width="12" hidden="1" customWidth="1"/>
  </cols>
  <sheetData>
    <row r="1" spans="1:20" ht="48.65" customHeight="1" x14ac:dyDescent="0.3">
      <c r="A1" s="327" t="s">
        <v>101</v>
      </c>
      <c r="B1" s="327"/>
      <c r="C1" s="327"/>
      <c r="D1" s="327"/>
      <c r="E1" s="327"/>
      <c r="F1" s="327"/>
      <c r="G1" s="327"/>
      <c r="H1" s="327"/>
      <c r="I1" s="327"/>
      <c r="J1" s="327"/>
      <c r="K1" s="327"/>
      <c r="L1" s="327"/>
      <c r="M1" s="327"/>
      <c r="N1" s="213" t="s">
        <v>97</v>
      </c>
      <c r="O1" s="213"/>
      <c r="P1" s="213"/>
      <c r="Q1" s="213"/>
      <c r="R1" s="213"/>
      <c r="S1" s="213"/>
      <c r="T1" s="213">
        <f>COUNT(T8:T370)</f>
        <v>363</v>
      </c>
    </row>
    <row r="2" spans="1:20" ht="72.75" customHeight="1" x14ac:dyDescent="0.3">
      <c r="A2" s="299" t="s">
        <v>128</v>
      </c>
      <c r="B2" s="299"/>
      <c r="C2" s="299"/>
      <c r="D2" s="299"/>
      <c r="E2" s="299"/>
      <c r="F2" s="299"/>
      <c r="G2" s="299"/>
      <c r="H2" s="299"/>
      <c r="I2" s="299"/>
      <c r="J2" s="299"/>
      <c r="K2" s="299"/>
      <c r="L2" s="299"/>
      <c r="M2" s="299"/>
    </row>
    <row r="3" spans="1:20" ht="16.899999999999999" customHeight="1" x14ac:dyDescent="0.3">
      <c r="A3" s="158" t="str">
        <f>'Demande-Décompte'!A10</f>
        <v>REE + Sct. No.</v>
      </c>
      <c r="B3" s="159">
        <f>'Demande-Décompte'!B10</f>
        <v>0</v>
      </c>
      <c r="C3" s="160" t="str">
        <f>'Demande-Décompte'!A4</f>
        <v>Entreprise</v>
      </c>
      <c r="D3" s="331">
        <f>'Demande-Décompte'!A5</f>
        <v>0</v>
      </c>
      <c r="E3" s="331"/>
      <c r="F3" s="331"/>
      <c r="G3" s="331"/>
      <c r="H3" s="331"/>
    </row>
    <row r="4" spans="1:20" ht="18" customHeight="1" x14ac:dyDescent="0.3">
      <c r="A4" s="66" t="s">
        <v>63</v>
      </c>
      <c r="B4" s="220">
        <f>IF(ISBLANK('Demande-Décompte'!C16),"",'Demande-Décompte'!C16)</f>
        <v>44470</v>
      </c>
      <c r="C4" s="166" t="s">
        <v>79</v>
      </c>
      <c r="D4" s="69">
        <f>NETWORKDAYS(B4,EDATE(B4,1)-1)</f>
        <v>21</v>
      </c>
      <c r="E4" s="65" t="s">
        <v>80</v>
      </c>
      <c r="F4" s="333" t="str">
        <f>IF(MAX(N375:T375)&gt;0,"S'il vous plaît vérifier vos informations","")</f>
        <v/>
      </c>
      <c r="G4" s="333"/>
      <c r="H4" s="333"/>
      <c r="I4" s="209"/>
    </row>
    <row r="5" spans="1:20" ht="18" customHeight="1" x14ac:dyDescent="0.3">
      <c r="A5" s="66" t="s">
        <v>64</v>
      </c>
      <c r="B5" s="164" t="str">
        <f>IF(ISBLANK('Demande-Décompte'!C19),"",'Demande-Décompte'!C19)</f>
        <v/>
      </c>
      <c r="C5" s="165" t="str">
        <f>IF(ISBLANK('Demande-Décompte'!E19),"",'Demande-Décompte'!E19)</f>
        <v/>
      </c>
      <c r="D5" s="69">
        <f>IF(AND(B5="",C5=""),+D4,NETWORKDAYS(B5,C5))</f>
        <v>21</v>
      </c>
      <c r="E5" s="332" t="s">
        <v>81</v>
      </c>
      <c r="F5" s="332"/>
      <c r="G5" s="332"/>
      <c r="H5" s="332"/>
    </row>
    <row r="6" spans="1:20" x14ac:dyDescent="0.3">
      <c r="C6" s="330" t="str">
        <f>IF(B4="","Veuillez sélectionner le mois dans la feuille «Demande-Décompte»","")</f>
        <v/>
      </c>
      <c r="D6" s="330"/>
      <c r="E6" s="330"/>
      <c r="F6" s="330"/>
      <c r="G6" s="330"/>
    </row>
    <row r="7" spans="1:20" s="186" customFormat="1" ht="110" customHeight="1" x14ac:dyDescent="0.25">
      <c r="A7" s="155" t="s">
        <v>99</v>
      </c>
      <c r="B7" s="229" t="s">
        <v>116</v>
      </c>
      <c r="C7" s="199" t="s">
        <v>103</v>
      </c>
      <c r="D7" s="194" t="s">
        <v>111</v>
      </c>
      <c r="E7" s="228" t="s">
        <v>112</v>
      </c>
      <c r="F7" s="200" t="s">
        <v>105</v>
      </c>
      <c r="G7" s="195" t="s">
        <v>67</v>
      </c>
      <c r="H7" s="194" t="s">
        <v>68</v>
      </c>
      <c r="I7" s="194" t="s">
        <v>69</v>
      </c>
      <c r="J7" s="195" t="s">
        <v>89</v>
      </c>
      <c r="K7" s="195" t="s">
        <v>117</v>
      </c>
      <c r="L7" s="195" t="s">
        <v>71</v>
      </c>
      <c r="M7" s="201" t="s">
        <v>106</v>
      </c>
      <c r="N7" s="184" t="s">
        <v>72</v>
      </c>
      <c r="O7" s="185" t="s">
        <v>109</v>
      </c>
      <c r="P7" s="184" t="s">
        <v>110</v>
      </c>
      <c r="Q7" s="184" t="s">
        <v>74</v>
      </c>
      <c r="R7" s="211" t="s">
        <v>114</v>
      </c>
      <c r="S7" s="211" t="s">
        <v>108</v>
      </c>
      <c r="T7" s="104" t="s">
        <v>130</v>
      </c>
    </row>
    <row r="8" spans="1:20" ht="18" customHeight="1" x14ac:dyDescent="0.35">
      <c r="A8" s="187" t="s">
        <v>127</v>
      </c>
      <c r="B8" s="219" t="s">
        <v>137</v>
      </c>
      <c r="C8" s="148"/>
      <c r="D8" s="225"/>
      <c r="E8" s="149"/>
      <c r="F8" s="150"/>
      <c r="G8" s="226"/>
      <c r="H8" s="148"/>
      <c r="I8" s="148"/>
      <c r="J8" s="151" t="str">
        <f>IF(C8*D8&gt;0,+C8/D8,"")</f>
        <v/>
      </c>
      <c r="K8" s="217" t="str">
        <f>IF(C8*D8&gt;0,+E8*G8,"")</f>
        <v/>
      </c>
      <c r="L8" s="153" t="str">
        <f>IF(AND(C8&gt;0,T8=0),IF(D8&gt;0,+E8*C8,C8)/$D$4*$D$5,"")</f>
        <v/>
      </c>
      <c r="M8" s="154" t="str">
        <f t="shared" ref="M8:M71" si="0">IF(C8&gt;0,IF(J8&lt;=3470,$A$372,IF(J8&gt;=4340,$A$374,$A$373)),"")</f>
        <v/>
      </c>
      <c r="N8" s="77">
        <f>IF(C8*E8=0,0,IF(C8/E8&gt;12350,1,0))</f>
        <v>0</v>
      </c>
      <c r="O8" s="76">
        <f>IF(F8&gt;E8,1,0)</f>
        <v>0</v>
      </c>
      <c r="P8" s="76">
        <f t="shared" ref="P8:P71" si="1">IF(AND(M8=$A$373,ISBLANK(G8)),1,0)</f>
        <v>0</v>
      </c>
      <c r="Q8" s="77">
        <f>IF(AND(C8&gt;0,H8&lt;&gt;""),IF(OR(H8="",I8&gt;H8),1,0),0)</f>
        <v>0</v>
      </c>
      <c r="R8" s="77">
        <f>IF(AND(F8&lt;1,I8&gt;0),1,0)</f>
        <v>0</v>
      </c>
      <c r="S8" s="222">
        <f>IF(AND(ISBLANK(A8),ISBLANK(C8),ISBLANK(D8),ISBLANK(E8),ISBLANK(F8),ISBLANK(G8),ISBLANK(I8)),0,IF(ISBLANK(B8),1,0))</f>
        <v>0</v>
      </c>
      <c r="T8" s="77">
        <f>IF(D8&gt;1,1,0)</f>
        <v>0</v>
      </c>
    </row>
    <row r="9" spans="1:20" ht="14.5" x14ac:dyDescent="0.35">
      <c r="A9" s="91"/>
      <c r="B9" s="91"/>
      <c r="C9" s="92"/>
      <c r="D9" s="212"/>
      <c r="E9" s="138"/>
      <c r="F9" s="139"/>
      <c r="G9" s="216"/>
      <c r="H9" s="71" t="str">
        <f t="shared" ref="H9:H12" si="2">IF($B$4="","",IF(T9&lt;&gt;0,"",IF(C9*D9&gt;0,ROUND(+G9/5*$D$5*E9*D9,2),"")))</f>
        <v/>
      </c>
      <c r="I9" s="92"/>
      <c r="J9" s="70" t="str">
        <f t="shared" ref="J9:J12" si="3">IF(C9*D9&gt;0,+C9/D9,"")</f>
        <v/>
      </c>
      <c r="K9" s="218" t="str">
        <f t="shared" ref="K9:K12" si="4">IF(C9*D9&gt;0,+E9*G9,"")</f>
        <v/>
      </c>
      <c r="L9" s="153" t="str">
        <f t="shared" ref="L9:L12" si="5">IF(AND(C9&gt;0,T9=0),IF(D9&gt;0,+E9*C9,C9)/$D$4*$D$5,"")</f>
        <v/>
      </c>
      <c r="M9" s="77" t="str">
        <f t="shared" si="0"/>
        <v/>
      </c>
      <c r="N9" s="77">
        <f>IF(C9=0,0,IF(C9&gt;12350,1,0))</f>
        <v>0</v>
      </c>
      <c r="O9" s="76">
        <f t="shared" ref="O9" si="6">IF(F9&gt;E9,1,0)</f>
        <v>0</v>
      </c>
      <c r="P9" s="76">
        <f t="shared" si="1"/>
        <v>0</v>
      </c>
      <c r="Q9" s="77">
        <f t="shared" ref="Q9:Q72" si="7">IF(AND(C9&gt;0,H9&lt;&gt;""),IF(OR(H9="",I9&gt;H9),1,0),0)</f>
        <v>0</v>
      </c>
      <c r="R9" s="77">
        <f t="shared" ref="R9" si="8">IF(AND(F9&lt;1,I9&gt;0),1,0)</f>
        <v>0</v>
      </c>
      <c r="S9" s="222">
        <f t="shared" ref="S9" si="9">IF(AND(ISBLANK(A9),ISBLANK(C9),ISBLANK(D9),ISBLANK(E9),ISBLANK(F9),ISBLANK(G9),ISBLANK(I9)),0,IF(ISBLANK(B9),1,0))</f>
        <v>0</v>
      </c>
      <c r="T9" s="77">
        <f t="shared" ref="T9:T72" si="10">IF(D9&gt;1,1,0)</f>
        <v>0</v>
      </c>
    </row>
    <row r="10" spans="1:20" ht="14.5" x14ac:dyDescent="0.35">
      <c r="A10" s="91"/>
      <c r="B10" s="91"/>
      <c r="C10" s="92"/>
      <c r="D10" s="212"/>
      <c r="E10" s="138"/>
      <c r="F10" s="139"/>
      <c r="G10" s="216"/>
      <c r="H10" s="71" t="str">
        <f t="shared" si="2"/>
        <v/>
      </c>
      <c r="I10" s="92"/>
      <c r="J10" s="70" t="str">
        <f t="shared" si="3"/>
        <v/>
      </c>
      <c r="K10" s="218" t="str">
        <f t="shared" si="4"/>
        <v/>
      </c>
      <c r="L10" s="153" t="str">
        <f t="shared" si="5"/>
        <v/>
      </c>
      <c r="M10" s="77" t="str">
        <f t="shared" si="0"/>
        <v/>
      </c>
      <c r="N10" s="77">
        <f t="shared" ref="N10:N73" si="11">IF(C10=0,0,IF(C10&gt;12350,1,0))</f>
        <v>0</v>
      </c>
      <c r="O10" s="76">
        <f t="shared" ref="O10:O55" si="12">IF(F10&gt;E10,1,0)</f>
        <v>0</v>
      </c>
      <c r="P10" s="76">
        <f t="shared" si="1"/>
        <v>0</v>
      </c>
      <c r="Q10" s="77">
        <f t="shared" si="7"/>
        <v>0</v>
      </c>
      <c r="R10" s="77">
        <f t="shared" ref="R10:R55" si="13">IF(AND(F10&lt;1,I10&gt;0),1,0)</f>
        <v>0</v>
      </c>
      <c r="S10" s="222">
        <f t="shared" ref="S10:S55" si="14">IF(AND(ISBLANK(A10),ISBLANK(C10),ISBLANK(D10),ISBLANK(E10),ISBLANK(F10),ISBLANK(G10),ISBLANK(I10)),0,IF(ISBLANK(B10),1,0))</f>
        <v>0</v>
      </c>
      <c r="T10" s="77">
        <f t="shared" si="10"/>
        <v>0</v>
      </c>
    </row>
    <row r="11" spans="1:20" ht="14.5" x14ac:dyDescent="0.35">
      <c r="A11" s="91"/>
      <c r="B11" s="91"/>
      <c r="C11" s="92"/>
      <c r="D11" s="212"/>
      <c r="E11" s="138"/>
      <c r="F11" s="139"/>
      <c r="G11" s="216"/>
      <c r="H11" s="71" t="str">
        <f t="shared" si="2"/>
        <v/>
      </c>
      <c r="I11" s="92"/>
      <c r="J11" s="70" t="str">
        <f t="shared" si="3"/>
        <v/>
      </c>
      <c r="K11" s="218" t="str">
        <f t="shared" si="4"/>
        <v/>
      </c>
      <c r="L11" s="153" t="str">
        <f t="shared" si="5"/>
        <v/>
      </c>
      <c r="M11" s="77" t="str">
        <f t="shared" si="0"/>
        <v/>
      </c>
      <c r="N11" s="77">
        <f t="shared" si="11"/>
        <v>0</v>
      </c>
      <c r="O11" s="76">
        <f t="shared" si="12"/>
        <v>0</v>
      </c>
      <c r="P11" s="76">
        <f t="shared" si="1"/>
        <v>0</v>
      </c>
      <c r="Q11" s="77">
        <f t="shared" si="7"/>
        <v>0</v>
      </c>
      <c r="R11" s="77">
        <f t="shared" si="13"/>
        <v>0</v>
      </c>
      <c r="S11" s="222">
        <f t="shared" si="14"/>
        <v>0</v>
      </c>
      <c r="T11" s="77">
        <f t="shared" si="10"/>
        <v>0</v>
      </c>
    </row>
    <row r="12" spans="1:20" ht="14.5" x14ac:dyDescent="0.35">
      <c r="A12" s="91"/>
      <c r="B12" s="91"/>
      <c r="C12" s="92"/>
      <c r="D12" s="212"/>
      <c r="E12" s="138"/>
      <c r="F12" s="139"/>
      <c r="G12" s="216"/>
      <c r="H12" s="71" t="str">
        <f t="shared" si="2"/>
        <v/>
      </c>
      <c r="I12" s="92"/>
      <c r="J12" s="70" t="str">
        <f t="shared" si="3"/>
        <v/>
      </c>
      <c r="K12" s="218" t="str">
        <f t="shared" si="4"/>
        <v/>
      </c>
      <c r="L12" s="153" t="str">
        <f t="shared" si="5"/>
        <v/>
      </c>
      <c r="M12" s="77" t="str">
        <f t="shared" si="0"/>
        <v/>
      </c>
      <c r="N12" s="77">
        <f t="shared" si="11"/>
        <v>0</v>
      </c>
      <c r="O12" s="76">
        <f t="shared" si="12"/>
        <v>0</v>
      </c>
      <c r="P12" s="76">
        <f t="shared" si="1"/>
        <v>0</v>
      </c>
      <c r="Q12" s="77">
        <f t="shared" si="7"/>
        <v>0</v>
      </c>
      <c r="R12" s="77">
        <f t="shared" si="13"/>
        <v>0</v>
      </c>
      <c r="S12" s="222">
        <f t="shared" si="14"/>
        <v>0</v>
      </c>
      <c r="T12" s="77">
        <f t="shared" si="10"/>
        <v>0</v>
      </c>
    </row>
    <row r="13" spans="1:20" ht="14.5" x14ac:dyDescent="0.35">
      <c r="A13" s="91"/>
      <c r="B13" s="91"/>
      <c r="C13" s="92"/>
      <c r="D13" s="212"/>
      <c r="E13" s="138"/>
      <c r="F13" s="139"/>
      <c r="G13" s="216"/>
      <c r="H13" s="71" t="str">
        <f t="shared" ref="H13:H73" si="15">IF($B$4="","",IF(T13&lt;&gt;0,"",IF(C13*D13&gt;0,ROUND(+G13/5*$D$5*E13*D13,2),"")))</f>
        <v/>
      </c>
      <c r="I13" s="92"/>
      <c r="J13" s="70" t="str">
        <f t="shared" ref="J13:J55" si="16">IF(C13*D13&gt;0,+C13/D13,"")</f>
        <v/>
      </c>
      <c r="K13" s="218" t="str">
        <f t="shared" ref="K13:K55" si="17">IF(C13*D13&gt;0,+E13*G13,"")</f>
        <v/>
      </c>
      <c r="L13" s="153" t="str">
        <f t="shared" ref="L13:L72" si="18">IF(AND(C13&gt;0,T13=0),IF(D13&gt;0,+E13*C13,C13)/$D$4*$D$5,"")</f>
        <v/>
      </c>
      <c r="M13" s="77" t="str">
        <f t="shared" si="0"/>
        <v/>
      </c>
      <c r="N13" s="77">
        <f t="shared" si="11"/>
        <v>0</v>
      </c>
      <c r="O13" s="76">
        <f t="shared" si="12"/>
        <v>0</v>
      </c>
      <c r="P13" s="76">
        <f t="shared" si="1"/>
        <v>0</v>
      </c>
      <c r="Q13" s="77">
        <f t="shared" si="7"/>
        <v>0</v>
      </c>
      <c r="R13" s="77">
        <f t="shared" si="13"/>
        <v>0</v>
      </c>
      <c r="S13" s="222">
        <f t="shared" si="14"/>
        <v>0</v>
      </c>
      <c r="T13" s="77">
        <f t="shared" si="10"/>
        <v>0</v>
      </c>
    </row>
    <row r="14" spans="1:20" ht="14.5" x14ac:dyDescent="0.35">
      <c r="A14" s="91"/>
      <c r="B14" s="91"/>
      <c r="C14" s="92"/>
      <c r="D14" s="212"/>
      <c r="E14" s="138"/>
      <c r="F14" s="139"/>
      <c r="G14" s="216"/>
      <c r="H14" s="71" t="str">
        <f t="shared" si="15"/>
        <v/>
      </c>
      <c r="I14" s="92"/>
      <c r="J14" s="70" t="str">
        <f t="shared" si="16"/>
        <v/>
      </c>
      <c r="K14" s="218" t="str">
        <f t="shared" si="17"/>
        <v/>
      </c>
      <c r="L14" s="153" t="str">
        <f t="shared" si="18"/>
        <v/>
      </c>
      <c r="M14" s="77" t="str">
        <f t="shared" si="0"/>
        <v/>
      </c>
      <c r="N14" s="77">
        <f t="shared" si="11"/>
        <v>0</v>
      </c>
      <c r="O14" s="76">
        <f t="shared" si="12"/>
        <v>0</v>
      </c>
      <c r="P14" s="76">
        <f t="shared" si="1"/>
        <v>0</v>
      </c>
      <c r="Q14" s="77">
        <f t="shared" si="7"/>
        <v>0</v>
      </c>
      <c r="R14" s="77">
        <f t="shared" si="13"/>
        <v>0</v>
      </c>
      <c r="S14" s="222">
        <f t="shared" si="14"/>
        <v>0</v>
      </c>
      <c r="T14" s="77">
        <f t="shared" si="10"/>
        <v>0</v>
      </c>
    </row>
    <row r="15" spans="1:20" ht="14.5" x14ac:dyDescent="0.35">
      <c r="A15" s="91"/>
      <c r="B15" s="91"/>
      <c r="C15" s="92"/>
      <c r="D15" s="212"/>
      <c r="E15" s="138"/>
      <c r="F15" s="139"/>
      <c r="G15" s="216"/>
      <c r="H15" s="71" t="str">
        <f t="shared" si="15"/>
        <v/>
      </c>
      <c r="I15" s="92"/>
      <c r="J15" s="70" t="str">
        <f t="shared" si="16"/>
        <v/>
      </c>
      <c r="K15" s="218" t="str">
        <f t="shared" si="17"/>
        <v/>
      </c>
      <c r="L15" s="153" t="str">
        <f t="shared" si="18"/>
        <v/>
      </c>
      <c r="M15" s="77" t="str">
        <f t="shared" si="0"/>
        <v/>
      </c>
      <c r="N15" s="77">
        <f t="shared" si="11"/>
        <v>0</v>
      </c>
      <c r="O15" s="76">
        <f t="shared" si="12"/>
        <v>0</v>
      </c>
      <c r="P15" s="76">
        <f t="shared" si="1"/>
        <v>0</v>
      </c>
      <c r="Q15" s="77">
        <f t="shared" si="7"/>
        <v>0</v>
      </c>
      <c r="R15" s="77">
        <f t="shared" si="13"/>
        <v>0</v>
      </c>
      <c r="S15" s="222">
        <f t="shared" si="14"/>
        <v>0</v>
      </c>
      <c r="T15" s="77">
        <f t="shared" si="10"/>
        <v>0</v>
      </c>
    </row>
    <row r="16" spans="1:20" ht="14.5" x14ac:dyDescent="0.35">
      <c r="A16" s="91"/>
      <c r="B16" s="91"/>
      <c r="C16" s="92"/>
      <c r="D16" s="212"/>
      <c r="E16" s="138"/>
      <c r="F16" s="139"/>
      <c r="G16" s="216"/>
      <c r="H16" s="71" t="str">
        <f t="shared" si="15"/>
        <v/>
      </c>
      <c r="I16" s="92"/>
      <c r="J16" s="70" t="str">
        <f t="shared" si="16"/>
        <v/>
      </c>
      <c r="K16" s="218" t="str">
        <f t="shared" si="17"/>
        <v/>
      </c>
      <c r="L16" s="153" t="str">
        <f t="shared" si="18"/>
        <v/>
      </c>
      <c r="M16" s="77" t="str">
        <f t="shared" si="0"/>
        <v/>
      </c>
      <c r="N16" s="77">
        <f t="shared" si="11"/>
        <v>0</v>
      </c>
      <c r="O16" s="76">
        <f t="shared" si="12"/>
        <v>0</v>
      </c>
      <c r="P16" s="76">
        <f t="shared" si="1"/>
        <v>0</v>
      </c>
      <c r="Q16" s="77">
        <f t="shared" si="7"/>
        <v>0</v>
      </c>
      <c r="R16" s="77">
        <f t="shared" si="13"/>
        <v>0</v>
      </c>
      <c r="S16" s="222">
        <f t="shared" si="14"/>
        <v>0</v>
      </c>
      <c r="T16" s="77">
        <f t="shared" si="10"/>
        <v>0</v>
      </c>
    </row>
    <row r="17" spans="1:20" ht="14.5" x14ac:dyDescent="0.35">
      <c r="A17" s="91"/>
      <c r="B17" s="91"/>
      <c r="C17" s="92"/>
      <c r="D17" s="212"/>
      <c r="E17" s="138"/>
      <c r="F17" s="139"/>
      <c r="G17" s="216"/>
      <c r="H17" s="71" t="str">
        <f t="shared" si="15"/>
        <v/>
      </c>
      <c r="I17" s="92"/>
      <c r="J17" s="70" t="str">
        <f t="shared" si="16"/>
        <v/>
      </c>
      <c r="K17" s="218" t="str">
        <f t="shared" si="17"/>
        <v/>
      </c>
      <c r="L17" s="153" t="str">
        <f t="shared" si="18"/>
        <v/>
      </c>
      <c r="M17" s="77" t="str">
        <f t="shared" si="0"/>
        <v/>
      </c>
      <c r="N17" s="77">
        <f t="shared" si="11"/>
        <v>0</v>
      </c>
      <c r="O17" s="76">
        <f t="shared" si="12"/>
        <v>0</v>
      </c>
      <c r="P17" s="76">
        <f t="shared" si="1"/>
        <v>0</v>
      </c>
      <c r="Q17" s="77">
        <f t="shared" si="7"/>
        <v>0</v>
      </c>
      <c r="R17" s="77">
        <f t="shared" si="13"/>
        <v>0</v>
      </c>
      <c r="S17" s="222">
        <f t="shared" si="14"/>
        <v>0</v>
      </c>
      <c r="T17" s="77">
        <f t="shared" si="10"/>
        <v>0</v>
      </c>
    </row>
    <row r="18" spans="1:20" ht="14.5" x14ac:dyDescent="0.35">
      <c r="A18" s="91"/>
      <c r="B18" s="91"/>
      <c r="C18" s="92"/>
      <c r="D18" s="212"/>
      <c r="E18" s="138"/>
      <c r="F18" s="139"/>
      <c r="G18" s="216"/>
      <c r="H18" s="71" t="str">
        <f t="shared" si="15"/>
        <v/>
      </c>
      <c r="I18" s="92"/>
      <c r="J18" s="70" t="str">
        <f t="shared" si="16"/>
        <v/>
      </c>
      <c r="K18" s="218" t="str">
        <f t="shared" si="17"/>
        <v/>
      </c>
      <c r="L18" s="153" t="str">
        <f t="shared" si="18"/>
        <v/>
      </c>
      <c r="M18" s="77" t="str">
        <f t="shared" si="0"/>
        <v/>
      </c>
      <c r="N18" s="77">
        <f t="shared" si="11"/>
        <v>0</v>
      </c>
      <c r="O18" s="76">
        <f t="shared" si="12"/>
        <v>0</v>
      </c>
      <c r="P18" s="76">
        <f t="shared" si="1"/>
        <v>0</v>
      </c>
      <c r="Q18" s="77">
        <f t="shared" si="7"/>
        <v>0</v>
      </c>
      <c r="R18" s="77">
        <f t="shared" si="13"/>
        <v>0</v>
      </c>
      <c r="S18" s="222">
        <f t="shared" si="14"/>
        <v>0</v>
      </c>
      <c r="T18" s="77">
        <f t="shared" si="10"/>
        <v>0</v>
      </c>
    </row>
    <row r="19" spans="1:20" ht="14.5" x14ac:dyDescent="0.35">
      <c r="A19" s="91"/>
      <c r="B19" s="91"/>
      <c r="C19" s="92"/>
      <c r="D19" s="212"/>
      <c r="E19" s="138"/>
      <c r="F19" s="139"/>
      <c r="G19" s="216"/>
      <c r="H19" s="71" t="str">
        <f t="shared" si="15"/>
        <v/>
      </c>
      <c r="I19" s="92"/>
      <c r="J19" s="70" t="str">
        <f t="shared" si="16"/>
        <v/>
      </c>
      <c r="K19" s="218" t="str">
        <f t="shared" si="17"/>
        <v/>
      </c>
      <c r="L19" s="153" t="str">
        <f t="shared" si="18"/>
        <v/>
      </c>
      <c r="M19" s="77" t="str">
        <f t="shared" si="0"/>
        <v/>
      </c>
      <c r="N19" s="77">
        <f t="shared" si="11"/>
        <v>0</v>
      </c>
      <c r="O19" s="76">
        <f t="shared" si="12"/>
        <v>0</v>
      </c>
      <c r="P19" s="76">
        <f t="shared" si="1"/>
        <v>0</v>
      </c>
      <c r="Q19" s="77">
        <f t="shared" si="7"/>
        <v>0</v>
      </c>
      <c r="R19" s="77">
        <f t="shared" si="13"/>
        <v>0</v>
      </c>
      <c r="S19" s="222">
        <f t="shared" si="14"/>
        <v>0</v>
      </c>
      <c r="T19" s="77">
        <f t="shared" si="10"/>
        <v>0</v>
      </c>
    </row>
    <row r="20" spans="1:20" ht="14.5" x14ac:dyDescent="0.35">
      <c r="A20" s="91"/>
      <c r="B20" s="91"/>
      <c r="C20" s="92"/>
      <c r="D20" s="212"/>
      <c r="E20" s="138"/>
      <c r="F20" s="139"/>
      <c r="G20" s="216"/>
      <c r="H20" s="71" t="str">
        <f t="shared" si="15"/>
        <v/>
      </c>
      <c r="I20" s="92"/>
      <c r="J20" s="70" t="str">
        <f t="shared" si="16"/>
        <v/>
      </c>
      <c r="K20" s="218" t="str">
        <f t="shared" si="17"/>
        <v/>
      </c>
      <c r="L20" s="153" t="str">
        <f t="shared" si="18"/>
        <v/>
      </c>
      <c r="M20" s="77" t="str">
        <f t="shared" si="0"/>
        <v/>
      </c>
      <c r="N20" s="77">
        <f t="shared" si="11"/>
        <v>0</v>
      </c>
      <c r="O20" s="76">
        <f t="shared" si="12"/>
        <v>0</v>
      </c>
      <c r="P20" s="76">
        <f t="shared" si="1"/>
        <v>0</v>
      </c>
      <c r="Q20" s="77">
        <f t="shared" si="7"/>
        <v>0</v>
      </c>
      <c r="R20" s="77">
        <f t="shared" si="13"/>
        <v>0</v>
      </c>
      <c r="S20" s="222">
        <f t="shared" si="14"/>
        <v>0</v>
      </c>
      <c r="T20" s="77">
        <f t="shared" si="10"/>
        <v>0</v>
      </c>
    </row>
    <row r="21" spans="1:20" ht="14.5" x14ac:dyDescent="0.35">
      <c r="A21" s="91"/>
      <c r="B21" s="91"/>
      <c r="C21" s="92"/>
      <c r="D21" s="212"/>
      <c r="E21" s="138"/>
      <c r="F21" s="139"/>
      <c r="G21" s="216"/>
      <c r="H21" s="71" t="str">
        <f t="shared" si="15"/>
        <v/>
      </c>
      <c r="I21" s="92"/>
      <c r="J21" s="70" t="str">
        <f t="shared" si="16"/>
        <v/>
      </c>
      <c r="K21" s="218" t="str">
        <f t="shared" si="17"/>
        <v/>
      </c>
      <c r="L21" s="153" t="str">
        <f t="shared" si="18"/>
        <v/>
      </c>
      <c r="M21" s="77" t="str">
        <f t="shared" si="0"/>
        <v/>
      </c>
      <c r="N21" s="77">
        <f t="shared" si="11"/>
        <v>0</v>
      </c>
      <c r="O21" s="76">
        <f t="shared" si="12"/>
        <v>0</v>
      </c>
      <c r="P21" s="76">
        <f t="shared" si="1"/>
        <v>0</v>
      </c>
      <c r="Q21" s="77">
        <f t="shared" si="7"/>
        <v>0</v>
      </c>
      <c r="R21" s="77">
        <f t="shared" si="13"/>
        <v>0</v>
      </c>
      <c r="S21" s="222">
        <f t="shared" si="14"/>
        <v>0</v>
      </c>
      <c r="T21" s="77">
        <f t="shared" si="10"/>
        <v>0</v>
      </c>
    </row>
    <row r="22" spans="1:20" ht="14.5" x14ac:dyDescent="0.35">
      <c r="A22" s="91"/>
      <c r="B22" s="91"/>
      <c r="C22" s="92"/>
      <c r="D22" s="212"/>
      <c r="E22" s="138"/>
      <c r="F22" s="139"/>
      <c r="G22" s="216"/>
      <c r="H22" s="71" t="str">
        <f t="shared" si="15"/>
        <v/>
      </c>
      <c r="I22" s="92"/>
      <c r="J22" s="70" t="str">
        <f t="shared" si="16"/>
        <v/>
      </c>
      <c r="K22" s="218" t="str">
        <f t="shared" si="17"/>
        <v/>
      </c>
      <c r="L22" s="153" t="str">
        <f t="shared" si="18"/>
        <v/>
      </c>
      <c r="M22" s="77" t="str">
        <f t="shared" si="0"/>
        <v/>
      </c>
      <c r="N22" s="77">
        <f t="shared" si="11"/>
        <v>0</v>
      </c>
      <c r="O22" s="76">
        <f t="shared" si="12"/>
        <v>0</v>
      </c>
      <c r="P22" s="76">
        <f t="shared" si="1"/>
        <v>0</v>
      </c>
      <c r="Q22" s="77">
        <f t="shared" si="7"/>
        <v>0</v>
      </c>
      <c r="R22" s="77">
        <f t="shared" si="13"/>
        <v>0</v>
      </c>
      <c r="S22" s="222">
        <f t="shared" si="14"/>
        <v>0</v>
      </c>
      <c r="T22" s="77">
        <f t="shared" si="10"/>
        <v>0</v>
      </c>
    </row>
    <row r="23" spans="1:20" ht="14.5" x14ac:dyDescent="0.35">
      <c r="A23" s="91"/>
      <c r="B23" s="91"/>
      <c r="C23" s="92"/>
      <c r="D23" s="212"/>
      <c r="E23" s="138"/>
      <c r="F23" s="139"/>
      <c r="G23" s="216"/>
      <c r="H23" s="71" t="str">
        <f t="shared" si="15"/>
        <v/>
      </c>
      <c r="I23" s="92"/>
      <c r="J23" s="70" t="str">
        <f t="shared" si="16"/>
        <v/>
      </c>
      <c r="K23" s="218" t="str">
        <f t="shared" si="17"/>
        <v/>
      </c>
      <c r="L23" s="153" t="str">
        <f t="shared" si="18"/>
        <v/>
      </c>
      <c r="M23" s="77" t="str">
        <f t="shared" si="0"/>
        <v/>
      </c>
      <c r="N23" s="77">
        <f t="shared" si="11"/>
        <v>0</v>
      </c>
      <c r="O23" s="76">
        <f t="shared" si="12"/>
        <v>0</v>
      </c>
      <c r="P23" s="76">
        <f t="shared" si="1"/>
        <v>0</v>
      </c>
      <c r="Q23" s="77">
        <f t="shared" si="7"/>
        <v>0</v>
      </c>
      <c r="R23" s="77">
        <f t="shared" si="13"/>
        <v>0</v>
      </c>
      <c r="S23" s="222">
        <f t="shared" si="14"/>
        <v>0</v>
      </c>
      <c r="T23" s="77">
        <f t="shared" si="10"/>
        <v>0</v>
      </c>
    </row>
    <row r="24" spans="1:20" ht="14.5" x14ac:dyDescent="0.35">
      <c r="A24" s="91"/>
      <c r="B24" s="91"/>
      <c r="C24" s="92"/>
      <c r="D24" s="212"/>
      <c r="E24" s="138"/>
      <c r="F24" s="139"/>
      <c r="G24" s="216"/>
      <c r="H24" s="71" t="str">
        <f t="shared" si="15"/>
        <v/>
      </c>
      <c r="I24" s="92"/>
      <c r="J24" s="70" t="str">
        <f t="shared" si="16"/>
        <v/>
      </c>
      <c r="K24" s="218" t="str">
        <f t="shared" si="17"/>
        <v/>
      </c>
      <c r="L24" s="153" t="str">
        <f t="shared" si="18"/>
        <v/>
      </c>
      <c r="M24" s="77" t="str">
        <f t="shared" si="0"/>
        <v/>
      </c>
      <c r="N24" s="77">
        <f t="shared" si="11"/>
        <v>0</v>
      </c>
      <c r="O24" s="76">
        <f t="shared" si="12"/>
        <v>0</v>
      </c>
      <c r="P24" s="76">
        <f t="shared" si="1"/>
        <v>0</v>
      </c>
      <c r="Q24" s="77">
        <f t="shared" si="7"/>
        <v>0</v>
      </c>
      <c r="R24" s="77">
        <f t="shared" si="13"/>
        <v>0</v>
      </c>
      <c r="S24" s="222">
        <f t="shared" si="14"/>
        <v>0</v>
      </c>
      <c r="T24" s="77">
        <f t="shared" si="10"/>
        <v>0</v>
      </c>
    </row>
    <row r="25" spans="1:20" ht="14.5" x14ac:dyDescent="0.35">
      <c r="A25" s="91"/>
      <c r="B25" s="91"/>
      <c r="C25" s="92"/>
      <c r="D25" s="212"/>
      <c r="E25" s="138"/>
      <c r="F25" s="139"/>
      <c r="G25" s="216"/>
      <c r="H25" s="71" t="str">
        <f t="shared" si="15"/>
        <v/>
      </c>
      <c r="I25" s="92"/>
      <c r="J25" s="70" t="str">
        <f t="shared" si="16"/>
        <v/>
      </c>
      <c r="K25" s="218" t="str">
        <f t="shared" si="17"/>
        <v/>
      </c>
      <c r="L25" s="153" t="str">
        <f t="shared" si="18"/>
        <v/>
      </c>
      <c r="M25" s="77" t="str">
        <f t="shared" si="0"/>
        <v/>
      </c>
      <c r="N25" s="77">
        <f t="shared" si="11"/>
        <v>0</v>
      </c>
      <c r="O25" s="76">
        <f t="shared" si="12"/>
        <v>0</v>
      </c>
      <c r="P25" s="76">
        <f t="shared" si="1"/>
        <v>0</v>
      </c>
      <c r="Q25" s="77">
        <f t="shared" si="7"/>
        <v>0</v>
      </c>
      <c r="R25" s="77">
        <f t="shared" si="13"/>
        <v>0</v>
      </c>
      <c r="S25" s="222">
        <f t="shared" si="14"/>
        <v>0</v>
      </c>
      <c r="T25" s="77">
        <f t="shared" si="10"/>
        <v>0</v>
      </c>
    </row>
    <row r="26" spans="1:20" ht="14.5" x14ac:dyDescent="0.35">
      <c r="A26" s="91"/>
      <c r="B26" s="91"/>
      <c r="C26" s="92"/>
      <c r="D26" s="212"/>
      <c r="E26" s="138"/>
      <c r="F26" s="139"/>
      <c r="G26" s="216"/>
      <c r="H26" s="71" t="str">
        <f t="shared" si="15"/>
        <v/>
      </c>
      <c r="I26" s="92"/>
      <c r="J26" s="70" t="str">
        <f t="shared" si="16"/>
        <v/>
      </c>
      <c r="K26" s="218" t="str">
        <f t="shared" si="17"/>
        <v/>
      </c>
      <c r="L26" s="153" t="str">
        <f t="shared" si="18"/>
        <v/>
      </c>
      <c r="M26" s="77" t="str">
        <f t="shared" si="0"/>
        <v/>
      </c>
      <c r="N26" s="77">
        <f t="shared" si="11"/>
        <v>0</v>
      </c>
      <c r="O26" s="76">
        <f t="shared" si="12"/>
        <v>0</v>
      </c>
      <c r="P26" s="76">
        <f t="shared" si="1"/>
        <v>0</v>
      </c>
      <c r="Q26" s="77">
        <f t="shared" si="7"/>
        <v>0</v>
      </c>
      <c r="R26" s="77">
        <f t="shared" si="13"/>
        <v>0</v>
      </c>
      <c r="S26" s="222">
        <f t="shared" si="14"/>
        <v>0</v>
      </c>
      <c r="T26" s="77">
        <f t="shared" si="10"/>
        <v>0</v>
      </c>
    </row>
    <row r="27" spans="1:20" ht="14.5" x14ac:dyDescent="0.35">
      <c r="A27" s="91"/>
      <c r="B27" s="91"/>
      <c r="C27" s="92"/>
      <c r="D27" s="212"/>
      <c r="E27" s="138"/>
      <c r="F27" s="139"/>
      <c r="G27" s="216"/>
      <c r="H27" s="71" t="str">
        <f t="shared" si="15"/>
        <v/>
      </c>
      <c r="I27" s="92"/>
      <c r="J27" s="70" t="str">
        <f t="shared" si="16"/>
        <v/>
      </c>
      <c r="K27" s="218" t="str">
        <f t="shared" si="17"/>
        <v/>
      </c>
      <c r="L27" s="153" t="str">
        <f t="shared" si="18"/>
        <v/>
      </c>
      <c r="M27" s="77" t="str">
        <f t="shared" si="0"/>
        <v/>
      </c>
      <c r="N27" s="77">
        <f t="shared" si="11"/>
        <v>0</v>
      </c>
      <c r="O27" s="76">
        <f t="shared" si="12"/>
        <v>0</v>
      </c>
      <c r="P27" s="76">
        <f t="shared" si="1"/>
        <v>0</v>
      </c>
      <c r="Q27" s="77">
        <f t="shared" si="7"/>
        <v>0</v>
      </c>
      <c r="R27" s="77">
        <f t="shared" si="13"/>
        <v>0</v>
      </c>
      <c r="S27" s="222">
        <f t="shared" si="14"/>
        <v>0</v>
      </c>
      <c r="T27" s="77">
        <f t="shared" si="10"/>
        <v>0</v>
      </c>
    </row>
    <row r="28" spans="1:20" ht="14.5" x14ac:dyDescent="0.35">
      <c r="A28" s="91"/>
      <c r="B28" s="91"/>
      <c r="C28" s="92"/>
      <c r="D28" s="212"/>
      <c r="E28" s="138"/>
      <c r="F28" s="139"/>
      <c r="G28" s="216"/>
      <c r="H28" s="71" t="str">
        <f t="shared" si="15"/>
        <v/>
      </c>
      <c r="I28" s="92"/>
      <c r="J28" s="70" t="str">
        <f t="shared" si="16"/>
        <v/>
      </c>
      <c r="K28" s="218" t="str">
        <f t="shared" si="17"/>
        <v/>
      </c>
      <c r="L28" s="153" t="str">
        <f t="shared" si="18"/>
        <v/>
      </c>
      <c r="M28" s="77" t="str">
        <f t="shared" si="0"/>
        <v/>
      </c>
      <c r="N28" s="77">
        <f t="shared" si="11"/>
        <v>0</v>
      </c>
      <c r="O28" s="76">
        <f t="shared" si="12"/>
        <v>0</v>
      </c>
      <c r="P28" s="76">
        <f t="shared" si="1"/>
        <v>0</v>
      </c>
      <c r="Q28" s="77">
        <f t="shared" si="7"/>
        <v>0</v>
      </c>
      <c r="R28" s="77">
        <f t="shared" si="13"/>
        <v>0</v>
      </c>
      <c r="S28" s="222">
        <f t="shared" si="14"/>
        <v>0</v>
      </c>
      <c r="T28" s="77">
        <f t="shared" si="10"/>
        <v>0</v>
      </c>
    </row>
    <row r="29" spans="1:20" ht="14.5" x14ac:dyDescent="0.35">
      <c r="A29" s="91"/>
      <c r="B29" s="91"/>
      <c r="C29" s="92"/>
      <c r="D29" s="212"/>
      <c r="E29" s="138"/>
      <c r="F29" s="139"/>
      <c r="G29" s="216"/>
      <c r="H29" s="71" t="str">
        <f t="shared" si="15"/>
        <v/>
      </c>
      <c r="I29" s="92"/>
      <c r="J29" s="70" t="str">
        <f t="shared" si="16"/>
        <v/>
      </c>
      <c r="K29" s="218" t="str">
        <f t="shared" si="17"/>
        <v/>
      </c>
      <c r="L29" s="153" t="str">
        <f t="shared" si="18"/>
        <v/>
      </c>
      <c r="M29" s="77" t="str">
        <f t="shared" si="0"/>
        <v/>
      </c>
      <c r="N29" s="77">
        <f t="shared" si="11"/>
        <v>0</v>
      </c>
      <c r="O29" s="76">
        <f t="shared" si="12"/>
        <v>0</v>
      </c>
      <c r="P29" s="76">
        <f t="shared" si="1"/>
        <v>0</v>
      </c>
      <c r="Q29" s="77">
        <f t="shared" si="7"/>
        <v>0</v>
      </c>
      <c r="R29" s="77">
        <f t="shared" si="13"/>
        <v>0</v>
      </c>
      <c r="S29" s="222">
        <f t="shared" si="14"/>
        <v>0</v>
      </c>
      <c r="T29" s="77">
        <f t="shared" si="10"/>
        <v>0</v>
      </c>
    </row>
    <row r="30" spans="1:20" ht="14.5" x14ac:dyDescent="0.35">
      <c r="A30" s="91"/>
      <c r="B30" s="91"/>
      <c r="C30" s="92"/>
      <c r="D30" s="212"/>
      <c r="E30" s="138"/>
      <c r="F30" s="139"/>
      <c r="G30" s="216"/>
      <c r="H30" s="71" t="str">
        <f t="shared" si="15"/>
        <v/>
      </c>
      <c r="I30" s="92"/>
      <c r="J30" s="70" t="str">
        <f t="shared" si="16"/>
        <v/>
      </c>
      <c r="K30" s="218" t="str">
        <f t="shared" si="17"/>
        <v/>
      </c>
      <c r="L30" s="153" t="str">
        <f t="shared" si="18"/>
        <v/>
      </c>
      <c r="M30" s="77" t="str">
        <f t="shared" si="0"/>
        <v/>
      </c>
      <c r="N30" s="77">
        <f t="shared" si="11"/>
        <v>0</v>
      </c>
      <c r="O30" s="76">
        <f t="shared" si="12"/>
        <v>0</v>
      </c>
      <c r="P30" s="76">
        <f t="shared" si="1"/>
        <v>0</v>
      </c>
      <c r="Q30" s="77">
        <f t="shared" si="7"/>
        <v>0</v>
      </c>
      <c r="R30" s="77">
        <f t="shared" si="13"/>
        <v>0</v>
      </c>
      <c r="S30" s="222">
        <f t="shared" si="14"/>
        <v>0</v>
      </c>
      <c r="T30" s="77">
        <f t="shared" si="10"/>
        <v>0</v>
      </c>
    </row>
    <row r="31" spans="1:20" ht="14.5" x14ac:dyDescent="0.35">
      <c r="A31" s="91"/>
      <c r="B31" s="91"/>
      <c r="C31" s="92"/>
      <c r="D31" s="212"/>
      <c r="E31" s="138"/>
      <c r="F31" s="139"/>
      <c r="G31" s="216"/>
      <c r="H31" s="71" t="str">
        <f t="shared" si="15"/>
        <v/>
      </c>
      <c r="I31" s="92"/>
      <c r="J31" s="70" t="str">
        <f t="shared" si="16"/>
        <v/>
      </c>
      <c r="K31" s="218" t="str">
        <f t="shared" si="17"/>
        <v/>
      </c>
      <c r="L31" s="153" t="str">
        <f t="shared" si="18"/>
        <v/>
      </c>
      <c r="M31" s="77" t="str">
        <f t="shared" si="0"/>
        <v/>
      </c>
      <c r="N31" s="77">
        <f t="shared" si="11"/>
        <v>0</v>
      </c>
      <c r="O31" s="76">
        <f t="shared" si="12"/>
        <v>0</v>
      </c>
      <c r="P31" s="76">
        <f t="shared" si="1"/>
        <v>0</v>
      </c>
      <c r="Q31" s="77">
        <f t="shared" si="7"/>
        <v>0</v>
      </c>
      <c r="R31" s="77">
        <f t="shared" si="13"/>
        <v>0</v>
      </c>
      <c r="S31" s="222">
        <f t="shared" si="14"/>
        <v>0</v>
      </c>
      <c r="T31" s="77">
        <f t="shared" si="10"/>
        <v>0</v>
      </c>
    </row>
    <row r="32" spans="1:20" ht="14.5" x14ac:dyDescent="0.35">
      <c r="A32" s="91"/>
      <c r="B32" s="91"/>
      <c r="C32" s="92"/>
      <c r="D32" s="212"/>
      <c r="E32" s="138"/>
      <c r="F32" s="139"/>
      <c r="G32" s="216"/>
      <c r="H32" s="71" t="str">
        <f t="shared" si="15"/>
        <v/>
      </c>
      <c r="I32" s="92"/>
      <c r="J32" s="70" t="str">
        <f t="shared" si="16"/>
        <v/>
      </c>
      <c r="K32" s="218" t="str">
        <f t="shared" si="17"/>
        <v/>
      </c>
      <c r="L32" s="153" t="str">
        <f t="shared" si="18"/>
        <v/>
      </c>
      <c r="M32" s="77" t="str">
        <f t="shared" si="0"/>
        <v/>
      </c>
      <c r="N32" s="77">
        <f t="shared" si="11"/>
        <v>0</v>
      </c>
      <c r="O32" s="76">
        <f t="shared" si="12"/>
        <v>0</v>
      </c>
      <c r="P32" s="76">
        <f t="shared" si="1"/>
        <v>0</v>
      </c>
      <c r="Q32" s="77">
        <f t="shared" si="7"/>
        <v>0</v>
      </c>
      <c r="R32" s="77">
        <f t="shared" si="13"/>
        <v>0</v>
      </c>
      <c r="S32" s="222">
        <f t="shared" si="14"/>
        <v>0</v>
      </c>
      <c r="T32" s="77">
        <f t="shared" si="10"/>
        <v>0</v>
      </c>
    </row>
    <row r="33" spans="1:20" ht="14.5" x14ac:dyDescent="0.35">
      <c r="A33" s="91"/>
      <c r="B33" s="91"/>
      <c r="C33" s="92"/>
      <c r="D33" s="212"/>
      <c r="E33" s="138"/>
      <c r="F33" s="139"/>
      <c r="G33" s="216"/>
      <c r="H33" s="71" t="str">
        <f t="shared" si="15"/>
        <v/>
      </c>
      <c r="I33" s="92"/>
      <c r="J33" s="70" t="str">
        <f t="shared" si="16"/>
        <v/>
      </c>
      <c r="K33" s="218" t="str">
        <f t="shared" si="17"/>
        <v/>
      </c>
      <c r="L33" s="153" t="str">
        <f t="shared" si="18"/>
        <v/>
      </c>
      <c r="M33" s="77" t="str">
        <f t="shared" si="0"/>
        <v/>
      </c>
      <c r="N33" s="77">
        <f t="shared" si="11"/>
        <v>0</v>
      </c>
      <c r="O33" s="76">
        <f t="shared" si="12"/>
        <v>0</v>
      </c>
      <c r="P33" s="76">
        <f t="shared" si="1"/>
        <v>0</v>
      </c>
      <c r="Q33" s="77">
        <f t="shared" si="7"/>
        <v>0</v>
      </c>
      <c r="R33" s="77">
        <f t="shared" si="13"/>
        <v>0</v>
      </c>
      <c r="S33" s="222">
        <f t="shared" si="14"/>
        <v>0</v>
      </c>
      <c r="T33" s="77">
        <f t="shared" si="10"/>
        <v>0</v>
      </c>
    </row>
    <row r="34" spans="1:20" ht="14.5" x14ac:dyDescent="0.35">
      <c r="A34" s="91"/>
      <c r="B34" s="91"/>
      <c r="C34" s="92"/>
      <c r="D34" s="212"/>
      <c r="E34" s="138"/>
      <c r="F34" s="139"/>
      <c r="G34" s="216"/>
      <c r="H34" s="71" t="str">
        <f t="shared" si="15"/>
        <v/>
      </c>
      <c r="I34" s="92"/>
      <c r="J34" s="70" t="str">
        <f t="shared" si="16"/>
        <v/>
      </c>
      <c r="K34" s="218" t="str">
        <f t="shared" si="17"/>
        <v/>
      </c>
      <c r="L34" s="153" t="str">
        <f t="shared" si="18"/>
        <v/>
      </c>
      <c r="M34" s="77" t="str">
        <f t="shared" si="0"/>
        <v/>
      </c>
      <c r="N34" s="77">
        <f t="shared" si="11"/>
        <v>0</v>
      </c>
      <c r="O34" s="76">
        <f t="shared" si="12"/>
        <v>0</v>
      </c>
      <c r="P34" s="76">
        <f t="shared" si="1"/>
        <v>0</v>
      </c>
      <c r="Q34" s="77">
        <f t="shared" si="7"/>
        <v>0</v>
      </c>
      <c r="R34" s="77">
        <f t="shared" si="13"/>
        <v>0</v>
      </c>
      <c r="S34" s="222">
        <f t="shared" si="14"/>
        <v>0</v>
      </c>
      <c r="T34" s="77">
        <f t="shared" si="10"/>
        <v>0</v>
      </c>
    </row>
    <row r="35" spans="1:20" ht="14.5" x14ac:dyDescent="0.35">
      <c r="A35" s="91"/>
      <c r="B35" s="91"/>
      <c r="C35" s="92"/>
      <c r="D35" s="212"/>
      <c r="E35" s="138"/>
      <c r="F35" s="139"/>
      <c r="G35" s="216"/>
      <c r="H35" s="71" t="str">
        <f t="shared" si="15"/>
        <v/>
      </c>
      <c r="I35" s="92"/>
      <c r="J35" s="70" t="str">
        <f t="shared" si="16"/>
        <v/>
      </c>
      <c r="K35" s="218" t="str">
        <f t="shared" si="17"/>
        <v/>
      </c>
      <c r="L35" s="153" t="str">
        <f t="shared" si="18"/>
        <v/>
      </c>
      <c r="M35" s="77" t="str">
        <f t="shared" si="0"/>
        <v/>
      </c>
      <c r="N35" s="77">
        <f t="shared" si="11"/>
        <v>0</v>
      </c>
      <c r="O35" s="76">
        <f t="shared" si="12"/>
        <v>0</v>
      </c>
      <c r="P35" s="76">
        <f t="shared" si="1"/>
        <v>0</v>
      </c>
      <c r="Q35" s="77">
        <f t="shared" si="7"/>
        <v>0</v>
      </c>
      <c r="R35" s="77">
        <f t="shared" si="13"/>
        <v>0</v>
      </c>
      <c r="S35" s="222">
        <f t="shared" si="14"/>
        <v>0</v>
      </c>
      <c r="T35" s="77">
        <f t="shared" si="10"/>
        <v>0</v>
      </c>
    </row>
    <row r="36" spans="1:20" ht="14.5" x14ac:dyDescent="0.35">
      <c r="A36" s="91"/>
      <c r="B36" s="91"/>
      <c r="C36" s="92"/>
      <c r="D36" s="212"/>
      <c r="E36" s="138"/>
      <c r="F36" s="139"/>
      <c r="G36" s="216"/>
      <c r="H36" s="71" t="str">
        <f t="shared" si="15"/>
        <v/>
      </c>
      <c r="I36" s="92"/>
      <c r="J36" s="70" t="str">
        <f t="shared" si="16"/>
        <v/>
      </c>
      <c r="K36" s="218" t="str">
        <f t="shared" si="17"/>
        <v/>
      </c>
      <c r="L36" s="153" t="str">
        <f t="shared" si="18"/>
        <v/>
      </c>
      <c r="M36" s="77" t="str">
        <f t="shared" si="0"/>
        <v/>
      </c>
      <c r="N36" s="77">
        <f t="shared" si="11"/>
        <v>0</v>
      </c>
      <c r="O36" s="76">
        <f t="shared" si="12"/>
        <v>0</v>
      </c>
      <c r="P36" s="76">
        <f t="shared" si="1"/>
        <v>0</v>
      </c>
      <c r="Q36" s="77">
        <f t="shared" si="7"/>
        <v>0</v>
      </c>
      <c r="R36" s="77">
        <f t="shared" si="13"/>
        <v>0</v>
      </c>
      <c r="S36" s="222">
        <f t="shared" si="14"/>
        <v>0</v>
      </c>
      <c r="T36" s="77">
        <f t="shared" si="10"/>
        <v>0</v>
      </c>
    </row>
    <row r="37" spans="1:20" ht="14.5" x14ac:dyDescent="0.35">
      <c r="A37" s="91"/>
      <c r="B37" s="91"/>
      <c r="C37" s="92"/>
      <c r="D37" s="212"/>
      <c r="E37" s="138"/>
      <c r="F37" s="139"/>
      <c r="G37" s="216"/>
      <c r="H37" s="71" t="str">
        <f t="shared" si="15"/>
        <v/>
      </c>
      <c r="I37" s="92"/>
      <c r="J37" s="70" t="str">
        <f t="shared" si="16"/>
        <v/>
      </c>
      <c r="K37" s="218" t="str">
        <f t="shared" si="17"/>
        <v/>
      </c>
      <c r="L37" s="153" t="str">
        <f t="shared" si="18"/>
        <v/>
      </c>
      <c r="M37" s="77" t="str">
        <f t="shared" si="0"/>
        <v/>
      </c>
      <c r="N37" s="77">
        <f t="shared" si="11"/>
        <v>0</v>
      </c>
      <c r="O37" s="76">
        <f t="shared" si="12"/>
        <v>0</v>
      </c>
      <c r="P37" s="76">
        <f t="shared" si="1"/>
        <v>0</v>
      </c>
      <c r="Q37" s="77">
        <f t="shared" si="7"/>
        <v>0</v>
      </c>
      <c r="R37" s="77">
        <f t="shared" si="13"/>
        <v>0</v>
      </c>
      <c r="S37" s="222">
        <f t="shared" si="14"/>
        <v>0</v>
      </c>
      <c r="T37" s="77">
        <f t="shared" si="10"/>
        <v>0</v>
      </c>
    </row>
    <row r="38" spans="1:20" ht="14.5" x14ac:dyDescent="0.35">
      <c r="A38" s="91"/>
      <c r="B38" s="91"/>
      <c r="C38" s="92"/>
      <c r="D38" s="212"/>
      <c r="E38" s="138"/>
      <c r="F38" s="139"/>
      <c r="G38" s="216"/>
      <c r="H38" s="71" t="str">
        <f t="shared" si="15"/>
        <v/>
      </c>
      <c r="I38" s="92"/>
      <c r="J38" s="70" t="str">
        <f t="shared" si="16"/>
        <v/>
      </c>
      <c r="K38" s="218" t="str">
        <f t="shared" si="17"/>
        <v/>
      </c>
      <c r="L38" s="153" t="str">
        <f t="shared" si="18"/>
        <v/>
      </c>
      <c r="M38" s="77" t="str">
        <f t="shared" si="0"/>
        <v/>
      </c>
      <c r="N38" s="77">
        <f t="shared" si="11"/>
        <v>0</v>
      </c>
      <c r="O38" s="76">
        <f t="shared" si="12"/>
        <v>0</v>
      </c>
      <c r="P38" s="76">
        <f t="shared" si="1"/>
        <v>0</v>
      </c>
      <c r="Q38" s="77">
        <f t="shared" si="7"/>
        <v>0</v>
      </c>
      <c r="R38" s="77">
        <f t="shared" si="13"/>
        <v>0</v>
      </c>
      <c r="S38" s="222">
        <f t="shared" si="14"/>
        <v>0</v>
      </c>
      <c r="T38" s="77">
        <f t="shared" si="10"/>
        <v>0</v>
      </c>
    </row>
    <row r="39" spans="1:20" ht="14.5" x14ac:dyDescent="0.35">
      <c r="A39" s="91"/>
      <c r="B39" s="91"/>
      <c r="C39" s="92"/>
      <c r="D39" s="212"/>
      <c r="E39" s="138"/>
      <c r="F39" s="139"/>
      <c r="G39" s="216"/>
      <c r="H39" s="71" t="str">
        <f t="shared" si="15"/>
        <v/>
      </c>
      <c r="I39" s="92"/>
      <c r="J39" s="70" t="str">
        <f t="shared" si="16"/>
        <v/>
      </c>
      <c r="K39" s="218" t="str">
        <f t="shared" si="17"/>
        <v/>
      </c>
      <c r="L39" s="153" t="str">
        <f t="shared" si="18"/>
        <v/>
      </c>
      <c r="M39" s="77" t="str">
        <f t="shared" si="0"/>
        <v/>
      </c>
      <c r="N39" s="77">
        <f t="shared" si="11"/>
        <v>0</v>
      </c>
      <c r="O39" s="76">
        <f t="shared" si="12"/>
        <v>0</v>
      </c>
      <c r="P39" s="76">
        <f t="shared" si="1"/>
        <v>0</v>
      </c>
      <c r="Q39" s="77">
        <f t="shared" si="7"/>
        <v>0</v>
      </c>
      <c r="R39" s="77">
        <f t="shared" si="13"/>
        <v>0</v>
      </c>
      <c r="S39" s="222">
        <f t="shared" si="14"/>
        <v>0</v>
      </c>
      <c r="T39" s="77">
        <f t="shared" si="10"/>
        <v>0</v>
      </c>
    </row>
    <row r="40" spans="1:20" ht="14.5" x14ac:dyDescent="0.35">
      <c r="A40" s="91"/>
      <c r="B40" s="91"/>
      <c r="C40" s="92"/>
      <c r="D40" s="212"/>
      <c r="E40" s="138"/>
      <c r="F40" s="139"/>
      <c r="G40" s="216"/>
      <c r="H40" s="71" t="str">
        <f t="shared" si="15"/>
        <v/>
      </c>
      <c r="I40" s="92"/>
      <c r="J40" s="70" t="str">
        <f t="shared" si="16"/>
        <v/>
      </c>
      <c r="K40" s="218" t="str">
        <f t="shared" si="17"/>
        <v/>
      </c>
      <c r="L40" s="153" t="str">
        <f t="shared" si="18"/>
        <v/>
      </c>
      <c r="M40" s="77" t="str">
        <f t="shared" si="0"/>
        <v/>
      </c>
      <c r="N40" s="77">
        <f t="shared" si="11"/>
        <v>0</v>
      </c>
      <c r="O40" s="76">
        <f t="shared" si="12"/>
        <v>0</v>
      </c>
      <c r="P40" s="76">
        <f t="shared" si="1"/>
        <v>0</v>
      </c>
      <c r="Q40" s="77">
        <f t="shared" si="7"/>
        <v>0</v>
      </c>
      <c r="R40" s="77">
        <f t="shared" si="13"/>
        <v>0</v>
      </c>
      <c r="S40" s="222">
        <f t="shared" si="14"/>
        <v>0</v>
      </c>
      <c r="T40" s="77">
        <f t="shared" si="10"/>
        <v>0</v>
      </c>
    </row>
    <row r="41" spans="1:20" ht="14.5" x14ac:dyDescent="0.35">
      <c r="A41" s="91"/>
      <c r="B41" s="91"/>
      <c r="C41" s="92"/>
      <c r="D41" s="212"/>
      <c r="E41" s="138"/>
      <c r="F41" s="139"/>
      <c r="G41" s="216"/>
      <c r="H41" s="71" t="str">
        <f t="shared" si="15"/>
        <v/>
      </c>
      <c r="I41" s="92"/>
      <c r="J41" s="70" t="str">
        <f t="shared" si="16"/>
        <v/>
      </c>
      <c r="K41" s="218" t="str">
        <f t="shared" si="17"/>
        <v/>
      </c>
      <c r="L41" s="153" t="str">
        <f t="shared" si="18"/>
        <v/>
      </c>
      <c r="M41" s="77" t="str">
        <f t="shared" si="0"/>
        <v/>
      </c>
      <c r="N41" s="77">
        <f t="shared" si="11"/>
        <v>0</v>
      </c>
      <c r="O41" s="76">
        <f t="shared" si="12"/>
        <v>0</v>
      </c>
      <c r="P41" s="76">
        <f t="shared" si="1"/>
        <v>0</v>
      </c>
      <c r="Q41" s="77">
        <f t="shared" si="7"/>
        <v>0</v>
      </c>
      <c r="R41" s="77">
        <f t="shared" si="13"/>
        <v>0</v>
      </c>
      <c r="S41" s="222">
        <f t="shared" si="14"/>
        <v>0</v>
      </c>
      <c r="T41" s="77">
        <f t="shared" si="10"/>
        <v>0</v>
      </c>
    </row>
    <row r="42" spans="1:20" ht="14.5" x14ac:dyDescent="0.35">
      <c r="A42" s="91"/>
      <c r="B42" s="91"/>
      <c r="C42" s="92"/>
      <c r="D42" s="212"/>
      <c r="E42" s="138"/>
      <c r="F42" s="139"/>
      <c r="G42" s="216"/>
      <c r="H42" s="71" t="str">
        <f t="shared" si="15"/>
        <v/>
      </c>
      <c r="I42" s="92"/>
      <c r="J42" s="70" t="str">
        <f t="shared" si="16"/>
        <v/>
      </c>
      <c r="K42" s="218" t="str">
        <f t="shared" si="17"/>
        <v/>
      </c>
      <c r="L42" s="153" t="str">
        <f t="shared" si="18"/>
        <v/>
      </c>
      <c r="M42" s="77" t="str">
        <f t="shared" si="0"/>
        <v/>
      </c>
      <c r="N42" s="77">
        <f t="shared" si="11"/>
        <v>0</v>
      </c>
      <c r="O42" s="76">
        <f t="shared" si="12"/>
        <v>0</v>
      </c>
      <c r="P42" s="76">
        <f t="shared" si="1"/>
        <v>0</v>
      </c>
      <c r="Q42" s="77">
        <f t="shared" si="7"/>
        <v>0</v>
      </c>
      <c r="R42" s="77">
        <f t="shared" si="13"/>
        <v>0</v>
      </c>
      <c r="S42" s="222">
        <f t="shared" si="14"/>
        <v>0</v>
      </c>
      <c r="T42" s="77">
        <f t="shared" si="10"/>
        <v>0</v>
      </c>
    </row>
    <row r="43" spans="1:20" ht="14.5" x14ac:dyDescent="0.35">
      <c r="A43" s="91"/>
      <c r="B43" s="91"/>
      <c r="C43" s="92"/>
      <c r="D43" s="212"/>
      <c r="E43" s="138"/>
      <c r="F43" s="139"/>
      <c r="G43" s="216"/>
      <c r="H43" s="71" t="str">
        <f t="shared" si="15"/>
        <v/>
      </c>
      <c r="I43" s="92"/>
      <c r="J43" s="70" t="str">
        <f t="shared" si="16"/>
        <v/>
      </c>
      <c r="K43" s="218" t="str">
        <f t="shared" si="17"/>
        <v/>
      </c>
      <c r="L43" s="153" t="str">
        <f t="shared" si="18"/>
        <v/>
      </c>
      <c r="M43" s="77" t="str">
        <f t="shared" si="0"/>
        <v/>
      </c>
      <c r="N43" s="77">
        <f t="shared" si="11"/>
        <v>0</v>
      </c>
      <c r="O43" s="76">
        <f t="shared" si="12"/>
        <v>0</v>
      </c>
      <c r="P43" s="76">
        <f t="shared" si="1"/>
        <v>0</v>
      </c>
      <c r="Q43" s="77">
        <f t="shared" si="7"/>
        <v>0</v>
      </c>
      <c r="R43" s="77">
        <f t="shared" si="13"/>
        <v>0</v>
      </c>
      <c r="S43" s="222">
        <f t="shared" si="14"/>
        <v>0</v>
      </c>
      <c r="T43" s="77">
        <f t="shared" si="10"/>
        <v>0</v>
      </c>
    </row>
    <row r="44" spans="1:20" ht="14.5" x14ac:dyDescent="0.35">
      <c r="A44" s="91"/>
      <c r="B44" s="91"/>
      <c r="C44" s="92"/>
      <c r="D44" s="212"/>
      <c r="E44" s="138"/>
      <c r="F44" s="139"/>
      <c r="G44" s="216"/>
      <c r="H44" s="71" t="str">
        <f t="shared" si="15"/>
        <v/>
      </c>
      <c r="I44" s="92"/>
      <c r="J44" s="70" t="str">
        <f t="shared" si="16"/>
        <v/>
      </c>
      <c r="K44" s="218" t="str">
        <f t="shared" si="17"/>
        <v/>
      </c>
      <c r="L44" s="153" t="str">
        <f t="shared" si="18"/>
        <v/>
      </c>
      <c r="M44" s="77" t="str">
        <f t="shared" si="0"/>
        <v/>
      </c>
      <c r="N44" s="77">
        <f t="shared" si="11"/>
        <v>0</v>
      </c>
      <c r="O44" s="76">
        <f t="shared" si="12"/>
        <v>0</v>
      </c>
      <c r="P44" s="76">
        <f t="shared" si="1"/>
        <v>0</v>
      </c>
      <c r="Q44" s="77">
        <f t="shared" si="7"/>
        <v>0</v>
      </c>
      <c r="R44" s="77">
        <f t="shared" si="13"/>
        <v>0</v>
      </c>
      <c r="S44" s="222">
        <f t="shared" si="14"/>
        <v>0</v>
      </c>
      <c r="T44" s="77">
        <f t="shared" si="10"/>
        <v>0</v>
      </c>
    </row>
    <row r="45" spans="1:20" ht="14.5" x14ac:dyDescent="0.35">
      <c r="A45" s="91"/>
      <c r="B45" s="91"/>
      <c r="C45" s="92"/>
      <c r="D45" s="212"/>
      <c r="E45" s="138"/>
      <c r="F45" s="139"/>
      <c r="G45" s="216"/>
      <c r="H45" s="71" t="str">
        <f t="shared" si="15"/>
        <v/>
      </c>
      <c r="I45" s="92"/>
      <c r="J45" s="70" t="str">
        <f t="shared" si="16"/>
        <v/>
      </c>
      <c r="K45" s="218" t="str">
        <f t="shared" si="17"/>
        <v/>
      </c>
      <c r="L45" s="153" t="str">
        <f t="shared" si="18"/>
        <v/>
      </c>
      <c r="M45" s="77" t="str">
        <f t="shared" si="0"/>
        <v/>
      </c>
      <c r="N45" s="77">
        <f t="shared" si="11"/>
        <v>0</v>
      </c>
      <c r="O45" s="76">
        <f t="shared" si="12"/>
        <v>0</v>
      </c>
      <c r="P45" s="76">
        <f t="shared" si="1"/>
        <v>0</v>
      </c>
      <c r="Q45" s="77">
        <f t="shared" si="7"/>
        <v>0</v>
      </c>
      <c r="R45" s="77">
        <f t="shared" si="13"/>
        <v>0</v>
      </c>
      <c r="S45" s="222">
        <f t="shared" si="14"/>
        <v>0</v>
      </c>
      <c r="T45" s="77">
        <f t="shared" si="10"/>
        <v>0</v>
      </c>
    </row>
    <row r="46" spans="1:20" ht="14.5" x14ac:dyDescent="0.35">
      <c r="A46" s="91"/>
      <c r="B46" s="91"/>
      <c r="C46" s="92"/>
      <c r="D46" s="212"/>
      <c r="E46" s="138"/>
      <c r="F46" s="139"/>
      <c r="G46" s="216"/>
      <c r="H46" s="71" t="str">
        <f t="shared" si="15"/>
        <v/>
      </c>
      <c r="I46" s="92"/>
      <c r="J46" s="70" t="str">
        <f t="shared" si="16"/>
        <v/>
      </c>
      <c r="K46" s="218" t="str">
        <f t="shared" si="17"/>
        <v/>
      </c>
      <c r="L46" s="153" t="str">
        <f t="shared" si="18"/>
        <v/>
      </c>
      <c r="M46" s="77" t="str">
        <f t="shared" si="0"/>
        <v/>
      </c>
      <c r="N46" s="77">
        <f t="shared" si="11"/>
        <v>0</v>
      </c>
      <c r="O46" s="76">
        <f t="shared" si="12"/>
        <v>0</v>
      </c>
      <c r="P46" s="76">
        <f t="shared" si="1"/>
        <v>0</v>
      </c>
      <c r="Q46" s="77">
        <f t="shared" si="7"/>
        <v>0</v>
      </c>
      <c r="R46" s="77">
        <f t="shared" si="13"/>
        <v>0</v>
      </c>
      <c r="S46" s="222">
        <f t="shared" si="14"/>
        <v>0</v>
      </c>
      <c r="T46" s="77">
        <f t="shared" si="10"/>
        <v>0</v>
      </c>
    </row>
    <row r="47" spans="1:20" ht="14.5" x14ac:dyDescent="0.35">
      <c r="A47" s="91"/>
      <c r="B47" s="91"/>
      <c r="C47" s="92"/>
      <c r="D47" s="212"/>
      <c r="E47" s="138"/>
      <c r="F47" s="139"/>
      <c r="G47" s="216"/>
      <c r="H47" s="71" t="str">
        <f t="shared" si="15"/>
        <v/>
      </c>
      <c r="I47" s="92"/>
      <c r="J47" s="70" t="str">
        <f t="shared" si="16"/>
        <v/>
      </c>
      <c r="K47" s="218" t="str">
        <f t="shared" si="17"/>
        <v/>
      </c>
      <c r="L47" s="153" t="str">
        <f t="shared" si="18"/>
        <v/>
      </c>
      <c r="M47" s="77" t="str">
        <f t="shared" si="0"/>
        <v/>
      </c>
      <c r="N47" s="77">
        <f t="shared" si="11"/>
        <v>0</v>
      </c>
      <c r="O47" s="76">
        <f t="shared" si="12"/>
        <v>0</v>
      </c>
      <c r="P47" s="76">
        <f t="shared" si="1"/>
        <v>0</v>
      </c>
      <c r="Q47" s="77">
        <f t="shared" si="7"/>
        <v>0</v>
      </c>
      <c r="R47" s="77">
        <f t="shared" si="13"/>
        <v>0</v>
      </c>
      <c r="S47" s="222">
        <f t="shared" si="14"/>
        <v>0</v>
      </c>
      <c r="T47" s="77">
        <f t="shared" si="10"/>
        <v>0</v>
      </c>
    </row>
    <row r="48" spans="1:20" ht="14.5" x14ac:dyDescent="0.35">
      <c r="A48" s="91"/>
      <c r="B48" s="91"/>
      <c r="C48" s="92"/>
      <c r="D48" s="212"/>
      <c r="E48" s="138"/>
      <c r="F48" s="139"/>
      <c r="G48" s="216"/>
      <c r="H48" s="71" t="str">
        <f t="shared" si="15"/>
        <v/>
      </c>
      <c r="I48" s="92"/>
      <c r="J48" s="70" t="str">
        <f t="shared" si="16"/>
        <v/>
      </c>
      <c r="K48" s="218" t="str">
        <f t="shared" si="17"/>
        <v/>
      </c>
      <c r="L48" s="153" t="str">
        <f t="shared" si="18"/>
        <v/>
      </c>
      <c r="M48" s="77" t="str">
        <f t="shared" si="0"/>
        <v/>
      </c>
      <c r="N48" s="77">
        <f t="shared" si="11"/>
        <v>0</v>
      </c>
      <c r="O48" s="76">
        <f t="shared" si="12"/>
        <v>0</v>
      </c>
      <c r="P48" s="76">
        <f t="shared" si="1"/>
        <v>0</v>
      </c>
      <c r="Q48" s="77">
        <f t="shared" si="7"/>
        <v>0</v>
      </c>
      <c r="R48" s="77">
        <f t="shared" si="13"/>
        <v>0</v>
      </c>
      <c r="S48" s="222">
        <f t="shared" si="14"/>
        <v>0</v>
      </c>
      <c r="T48" s="77">
        <f t="shared" si="10"/>
        <v>0</v>
      </c>
    </row>
    <row r="49" spans="1:20" ht="14.5" x14ac:dyDescent="0.35">
      <c r="A49" s="91"/>
      <c r="B49" s="91"/>
      <c r="C49" s="92"/>
      <c r="D49" s="212"/>
      <c r="E49" s="138"/>
      <c r="F49" s="139"/>
      <c r="G49" s="216"/>
      <c r="H49" s="71" t="str">
        <f t="shared" si="15"/>
        <v/>
      </c>
      <c r="I49" s="92"/>
      <c r="J49" s="70" t="str">
        <f t="shared" si="16"/>
        <v/>
      </c>
      <c r="K49" s="218" t="str">
        <f t="shared" si="17"/>
        <v/>
      </c>
      <c r="L49" s="153" t="str">
        <f t="shared" si="18"/>
        <v/>
      </c>
      <c r="M49" s="77" t="str">
        <f t="shared" si="0"/>
        <v/>
      </c>
      <c r="N49" s="77">
        <f t="shared" si="11"/>
        <v>0</v>
      </c>
      <c r="O49" s="76">
        <f t="shared" si="12"/>
        <v>0</v>
      </c>
      <c r="P49" s="76">
        <f t="shared" si="1"/>
        <v>0</v>
      </c>
      <c r="Q49" s="77">
        <f t="shared" si="7"/>
        <v>0</v>
      </c>
      <c r="R49" s="77">
        <f t="shared" si="13"/>
        <v>0</v>
      </c>
      <c r="S49" s="222">
        <f t="shared" si="14"/>
        <v>0</v>
      </c>
      <c r="T49" s="77">
        <f t="shared" si="10"/>
        <v>0</v>
      </c>
    </row>
    <row r="50" spans="1:20" ht="14.5" x14ac:dyDescent="0.35">
      <c r="A50" s="91"/>
      <c r="B50" s="91"/>
      <c r="C50" s="92"/>
      <c r="D50" s="212"/>
      <c r="E50" s="138"/>
      <c r="F50" s="139"/>
      <c r="G50" s="216"/>
      <c r="H50" s="71" t="str">
        <f t="shared" si="15"/>
        <v/>
      </c>
      <c r="I50" s="92"/>
      <c r="J50" s="70" t="str">
        <f t="shared" si="16"/>
        <v/>
      </c>
      <c r="K50" s="218" t="str">
        <f t="shared" si="17"/>
        <v/>
      </c>
      <c r="L50" s="153" t="str">
        <f t="shared" si="18"/>
        <v/>
      </c>
      <c r="M50" s="77" t="str">
        <f t="shared" si="0"/>
        <v/>
      </c>
      <c r="N50" s="77">
        <f t="shared" si="11"/>
        <v>0</v>
      </c>
      <c r="O50" s="76">
        <f t="shared" si="12"/>
        <v>0</v>
      </c>
      <c r="P50" s="76">
        <f t="shared" si="1"/>
        <v>0</v>
      </c>
      <c r="Q50" s="77">
        <f t="shared" si="7"/>
        <v>0</v>
      </c>
      <c r="R50" s="77">
        <f t="shared" si="13"/>
        <v>0</v>
      </c>
      <c r="S50" s="222">
        <f t="shared" si="14"/>
        <v>0</v>
      </c>
      <c r="T50" s="77">
        <f t="shared" si="10"/>
        <v>0</v>
      </c>
    </row>
    <row r="51" spans="1:20" ht="14.5" x14ac:dyDescent="0.35">
      <c r="A51" s="91"/>
      <c r="B51" s="91"/>
      <c r="C51" s="92"/>
      <c r="D51" s="212"/>
      <c r="E51" s="138"/>
      <c r="F51" s="139"/>
      <c r="G51" s="216"/>
      <c r="H51" s="71" t="str">
        <f t="shared" si="15"/>
        <v/>
      </c>
      <c r="I51" s="92"/>
      <c r="J51" s="70" t="str">
        <f t="shared" si="16"/>
        <v/>
      </c>
      <c r="K51" s="218" t="str">
        <f t="shared" si="17"/>
        <v/>
      </c>
      <c r="L51" s="153" t="str">
        <f t="shared" si="18"/>
        <v/>
      </c>
      <c r="M51" s="77" t="str">
        <f t="shared" si="0"/>
        <v/>
      </c>
      <c r="N51" s="77">
        <f t="shared" si="11"/>
        <v>0</v>
      </c>
      <c r="O51" s="76">
        <f t="shared" si="12"/>
        <v>0</v>
      </c>
      <c r="P51" s="76">
        <f t="shared" si="1"/>
        <v>0</v>
      </c>
      <c r="Q51" s="77">
        <f t="shared" si="7"/>
        <v>0</v>
      </c>
      <c r="R51" s="77">
        <f t="shared" si="13"/>
        <v>0</v>
      </c>
      <c r="S51" s="222">
        <f t="shared" si="14"/>
        <v>0</v>
      </c>
      <c r="T51" s="77">
        <f t="shared" si="10"/>
        <v>0</v>
      </c>
    </row>
    <row r="52" spans="1:20" ht="14.5" x14ac:dyDescent="0.35">
      <c r="A52" s="91"/>
      <c r="B52" s="91"/>
      <c r="C52" s="92"/>
      <c r="D52" s="212"/>
      <c r="E52" s="138"/>
      <c r="F52" s="139"/>
      <c r="G52" s="216"/>
      <c r="H52" s="71" t="str">
        <f t="shared" si="15"/>
        <v/>
      </c>
      <c r="I52" s="92"/>
      <c r="J52" s="70" t="str">
        <f t="shared" si="16"/>
        <v/>
      </c>
      <c r="K52" s="218" t="str">
        <f t="shared" si="17"/>
        <v/>
      </c>
      <c r="L52" s="153" t="str">
        <f t="shared" si="18"/>
        <v/>
      </c>
      <c r="M52" s="77" t="str">
        <f t="shared" si="0"/>
        <v/>
      </c>
      <c r="N52" s="77">
        <f t="shared" si="11"/>
        <v>0</v>
      </c>
      <c r="O52" s="76">
        <f t="shared" si="12"/>
        <v>0</v>
      </c>
      <c r="P52" s="76">
        <f t="shared" si="1"/>
        <v>0</v>
      </c>
      <c r="Q52" s="77">
        <f t="shared" si="7"/>
        <v>0</v>
      </c>
      <c r="R52" s="77">
        <f t="shared" si="13"/>
        <v>0</v>
      </c>
      <c r="S52" s="222">
        <f t="shared" si="14"/>
        <v>0</v>
      </c>
      <c r="T52" s="77">
        <f t="shared" si="10"/>
        <v>0</v>
      </c>
    </row>
    <row r="53" spans="1:20" ht="14.5" x14ac:dyDescent="0.35">
      <c r="A53" s="91"/>
      <c r="B53" s="91"/>
      <c r="C53" s="92"/>
      <c r="D53" s="212"/>
      <c r="E53" s="138"/>
      <c r="F53" s="139"/>
      <c r="G53" s="216"/>
      <c r="H53" s="71" t="str">
        <f t="shared" si="15"/>
        <v/>
      </c>
      <c r="I53" s="92"/>
      <c r="J53" s="70" t="str">
        <f t="shared" si="16"/>
        <v/>
      </c>
      <c r="K53" s="218" t="str">
        <f t="shared" si="17"/>
        <v/>
      </c>
      <c r="L53" s="153" t="str">
        <f t="shared" si="18"/>
        <v/>
      </c>
      <c r="M53" s="77" t="str">
        <f t="shared" si="0"/>
        <v/>
      </c>
      <c r="N53" s="77">
        <f t="shared" si="11"/>
        <v>0</v>
      </c>
      <c r="O53" s="76">
        <f t="shared" si="12"/>
        <v>0</v>
      </c>
      <c r="P53" s="76">
        <f t="shared" si="1"/>
        <v>0</v>
      </c>
      <c r="Q53" s="77">
        <f t="shared" si="7"/>
        <v>0</v>
      </c>
      <c r="R53" s="77">
        <f t="shared" si="13"/>
        <v>0</v>
      </c>
      <c r="S53" s="222">
        <f t="shared" si="14"/>
        <v>0</v>
      </c>
      <c r="T53" s="77">
        <f t="shared" si="10"/>
        <v>0</v>
      </c>
    </row>
    <row r="54" spans="1:20" ht="14.5" x14ac:dyDescent="0.35">
      <c r="A54" s="91"/>
      <c r="B54" s="91"/>
      <c r="C54" s="92"/>
      <c r="D54" s="212"/>
      <c r="E54" s="138"/>
      <c r="F54" s="139"/>
      <c r="G54" s="216"/>
      <c r="H54" s="71" t="str">
        <f t="shared" si="15"/>
        <v/>
      </c>
      <c r="I54" s="92"/>
      <c r="J54" s="70" t="str">
        <f t="shared" si="16"/>
        <v/>
      </c>
      <c r="K54" s="218" t="str">
        <f t="shared" si="17"/>
        <v/>
      </c>
      <c r="L54" s="153" t="str">
        <f t="shared" si="18"/>
        <v/>
      </c>
      <c r="M54" s="77" t="str">
        <f t="shared" si="0"/>
        <v/>
      </c>
      <c r="N54" s="77">
        <f t="shared" si="11"/>
        <v>0</v>
      </c>
      <c r="O54" s="76">
        <f t="shared" si="12"/>
        <v>0</v>
      </c>
      <c r="P54" s="76">
        <f t="shared" si="1"/>
        <v>0</v>
      </c>
      <c r="Q54" s="77">
        <f t="shared" si="7"/>
        <v>0</v>
      </c>
      <c r="R54" s="77">
        <f t="shared" si="13"/>
        <v>0</v>
      </c>
      <c r="S54" s="222">
        <f t="shared" si="14"/>
        <v>0</v>
      </c>
      <c r="T54" s="77">
        <f t="shared" si="10"/>
        <v>0</v>
      </c>
    </row>
    <row r="55" spans="1:20" ht="14.5" x14ac:dyDescent="0.35">
      <c r="A55" s="91"/>
      <c r="B55" s="91"/>
      <c r="C55" s="92"/>
      <c r="D55" s="212"/>
      <c r="E55" s="138"/>
      <c r="F55" s="139"/>
      <c r="G55" s="216"/>
      <c r="H55" s="71" t="str">
        <f t="shared" si="15"/>
        <v/>
      </c>
      <c r="I55" s="92"/>
      <c r="J55" s="70" t="str">
        <f t="shared" si="16"/>
        <v/>
      </c>
      <c r="K55" s="218" t="str">
        <f t="shared" si="17"/>
        <v/>
      </c>
      <c r="L55" s="153" t="str">
        <f t="shared" si="18"/>
        <v/>
      </c>
      <c r="M55" s="77" t="str">
        <f t="shared" si="0"/>
        <v/>
      </c>
      <c r="N55" s="77">
        <f t="shared" si="11"/>
        <v>0</v>
      </c>
      <c r="O55" s="76">
        <f t="shared" si="12"/>
        <v>0</v>
      </c>
      <c r="P55" s="76">
        <f t="shared" si="1"/>
        <v>0</v>
      </c>
      <c r="Q55" s="77">
        <f t="shared" si="7"/>
        <v>0</v>
      </c>
      <c r="R55" s="77">
        <f t="shared" si="13"/>
        <v>0</v>
      </c>
      <c r="S55" s="222">
        <f t="shared" si="14"/>
        <v>0</v>
      </c>
      <c r="T55" s="77">
        <f t="shared" si="10"/>
        <v>0</v>
      </c>
    </row>
    <row r="56" spans="1:20" ht="14.5" x14ac:dyDescent="0.35">
      <c r="A56" s="91"/>
      <c r="B56" s="91"/>
      <c r="C56" s="92"/>
      <c r="D56" s="212"/>
      <c r="E56" s="138"/>
      <c r="F56" s="139"/>
      <c r="G56" s="216"/>
      <c r="H56" s="71" t="str">
        <f t="shared" si="15"/>
        <v/>
      </c>
      <c r="I56" s="92"/>
      <c r="J56" s="70" t="str">
        <f t="shared" ref="J56:J112" si="19">IF(C56*D56&gt;0,+C56/D56,"")</f>
        <v/>
      </c>
      <c r="K56" s="218" t="str">
        <f t="shared" ref="K56:K112" si="20">IF(C56*D56&gt;0,+E56*G56,"")</f>
        <v/>
      </c>
      <c r="L56" s="153" t="str">
        <f t="shared" si="18"/>
        <v/>
      </c>
      <c r="M56" s="77" t="str">
        <f t="shared" si="0"/>
        <v/>
      </c>
      <c r="N56" s="77">
        <f t="shared" si="11"/>
        <v>0</v>
      </c>
      <c r="O56" s="76">
        <f t="shared" ref="O56:O112" si="21">IF(F56&gt;E56,1,0)</f>
        <v>0</v>
      </c>
      <c r="P56" s="76">
        <f t="shared" si="1"/>
        <v>0</v>
      </c>
      <c r="Q56" s="77">
        <f t="shared" si="7"/>
        <v>0</v>
      </c>
      <c r="R56" s="77">
        <f t="shared" ref="R56:R112" si="22">IF(AND(F56&lt;1,I56&gt;0),1,0)</f>
        <v>0</v>
      </c>
      <c r="S56" s="222">
        <f t="shared" ref="S56:S112" si="23">IF(AND(ISBLANK(A56),ISBLANK(C56),ISBLANK(D56),ISBLANK(E56),ISBLANK(F56),ISBLANK(G56),ISBLANK(I56)),0,IF(ISBLANK(B56),1,0))</f>
        <v>0</v>
      </c>
      <c r="T56" s="77">
        <f t="shared" si="10"/>
        <v>0</v>
      </c>
    </row>
    <row r="57" spans="1:20" ht="14.5" x14ac:dyDescent="0.35">
      <c r="A57" s="91"/>
      <c r="B57" s="91"/>
      <c r="C57" s="92"/>
      <c r="D57" s="212"/>
      <c r="E57" s="138"/>
      <c r="F57" s="139"/>
      <c r="G57" s="216"/>
      <c r="H57" s="71" t="str">
        <f t="shared" si="15"/>
        <v/>
      </c>
      <c r="I57" s="92"/>
      <c r="J57" s="70" t="str">
        <f t="shared" si="19"/>
        <v/>
      </c>
      <c r="K57" s="218" t="str">
        <f t="shared" si="20"/>
        <v/>
      </c>
      <c r="L57" s="153" t="str">
        <f t="shared" si="18"/>
        <v/>
      </c>
      <c r="M57" s="77" t="str">
        <f t="shared" si="0"/>
        <v/>
      </c>
      <c r="N57" s="77">
        <f t="shared" si="11"/>
        <v>0</v>
      </c>
      <c r="O57" s="76">
        <f t="shared" si="21"/>
        <v>0</v>
      </c>
      <c r="P57" s="76">
        <f t="shared" si="1"/>
        <v>0</v>
      </c>
      <c r="Q57" s="77">
        <f t="shared" si="7"/>
        <v>0</v>
      </c>
      <c r="R57" s="77">
        <f t="shared" si="22"/>
        <v>0</v>
      </c>
      <c r="S57" s="222">
        <f t="shared" si="23"/>
        <v>0</v>
      </c>
      <c r="T57" s="77">
        <f t="shared" si="10"/>
        <v>0</v>
      </c>
    </row>
    <row r="58" spans="1:20" ht="14.5" x14ac:dyDescent="0.35">
      <c r="A58" s="91"/>
      <c r="B58" s="91"/>
      <c r="C58" s="92"/>
      <c r="D58" s="212"/>
      <c r="E58" s="138"/>
      <c r="F58" s="139"/>
      <c r="G58" s="216"/>
      <c r="H58" s="71" t="str">
        <f t="shared" si="15"/>
        <v/>
      </c>
      <c r="I58" s="92"/>
      <c r="J58" s="70" t="str">
        <f t="shared" si="19"/>
        <v/>
      </c>
      <c r="K58" s="218" t="str">
        <f t="shared" si="20"/>
        <v/>
      </c>
      <c r="L58" s="153" t="str">
        <f t="shared" si="18"/>
        <v/>
      </c>
      <c r="M58" s="77" t="str">
        <f t="shared" si="0"/>
        <v/>
      </c>
      <c r="N58" s="77">
        <f t="shared" si="11"/>
        <v>0</v>
      </c>
      <c r="O58" s="76">
        <f t="shared" si="21"/>
        <v>0</v>
      </c>
      <c r="P58" s="76">
        <f t="shared" si="1"/>
        <v>0</v>
      </c>
      <c r="Q58" s="77">
        <f t="shared" si="7"/>
        <v>0</v>
      </c>
      <c r="R58" s="77">
        <f t="shared" si="22"/>
        <v>0</v>
      </c>
      <c r="S58" s="222">
        <f t="shared" si="23"/>
        <v>0</v>
      </c>
      <c r="T58" s="77">
        <f t="shared" si="10"/>
        <v>0</v>
      </c>
    </row>
    <row r="59" spans="1:20" ht="14.5" x14ac:dyDescent="0.35">
      <c r="A59" s="91"/>
      <c r="B59" s="91"/>
      <c r="C59" s="92"/>
      <c r="D59" s="212"/>
      <c r="E59" s="138"/>
      <c r="F59" s="139"/>
      <c r="G59" s="216"/>
      <c r="H59" s="71" t="str">
        <f t="shared" si="15"/>
        <v/>
      </c>
      <c r="I59" s="92"/>
      <c r="J59" s="70" t="str">
        <f t="shared" si="19"/>
        <v/>
      </c>
      <c r="K59" s="218" t="str">
        <f t="shared" si="20"/>
        <v/>
      </c>
      <c r="L59" s="153" t="str">
        <f t="shared" si="18"/>
        <v/>
      </c>
      <c r="M59" s="77" t="str">
        <f t="shared" si="0"/>
        <v/>
      </c>
      <c r="N59" s="77">
        <f t="shared" si="11"/>
        <v>0</v>
      </c>
      <c r="O59" s="76">
        <f t="shared" si="21"/>
        <v>0</v>
      </c>
      <c r="P59" s="76">
        <f t="shared" si="1"/>
        <v>0</v>
      </c>
      <c r="Q59" s="77">
        <f t="shared" si="7"/>
        <v>0</v>
      </c>
      <c r="R59" s="77">
        <f t="shared" si="22"/>
        <v>0</v>
      </c>
      <c r="S59" s="222">
        <f t="shared" si="23"/>
        <v>0</v>
      </c>
      <c r="T59" s="77">
        <f t="shared" si="10"/>
        <v>0</v>
      </c>
    </row>
    <row r="60" spans="1:20" ht="14.5" x14ac:dyDescent="0.35">
      <c r="A60" s="91"/>
      <c r="B60" s="91"/>
      <c r="C60" s="92"/>
      <c r="D60" s="212"/>
      <c r="E60" s="138"/>
      <c r="F60" s="139"/>
      <c r="G60" s="216"/>
      <c r="H60" s="71" t="str">
        <f t="shared" si="15"/>
        <v/>
      </c>
      <c r="I60" s="92"/>
      <c r="J60" s="70" t="str">
        <f t="shared" si="19"/>
        <v/>
      </c>
      <c r="K60" s="218" t="str">
        <f t="shared" si="20"/>
        <v/>
      </c>
      <c r="L60" s="153" t="str">
        <f t="shared" si="18"/>
        <v/>
      </c>
      <c r="M60" s="77" t="str">
        <f t="shared" si="0"/>
        <v/>
      </c>
      <c r="N60" s="77">
        <f t="shared" si="11"/>
        <v>0</v>
      </c>
      <c r="O60" s="76">
        <f t="shared" si="21"/>
        <v>0</v>
      </c>
      <c r="P60" s="76">
        <f t="shared" si="1"/>
        <v>0</v>
      </c>
      <c r="Q60" s="77">
        <f t="shared" si="7"/>
        <v>0</v>
      </c>
      <c r="R60" s="77">
        <f t="shared" si="22"/>
        <v>0</v>
      </c>
      <c r="S60" s="222">
        <f t="shared" si="23"/>
        <v>0</v>
      </c>
      <c r="T60" s="77">
        <f t="shared" si="10"/>
        <v>0</v>
      </c>
    </row>
    <row r="61" spans="1:20" ht="14.5" x14ac:dyDescent="0.35">
      <c r="A61" s="91"/>
      <c r="B61" s="91"/>
      <c r="C61" s="92"/>
      <c r="D61" s="212"/>
      <c r="E61" s="138"/>
      <c r="F61" s="139"/>
      <c r="G61" s="216"/>
      <c r="H61" s="71" t="str">
        <f t="shared" si="15"/>
        <v/>
      </c>
      <c r="I61" s="92"/>
      <c r="J61" s="70" t="str">
        <f t="shared" si="19"/>
        <v/>
      </c>
      <c r="K61" s="218" t="str">
        <f t="shared" si="20"/>
        <v/>
      </c>
      <c r="L61" s="153" t="str">
        <f t="shared" si="18"/>
        <v/>
      </c>
      <c r="M61" s="77" t="str">
        <f t="shared" si="0"/>
        <v/>
      </c>
      <c r="N61" s="77">
        <f t="shared" si="11"/>
        <v>0</v>
      </c>
      <c r="O61" s="76">
        <f t="shared" si="21"/>
        <v>0</v>
      </c>
      <c r="P61" s="76">
        <f t="shared" si="1"/>
        <v>0</v>
      </c>
      <c r="Q61" s="77">
        <f t="shared" si="7"/>
        <v>0</v>
      </c>
      <c r="R61" s="77">
        <f t="shared" si="22"/>
        <v>0</v>
      </c>
      <c r="S61" s="222">
        <f t="shared" si="23"/>
        <v>0</v>
      </c>
      <c r="T61" s="77">
        <f t="shared" si="10"/>
        <v>0</v>
      </c>
    </row>
    <row r="62" spans="1:20" ht="14.5" x14ac:dyDescent="0.35">
      <c r="A62" s="91"/>
      <c r="B62" s="91"/>
      <c r="C62" s="92"/>
      <c r="D62" s="212"/>
      <c r="E62" s="138"/>
      <c r="F62" s="139"/>
      <c r="G62" s="216"/>
      <c r="H62" s="71" t="str">
        <f t="shared" si="15"/>
        <v/>
      </c>
      <c r="I62" s="92"/>
      <c r="J62" s="70" t="str">
        <f t="shared" si="19"/>
        <v/>
      </c>
      <c r="K62" s="218" t="str">
        <f t="shared" si="20"/>
        <v/>
      </c>
      <c r="L62" s="153" t="str">
        <f t="shared" si="18"/>
        <v/>
      </c>
      <c r="M62" s="77" t="str">
        <f t="shared" si="0"/>
        <v/>
      </c>
      <c r="N62" s="77">
        <f t="shared" si="11"/>
        <v>0</v>
      </c>
      <c r="O62" s="76">
        <f t="shared" si="21"/>
        <v>0</v>
      </c>
      <c r="P62" s="76">
        <f t="shared" si="1"/>
        <v>0</v>
      </c>
      <c r="Q62" s="77">
        <f t="shared" si="7"/>
        <v>0</v>
      </c>
      <c r="R62" s="77">
        <f t="shared" si="22"/>
        <v>0</v>
      </c>
      <c r="S62" s="222">
        <f t="shared" si="23"/>
        <v>0</v>
      </c>
      <c r="T62" s="77">
        <f t="shared" si="10"/>
        <v>0</v>
      </c>
    </row>
    <row r="63" spans="1:20" ht="14.5" x14ac:dyDescent="0.35">
      <c r="A63" s="91"/>
      <c r="B63" s="91"/>
      <c r="C63" s="92"/>
      <c r="D63" s="212"/>
      <c r="E63" s="138"/>
      <c r="F63" s="139"/>
      <c r="G63" s="216"/>
      <c r="H63" s="71" t="str">
        <f t="shared" si="15"/>
        <v/>
      </c>
      <c r="I63" s="92"/>
      <c r="J63" s="70" t="str">
        <f t="shared" si="19"/>
        <v/>
      </c>
      <c r="K63" s="218" t="str">
        <f t="shared" si="20"/>
        <v/>
      </c>
      <c r="L63" s="153" t="str">
        <f t="shared" si="18"/>
        <v/>
      </c>
      <c r="M63" s="77" t="str">
        <f t="shared" si="0"/>
        <v/>
      </c>
      <c r="N63" s="77">
        <f t="shared" si="11"/>
        <v>0</v>
      </c>
      <c r="O63" s="76">
        <f t="shared" si="21"/>
        <v>0</v>
      </c>
      <c r="P63" s="76">
        <f t="shared" si="1"/>
        <v>0</v>
      </c>
      <c r="Q63" s="77">
        <f t="shared" si="7"/>
        <v>0</v>
      </c>
      <c r="R63" s="77">
        <f t="shared" si="22"/>
        <v>0</v>
      </c>
      <c r="S63" s="222">
        <f t="shared" si="23"/>
        <v>0</v>
      </c>
      <c r="T63" s="77">
        <f t="shared" si="10"/>
        <v>0</v>
      </c>
    </row>
    <row r="64" spans="1:20" ht="14.5" x14ac:dyDescent="0.35">
      <c r="A64" s="91"/>
      <c r="B64" s="91"/>
      <c r="C64" s="92"/>
      <c r="D64" s="212"/>
      <c r="E64" s="138"/>
      <c r="F64" s="139"/>
      <c r="G64" s="216"/>
      <c r="H64" s="71" t="str">
        <f t="shared" si="15"/>
        <v/>
      </c>
      <c r="I64" s="92"/>
      <c r="J64" s="70" t="str">
        <f t="shared" si="19"/>
        <v/>
      </c>
      <c r="K64" s="218" t="str">
        <f t="shared" si="20"/>
        <v/>
      </c>
      <c r="L64" s="153" t="str">
        <f t="shared" si="18"/>
        <v/>
      </c>
      <c r="M64" s="77" t="str">
        <f t="shared" si="0"/>
        <v/>
      </c>
      <c r="N64" s="77">
        <f t="shared" si="11"/>
        <v>0</v>
      </c>
      <c r="O64" s="76">
        <f t="shared" si="21"/>
        <v>0</v>
      </c>
      <c r="P64" s="76">
        <f t="shared" si="1"/>
        <v>0</v>
      </c>
      <c r="Q64" s="77">
        <f t="shared" si="7"/>
        <v>0</v>
      </c>
      <c r="R64" s="77">
        <f t="shared" si="22"/>
        <v>0</v>
      </c>
      <c r="S64" s="222">
        <f t="shared" si="23"/>
        <v>0</v>
      </c>
      <c r="T64" s="77">
        <f t="shared" si="10"/>
        <v>0</v>
      </c>
    </row>
    <row r="65" spans="1:20" ht="14.5" x14ac:dyDescent="0.35">
      <c r="A65" s="91"/>
      <c r="B65" s="91"/>
      <c r="C65" s="92"/>
      <c r="D65" s="212"/>
      <c r="E65" s="138"/>
      <c r="F65" s="139"/>
      <c r="G65" s="216"/>
      <c r="H65" s="71" t="str">
        <f t="shared" si="15"/>
        <v/>
      </c>
      <c r="I65" s="92"/>
      <c r="J65" s="70" t="str">
        <f t="shared" si="19"/>
        <v/>
      </c>
      <c r="K65" s="218" t="str">
        <f t="shared" si="20"/>
        <v/>
      </c>
      <c r="L65" s="153" t="str">
        <f t="shared" si="18"/>
        <v/>
      </c>
      <c r="M65" s="77" t="str">
        <f t="shared" si="0"/>
        <v/>
      </c>
      <c r="N65" s="77">
        <f t="shared" si="11"/>
        <v>0</v>
      </c>
      <c r="O65" s="76">
        <f t="shared" si="21"/>
        <v>0</v>
      </c>
      <c r="P65" s="76">
        <f t="shared" si="1"/>
        <v>0</v>
      </c>
      <c r="Q65" s="77">
        <f t="shared" si="7"/>
        <v>0</v>
      </c>
      <c r="R65" s="77">
        <f t="shared" si="22"/>
        <v>0</v>
      </c>
      <c r="S65" s="222">
        <f t="shared" si="23"/>
        <v>0</v>
      </c>
      <c r="T65" s="77">
        <f t="shared" si="10"/>
        <v>0</v>
      </c>
    </row>
    <row r="66" spans="1:20" ht="14.5" x14ac:dyDescent="0.35">
      <c r="A66" s="91"/>
      <c r="B66" s="91"/>
      <c r="C66" s="92"/>
      <c r="D66" s="212"/>
      <c r="E66" s="138"/>
      <c r="F66" s="139"/>
      <c r="G66" s="216"/>
      <c r="H66" s="71" t="str">
        <f t="shared" si="15"/>
        <v/>
      </c>
      <c r="I66" s="92"/>
      <c r="J66" s="70" t="str">
        <f t="shared" si="19"/>
        <v/>
      </c>
      <c r="K66" s="218" t="str">
        <f t="shared" si="20"/>
        <v/>
      </c>
      <c r="L66" s="153" t="str">
        <f t="shared" si="18"/>
        <v/>
      </c>
      <c r="M66" s="77" t="str">
        <f t="shared" si="0"/>
        <v/>
      </c>
      <c r="N66" s="77">
        <f t="shared" si="11"/>
        <v>0</v>
      </c>
      <c r="O66" s="76">
        <f t="shared" si="21"/>
        <v>0</v>
      </c>
      <c r="P66" s="76">
        <f t="shared" si="1"/>
        <v>0</v>
      </c>
      <c r="Q66" s="77">
        <f t="shared" si="7"/>
        <v>0</v>
      </c>
      <c r="R66" s="77">
        <f t="shared" si="22"/>
        <v>0</v>
      </c>
      <c r="S66" s="222">
        <f t="shared" si="23"/>
        <v>0</v>
      </c>
      <c r="T66" s="77">
        <f t="shared" si="10"/>
        <v>0</v>
      </c>
    </row>
    <row r="67" spans="1:20" ht="14.5" x14ac:dyDescent="0.35">
      <c r="A67" s="91"/>
      <c r="B67" s="91"/>
      <c r="C67" s="92"/>
      <c r="D67" s="212"/>
      <c r="E67" s="138"/>
      <c r="F67" s="139"/>
      <c r="G67" s="216"/>
      <c r="H67" s="71" t="str">
        <f t="shared" si="15"/>
        <v/>
      </c>
      <c r="I67" s="92"/>
      <c r="J67" s="70" t="str">
        <f t="shared" si="19"/>
        <v/>
      </c>
      <c r="K67" s="218" t="str">
        <f t="shared" si="20"/>
        <v/>
      </c>
      <c r="L67" s="153" t="str">
        <f t="shared" si="18"/>
        <v/>
      </c>
      <c r="M67" s="77" t="str">
        <f t="shared" si="0"/>
        <v/>
      </c>
      <c r="N67" s="77">
        <f t="shared" si="11"/>
        <v>0</v>
      </c>
      <c r="O67" s="76">
        <f t="shared" si="21"/>
        <v>0</v>
      </c>
      <c r="P67" s="76">
        <f t="shared" si="1"/>
        <v>0</v>
      </c>
      <c r="Q67" s="77">
        <f t="shared" si="7"/>
        <v>0</v>
      </c>
      <c r="R67" s="77">
        <f t="shared" si="22"/>
        <v>0</v>
      </c>
      <c r="S67" s="222">
        <f t="shared" si="23"/>
        <v>0</v>
      </c>
      <c r="T67" s="77">
        <f t="shared" si="10"/>
        <v>0</v>
      </c>
    </row>
    <row r="68" spans="1:20" ht="14.5" x14ac:dyDescent="0.35">
      <c r="A68" s="91"/>
      <c r="B68" s="91"/>
      <c r="C68" s="92"/>
      <c r="D68" s="212"/>
      <c r="E68" s="138"/>
      <c r="F68" s="139"/>
      <c r="G68" s="216"/>
      <c r="H68" s="71" t="str">
        <f t="shared" si="15"/>
        <v/>
      </c>
      <c r="I68" s="92"/>
      <c r="J68" s="70" t="str">
        <f t="shared" si="19"/>
        <v/>
      </c>
      <c r="K68" s="218" t="str">
        <f t="shared" si="20"/>
        <v/>
      </c>
      <c r="L68" s="153" t="str">
        <f t="shared" si="18"/>
        <v/>
      </c>
      <c r="M68" s="77" t="str">
        <f t="shared" si="0"/>
        <v/>
      </c>
      <c r="N68" s="77">
        <f t="shared" si="11"/>
        <v>0</v>
      </c>
      <c r="O68" s="76">
        <f t="shared" si="21"/>
        <v>0</v>
      </c>
      <c r="P68" s="76">
        <f t="shared" si="1"/>
        <v>0</v>
      </c>
      <c r="Q68" s="77">
        <f t="shared" si="7"/>
        <v>0</v>
      </c>
      <c r="R68" s="77">
        <f t="shared" si="22"/>
        <v>0</v>
      </c>
      <c r="S68" s="222">
        <f t="shared" si="23"/>
        <v>0</v>
      </c>
      <c r="T68" s="77">
        <f t="shared" si="10"/>
        <v>0</v>
      </c>
    </row>
    <row r="69" spans="1:20" ht="14.5" x14ac:dyDescent="0.35">
      <c r="A69" s="91"/>
      <c r="B69" s="91"/>
      <c r="C69" s="92"/>
      <c r="D69" s="212"/>
      <c r="E69" s="138"/>
      <c r="F69" s="139"/>
      <c r="G69" s="216"/>
      <c r="H69" s="71" t="str">
        <f t="shared" si="15"/>
        <v/>
      </c>
      <c r="I69" s="92"/>
      <c r="J69" s="70" t="str">
        <f t="shared" si="19"/>
        <v/>
      </c>
      <c r="K69" s="218" t="str">
        <f t="shared" si="20"/>
        <v/>
      </c>
      <c r="L69" s="153" t="str">
        <f t="shared" si="18"/>
        <v/>
      </c>
      <c r="M69" s="77" t="str">
        <f t="shared" si="0"/>
        <v/>
      </c>
      <c r="N69" s="77">
        <f t="shared" si="11"/>
        <v>0</v>
      </c>
      <c r="O69" s="76">
        <f t="shared" si="21"/>
        <v>0</v>
      </c>
      <c r="P69" s="76">
        <f t="shared" si="1"/>
        <v>0</v>
      </c>
      <c r="Q69" s="77">
        <f t="shared" si="7"/>
        <v>0</v>
      </c>
      <c r="R69" s="77">
        <f t="shared" si="22"/>
        <v>0</v>
      </c>
      <c r="S69" s="222">
        <f t="shared" si="23"/>
        <v>0</v>
      </c>
      <c r="T69" s="77">
        <f t="shared" si="10"/>
        <v>0</v>
      </c>
    </row>
    <row r="70" spans="1:20" ht="14.5" x14ac:dyDescent="0.35">
      <c r="A70" s="91"/>
      <c r="B70" s="91"/>
      <c r="C70" s="92"/>
      <c r="D70" s="212"/>
      <c r="E70" s="138"/>
      <c r="F70" s="139"/>
      <c r="G70" s="216"/>
      <c r="H70" s="71" t="str">
        <f t="shared" si="15"/>
        <v/>
      </c>
      <c r="I70" s="92"/>
      <c r="J70" s="70" t="str">
        <f t="shared" si="19"/>
        <v/>
      </c>
      <c r="K70" s="218" t="str">
        <f t="shared" si="20"/>
        <v/>
      </c>
      <c r="L70" s="153" t="str">
        <f t="shared" si="18"/>
        <v/>
      </c>
      <c r="M70" s="77" t="str">
        <f t="shared" si="0"/>
        <v/>
      </c>
      <c r="N70" s="77">
        <f t="shared" si="11"/>
        <v>0</v>
      </c>
      <c r="O70" s="76">
        <f t="shared" si="21"/>
        <v>0</v>
      </c>
      <c r="P70" s="76">
        <f t="shared" si="1"/>
        <v>0</v>
      </c>
      <c r="Q70" s="77">
        <f t="shared" si="7"/>
        <v>0</v>
      </c>
      <c r="R70" s="77">
        <f t="shared" si="22"/>
        <v>0</v>
      </c>
      <c r="S70" s="222">
        <f t="shared" si="23"/>
        <v>0</v>
      </c>
      <c r="T70" s="77">
        <f t="shared" si="10"/>
        <v>0</v>
      </c>
    </row>
    <row r="71" spans="1:20" ht="14.5" x14ac:dyDescent="0.35">
      <c r="A71" s="91"/>
      <c r="B71" s="91"/>
      <c r="C71" s="92"/>
      <c r="D71" s="212"/>
      <c r="E71" s="138"/>
      <c r="F71" s="139"/>
      <c r="G71" s="216"/>
      <c r="H71" s="71" t="str">
        <f t="shared" si="15"/>
        <v/>
      </c>
      <c r="I71" s="92"/>
      <c r="J71" s="70" t="str">
        <f t="shared" si="19"/>
        <v/>
      </c>
      <c r="K71" s="218" t="str">
        <f t="shared" si="20"/>
        <v/>
      </c>
      <c r="L71" s="153" t="str">
        <f t="shared" si="18"/>
        <v/>
      </c>
      <c r="M71" s="77" t="str">
        <f t="shared" si="0"/>
        <v/>
      </c>
      <c r="N71" s="77">
        <f t="shared" si="11"/>
        <v>0</v>
      </c>
      <c r="O71" s="76">
        <f t="shared" si="21"/>
        <v>0</v>
      </c>
      <c r="P71" s="76">
        <f t="shared" si="1"/>
        <v>0</v>
      </c>
      <c r="Q71" s="77">
        <f t="shared" si="7"/>
        <v>0</v>
      </c>
      <c r="R71" s="77">
        <f t="shared" si="22"/>
        <v>0</v>
      </c>
      <c r="S71" s="222">
        <f t="shared" si="23"/>
        <v>0</v>
      </c>
      <c r="T71" s="77">
        <f t="shared" si="10"/>
        <v>0</v>
      </c>
    </row>
    <row r="72" spans="1:20" ht="14.5" x14ac:dyDescent="0.35">
      <c r="A72" s="91"/>
      <c r="B72" s="91"/>
      <c r="C72" s="92"/>
      <c r="D72" s="212"/>
      <c r="E72" s="138"/>
      <c r="F72" s="139"/>
      <c r="G72" s="216"/>
      <c r="H72" s="71" t="str">
        <f t="shared" si="15"/>
        <v/>
      </c>
      <c r="I72" s="92"/>
      <c r="J72" s="70" t="str">
        <f t="shared" si="19"/>
        <v/>
      </c>
      <c r="K72" s="218" t="str">
        <f t="shared" si="20"/>
        <v/>
      </c>
      <c r="L72" s="153" t="str">
        <f t="shared" si="18"/>
        <v/>
      </c>
      <c r="M72" s="77" t="str">
        <f t="shared" ref="M72:M135" si="24">IF(C72&gt;0,IF(J72&lt;=3470,$A$372,IF(J72&gt;=4340,$A$374,$A$373)),"")</f>
        <v/>
      </c>
      <c r="N72" s="77">
        <f t="shared" si="11"/>
        <v>0</v>
      </c>
      <c r="O72" s="76">
        <f t="shared" si="21"/>
        <v>0</v>
      </c>
      <c r="P72" s="76">
        <f t="shared" ref="P72:P135" si="25">IF(AND(M72=$A$373,ISBLANK(G72)),1,0)</f>
        <v>0</v>
      </c>
      <c r="Q72" s="77">
        <f t="shared" si="7"/>
        <v>0</v>
      </c>
      <c r="R72" s="77">
        <f t="shared" si="22"/>
        <v>0</v>
      </c>
      <c r="S72" s="222">
        <f t="shared" si="23"/>
        <v>0</v>
      </c>
      <c r="T72" s="77">
        <f t="shared" si="10"/>
        <v>0</v>
      </c>
    </row>
    <row r="73" spans="1:20" ht="14.5" x14ac:dyDescent="0.35">
      <c r="A73" s="91"/>
      <c r="B73" s="91"/>
      <c r="C73" s="92"/>
      <c r="D73" s="212"/>
      <c r="E73" s="138"/>
      <c r="F73" s="139"/>
      <c r="G73" s="216"/>
      <c r="H73" s="71" t="str">
        <f t="shared" si="15"/>
        <v/>
      </c>
      <c r="I73" s="92"/>
      <c r="J73" s="70" t="str">
        <f t="shared" si="19"/>
        <v/>
      </c>
      <c r="K73" s="218" t="str">
        <f t="shared" si="20"/>
        <v/>
      </c>
      <c r="L73" s="153" t="str">
        <f t="shared" ref="L73:L136" si="26">IF(AND(C73&gt;0,T73=0),IF(D73&gt;0,+E73*C73,C73)/$D$4*$D$5,"")</f>
        <v/>
      </c>
      <c r="M73" s="77" t="str">
        <f t="shared" si="24"/>
        <v/>
      </c>
      <c r="N73" s="77">
        <f t="shared" si="11"/>
        <v>0</v>
      </c>
      <c r="O73" s="76">
        <f t="shared" si="21"/>
        <v>0</v>
      </c>
      <c r="P73" s="76">
        <f t="shared" si="25"/>
        <v>0</v>
      </c>
      <c r="Q73" s="77">
        <f t="shared" ref="Q73:Q136" si="27">IF(AND(C73&gt;0,H73&lt;&gt;""),IF(OR(H73="",I73&gt;H73),1,0),0)</f>
        <v>0</v>
      </c>
      <c r="R73" s="77">
        <f t="shared" si="22"/>
        <v>0</v>
      </c>
      <c r="S73" s="222">
        <f t="shared" si="23"/>
        <v>0</v>
      </c>
      <c r="T73" s="77">
        <f t="shared" ref="T73:T136" si="28">IF(D73&gt;1,1,0)</f>
        <v>0</v>
      </c>
    </row>
    <row r="74" spans="1:20" ht="14.5" x14ac:dyDescent="0.35">
      <c r="A74" s="91"/>
      <c r="B74" s="91"/>
      <c r="C74" s="92"/>
      <c r="D74" s="212"/>
      <c r="E74" s="138"/>
      <c r="F74" s="139"/>
      <c r="G74" s="216"/>
      <c r="H74" s="71" t="str">
        <f t="shared" ref="H74:H137" si="29">IF($B$4="","",IF(T74&lt;&gt;0,"",IF(C74*D74&gt;0,ROUND(+G74/5*$D$5*E74*D74,2),"")))</f>
        <v/>
      </c>
      <c r="I74" s="92"/>
      <c r="J74" s="70" t="str">
        <f t="shared" si="19"/>
        <v/>
      </c>
      <c r="K74" s="218" t="str">
        <f t="shared" si="20"/>
        <v/>
      </c>
      <c r="L74" s="153" t="str">
        <f t="shared" si="26"/>
        <v/>
      </c>
      <c r="M74" s="77" t="str">
        <f t="shared" si="24"/>
        <v/>
      </c>
      <c r="N74" s="77">
        <f t="shared" ref="N74:N137" si="30">IF(C74=0,0,IF(C74&gt;12350,1,0))</f>
        <v>0</v>
      </c>
      <c r="O74" s="76">
        <f t="shared" si="21"/>
        <v>0</v>
      </c>
      <c r="P74" s="76">
        <f t="shared" si="25"/>
        <v>0</v>
      </c>
      <c r="Q74" s="77">
        <f t="shared" si="27"/>
        <v>0</v>
      </c>
      <c r="R74" s="77">
        <f t="shared" si="22"/>
        <v>0</v>
      </c>
      <c r="S74" s="222">
        <f t="shared" si="23"/>
        <v>0</v>
      </c>
      <c r="T74" s="77">
        <f t="shared" si="28"/>
        <v>0</v>
      </c>
    </row>
    <row r="75" spans="1:20" ht="14.5" x14ac:dyDescent="0.35">
      <c r="A75" s="91"/>
      <c r="B75" s="91"/>
      <c r="C75" s="92"/>
      <c r="D75" s="212"/>
      <c r="E75" s="138"/>
      <c r="F75" s="139"/>
      <c r="G75" s="216"/>
      <c r="H75" s="71" t="str">
        <f t="shared" si="29"/>
        <v/>
      </c>
      <c r="I75" s="92"/>
      <c r="J75" s="70" t="str">
        <f t="shared" si="19"/>
        <v/>
      </c>
      <c r="K75" s="218" t="str">
        <f t="shared" si="20"/>
        <v/>
      </c>
      <c r="L75" s="153" t="str">
        <f t="shared" si="26"/>
        <v/>
      </c>
      <c r="M75" s="77" t="str">
        <f t="shared" si="24"/>
        <v/>
      </c>
      <c r="N75" s="77">
        <f t="shared" si="30"/>
        <v>0</v>
      </c>
      <c r="O75" s="76">
        <f t="shared" si="21"/>
        <v>0</v>
      </c>
      <c r="P75" s="76">
        <f t="shared" si="25"/>
        <v>0</v>
      </c>
      <c r="Q75" s="77">
        <f t="shared" si="27"/>
        <v>0</v>
      </c>
      <c r="R75" s="77">
        <f t="shared" si="22"/>
        <v>0</v>
      </c>
      <c r="S75" s="222">
        <f t="shared" si="23"/>
        <v>0</v>
      </c>
      <c r="T75" s="77">
        <f t="shared" si="28"/>
        <v>0</v>
      </c>
    </row>
    <row r="76" spans="1:20" ht="14.5" x14ac:dyDescent="0.35">
      <c r="A76" s="91"/>
      <c r="B76" s="91"/>
      <c r="C76" s="92"/>
      <c r="D76" s="212"/>
      <c r="E76" s="138"/>
      <c r="F76" s="139"/>
      <c r="G76" s="216"/>
      <c r="H76" s="71" t="str">
        <f t="shared" si="29"/>
        <v/>
      </c>
      <c r="I76" s="92"/>
      <c r="J76" s="70" t="str">
        <f t="shared" si="19"/>
        <v/>
      </c>
      <c r="K76" s="218" t="str">
        <f t="shared" si="20"/>
        <v/>
      </c>
      <c r="L76" s="153" t="str">
        <f t="shared" si="26"/>
        <v/>
      </c>
      <c r="M76" s="77" t="str">
        <f t="shared" si="24"/>
        <v/>
      </c>
      <c r="N76" s="77">
        <f t="shared" si="30"/>
        <v>0</v>
      </c>
      <c r="O76" s="76">
        <f t="shared" si="21"/>
        <v>0</v>
      </c>
      <c r="P76" s="76">
        <f t="shared" si="25"/>
        <v>0</v>
      </c>
      <c r="Q76" s="77">
        <f t="shared" si="27"/>
        <v>0</v>
      </c>
      <c r="R76" s="77">
        <f t="shared" si="22"/>
        <v>0</v>
      </c>
      <c r="S76" s="222">
        <f t="shared" si="23"/>
        <v>0</v>
      </c>
      <c r="T76" s="77">
        <f t="shared" si="28"/>
        <v>0</v>
      </c>
    </row>
    <row r="77" spans="1:20" ht="14.5" x14ac:dyDescent="0.35">
      <c r="A77" s="91"/>
      <c r="B77" s="91"/>
      <c r="C77" s="92"/>
      <c r="D77" s="212"/>
      <c r="E77" s="138"/>
      <c r="F77" s="139"/>
      <c r="G77" s="216"/>
      <c r="H77" s="71" t="str">
        <f t="shared" si="29"/>
        <v/>
      </c>
      <c r="I77" s="92"/>
      <c r="J77" s="70" t="str">
        <f t="shared" si="19"/>
        <v/>
      </c>
      <c r="K77" s="218" t="str">
        <f t="shared" si="20"/>
        <v/>
      </c>
      <c r="L77" s="153" t="str">
        <f t="shared" si="26"/>
        <v/>
      </c>
      <c r="M77" s="77" t="str">
        <f t="shared" si="24"/>
        <v/>
      </c>
      <c r="N77" s="77">
        <f t="shared" si="30"/>
        <v>0</v>
      </c>
      <c r="O77" s="76">
        <f t="shared" si="21"/>
        <v>0</v>
      </c>
      <c r="P77" s="76">
        <f t="shared" si="25"/>
        <v>0</v>
      </c>
      <c r="Q77" s="77">
        <f t="shared" si="27"/>
        <v>0</v>
      </c>
      <c r="R77" s="77">
        <f t="shared" si="22"/>
        <v>0</v>
      </c>
      <c r="S77" s="222">
        <f t="shared" si="23"/>
        <v>0</v>
      </c>
      <c r="T77" s="77">
        <f t="shared" si="28"/>
        <v>0</v>
      </c>
    </row>
    <row r="78" spans="1:20" ht="14.5" x14ac:dyDescent="0.35">
      <c r="A78" s="91"/>
      <c r="B78" s="91"/>
      <c r="C78" s="92"/>
      <c r="D78" s="212"/>
      <c r="E78" s="138"/>
      <c r="F78" s="139"/>
      <c r="G78" s="216"/>
      <c r="H78" s="71" t="str">
        <f t="shared" si="29"/>
        <v/>
      </c>
      <c r="I78" s="92"/>
      <c r="J78" s="70" t="str">
        <f t="shared" si="19"/>
        <v/>
      </c>
      <c r="K78" s="218" t="str">
        <f t="shared" si="20"/>
        <v/>
      </c>
      <c r="L78" s="153" t="str">
        <f t="shared" si="26"/>
        <v/>
      </c>
      <c r="M78" s="77" t="str">
        <f t="shared" si="24"/>
        <v/>
      </c>
      <c r="N78" s="77">
        <f t="shared" si="30"/>
        <v>0</v>
      </c>
      <c r="O78" s="76">
        <f t="shared" si="21"/>
        <v>0</v>
      </c>
      <c r="P78" s="76">
        <f t="shared" si="25"/>
        <v>0</v>
      </c>
      <c r="Q78" s="77">
        <f t="shared" si="27"/>
        <v>0</v>
      </c>
      <c r="R78" s="77">
        <f t="shared" si="22"/>
        <v>0</v>
      </c>
      <c r="S78" s="222">
        <f t="shared" si="23"/>
        <v>0</v>
      </c>
      <c r="T78" s="77">
        <f t="shared" si="28"/>
        <v>0</v>
      </c>
    </row>
    <row r="79" spans="1:20" ht="14.5" x14ac:dyDescent="0.35">
      <c r="A79" s="91"/>
      <c r="B79" s="91"/>
      <c r="C79" s="92"/>
      <c r="D79" s="212"/>
      <c r="E79" s="138"/>
      <c r="F79" s="139"/>
      <c r="G79" s="216"/>
      <c r="H79" s="71" t="str">
        <f t="shared" si="29"/>
        <v/>
      </c>
      <c r="I79" s="92"/>
      <c r="J79" s="70" t="str">
        <f t="shared" si="19"/>
        <v/>
      </c>
      <c r="K79" s="218" t="str">
        <f t="shared" si="20"/>
        <v/>
      </c>
      <c r="L79" s="153" t="str">
        <f t="shared" si="26"/>
        <v/>
      </c>
      <c r="M79" s="77" t="str">
        <f t="shared" si="24"/>
        <v/>
      </c>
      <c r="N79" s="77">
        <f t="shared" si="30"/>
        <v>0</v>
      </c>
      <c r="O79" s="76">
        <f t="shared" si="21"/>
        <v>0</v>
      </c>
      <c r="P79" s="76">
        <f t="shared" si="25"/>
        <v>0</v>
      </c>
      <c r="Q79" s="77">
        <f t="shared" si="27"/>
        <v>0</v>
      </c>
      <c r="R79" s="77">
        <f t="shared" si="22"/>
        <v>0</v>
      </c>
      <c r="S79" s="222">
        <f t="shared" si="23"/>
        <v>0</v>
      </c>
      <c r="T79" s="77">
        <f t="shared" si="28"/>
        <v>0</v>
      </c>
    </row>
    <row r="80" spans="1:20" ht="14.5" x14ac:dyDescent="0.35">
      <c r="A80" s="91"/>
      <c r="B80" s="91"/>
      <c r="C80" s="92"/>
      <c r="D80" s="212"/>
      <c r="E80" s="138"/>
      <c r="F80" s="139"/>
      <c r="G80" s="216"/>
      <c r="H80" s="71" t="str">
        <f t="shared" si="29"/>
        <v/>
      </c>
      <c r="I80" s="92"/>
      <c r="J80" s="70" t="str">
        <f t="shared" si="19"/>
        <v/>
      </c>
      <c r="K80" s="218" t="str">
        <f t="shared" si="20"/>
        <v/>
      </c>
      <c r="L80" s="153" t="str">
        <f t="shared" si="26"/>
        <v/>
      </c>
      <c r="M80" s="77" t="str">
        <f t="shared" si="24"/>
        <v/>
      </c>
      <c r="N80" s="77">
        <f t="shared" si="30"/>
        <v>0</v>
      </c>
      <c r="O80" s="76">
        <f t="shared" si="21"/>
        <v>0</v>
      </c>
      <c r="P80" s="76">
        <f t="shared" si="25"/>
        <v>0</v>
      </c>
      <c r="Q80" s="77">
        <f t="shared" si="27"/>
        <v>0</v>
      </c>
      <c r="R80" s="77">
        <f t="shared" si="22"/>
        <v>0</v>
      </c>
      <c r="S80" s="222">
        <f t="shared" si="23"/>
        <v>0</v>
      </c>
      <c r="T80" s="77">
        <f t="shared" si="28"/>
        <v>0</v>
      </c>
    </row>
    <row r="81" spans="1:20" ht="14.5" x14ac:dyDescent="0.35">
      <c r="A81" s="91"/>
      <c r="B81" s="91"/>
      <c r="C81" s="92"/>
      <c r="D81" s="212"/>
      <c r="E81" s="138"/>
      <c r="F81" s="139"/>
      <c r="G81" s="216"/>
      <c r="H81" s="71" t="str">
        <f t="shared" si="29"/>
        <v/>
      </c>
      <c r="I81" s="92"/>
      <c r="J81" s="70" t="str">
        <f t="shared" si="19"/>
        <v/>
      </c>
      <c r="K81" s="218" t="str">
        <f t="shared" si="20"/>
        <v/>
      </c>
      <c r="L81" s="153" t="str">
        <f t="shared" si="26"/>
        <v/>
      </c>
      <c r="M81" s="77" t="str">
        <f t="shared" si="24"/>
        <v/>
      </c>
      <c r="N81" s="77">
        <f t="shared" si="30"/>
        <v>0</v>
      </c>
      <c r="O81" s="76">
        <f t="shared" si="21"/>
        <v>0</v>
      </c>
      <c r="P81" s="76">
        <f t="shared" si="25"/>
        <v>0</v>
      </c>
      <c r="Q81" s="77">
        <f t="shared" si="27"/>
        <v>0</v>
      </c>
      <c r="R81" s="77">
        <f t="shared" si="22"/>
        <v>0</v>
      </c>
      <c r="S81" s="222">
        <f t="shared" si="23"/>
        <v>0</v>
      </c>
      <c r="T81" s="77">
        <f t="shared" si="28"/>
        <v>0</v>
      </c>
    </row>
    <row r="82" spans="1:20" ht="14.5" x14ac:dyDescent="0.35">
      <c r="A82" s="91"/>
      <c r="B82" s="91"/>
      <c r="C82" s="92"/>
      <c r="D82" s="212"/>
      <c r="E82" s="138"/>
      <c r="F82" s="139"/>
      <c r="G82" s="216"/>
      <c r="H82" s="71" t="str">
        <f t="shared" si="29"/>
        <v/>
      </c>
      <c r="I82" s="92"/>
      <c r="J82" s="70" t="str">
        <f t="shared" si="19"/>
        <v/>
      </c>
      <c r="K82" s="218" t="str">
        <f t="shared" si="20"/>
        <v/>
      </c>
      <c r="L82" s="153" t="str">
        <f t="shared" si="26"/>
        <v/>
      </c>
      <c r="M82" s="77" t="str">
        <f t="shared" si="24"/>
        <v/>
      </c>
      <c r="N82" s="77">
        <f t="shared" si="30"/>
        <v>0</v>
      </c>
      <c r="O82" s="76">
        <f t="shared" si="21"/>
        <v>0</v>
      </c>
      <c r="P82" s="76">
        <f t="shared" si="25"/>
        <v>0</v>
      </c>
      <c r="Q82" s="77">
        <f t="shared" si="27"/>
        <v>0</v>
      </c>
      <c r="R82" s="77">
        <f t="shared" si="22"/>
        <v>0</v>
      </c>
      <c r="S82" s="222">
        <f t="shared" si="23"/>
        <v>0</v>
      </c>
      <c r="T82" s="77">
        <f t="shared" si="28"/>
        <v>0</v>
      </c>
    </row>
    <row r="83" spans="1:20" ht="14.5" x14ac:dyDescent="0.35">
      <c r="A83" s="91"/>
      <c r="B83" s="91"/>
      <c r="C83" s="92"/>
      <c r="D83" s="212"/>
      <c r="E83" s="138"/>
      <c r="F83" s="139"/>
      <c r="G83" s="216"/>
      <c r="H83" s="71" t="str">
        <f t="shared" si="29"/>
        <v/>
      </c>
      <c r="I83" s="92"/>
      <c r="J83" s="70" t="str">
        <f t="shared" si="19"/>
        <v/>
      </c>
      <c r="K83" s="218" t="str">
        <f t="shared" si="20"/>
        <v/>
      </c>
      <c r="L83" s="153" t="str">
        <f t="shared" si="26"/>
        <v/>
      </c>
      <c r="M83" s="77" t="str">
        <f t="shared" si="24"/>
        <v/>
      </c>
      <c r="N83" s="77">
        <f t="shared" si="30"/>
        <v>0</v>
      </c>
      <c r="O83" s="76">
        <f t="shared" si="21"/>
        <v>0</v>
      </c>
      <c r="P83" s="76">
        <f t="shared" si="25"/>
        <v>0</v>
      </c>
      <c r="Q83" s="77">
        <f t="shared" si="27"/>
        <v>0</v>
      </c>
      <c r="R83" s="77">
        <f t="shared" si="22"/>
        <v>0</v>
      </c>
      <c r="S83" s="222">
        <f t="shared" si="23"/>
        <v>0</v>
      </c>
      <c r="T83" s="77">
        <f t="shared" si="28"/>
        <v>0</v>
      </c>
    </row>
    <row r="84" spans="1:20" ht="14.5" x14ac:dyDescent="0.35">
      <c r="A84" s="91"/>
      <c r="B84" s="91"/>
      <c r="C84" s="92"/>
      <c r="D84" s="212"/>
      <c r="E84" s="138"/>
      <c r="F84" s="139"/>
      <c r="G84" s="216"/>
      <c r="H84" s="71" t="str">
        <f t="shared" si="29"/>
        <v/>
      </c>
      <c r="I84" s="92"/>
      <c r="J84" s="70" t="str">
        <f t="shared" si="19"/>
        <v/>
      </c>
      <c r="K84" s="218" t="str">
        <f t="shared" si="20"/>
        <v/>
      </c>
      <c r="L84" s="153" t="str">
        <f t="shared" si="26"/>
        <v/>
      </c>
      <c r="M84" s="77" t="str">
        <f t="shared" si="24"/>
        <v/>
      </c>
      <c r="N84" s="77">
        <f t="shared" si="30"/>
        <v>0</v>
      </c>
      <c r="O84" s="76">
        <f t="shared" si="21"/>
        <v>0</v>
      </c>
      <c r="P84" s="76">
        <f t="shared" si="25"/>
        <v>0</v>
      </c>
      <c r="Q84" s="77">
        <f t="shared" si="27"/>
        <v>0</v>
      </c>
      <c r="R84" s="77">
        <f t="shared" si="22"/>
        <v>0</v>
      </c>
      <c r="S84" s="222">
        <f t="shared" si="23"/>
        <v>0</v>
      </c>
      <c r="T84" s="77">
        <f t="shared" si="28"/>
        <v>0</v>
      </c>
    </row>
    <row r="85" spans="1:20" ht="14.5" x14ac:dyDescent="0.35">
      <c r="A85" s="91"/>
      <c r="B85" s="91"/>
      <c r="C85" s="92"/>
      <c r="D85" s="212"/>
      <c r="E85" s="138"/>
      <c r="F85" s="139"/>
      <c r="G85" s="216"/>
      <c r="H85" s="71" t="str">
        <f t="shared" si="29"/>
        <v/>
      </c>
      <c r="I85" s="92"/>
      <c r="J85" s="70" t="str">
        <f t="shared" si="19"/>
        <v/>
      </c>
      <c r="K85" s="218" t="str">
        <f t="shared" si="20"/>
        <v/>
      </c>
      <c r="L85" s="153" t="str">
        <f t="shared" si="26"/>
        <v/>
      </c>
      <c r="M85" s="77" t="str">
        <f t="shared" si="24"/>
        <v/>
      </c>
      <c r="N85" s="77">
        <f t="shared" si="30"/>
        <v>0</v>
      </c>
      <c r="O85" s="76">
        <f t="shared" si="21"/>
        <v>0</v>
      </c>
      <c r="P85" s="76">
        <f t="shared" si="25"/>
        <v>0</v>
      </c>
      <c r="Q85" s="77">
        <f t="shared" si="27"/>
        <v>0</v>
      </c>
      <c r="R85" s="77">
        <f t="shared" si="22"/>
        <v>0</v>
      </c>
      <c r="S85" s="222">
        <f t="shared" si="23"/>
        <v>0</v>
      </c>
      <c r="T85" s="77">
        <f t="shared" si="28"/>
        <v>0</v>
      </c>
    </row>
    <row r="86" spans="1:20" ht="14.5" x14ac:dyDescent="0.35">
      <c r="A86" s="91"/>
      <c r="B86" s="91"/>
      <c r="C86" s="92"/>
      <c r="D86" s="212"/>
      <c r="E86" s="138"/>
      <c r="F86" s="139"/>
      <c r="G86" s="216"/>
      <c r="H86" s="71" t="str">
        <f t="shared" si="29"/>
        <v/>
      </c>
      <c r="I86" s="92"/>
      <c r="J86" s="70" t="str">
        <f t="shared" si="19"/>
        <v/>
      </c>
      <c r="K86" s="218" t="str">
        <f t="shared" si="20"/>
        <v/>
      </c>
      <c r="L86" s="153" t="str">
        <f t="shared" si="26"/>
        <v/>
      </c>
      <c r="M86" s="77" t="str">
        <f t="shared" si="24"/>
        <v/>
      </c>
      <c r="N86" s="77">
        <f t="shared" si="30"/>
        <v>0</v>
      </c>
      <c r="O86" s="76">
        <f t="shared" si="21"/>
        <v>0</v>
      </c>
      <c r="P86" s="76">
        <f t="shared" si="25"/>
        <v>0</v>
      </c>
      <c r="Q86" s="77">
        <f t="shared" si="27"/>
        <v>0</v>
      </c>
      <c r="R86" s="77">
        <f t="shared" si="22"/>
        <v>0</v>
      </c>
      <c r="S86" s="222">
        <f t="shared" si="23"/>
        <v>0</v>
      </c>
      <c r="T86" s="77">
        <f t="shared" si="28"/>
        <v>0</v>
      </c>
    </row>
    <row r="87" spans="1:20" ht="14.5" x14ac:dyDescent="0.35">
      <c r="A87" s="91"/>
      <c r="B87" s="91"/>
      <c r="C87" s="92"/>
      <c r="D87" s="212"/>
      <c r="E87" s="138"/>
      <c r="F87" s="139"/>
      <c r="G87" s="216"/>
      <c r="H87" s="71" t="str">
        <f t="shared" si="29"/>
        <v/>
      </c>
      <c r="I87" s="92"/>
      <c r="J87" s="70" t="str">
        <f t="shared" si="19"/>
        <v/>
      </c>
      <c r="K87" s="218" t="str">
        <f t="shared" si="20"/>
        <v/>
      </c>
      <c r="L87" s="153" t="str">
        <f t="shared" si="26"/>
        <v/>
      </c>
      <c r="M87" s="77" t="str">
        <f t="shared" si="24"/>
        <v/>
      </c>
      <c r="N87" s="77">
        <f t="shared" si="30"/>
        <v>0</v>
      </c>
      <c r="O87" s="76">
        <f t="shared" si="21"/>
        <v>0</v>
      </c>
      <c r="P87" s="76">
        <f t="shared" si="25"/>
        <v>0</v>
      </c>
      <c r="Q87" s="77">
        <f t="shared" si="27"/>
        <v>0</v>
      </c>
      <c r="R87" s="77">
        <f t="shared" si="22"/>
        <v>0</v>
      </c>
      <c r="S87" s="222">
        <f t="shared" si="23"/>
        <v>0</v>
      </c>
      <c r="T87" s="77">
        <f t="shared" si="28"/>
        <v>0</v>
      </c>
    </row>
    <row r="88" spans="1:20" ht="14.5" x14ac:dyDescent="0.35">
      <c r="A88" s="91"/>
      <c r="B88" s="91"/>
      <c r="C88" s="92"/>
      <c r="D88" s="212"/>
      <c r="E88" s="138"/>
      <c r="F88" s="139"/>
      <c r="G88" s="216"/>
      <c r="H88" s="71" t="str">
        <f t="shared" si="29"/>
        <v/>
      </c>
      <c r="I88" s="92"/>
      <c r="J88" s="70" t="str">
        <f t="shared" si="19"/>
        <v/>
      </c>
      <c r="K88" s="218" t="str">
        <f t="shared" si="20"/>
        <v/>
      </c>
      <c r="L88" s="153" t="str">
        <f t="shared" si="26"/>
        <v/>
      </c>
      <c r="M88" s="77" t="str">
        <f t="shared" si="24"/>
        <v/>
      </c>
      <c r="N88" s="77">
        <f t="shared" si="30"/>
        <v>0</v>
      </c>
      <c r="O88" s="76">
        <f t="shared" si="21"/>
        <v>0</v>
      </c>
      <c r="P88" s="76">
        <f t="shared" si="25"/>
        <v>0</v>
      </c>
      <c r="Q88" s="77">
        <f t="shared" si="27"/>
        <v>0</v>
      </c>
      <c r="R88" s="77">
        <f t="shared" si="22"/>
        <v>0</v>
      </c>
      <c r="S88" s="222">
        <f t="shared" si="23"/>
        <v>0</v>
      </c>
      <c r="T88" s="77">
        <f t="shared" si="28"/>
        <v>0</v>
      </c>
    </row>
    <row r="89" spans="1:20" ht="14.5" x14ac:dyDescent="0.35">
      <c r="A89" s="91"/>
      <c r="B89" s="91"/>
      <c r="C89" s="92"/>
      <c r="D89" s="212"/>
      <c r="E89" s="138"/>
      <c r="F89" s="139"/>
      <c r="G89" s="216"/>
      <c r="H89" s="71" t="str">
        <f t="shared" si="29"/>
        <v/>
      </c>
      <c r="I89" s="92"/>
      <c r="J89" s="70" t="str">
        <f t="shared" si="19"/>
        <v/>
      </c>
      <c r="K89" s="218" t="str">
        <f t="shared" si="20"/>
        <v/>
      </c>
      <c r="L89" s="153" t="str">
        <f t="shared" si="26"/>
        <v/>
      </c>
      <c r="M89" s="77" t="str">
        <f t="shared" si="24"/>
        <v/>
      </c>
      <c r="N89" s="77">
        <f t="shared" si="30"/>
        <v>0</v>
      </c>
      <c r="O89" s="76">
        <f t="shared" si="21"/>
        <v>0</v>
      </c>
      <c r="P89" s="76">
        <f t="shared" si="25"/>
        <v>0</v>
      </c>
      <c r="Q89" s="77">
        <f t="shared" si="27"/>
        <v>0</v>
      </c>
      <c r="R89" s="77">
        <f t="shared" si="22"/>
        <v>0</v>
      </c>
      <c r="S89" s="222">
        <f t="shared" si="23"/>
        <v>0</v>
      </c>
      <c r="T89" s="77">
        <f t="shared" si="28"/>
        <v>0</v>
      </c>
    </row>
    <row r="90" spans="1:20" ht="14.5" x14ac:dyDescent="0.35">
      <c r="A90" s="91"/>
      <c r="B90" s="91"/>
      <c r="C90" s="92"/>
      <c r="D90" s="212"/>
      <c r="E90" s="138"/>
      <c r="F90" s="139"/>
      <c r="G90" s="216"/>
      <c r="H90" s="71" t="str">
        <f t="shared" si="29"/>
        <v/>
      </c>
      <c r="I90" s="92"/>
      <c r="J90" s="70" t="str">
        <f t="shared" si="19"/>
        <v/>
      </c>
      <c r="K90" s="218" t="str">
        <f t="shared" si="20"/>
        <v/>
      </c>
      <c r="L90" s="153" t="str">
        <f t="shared" si="26"/>
        <v/>
      </c>
      <c r="M90" s="77" t="str">
        <f t="shared" si="24"/>
        <v/>
      </c>
      <c r="N90" s="77">
        <f t="shared" si="30"/>
        <v>0</v>
      </c>
      <c r="O90" s="76">
        <f t="shared" si="21"/>
        <v>0</v>
      </c>
      <c r="P90" s="76">
        <f t="shared" si="25"/>
        <v>0</v>
      </c>
      <c r="Q90" s="77">
        <f t="shared" si="27"/>
        <v>0</v>
      </c>
      <c r="R90" s="77">
        <f t="shared" si="22"/>
        <v>0</v>
      </c>
      <c r="S90" s="222">
        <f t="shared" si="23"/>
        <v>0</v>
      </c>
      <c r="T90" s="77">
        <f t="shared" si="28"/>
        <v>0</v>
      </c>
    </row>
    <row r="91" spans="1:20" ht="14.5" x14ac:dyDescent="0.35">
      <c r="A91" s="91"/>
      <c r="B91" s="91"/>
      <c r="C91" s="92"/>
      <c r="D91" s="212"/>
      <c r="E91" s="138"/>
      <c r="F91" s="139"/>
      <c r="G91" s="216"/>
      <c r="H91" s="71" t="str">
        <f t="shared" si="29"/>
        <v/>
      </c>
      <c r="I91" s="92"/>
      <c r="J91" s="70" t="str">
        <f t="shared" si="19"/>
        <v/>
      </c>
      <c r="K91" s="218" t="str">
        <f t="shared" si="20"/>
        <v/>
      </c>
      <c r="L91" s="153" t="str">
        <f t="shared" si="26"/>
        <v/>
      </c>
      <c r="M91" s="77" t="str">
        <f t="shared" si="24"/>
        <v/>
      </c>
      <c r="N91" s="77">
        <f t="shared" si="30"/>
        <v>0</v>
      </c>
      <c r="O91" s="76">
        <f t="shared" si="21"/>
        <v>0</v>
      </c>
      <c r="P91" s="76">
        <f t="shared" si="25"/>
        <v>0</v>
      </c>
      <c r="Q91" s="77">
        <f t="shared" si="27"/>
        <v>0</v>
      </c>
      <c r="R91" s="77">
        <f t="shared" si="22"/>
        <v>0</v>
      </c>
      <c r="S91" s="222">
        <f t="shared" si="23"/>
        <v>0</v>
      </c>
      <c r="T91" s="77">
        <f t="shared" si="28"/>
        <v>0</v>
      </c>
    </row>
    <row r="92" spans="1:20" ht="14.5" x14ac:dyDescent="0.35">
      <c r="A92" s="91"/>
      <c r="B92" s="91"/>
      <c r="C92" s="92"/>
      <c r="D92" s="212"/>
      <c r="E92" s="138"/>
      <c r="F92" s="139"/>
      <c r="G92" s="216"/>
      <c r="H92" s="71" t="str">
        <f t="shared" si="29"/>
        <v/>
      </c>
      <c r="I92" s="92"/>
      <c r="J92" s="70" t="str">
        <f t="shared" si="19"/>
        <v/>
      </c>
      <c r="K92" s="218" t="str">
        <f t="shared" si="20"/>
        <v/>
      </c>
      <c r="L92" s="153" t="str">
        <f t="shared" si="26"/>
        <v/>
      </c>
      <c r="M92" s="77" t="str">
        <f t="shared" si="24"/>
        <v/>
      </c>
      <c r="N92" s="77">
        <f t="shared" si="30"/>
        <v>0</v>
      </c>
      <c r="O92" s="76">
        <f t="shared" si="21"/>
        <v>0</v>
      </c>
      <c r="P92" s="76">
        <f t="shared" si="25"/>
        <v>0</v>
      </c>
      <c r="Q92" s="77">
        <f t="shared" si="27"/>
        <v>0</v>
      </c>
      <c r="R92" s="77">
        <f t="shared" si="22"/>
        <v>0</v>
      </c>
      <c r="S92" s="222">
        <f t="shared" si="23"/>
        <v>0</v>
      </c>
      <c r="T92" s="77">
        <f t="shared" si="28"/>
        <v>0</v>
      </c>
    </row>
    <row r="93" spans="1:20" ht="14.5" x14ac:dyDescent="0.35">
      <c r="A93" s="91"/>
      <c r="B93" s="91"/>
      <c r="C93" s="92"/>
      <c r="D93" s="212"/>
      <c r="E93" s="138"/>
      <c r="F93" s="139"/>
      <c r="G93" s="216"/>
      <c r="H93" s="71" t="str">
        <f t="shared" si="29"/>
        <v/>
      </c>
      <c r="I93" s="92"/>
      <c r="J93" s="70" t="str">
        <f t="shared" si="19"/>
        <v/>
      </c>
      <c r="K93" s="218" t="str">
        <f t="shared" si="20"/>
        <v/>
      </c>
      <c r="L93" s="153" t="str">
        <f t="shared" si="26"/>
        <v/>
      </c>
      <c r="M93" s="77" t="str">
        <f t="shared" si="24"/>
        <v/>
      </c>
      <c r="N93" s="77">
        <f t="shared" si="30"/>
        <v>0</v>
      </c>
      <c r="O93" s="76">
        <f t="shared" si="21"/>
        <v>0</v>
      </c>
      <c r="P93" s="76">
        <f t="shared" si="25"/>
        <v>0</v>
      </c>
      <c r="Q93" s="77">
        <f t="shared" si="27"/>
        <v>0</v>
      </c>
      <c r="R93" s="77">
        <f t="shared" si="22"/>
        <v>0</v>
      </c>
      <c r="S93" s="222">
        <f t="shared" si="23"/>
        <v>0</v>
      </c>
      <c r="T93" s="77">
        <f t="shared" si="28"/>
        <v>0</v>
      </c>
    </row>
    <row r="94" spans="1:20" ht="14.5" x14ac:dyDescent="0.35">
      <c r="A94" s="91"/>
      <c r="B94" s="91"/>
      <c r="C94" s="92"/>
      <c r="D94" s="212"/>
      <c r="E94" s="138"/>
      <c r="F94" s="139"/>
      <c r="G94" s="216"/>
      <c r="H94" s="71" t="str">
        <f t="shared" si="29"/>
        <v/>
      </c>
      <c r="I94" s="92"/>
      <c r="J94" s="70" t="str">
        <f t="shared" si="19"/>
        <v/>
      </c>
      <c r="K94" s="218" t="str">
        <f t="shared" si="20"/>
        <v/>
      </c>
      <c r="L94" s="153" t="str">
        <f t="shared" si="26"/>
        <v/>
      </c>
      <c r="M94" s="77" t="str">
        <f t="shared" si="24"/>
        <v/>
      </c>
      <c r="N94" s="77">
        <f t="shared" si="30"/>
        <v>0</v>
      </c>
      <c r="O94" s="76">
        <f t="shared" si="21"/>
        <v>0</v>
      </c>
      <c r="P94" s="76">
        <f t="shared" si="25"/>
        <v>0</v>
      </c>
      <c r="Q94" s="77">
        <f t="shared" si="27"/>
        <v>0</v>
      </c>
      <c r="R94" s="77">
        <f t="shared" si="22"/>
        <v>0</v>
      </c>
      <c r="S94" s="222">
        <f t="shared" si="23"/>
        <v>0</v>
      </c>
      <c r="T94" s="77">
        <f t="shared" si="28"/>
        <v>0</v>
      </c>
    </row>
    <row r="95" spans="1:20" ht="14.5" x14ac:dyDescent="0.35">
      <c r="A95" s="91"/>
      <c r="B95" s="91"/>
      <c r="C95" s="92"/>
      <c r="D95" s="212"/>
      <c r="E95" s="138"/>
      <c r="F95" s="139"/>
      <c r="G95" s="216"/>
      <c r="H95" s="71" t="str">
        <f t="shared" si="29"/>
        <v/>
      </c>
      <c r="I95" s="92"/>
      <c r="J95" s="70" t="str">
        <f t="shared" si="19"/>
        <v/>
      </c>
      <c r="K95" s="218" t="str">
        <f t="shared" si="20"/>
        <v/>
      </c>
      <c r="L95" s="153" t="str">
        <f t="shared" si="26"/>
        <v/>
      </c>
      <c r="M95" s="77" t="str">
        <f t="shared" si="24"/>
        <v/>
      </c>
      <c r="N95" s="77">
        <f t="shared" si="30"/>
        <v>0</v>
      </c>
      <c r="O95" s="76">
        <f t="shared" si="21"/>
        <v>0</v>
      </c>
      <c r="P95" s="76">
        <f t="shared" si="25"/>
        <v>0</v>
      </c>
      <c r="Q95" s="77">
        <f t="shared" si="27"/>
        <v>0</v>
      </c>
      <c r="R95" s="77">
        <f t="shared" si="22"/>
        <v>0</v>
      </c>
      <c r="S95" s="222">
        <f t="shared" si="23"/>
        <v>0</v>
      </c>
      <c r="T95" s="77">
        <f t="shared" si="28"/>
        <v>0</v>
      </c>
    </row>
    <row r="96" spans="1:20" ht="14.5" x14ac:dyDescent="0.35">
      <c r="A96" s="91"/>
      <c r="B96" s="91"/>
      <c r="C96" s="92"/>
      <c r="D96" s="212"/>
      <c r="E96" s="138"/>
      <c r="F96" s="139"/>
      <c r="G96" s="216"/>
      <c r="H96" s="71" t="str">
        <f t="shared" si="29"/>
        <v/>
      </c>
      <c r="I96" s="92"/>
      <c r="J96" s="70" t="str">
        <f t="shared" si="19"/>
        <v/>
      </c>
      <c r="K96" s="218" t="str">
        <f t="shared" si="20"/>
        <v/>
      </c>
      <c r="L96" s="153" t="str">
        <f t="shared" si="26"/>
        <v/>
      </c>
      <c r="M96" s="77" t="str">
        <f t="shared" si="24"/>
        <v/>
      </c>
      <c r="N96" s="77">
        <f t="shared" si="30"/>
        <v>0</v>
      </c>
      <c r="O96" s="76">
        <f t="shared" si="21"/>
        <v>0</v>
      </c>
      <c r="P96" s="76">
        <f t="shared" si="25"/>
        <v>0</v>
      </c>
      <c r="Q96" s="77">
        <f t="shared" si="27"/>
        <v>0</v>
      </c>
      <c r="R96" s="77">
        <f t="shared" si="22"/>
        <v>0</v>
      </c>
      <c r="S96" s="222">
        <f t="shared" si="23"/>
        <v>0</v>
      </c>
      <c r="T96" s="77">
        <f t="shared" si="28"/>
        <v>0</v>
      </c>
    </row>
    <row r="97" spans="1:20" ht="14.5" x14ac:dyDescent="0.35">
      <c r="A97" s="91"/>
      <c r="B97" s="91"/>
      <c r="C97" s="92"/>
      <c r="D97" s="212"/>
      <c r="E97" s="138"/>
      <c r="F97" s="139"/>
      <c r="G97" s="216"/>
      <c r="H97" s="71" t="str">
        <f t="shared" si="29"/>
        <v/>
      </c>
      <c r="I97" s="92"/>
      <c r="J97" s="70" t="str">
        <f t="shared" si="19"/>
        <v/>
      </c>
      <c r="K97" s="218" t="str">
        <f t="shared" si="20"/>
        <v/>
      </c>
      <c r="L97" s="153" t="str">
        <f t="shared" si="26"/>
        <v/>
      </c>
      <c r="M97" s="77" t="str">
        <f t="shared" si="24"/>
        <v/>
      </c>
      <c r="N97" s="77">
        <f t="shared" si="30"/>
        <v>0</v>
      </c>
      <c r="O97" s="76">
        <f t="shared" si="21"/>
        <v>0</v>
      </c>
      <c r="P97" s="76">
        <f t="shared" si="25"/>
        <v>0</v>
      </c>
      <c r="Q97" s="77">
        <f t="shared" si="27"/>
        <v>0</v>
      </c>
      <c r="R97" s="77">
        <f t="shared" si="22"/>
        <v>0</v>
      </c>
      <c r="S97" s="222">
        <f t="shared" si="23"/>
        <v>0</v>
      </c>
      <c r="T97" s="77">
        <f t="shared" si="28"/>
        <v>0</v>
      </c>
    </row>
    <row r="98" spans="1:20" ht="14.5" x14ac:dyDescent="0.35">
      <c r="A98" s="91"/>
      <c r="B98" s="91"/>
      <c r="C98" s="92"/>
      <c r="D98" s="212"/>
      <c r="E98" s="138"/>
      <c r="F98" s="139"/>
      <c r="G98" s="216"/>
      <c r="H98" s="71" t="str">
        <f t="shared" si="29"/>
        <v/>
      </c>
      <c r="I98" s="92"/>
      <c r="J98" s="70" t="str">
        <f t="shared" si="19"/>
        <v/>
      </c>
      <c r="K98" s="218" t="str">
        <f t="shared" si="20"/>
        <v/>
      </c>
      <c r="L98" s="153" t="str">
        <f t="shared" si="26"/>
        <v/>
      </c>
      <c r="M98" s="77" t="str">
        <f t="shared" si="24"/>
        <v/>
      </c>
      <c r="N98" s="77">
        <f t="shared" si="30"/>
        <v>0</v>
      </c>
      <c r="O98" s="76">
        <f t="shared" si="21"/>
        <v>0</v>
      </c>
      <c r="P98" s="76">
        <f t="shared" si="25"/>
        <v>0</v>
      </c>
      <c r="Q98" s="77">
        <f t="shared" si="27"/>
        <v>0</v>
      </c>
      <c r="R98" s="77">
        <f t="shared" si="22"/>
        <v>0</v>
      </c>
      <c r="S98" s="222">
        <f t="shared" si="23"/>
        <v>0</v>
      </c>
      <c r="T98" s="77">
        <f t="shared" si="28"/>
        <v>0</v>
      </c>
    </row>
    <row r="99" spans="1:20" ht="14.5" x14ac:dyDescent="0.35">
      <c r="A99" s="91"/>
      <c r="B99" s="91"/>
      <c r="C99" s="92"/>
      <c r="D99" s="212"/>
      <c r="E99" s="138"/>
      <c r="F99" s="139"/>
      <c r="G99" s="216"/>
      <c r="H99" s="71" t="str">
        <f t="shared" si="29"/>
        <v/>
      </c>
      <c r="I99" s="92"/>
      <c r="J99" s="70" t="str">
        <f t="shared" si="19"/>
        <v/>
      </c>
      <c r="K99" s="218" t="str">
        <f t="shared" si="20"/>
        <v/>
      </c>
      <c r="L99" s="153" t="str">
        <f t="shared" si="26"/>
        <v/>
      </c>
      <c r="M99" s="77" t="str">
        <f t="shared" si="24"/>
        <v/>
      </c>
      <c r="N99" s="77">
        <f t="shared" si="30"/>
        <v>0</v>
      </c>
      <c r="O99" s="76">
        <f t="shared" si="21"/>
        <v>0</v>
      </c>
      <c r="P99" s="76">
        <f t="shared" si="25"/>
        <v>0</v>
      </c>
      <c r="Q99" s="77">
        <f t="shared" si="27"/>
        <v>0</v>
      </c>
      <c r="R99" s="77">
        <f t="shared" si="22"/>
        <v>0</v>
      </c>
      <c r="S99" s="222">
        <f t="shared" si="23"/>
        <v>0</v>
      </c>
      <c r="T99" s="77">
        <f t="shared" si="28"/>
        <v>0</v>
      </c>
    </row>
    <row r="100" spans="1:20" ht="14.5" x14ac:dyDescent="0.35">
      <c r="A100" s="91"/>
      <c r="B100" s="91"/>
      <c r="C100" s="92"/>
      <c r="D100" s="212"/>
      <c r="E100" s="138"/>
      <c r="F100" s="139"/>
      <c r="G100" s="216"/>
      <c r="H100" s="71" t="str">
        <f t="shared" si="29"/>
        <v/>
      </c>
      <c r="I100" s="92"/>
      <c r="J100" s="70" t="str">
        <f t="shared" si="19"/>
        <v/>
      </c>
      <c r="K100" s="218" t="str">
        <f t="shared" si="20"/>
        <v/>
      </c>
      <c r="L100" s="153" t="str">
        <f t="shared" si="26"/>
        <v/>
      </c>
      <c r="M100" s="77" t="str">
        <f t="shared" si="24"/>
        <v/>
      </c>
      <c r="N100" s="77">
        <f t="shared" si="30"/>
        <v>0</v>
      </c>
      <c r="O100" s="76">
        <f t="shared" si="21"/>
        <v>0</v>
      </c>
      <c r="P100" s="76">
        <f t="shared" si="25"/>
        <v>0</v>
      </c>
      <c r="Q100" s="77">
        <f t="shared" si="27"/>
        <v>0</v>
      </c>
      <c r="R100" s="77">
        <f t="shared" si="22"/>
        <v>0</v>
      </c>
      <c r="S100" s="222">
        <f t="shared" si="23"/>
        <v>0</v>
      </c>
      <c r="T100" s="77">
        <f t="shared" si="28"/>
        <v>0</v>
      </c>
    </row>
    <row r="101" spans="1:20" ht="14.5" x14ac:dyDescent="0.35">
      <c r="A101" s="91"/>
      <c r="B101" s="91"/>
      <c r="C101" s="92"/>
      <c r="D101" s="212"/>
      <c r="E101" s="138"/>
      <c r="F101" s="139"/>
      <c r="G101" s="216"/>
      <c r="H101" s="71" t="str">
        <f t="shared" si="29"/>
        <v/>
      </c>
      <c r="I101" s="92"/>
      <c r="J101" s="70" t="str">
        <f t="shared" si="19"/>
        <v/>
      </c>
      <c r="K101" s="218" t="str">
        <f t="shared" si="20"/>
        <v/>
      </c>
      <c r="L101" s="153" t="str">
        <f t="shared" si="26"/>
        <v/>
      </c>
      <c r="M101" s="77" t="str">
        <f t="shared" si="24"/>
        <v/>
      </c>
      <c r="N101" s="77">
        <f t="shared" si="30"/>
        <v>0</v>
      </c>
      <c r="O101" s="76">
        <f t="shared" si="21"/>
        <v>0</v>
      </c>
      <c r="P101" s="76">
        <f t="shared" si="25"/>
        <v>0</v>
      </c>
      <c r="Q101" s="77">
        <f t="shared" si="27"/>
        <v>0</v>
      </c>
      <c r="R101" s="77">
        <f t="shared" si="22"/>
        <v>0</v>
      </c>
      <c r="S101" s="222">
        <f t="shared" si="23"/>
        <v>0</v>
      </c>
      <c r="T101" s="77">
        <f t="shared" si="28"/>
        <v>0</v>
      </c>
    </row>
    <row r="102" spans="1:20" ht="14.5" x14ac:dyDescent="0.35">
      <c r="A102" s="91"/>
      <c r="B102" s="91"/>
      <c r="C102" s="92"/>
      <c r="D102" s="212"/>
      <c r="E102" s="138"/>
      <c r="F102" s="139"/>
      <c r="G102" s="216"/>
      <c r="H102" s="71" t="str">
        <f t="shared" si="29"/>
        <v/>
      </c>
      <c r="I102" s="92"/>
      <c r="J102" s="70" t="str">
        <f t="shared" si="19"/>
        <v/>
      </c>
      <c r="K102" s="218" t="str">
        <f t="shared" si="20"/>
        <v/>
      </c>
      <c r="L102" s="153" t="str">
        <f t="shared" si="26"/>
        <v/>
      </c>
      <c r="M102" s="77" t="str">
        <f t="shared" si="24"/>
        <v/>
      </c>
      <c r="N102" s="77">
        <f t="shared" si="30"/>
        <v>0</v>
      </c>
      <c r="O102" s="76">
        <f t="shared" si="21"/>
        <v>0</v>
      </c>
      <c r="P102" s="76">
        <f t="shared" si="25"/>
        <v>0</v>
      </c>
      <c r="Q102" s="77">
        <f t="shared" si="27"/>
        <v>0</v>
      </c>
      <c r="R102" s="77">
        <f t="shared" si="22"/>
        <v>0</v>
      </c>
      <c r="S102" s="222">
        <f t="shared" si="23"/>
        <v>0</v>
      </c>
      <c r="T102" s="77">
        <f t="shared" si="28"/>
        <v>0</v>
      </c>
    </row>
    <row r="103" spans="1:20" ht="14.5" x14ac:dyDescent="0.35">
      <c r="A103" s="91"/>
      <c r="B103" s="91"/>
      <c r="C103" s="92"/>
      <c r="D103" s="212"/>
      <c r="E103" s="138"/>
      <c r="F103" s="139"/>
      <c r="G103" s="216"/>
      <c r="H103" s="71" t="str">
        <f t="shared" si="29"/>
        <v/>
      </c>
      <c r="I103" s="92"/>
      <c r="J103" s="70" t="str">
        <f t="shared" si="19"/>
        <v/>
      </c>
      <c r="K103" s="218" t="str">
        <f t="shared" si="20"/>
        <v/>
      </c>
      <c r="L103" s="153" t="str">
        <f t="shared" si="26"/>
        <v/>
      </c>
      <c r="M103" s="77" t="str">
        <f t="shared" si="24"/>
        <v/>
      </c>
      <c r="N103" s="77">
        <f t="shared" si="30"/>
        <v>0</v>
      </c>
      <c r="O103" s="76">
        <f t="shared" si="21"/>
        <v>0</v>
      </c>
      <c r="P103" s="76">
        <f t="shared" si="25"/>
        <v>0</v>
      </c>
      <c r="Q103" s="77">
        <f t="shared" si="27"/>
        <v>0</v>
      </c>
      <c r="R103" s="77">
        <f t="shared" si="22"/>
        <v>0</v>
      </c>
      <c r="S103" s="222">
        <f t="shared" si="23"/>
        <v>0</v>
      </c>
      <c r="T103" s="77">
        <f t="shared" si="28"/>
        <v>0</v>
      </c>
    </row>
    <row r="104" spans="1:20" ht="14.5" x14ac:dyDescent="0.35">
      <c r="A104" s="91"/>
      <c r="B104" s="91"/>
      <c r="C104" s="92"/>
      <c r="D104" s="212"/>
      <c r="E104" s="138"/>
      <c r="F104" s="139"/>
      <c r="G104" s="216"/>
      <c r="H104" s="71" t="str">
        <f t="shared" si="29"/>
        <v/>
      </c>
      <c r="I104" s="92"/>
      <c r="J104" s="70" t="str">
        <f t="shared" si="19"/>
        <v/>
      </c>
      <c r="K104" s="218" t="str">
        <f t="shared" si="20"/>
        <v/>
      </c>
      <c r="L104" s="153" t="str">
        <f t="shared" si="26"/>
        <v/>
      </c>
      <c r="M104" s="77" t="str">
        <f t="shared" si="24"/>
        <v/>
      </c>
      <c r="N104" s="77">
        <f t="shared" si="30"/>
        <v>0</v>
      </c>
      <c r="O104" s="76">
        <f t="shared" si="21"/>
        <v>0</v>
      </c>
      <c r="P104" s="76">
        <f t="shared" si="25"/>
        <v>0</v>
      </c>
      <c r="Q104" s="77">
        <f t="shared" si="27"/>
        <v>0</v>
      </c>
      <c r="R104" s="77">
        <f t="shared" si="22"/>
        <v>0</v>
      </c>
      <c r="S104" s="222">
        <f t="shared" si="23"/>
        <v>0</v>
      </c>
      <c r="T104" s="77">
        <f t="shared" si="28"/>
        <v>0</v>
      </c>
    </row>
    <row r="105" spans="1:20" ht="14.5" x14ac:dyDescent="0.35">
      <c r="A105" s="91"/>
      <c r="B105" s="91"/>
      <c r="C105" s="92"/>
      <c r="D105" s="212"/>
      <c r="E105" s="138"/>
      <c r="F105" s="139"/>
      <c r="G105" s="216"/>
      <c r="H105" s="71" t="str">
        <f t="shared" si="29"/>
        <v/>
      </c>
      <c r="I105" s="92"/>
      <c r="J105" s="70" t="str">
        <f t="shared" si="19"/>
        <v/>
      </c>
      <c r="K105" s="218" t="str">
        <f t="shared" si="20"/>
        <v/>
      </c>
      <c r="L105" s="153" t="str">
        <f t="shared" si="26"/>
        <v/>
      </c>
      <c r="M105" s="77" t="str">
        <f t="shared" si="24"/>
        <v/>
      </c>
      <c r="N105" s="77">
        <f t="shared" si="30"/>
        <v>0</v>
      </c>
      <c r="O105" s="76">
        <f t="shared" si="21"/>
        <v>0</v>
      </c>
      <c r="P105" s="76">
        <f t="shared" si="25"/>
        <v>0</v>
      </c>
      <c r="Q105" s="77">
        <f t="shared" si="27"/>
        <v>0</v>
      </c>
      <c r="R105" s="77">
        <f t="shared" si="22"/>
        <v>0</v>
      </c>
      <c r="S105" s="222">
        <f t="shared" si="23"/>
        <v>0</v>
      </c>
      <c r="T105" s="77">
        <f t="shared" si="28"/>
        <v>0</v>
      </c>
    </row>
    <row r="106" spans="1:20" ht="14.5" x14ac:dyDescent="0.35">
      <c r="A106" s="91"/>
      <c r="B106" s="91"/>
      <c r="C106" s="92"/>
      <c r="D106" s="212"/>
      <c r="E106" s="138"/>
      <c r="F106" s="139"/>
      <c r="G106" s="216"/>
      <c r="H106" s="71" t="str">
        <f t="shared" si="29"/>
        <v/>
      </c>
      <c r="I106" s="92"/>
      <c r="J106" s="70" t="str">
        <f t="shared" si="19"/>
        <v/>
      </c>
      <c r="K106" s="218" t="str">
        <f t="shared" si="20"/>
        <v/>
      </c>
      <c r="L106" s="153" t="str">
        <f t="shared" si="26"/>
        <v/>
      </c>
      <c r="M106" s="77" t="str">
        <f t="shared" si="24"/>
        <v/>
      </c>
      <c r="N106" s="77">
        <f t="shared" si="30"/>
        <v>0</v>
      </c>
      <c r="O106" s="76">
        <f t="shared" si="21"/>
        <v>0</v>
      </c>
      <c r="P106" s="76">
        <f t="shared" si="25"/>
        <v>0</v>
      </c>
      <c r="Q106" s="77">
        <f t="shared" si="27"/>
        <v>0</v>
      </c>
      <c r="R106" s="77">
        <f t="shared" si="22"/>
        <v>0</v>
      </c>
      <c r="S106" s="222">
        <f t="shared" si="23"/>
        <v>0</v>
      </c>
      <c r="T106" s="77">
        <f t="shared" si="28"/>
        <v>0</v>
      </c>
    </row>
    <row r="107" spans="1:20" ht="14.5" x14ac:dyDescent="0.35">
      <c r="A107" s="91"/>
      <c r="B107" s="91"/>
      <c r="C107" s="92"/>
      <c r="D107" s="212"/>
      <c r="E107" s="138"/>
      <c r="F107" s="139"/>
      <c r="G107" s="216"/>
      <c r="H107" s="71" t="str">
        <f t="shared" si="29"/>
        <v/>
      </c>
      <c r="I107" s="92"/>
      <c r="J107" s="70" t="str">
        <f t="shared" si="19"/>
        <v/>
      </c>
      <c r="K107" s="218" t="str">
        <f t="shared" si="20"/>
        <v/>
      </c>
      <c r="L107" s="153" t="str">
        <f t="shared" si="26"/>
        <v/>
      </c>
      <c r="M107" s="77" t="str">
        <f t="shared" si="24"/>
        <v/>
      </c>
      <c r="N107" s="77">
        <f t="shared" si="30"/>
        <v>0</v>
      </c>
      <c r="O107" s="76">
        <f t="shared" si="21"/>
        <v>0</v>
      </c>
      <c r="P107" s="76">
        <f t="shared" si="25"/>
        <v>0</v>
      </c>
      <c r="Q107" s="77">
        <f t="shared" si="27"/>
        <v>0</v>
      </c>
      <c r="R107" s="77">
        <f t="shared" si="22"/>
        <v>0</v>
      </c>
      <c r="S107" s="222">
        <f t="shared" si="23"/>
        <v>0</v>
      </c>
      <c r="T107" s="77">
        <f t="shared" si="28"/>
        <v>0</v>
      </c>
    </row>
    <row r="108" spans="1:20" ht="14.5" x14ac:dyDescent="0.35">
      <c r="A108" s="91"/>
      <c r="B108" s="91"/>
      <c r="C108" s="92"/>
      <c r="D108" s="212"/>
      <c r="E108" s="138"/>
      <c r="F108" s="139"/>
      <c r="G108" s="216"/>
      <c r="H108" s="71" t="str">
        <f t="shared" si="29"/>
        <v/>
      </c>
      <c r="I108" s="92"/>
      <c r="J108" s="70" t="str">
        <f t="shared" si="19"/>
        <v/>
      </c>
      <c r="K108" s="218" t="str">
        <f t="shared" si="20"/>
        <v/>
      </c>
      <c r="L108" s="153" t="str">
        <f t="shared" si="26"/>
        <v/>
      </c>
      <c r="M108" s="77" t="str">
        <f t="shared" si="24"/>
        <v/>
      </c>
      <c r="N108" s="77">
        <f t="shared" si="30"/>
        <v>0</v>
      </c>
      <c r="O108" s="76">
        <f t="shared" si="21"/>
        <v>0</v>
      </c>
      <c r="P108" s="76">
        <f t="shared" si="25"/>
        <v>0</v>
      </c>
      <c r="Q108" s="77">
        <f t="shared" si="27"/>
        <v>0</v>
      </c>
      <c r="R108" s="77">
        <f t="shared" si="22"/>
        <v>0</v>
      </c>
      <c r="S108" s="222">
        <f t="shared" si="23"/>
        <v>0</v>
      </c>
      <c r="T108" s="77">
        <f t="shared" si="28"/>
        <v>0</v>
      </c>
    </row>
    <row r="109" spans="1:20" ht="14.5" x14ac:dyDescent="0.35">
      <c r="A109" s="91"/>
      <c r="B109" s="91"/>
      <c r="C109" s="92"/>
      <c r="D109" s="212"/>
      <c r="E109" s="138"/>
      <c r="F109" s="139"/>
      <c r="G109" s="216"/>
      <c r="H109" s="71" t="str">
        <f t="shared" si="29"/>
        <v/>
      </c>
      <c r="I109" s="92"/>
      <c r="J109" s="70" t="str">
        <f t="shared" si="19"/>
        <v/>
      </c>
      <c r="K109" s="218" t="str">
        <f t="shared" si="20"/>
        <v/>
      </c>
      <c r="L109" s="153" t="str">
        <f t="shared" si="26"/>
        <v/>
      </c>
      <c r="M109" s="77" t="str">
        <f t="shared" si="24"/>
        <v/>
      </c>
      <c r="N109" s="77">
        <f t="shared" si="30"/>
        <v>0</v>
      </c>
      <c r="O109" s="76">
        <f t="shared" si="21"/>
        <v>0</v>
      </c>
      <c r="P109" s="76">
        <f t="shared" si="25"/>
        <v>0</v>
      </c>
      <c r="Q109" s="77">
        <f t="shared" si="27"/>
        <v>0</v>
      </c>
      <c r="R109" s="77">
        <f t="shared" si="22"/>
        <v>0</v>
      </c>
      <c r="S109" s="222">
        <f t="shared" si="23"/>
        <v>0</v>
      </c>
      <c r="T109" s="77">
        <f t="shared" si="28"/>
        <v>0</v>
      </c>
    </row>
    <row r="110" spans="1:20" ht="14.5" x14ac:dyDescent="0.35">
      <c r="A110" s="91"/>
      <c r="B110" s="91"/>
      <c r="C110" s="92"/>
      <c r="D110" s="212"/>
      <c r="E110" s="138"/>
      <c r="F110" s="139"/>
      <c r="G110" s="216"/>
      <c r="H110" s="71" t="str">
        <f t="shared" si="29"/>
        <v/>
      </c>
      <c r="I110" s="92"/>
      <c r="J110" s="70" t="str">
        <f t="shared" si="19"/>
        <v/>
      </c>
      <c r="K110" s="218" t="str">
        <f t="shared" si="20"/>
        <v/>
      </c>
      <c r="L110" s="153" t="str">
        <f t="shared" si="26"/>
        <v/>
      </c>
      <c r="M110" s="77" t="str">
        <f t="shared" si="24"/>
        <v/>
      </c>
      <c r="N110" s="77">
        <f t="shared" si="30"/>
        <v>0</v>
      </c>
      <c r="O110" s="76">
        <f t="shared" si="21"/>
        <v>0</v>
      </c>
      <c r="P110" s="76">
        <f t="shared" si="25"/>
        <v>0</v>
      </c>
      <c r="Q110" s="77">
        <f t="shared" si="27"/>
        <v>0</v>
      </c>
      <c r="R110" s="77">
        <f t="shared" si="22"/>
        <v>0</v>
      </c>
      <c r="S110" s="222">
        <f t="shared" si="23"/>
        <v>0</v>
      </c>
      <c r="T110" s="77">
        <f t="shared" si="28"/>
        <v>0</v>
      </c>
    </row>
    <row r="111" spans="1:20" ht="14.5" x14ac:dyDescent="0.35">
      <c r="A111" s="91"/>
      <c r="B111" s="91"/>
      <c r="C111" s="92"/>
      <c r="D111" s="212"/>
      <c r="E111" s="138"/>
      <c r="F111" s="139"/>
      <c r="G111" s="216"/>
      <c r="H111" s="71" t="str">
        <f t="shared" si="29"/>
        <v/>
      </c>
      <c r="I111" s="92"/>
      <c r="J111" s="70" t="str">
        <f t="shared" si="19"/>
        <v/>
      </c>
      <c r="K111" s="218" t="str">
        <f t="shared" si="20"/>
        <v/>
      </c>
      <c r="L111" s="153" t="str">
        <f t="shared" si="26"/>
        <v/>
      </c>
      <c r="M111" s="77" t="str">
        <f t="shared" si="24"/>
        <v/>
      </c>
      <c r="N111" s="77">
        <f t="shared" si="30"/>
        <v>0</v>
      </c>
      <c r="O111" s="76">
        <f t="shared" si="21"/>
        <v>0</v>
      </c>
      <c r="P111" s="76">
        <f t="shared" si="25"/>
        <v>0</v>
      </c>
      <c r="Q111" s="77">
        <f t="shared" si="27"/>
        <v>0</v>
      </c>
      <c r="R111" s="77">
        <f t="shared" si="22"/>
        <v>0</v>
      </c>
      <c r="S111" s="222">
        <f t="shared" si="23"/>
        <v>0</v>
      </c>
      <c r="T111" s="77">
        <f t="shared" si="28"/>
        <v>0</v>
      </c>
    </row>
    <row r="112" spans="1:20" ht="14.5" x14ac:dyDescent="0.35">
      <c r="A112" s="91"/>
      <c r="B112" s="91"/>
      <c r="C112" s="92"/>
      <c r="D112" s="212"/>
      <c r="E112" s="138"/>
      <c r="F112" s="139"/>
      <c r="G112" s="216"/>
      <c r="H112" s="71" t="str">
        <f t="shared" si="29"/>
        <v/>
      </c>
      <c r="I112" s="92"/>
      <c r="J112" s="70" t="str">
        <f t="shared" si="19"/>
        <v/>
      </c>
      <c r="K112" s="218" t="str">
        <f t="shared" si="20"/>
        <v/>
      </c>
      <c r="L112" s="153" t="str">
        <f t="shared" si="26"/>
        <v/>
      </c>
      <c r="M112" s="77" t="str">
        <f t="shared" si="24"/>
        <v/>
      </c>
      <c r="N112" s="77">
        <f t="shared" si="30"/>
        <v>0</v>
      </c>
      <c r="O112" s="76">
        <f t="shared" si="21"/>
        <v>0</v>
      </c>
      <c r="P112" s="76">
        <f t="shared" si="25"/>
        <v>0</v>
      </c>
      <c r="Q112" s="77">
        <f t="shared" si="27"/>
        <v>0</v>
      </c>
      <c r="R112" s="77">
        <f t="shared" si="22"/>
        <v>0</v>
      </c>
      <c r="S112" s="222">
        <f t="shared" si="23"/>
        <v>0</v>
      </c>
      <c r="T112" s="77">
        <f t="shared" si="28"/>
        <v>0</v>
      </c>
    </row>
    <row r="113" spans="1:20" ht="14.5" x14ac:dyDescent="0.35">
      <c r="A113" s="91"/>
      <c r="B113" s="91"/>
      <c r="C113" s="92"/>
      <c r="D113" s="212"/>
      <c r="E113" s="138"/>
      <c r="F113" s="139"/>
      <c r="G113" s="216"/>
      <c r="H113" s="71" t="str">
        <f t="shared" si="29"/>
        <v/>
      </c>
      <c r="I113" s="92"/>
      <c r="J113" s="70" t="str">
        <f t="shared" ref="J113:J176" si="31">IF(C113*D113&gt;0,+C113/D113,"")</f>
        <v/>
      </c>
      <c r="K113" s="218" t="str">
        <f t="shared" ref="K113:K176" si="32">IF(C113*D113&gt;0,+E113*G113,"")</f>
        <v/>
      </c>
      <c r="L113" s="153" t="str">
        <f t="shared" si="26"/>
        <v/>
      </c>
      <c r="M113" s="77" t="str">
        <f t="shared" si="24"/>
        <v/>
      </c>
      <c r="N113" s="77">
        <f t="shared" si="30"/>
        <v>0</v>
      </c>
      <c r="O113" s="76">
        <f t="shared" ref="O113:O176" si="33">IF(F113&gt;E113,1,0)</f>
        <v>0</v>
      </c>
      <c r="P113" s="76">
        <f t="shared" si="25"/>
        <v>0</v>
      </c>
      <c r="Q113" s="77">
        <f t="shared" si="27"/>
        <v>0</v>
      </c>
      <c r="R113" s="77">
        <f t="shared" ref="R113:R176" si="34">IF(AND(F113&lt;1,I113&gt;0),1,0)</f>
        <v>0</v>
      </c>
      <c r="S113" s="222">
        <f t="shared" ref="S113:S176" si="35">IF(AND(ISBLANK(A113),ISBLANK(C113),ISBLANK(D113),ISBLANK(E113),ISBLANK(F113),ISBLANK(G113),ISBLANK(I113)),0,IF(ISBLANK(B113),1,0))</f>
        <v>0</v>
      </c>
      <c r="T113" s="77">
        <f t="shared" si="28"/>
        <v>0</v>
      </c>
    </row>
    <row r="114" spans="1:20" ht="14.5" x14ac:dyDescent="0.35">
      <c r="A114" s="91"/>
      <c r="B114" s="91"/>
      <c r="C114" s="92"/>
      <c r="D114" s="212"/>
      <c r="E114" s="138"/>
      <c r="F114" s="139"/>
      <c r="G114" s="216"/>
      <c r="H114" s="71" t="str">
        <f t="shared" si="29"/>
        <v/>
      </c>
      <c r="I114" s="92"/>
      <c r="J114" s="70" t="str">
        <f t="shared" si="31"/>
        <v/>
      </c>
      <c r="K114" s="218" t="str">
        <f t="shared" si="32"/>
        <v/>
      </c>
      <c r="L114" s="153" t="str">
        <f t="shared" si="26"/>
        <v/>
      </c>
      <c r="M114" s="77" t="str">
        <f t="shared" si="24"/>
        <v/>
      </c>
      <c r="N114" s="77">
        <f t="shared" si="30"/>
        <v>0</v>
      </c>
      <c r="O114" s="76">
        <f t="shared" si="33"/>
        <v>0</v>
      </c>
      <c r="P114" s="76">
        <f t="shared" si="25"/>
        <v>0</v>
      </c>
      <c r="Q114" s="77">
        <f t="shared" si="27"/>
        <v>0</v>
      </c>
      <c r="R114" s="77">
        <f t="shared" si="34"/>
        <v>0</v>
      </c>
      <c r="S114" s="222">
        <f t="shared" si="35"/>
        <v>0</v>
      </c>
      <c r="T114" s="77">
        <f t="shared" si="28"/>
        <v>0</v>
      </c>
    </row>
    <row r="115" spans="1:20" ht="14.5" x14ac:dyDescent="0.35">
      <c r="A115" s="91"/>
      <c r="B115" s="91"/>
      <c r="C115" s="92"/>
      <c r="D115" s="212"/>
      <c r="E115" s="138"/>
      <c r="F115" s="139"/>
      <c r="G115" s="216"/>
      <c r="H115" s="71" t="str">
        <f t="shared" si="29"/>
        <v/>
      </c>
      <c r="I115" s="92"/>
      <c r="J115" s="70" t="str">
        <f t="shared" si="31"/>
        <v/>
      </c>
      <c r="K115" s="218" t="str">
        <f t="shared" si="32"/>
        <v/>
      </c>
      <c r="L115" s="153" t="str">
        <f t="shared" si="26"/>
        <v/>
      </c>
      <c r="M115" s="77" t="str">
        <f t="shared" si="24"/>
        <v/>
      </c>
      <c r="N115" s="77">
        <f t="shared" si="30"/>
        <v>0</v>
      </c>
      <c r="O115" s="76">
        <f t="shared" si="33"/>
        <v>0</v>
      </c>
      <c r="P115" s="76">
        <f t="shared" si="25"/>
        <v>0</v>
      </c>
      <c r="Q115" s="77">
        <f t="shared" si="27"/>
        <v>0</v>
      </c>
      <c r="R115" s="77">
        <f t="shared" si="34"/>
        <v>0</v>
      </c>
      <c r="S115" s="222">
        <f t="shared" si="35"/>
        <v>0</v>
      </c>
      <c r="T115" s="77">
        <f t="shared" si="28"/>
        <v>0</v>
      </c>
    </row>
    <row r="116" spans="1:20" ht="14.5" x14ac:dyDescent="0.35">
      <c r="A116" s="91"/>
      <c r="B116" s="91"/>
      <c r="C116" s="92"/>
      <c r="D116" s="212"/>
      <c r="E116" s="138"/>
      <c r="F116" s="139"/>
      <c r="G116" s="216"/>
      <c r="H116" s="71" t="str">
        <f t="shared" si="29"/>
        <v/>
      </c>
      <c r="I116" s="92"/>
      <c r="J116" s="70" t="str">
        <f t="shared" si="31"/>
        <v/>
      </c>
      <c r="K116" s="218" t="str">
        <f t="shared" si="32"/>
        <v/>
      </c>
      <c r="L116" s="153" t="str">
        <f t="shared" si="26"/>
        <v/>
      </c>
      <c r="M116" s="77" t="str">
        <f t="shared" si="24"/>
        <v/>
      </c>
      <c r="N116" s="77">
        <f t="shared" si="30"/>
        <v>0</v>
      </c>
      <c r="O116" s="76">
        <f t="shared" si="33"/>
        <v>0</v>
      </c>
      <c r="P116" s="76">
        <f t="shared" si="25"/>
        <v>0</v>
      </c>
      <c r="Q116" s="77">
        <f t="shared" si="27"/>
        <v>0</v>
      </c>
      <c r="R116" s="77">
        <f t="shared" si="34"/>
        <v>0</v>
      </c>
      <c r="S116" s="222">
        <f t="shared" si="35"/>
        <v>0</v>
      </c>
      <c r="T116" s="77">
        <f t="shared" si="28"/>
        <v>0</v>
      </c>
    </row>
    <row r="117" spans="1:20" ht="14.5" x14ac:dyDescent="0.35">
      <c r="A117" s="91"/>
      <c r="B117" s="91"/>
      <c r="C117" s="92"/>
      <c r="D117" s="212"/>
      <c r="E117" s="138"/>
      <c r="F117" s="139"/>
      <c r="G117" s="216"/>
      <c r="H117" s="71" t="str">
        <f t="shared" si="29"/>
        <v/>
      </c>
      <c r="I117" s="92"/>
      <c r="J117" s="70" t="str">
        <f t="shared" si="31"/>
        <v/>
      </c>
      <c r="K117" s="218" t="str">
        <f t="shared" si="32"/>
        <v/>
      </c>
      <c r="L117" s="153" t="str">
        <f t="shared" si="26"/>
        <v/>
      </c>
      <c r="M117" s="77" t="str">
        <f t="shared" si="24"/>
        <v/>
      </c>
      <c r="N117" s="77">
        <f t="shared" si="30"/>
        <v>0</v>
      </c>
      <c r="O117" s="76">
        <f t="shared" si="33"/>
        <v>0</v>
      </c>
      <c r="P117" s="76">
        <f t="shared" si="25"/>
        <v>0</v>
      </c>
      <c r="Q117" s="77">
        <f t="shared" si="27"/>
        <v>0</v>
      </c>
      <c r="R117" s="77">
        <f t="shared" si="34"/>
        <v>0</v>
      </c>
      <c r="S117" s="222">
        <f t="shared" si="35"/>
        <v>0</v>
      </c>
      <c r="T117" s="77">
        <f t="shared" si="28"/>
        <v>0</v>
      </c>
    </row>
    <row r="118" spans="1:20" ht="14.5" x14ac:dyDescent="0.35">
      <c r="A118" s="91"/>
      <c r="B118" s="91"/>
      <c r="C118" s="92"/>
      <c r="D118" s="212"/>
      <c r="E118" s="138"/>
      <c r="F118" s="139"/>
      <c r="G118" s="216"/>
      <c r="H118" s="71" t="str">
        <f t="shared" si="29"/>
        <v/>
      </c>
      <c r="I118" s="92"/>
      <c r="J118" s="70" t="str">
        <f t="shared" si="31"/>
        <v/>
      </c>
      <c r="K118" s="218" t="str">
        <f t="shared" si="32"/>
        <v/>
      </c>
      <c r="L118" s="153" t="str">
        <f t="shared" si="26"/>
        <v/>
      </c>
      <c r="M118" s="77" t="str">
        <f t="shared" si="24"/>
        <v/>
      </c>
      <c r="N118" s="77">
        <f t="shared" si="30"/>
        <v>0</v>
      </c>
      <c r="O118" s="76">
        <f t="shared" si="33"/>
        <v>0</v>
      </c>
      <c r="P118" s="76">
        <f t="shared" si="25"/>
        <v>0</v>
      </c>
      <c r="Q118" s="77">
        <f t="shared" si="27"/>
        <v>0</v>
      </c>
      <c r="R118" s="77">
        <f t="shared" si="34"/>
        <v>0</v>
      </c>
      <c r="S118" s="222">
        <f t="shared" si="35"/>
        <v>0</v>
      </c>
      <c r="T118" s="77">
        <f t="shared" si="28"/>
        <v>0</v>
      </c>
    </row>
    <row r="119" spans="1:20" ht="14.5" x14ac:dyDescent="0.35">
      <c r="A119" s="91"/>
      <c r="B119" s="91"/>
      <c r="C119" s="92"/>
      <c r="D119" s="212"/>
      <c r="E119" s="138"/>
      <c r="F119" s="139"/>
      <c r="G119" s="216"/>
      <c r="H119" s="71" t="str">
        <f t="shared" si="29"/>
        <v/>
      </c>
      <c r="I119" s="92"/>
      <c r="J119" s="70" t="str">
        <f t="shared" si="31"/>
        <v/>
      </c>
      <c r="K119" s="218" t="str">
        <f t="shared" si="32"/>
        <v/>
      </c>
      <c r="L119" s="153" t="str">
        <f t="shared" si="26"/>
        <v/>
      </c>
      <c r="M119" s="77" t="str">
        <f t="shared" si="24"/>
        <v/>
      </c>
      <c r="N119" s="77">
        <f t="shared" si="30"/>
        <v>0</v>
      </c>
      <c r="O119" s="76">
        <f t="shared" si="33"/>
        <v>0</v>
      </c>
      <c r="P119" s="76">
        <f t="shared" si="25"/>
        <v>0</v>
      </c>
      <c r="Q119" s="77">
        <f t="shared" si="27"/>
        <v>0</v>
      </c>
      <c r="R119" s="77">
        <f t="shared" si="34"/>
        <v>0</v>
      </c>
      <c r="S119" s="222">
        <f t="shared" si="35"/>
        <v>0</v>
      </c>
      <c r="T119" s="77">
        <f t="shared" si="28"/>
        <v>0</v>
      </c>
    </row>
    <row r="120" spans="1:20" ht="14.5" x14ac:dyDescent="0.35">
      <c r="A120" s="91"/>
      <c r="B120" s="91"/>
      <c r="C120" s="92"/>
      <c r="D120" s="212"/>
      <c r="E120" s="138"/>
      <c r="F120" s="139"/>
      <c r="G120" s="216"/>
      <c r="H120" s="71" t="str">
        <f t="shared" si="29"/>
        <v/>
      </c>
      <c r="I120" s="92"/>
      <c r="J120" s="70" t="str">
        <f t="shared" si="31"/>
        <v/>
      </c>
      <c r="K120" s="218" t="str">
        <f t="shared" si="32"/>
        <v/>
      </c>
      <c r="L120" s="153" t="str">
        <f t="shared" si="26"/>
        <v/>
      </c>
      <c r="M120" s="77" t="str">
        <f t="shared" si="24"/>
        <v/>
      </c>
      <c r="N120" s="77">
        <f t="shared" si="30"/>
        <v>0</v>
      </c>
      <c r="O120" s="76">
        <f t="shared" si="33"/>
        <v>0</v>
      </c>
      <c r="P120" s="76">
        <f t="shared" si="25"/>
        <v>0</v>
      </c>
      <c r="Q120" s="77">
        <f t="shared" si="27"/>
        <v>0</v>
      </c>
      <c r="R120" s="77">
        <f t="shared" si="34"/>
        <v>0</v>
      </c>
      <c r="S120" s="222">
        <f t="shared" si="35"/>
        <v>0</v>
      </c>
      <c r="T120" s="77">
        <f t="shared" si="28"/>
        <v>0</v>
      </c>
    </row>
    <row r="121" spans="1:20" ht="14.5" x14ac:dyDescent="0.35">
      <c r="A121" s="91"/>
      <c r="B121" s="91"/>
      <c r="C121" s="92"/>
      <c r="D121" s="212"/>
      <c r="E121" s="138"/>
      <c r="F121" s="139"/>
      <c r="G121" s="216"/>
      <c r="H121" s="71" t="str">
        <f t="shared" si="29"/>
        <v/>
      </c>
      <c r="I121" s="92"/>
      <c r="J121" s="70" t="str">
        <f t="shared" si="31"/>
        <v/>
      </c>
      <c r="K121" s="218" t="str">
        <f t="shared" si="32"/>
        <v/>
      </c>
      <c r="L121" s="153" t="str">
        <f t="shared" si="26"/>
        <v/>
      </c>
      <c r="M121" s="77" t="str">
        <f t="shared" si="24"/>
        <v/>
      </c>
      <c r="N121" s="77">
        <f t="shared" si="30"/>
        <v>0</v>
      </c>
      <c r="O121" s="76">
        <f t="shared" si="33"/>
        <v>0</v>
      </c>
      <c r="P121" s="76">
        <f t="shared" si="25"/>
        <v>0</v>
      </c>
      <c r="Q121" s="77">
        <f t="shared" si="27"/>
        <v>0</v>
      </c>
      <c r="R121" s="77">
        <f t="shared" si="34"/>
        <v>0</v>
      </c>
      <c r="S121" s="222">
        <f t="shared" si="35"/>
        <v>0</v>
      </c>
      <c r="T121" s="77">
        <f t="shared" si="28"/>
        <v>0</v>
      </c>
    </row>
    <row r="122" spans="1:20" ht="14.5" x14ac:dyDescent="0.35">
      <c r="A122" s="91"/>
      <c r="B122" s="91"/>
      <c r="C122" s="92"/>
      <c r="D122" s="212"/>
      <c r="E122" s="138"/>
      <c r="F122" s="139"/>
      <c r="G122" s="216"/>
      <c r="H122" s="71" t="str">
        <f t="shared" si="29"/>
        <v/>
      </c>
      <c r="I122" s="92"/>
      <c r="J122" s="70" t="str">
        <f t="shared" si="31"/>
        <v/>
      </c>
      <c r="K122" s="218" t="str">
        <f t="shared" si="32"/>
        <v/>
      </c>
      <c r="L122" s="153" t="str">
        <f t="shared" si="26"/>
        <v/>
      </c>
      <c r="M122" s="77" t="str">
        <f t="shared" si="24"/>
        <v/>
      </c>
      <c r="N122" s="77">
        <f t="shared" si="30"/>
        <v>0</v>
      </c>
      <c r="O122" s="76">
        <f t="shared" si="33"/>
        <v>0</v>
      </c>
      <c r="P122" s="76">
        <f t="shared" si="25"/>
        <v>0</v>
      </c>
      <c r="Q122" s="77">
        <f t="shared" si="27"/>
        <v>0</v>
      </c>
      <c r="R122" s="77">
        <f t="shared" si="34"/>
        <v>0</v>
      </c>
      <c r="S122" s="222">
        <f t="shared" si="35"/>
        <v>0</v>
      </c>
      <c r="T122" s="77">
        <f t="shared" si="28"/>
        <v>0</v>
      </c>
    </row>
    <row r="123" spans="1:20" ht="14.5" x14ac:dyDescent="0.35">
      <c r="A123" s="91"/>
      <c r="B123" s="91"/>
      <c r="C123" s="92"/>
      <c r="D123" s="212"/>
      <c r="E123" s="138"/>
      <c r="F123" s="139"/>
      <c r="G123" s="216"/>
      <c r="H123" s="71" t="str">
        <f t="shared" si="29"/>
        <v/>
      </c>
      <c r="I123" s="92"/>
      <c r="J123" s="70" t="str">
        <f t="shared" si="31"/>
        <v/>
      </c>
      <c r="K123" s="218" t="str">
        <f t="shared" si="32"/>
        <v/>
      </c>
      <c r="L123" s="153" t="str">
        <f t="shared" si="26"/>
        <v/>
      </c>
      <c r="M123" s="77" t="str">
        <f t="shared" si="24"/>
        <v/>
      </c>
      <c r="N123" s="77">
        <f t="shared" si="30"/>
        <v>0</v>
      </c>
      <c r="O123" s="76">
        <f t="shared" si="33"/>
        <v>0</v>
      </c>
      <c r="P123" s="76">
        <f t="shared" si="25"/>
        <v>0</v>
      </c>
      <c r="Q123" s="77">
        <f t="shared" si="27"/>
        <v>0</v>
      </c>
      <c r="R123" s="77">
        <f t="shared" si="34"/>
        <v>0</v>
      </c>
      <c r="S123" s="222">
        <f t="shared" si="35"/>
        <v>0</v>
      </c>
      <c r="T123" s="77">
        <f t="shared" si="28"/>
        <v>0</v>
      </c>
    </row>
    <row r="124" spans="1:20" ht="14.5" x14ac:dyDescent="0.35">
      <c r="A124" s="91"/>
      <c r="B124" s="91"/>
      <c r="C124" s="92"/>
      <c r="D124" s="212"/>
      <c r="E124" s="138"/>
      <c r="F124" s="139"/>
      <c r="G124" s="216"/>
      <c r="H124" s="71" t="str">
        <f t="shared" si="29"/>
        <v/>
      </c>
      <c r="I124" s="92"/>
      <c r="J124" s="70" t="str">
        <f t="shared" si="31"/>
        <v/>
      </c>
      <c r="K124" s="218" t="str">
        <f t="shared" si="32"/>
        <v/>
      </c>
      <c r="L124" s="153" t="str">
        <f t="shared" si="26"/>
        <v/>
      </c>
      <c r="M124" s="77" t="str">
        <f t="shared" si="24"/>
        <v/>
      </c>
      <c r="N124" s="77">
        <f t="shared" si="30"/>
        <v>0</v>
      </c>
      <c r="O124" s="76">
        <f t="shared" si="33"/>
        <v>0</v>
      </c>
      <c r="P124" s="76">
        <f t="shared" si="25"/>
        <v>0</v>
      </c>
      <c r="Q124" s="77">
        <f t="shared" si="27"/>
        <v>0</v>
      </c>
      <c r="R124" s="77">
        <f t="shared" si="34"/>
        <v>0</v>
      </c>
      <c r="S124" s="222">
        <f t="shared" si="35"/>
        <v>0</v>
      </c>
      <c r="T124" s="77">
        <f t="shared" si="28"/>
        <v>0</v>
      </c>
    </row>
    <row r="125" spans="1:20" ht="14.5" x14ac:dyDescent="0.35">
      <c r="A125" s="91"/>
      <c r="B125" s="91"/>
      <c r="C125" s="92"/>
      <c r="D125" s="212"/>
      <c r="E125" s="138"/>
      <c r="F125" s="139"/>
      <c r="G125" s="216"/>
      <c r="H125" s="71" t="str">
        <f t="shared" si="29"/>
        <v/>
      </c>
      <c r="I125" s="92"/>
      <c r="J125" s="70" t="str">
        <f t="shared" si="31"/>
        <v/>
      </c>
      <c r="K125" s="218" t="str">
        <f t="shared" si="32"/>
        <v/>
      </c>
      <c r="L125" s="153" t="str">
        <f t="shared" si="26"/>
        <v/>
      </c>
      <c r="M125" s="77" t="str">
        <f t="shared" si="24"/>
        <v/>
      </c>
      <c r="N125" s="77">
        <f t="shared" si="30"/>
        <v>0</v>
      </c>
      <c r="O125" s="76">
        <f t="shared" si="33"/>
        <v>0</v>
      </c>
      <c r="P125" s="76">
        <f t="shared" si="25"/>
        <v>0</v>
      </c>
      <c r="Q125" s="77">
        <f t="shared" si="27"/>
        <v>0</v>
      </c>
      <c r="R125" s="77">
        <f t="shared" si="34"/>
        <v>0</v>
      </c>
      <c r="S125" s="222">
        <f t="shared" si="35"/>
        <v>0</v>
      </c>
      <c r="T125" s="77">
        <f t="shared" si="28"/>
        <v>0</v>
      </c>
    </row>
    <row r="126" spans="1:20" ht="14.5" x14ac:dyDescent="0.35">
      <c r="A126" s="91"/>
      <c r="B126" s="91"/>
      <c r="C126" s="92"/>
      <c r="D126" s="212"/>
      <c r="E126" s="138"/>
      <c r="F126" s="139"/>
      <c r="G126" s="216"/>
      <c r="H126" s="71" t="str">
        <f t="shared" si="29"/>
        <v/>
      </c>
      <c r="I126" s="92"/>
      <c r="J126" s="70" t="str">
        <f t="shared" si="31"/>
        <v/>
      </c>
      <c r="K126" s="218" t="str">
        <f t="shared" si="32"/>
        <v/>
      </c>
      <c r="L126" s="153" t="str">
        <f t="shared" si="26"/>
        <v/>
      </c>
      <c r="M126" s="77" t="str">
        <f t="shared" si="24"/>
        <v/>
      </c>
      <c r="N126" s="77">
        <f t="shared" si="30"/>
        <v>0</v>
      </c>
      <c r="O126" s="76">
        <f t="shared" si="33"/>
        <v>0</v>
      </c>
      <c r="P126" s="76">
        <f t="shared" si="25"/>
        <v>0</v>
      </c>
      <c r="Q126" s="77">
        <f t="shared" si="27"/>
        <v>0</v>
      </c>
      <c r="R126" s="77">
        <f t="shared" si="34"/>
        <v>0</v>
      </c>
      <c r="S126" s="222">
        <f t="shared" si="35"/>
        <v>0</v>
      </c>
      <c r="T126" s="77">
        <f t="shared" si="28"/>
        <v>0</v>
      </c>
    </row>
    <row r="127" spans="1:20" ht="14.5" x14ac:dyDescent="0.35">
      <c r="A127" s="91"/>
      <c r="B127" s="91"/>
      <c r="C127" s="92"/>
      <c r="D127" s="212"/>
      <c r="E127" s="138"/>
      <c r="F127" s="139"/>
      <c r="G127" s="216"/>
      <c r="H127" s="71" t="str">
        <f t="shared" si="29"/>
        <v/>
      </c>
      <c r="I127" s="92"/>
      <c r="J127" s="70" t="str">
        <f t="shared" si="31"/>
        <v/>
      </c>
      <c r="K127" s="218" t="str">
        <f t="shared" si="32"/>
        <v/>
      </c>
      <c r="L127" s="153" t="str">
        <f t="shared" si="26"/>
        <v/>
      </c>
      <c r="M127" s="77" t="str">
        <f t="shared" si="24"/>
        <v/>
      </c>
      <c r="N127" s="77">
        <f t="shared" si="30"/>
        <v>0</v>
      </c>
      <c r="O127" s="76">
        <f t="shared" si="33"/>
        <v>0</v>
      </c>
      <c r="P127" s="76">
        <f t="shared" si="25"/>
        <v>0</v>
      </c>
      <c r="Q127" s="77">
        <f t="shared" si="27"/>
        <v>0</v>
      </c>
      <c r="R127" s="77">
        <f t="shared" si="34"/>
        <v>0</v>
      </c>
      <c r="S127" s="222">
        <f t="shared" si="35"/>
        <v>0</v>
      </c>
      <c r="T127" s="77">
        <f t="shared" si="28"/>
        <v>0</v>
      </c>
    </row>
    <row r="128" spans="1:20" ht="14.5" x14ac:dyDescent="0.35">
      <c r="A128" s="91"/>
      <c r="B128" s="91"/>
      <c r="C128" s="92"/>
      <c r="D128" s="212"/>
      <c r="E128" s="138"/>
      <c r="F128" s="139"/>
      <c r="G128" s="216"/>
      <c r="H128" s="71" t="str">
        <f t="shared" si="29"/>
        <v/>
      </c>
      <c r="I128" s="92"/>
      <c r="J128" s="70" t="str">
        <f t="shared" si="31"/>
        <v/>
      </c>
      <c r="K128" s="218" t="str">
        <f t="shared" si="32"/>
        <v/>
      </c>
      <c r="L128" s="153" t="str">
        <f t="shared" si="26"/>
        <v/>
      </c>
      <c r="M128" s="77" t="str">
        <f t="shared" si="24"/>
        <v/>
      </c>
      <c r="N128" s="77">
        <f t="shared" si="30"/>
        <v>0</v>
      </c>
      <c r="O128" s="76">
        <f t="shared" si="33"/>
        <v>0</v>
      </c>
      <c r="P128" s="76">
        <f t="shared" si="25"/>
        <v>0</v>
      </c>
      <c r="Q128" s="77">
        <f t="shared" si="27"/>
        <v>0</v>
      </c>
      <c r="R128" s="77">
        <f t="shared" si="34"/>
        <v>0</v>
      </c>
      <c r="S128" s="222">
        <f t="shared" si="35"/>
        <v>0</v>
      </c>
      <c r="T128" s="77">
        <f t="shared" si="28"/>
        <v>0</v>
      </c>
    </row>
    <row r="129" spans="1:20" ht="14.5" x14ac:dyDescent="0.35">
      <c r="A129" s="91"/>
      <c r="B129" s="91"/>
      <c r="C129" s="92"/>
      <c r="D129" s="212"/>
      <c r="E129" s="138"/>
      <c r="F129" s="139"/>
      <c r="G129" s="216"/>
      <c r="H129" s="71" t="str">
        <f t="shared" si="29"/>
        <v/>
      </c>
      <c r="I129" s="92"/>
      <c r="J129" s="70" t="str">
        <f t="shared" si="31"/>
        <v/>
      </c>
      <c r="K129" s="218" t="str">
        <f t="shared" si="32"/>
        <v/>
      </c>
      <c r="L129" s="153" t="str">
        <f t="shared" si="26"/>
        <v/>
      </c>
      <c r="M129" s="77" t="str">
        <f t="shared" si="24"/>
        <v/>
      </c>
      <c r="N129" s="77">
        <f t="shared" si="30"/>
        <v>0</v>
      </c>
      <c r="O129" s="76">
        <f t="shared" si="33"/>
        <v>0</v>
      </c>
      <c r="P129" s="76">
        <f t="shared" si="25"/>
        <v>0</v>
      </c>
      <c r="Q129" s="77">
        <f t="shared" si="27"/>
        <v>0</v>
      </c>
      <c r="R129" s="77">
        <f t="shared" si="34"/>
        <v>0</v>
      </c>
      <c r="S129" s="222">
        <f t="shared" si="35"/>
        <v>0</v>
      </c>
      <c r="T129" s="77">
        <f t="shared" si="28"/>
        <v>0</v>
      </c>
    </row>
    <row r="130" spans="1:20" ht="14.5" x14ac:dyDescent="0.35">
      <c r="A130" s="91"/>
      <c r="B130" s="91"/>
      <c r="C130" s="92"/>
      <c r="D130" s="212"/>
      <c r="E130" s="138"/>
      <c r="F130" s="139"/>
      <c r="G130" s="216"/>
      <c r="H130" s="71" t="str">
        <f t="shared" si="29"/>
        <v/>
      </c>
      <c r="I130" s="92"/>
      <c r="J130" s="70" t="str">
        <f t="shared" si="31"/>
        <v/>
      </c>
      <c r="K130" s="218" t="str">
        <f t="shared" si="32"/>
        <v/>
      </c>
      <c r="L130" s="153" t="str">
        <f t="shared" si="26"/>
        <v/>
      </c>
      <c r="M130" s="77" t="str">
        <f t="shared" si="24"/>
        <v/>
      </c>
      <c r="N130" s="77">
        <f t="shared" si="30"/>
        <v>0</v>
      </c>
      <c r="O130" s="76">
        <f t="shared" si="33"/>
        <v>0</v>
      </c>
      <c r="P130" s="76">
        <f t="shared" si="25"/>
        <v>0</v>
      </c>
      <c r="Q130" s="77">
        <f t="shared" si="27"/>
        <v>0</v>
      </c>
      <c r="R130" s="77">
        <f t="shared" si="34"/>
        <v>0</v>
      </c>
      <c r="S130" s="222">
        <f t="shared" si="35"/>
        <v>0</v>
      </c>
      <c r="T130" s="77">
        <f t="shared" si="28"/>
        <v>0</v>
      </c>
    </row>
    <row r="131" spans="1:20" ht="14.5" x14ac:dyDescent="0.35">
      <c r="A131" s="91"/>
      <c r="B131" s="91"/>
      <c r="C131" s="92"/>
      <c r="D131" s="212"/>
      <c r="E131" s="138"/>
      <c r="F131" s="139"/>
      <c r="G131" s="216"/>
      <c r="H131" s="71" t="str">
        <f t="shared" si="29"/>
        <v/>
      </c>
      <c r="I131" s="92"/>
      <c r="J131" s="70" t="str">
        <f t="shared" si="31"/>
        <v/>
      </c>
      <c r="K131" s="218" t="str">
        <f t="shared" si="32"/>
        <v/>
      </c>
      <c r="L131" s="153" t="str">
        <f t="shared" si="26"/>
        <v/>
      </c>
      <c r="M131" s="77" t="str">
        <f t="shared" si="24"/>
        <v/>
      </c>
      <c r="N131" s="77">
        <f t="shared" si="30"/>
        <v>0</v>
      </c>
      <c r="O131" s="76">
        <f t="shared" si="33"/>
        <v>0</v>
      </c>
      <c r="P131" s="76">
        <f t="shared" si="25"/>
        <v>0</v>
      </c>
      <c r="Q131" s="77">
        <f t="shared" si="27"/>
        <v>0</v>
      </c>
      <c r="R131" s="77">
        <f t="shared" si="34"/>
        <v>0</v>
      </c>
      <c r="S131" s="222">
        <f t="shared" si="35"/>
        <v>0</v>
      </c>
      <c r="T131" s="77">
        <f t="shared" si="28"/>
        <v>0</v>
      </c>
    </row>
    <row r="132" spans="1:20" ht="14.5" x14ac:dyDescent="0.35">
      <c r="A132" s="91"/>
      <c r="B132" s="91"/>
      <c r="C132" s="92"/>
      <c r="D132" s="212"/>
      <c r="E132" s="138"/>
      <c r="F132" s="139"/>
      <c r="G132" s="216"/>
      <c r="H132" s="71" t="str">
        <f t="shared" si="29"/>
        <v/>
      </c>
      <c r="I132" s="92"/>
      <c r="J132" s="70" t="str">
        <f t="shared" si="31"/>
        <v/>
      </c>
      <c r="K132" s="218" t="str">
        <f t="shared" si="32"/>
        <v/>
      </c>
      <c r="L132" s="153" t="str">
        <f t="shared" si="26"/>
        <v/>
      </c>
      <c r="M132" s="77" t="str">
        <f t="shared" si="24"/>
        <v/>
      </c>
      <c r="N132" s="77">
        <f t="shared" si="30"/>
        <v>0</v>
      </c>
      <c r="O132" s="76">
        <f t="shared" si="33"/>
        <v>0</v>
      </c>
      <c r="P132" s="76">
        <f t="shared" si="25"/>
        <v>0</v>
      </c>
      <c r="Q132" s="77">
        <f t="shared" si="27"/>
        <v>0</v>
      </c>
      <c r="R132" s="77">
        <f t="shared" si="34"/>
        <v>0</v>
      </c>
      <c r="S132" s="222">
        <f t="shared" si="35"/>
        <v>0</v>
      </c>
      <c r="T132" s="77">
        <f t="shared" si="28"/>
        <v>0</v>
      </c>
    </row>
    <row r="133" spans="1:20" ht="14.5" x14ac:dyDescent="0.35">
      <c r="A133" s="91"/>
      <c r="B133" s="91"/>
      <c r="C133" s="92"/>
      <c r="D133" s="212"/>
      <c r="E133" s="138"/>
      <c r="F133" s="139"/>
      <c r="G133" s="216"/>
      <c r="H133" s="71" t="str">
        <f t="shared" si="29"/>
        <v/>
      </c>
      <c r="I133" s="92"/>
      <c r="J133" s="70" t="str">
        <f t="shared" si="31"/>
        <v/>
      </c>
      <c r="K133" s="218" t="str">
        <f t="shared" si="32"/>
        <v/>
      </c>
      <c r="L133" s="153" t="str">
        <f t="shared" si="26"/>
        <v/>
      </c>
      <c r="M133" s="77" t="str">
        <f t="shared" si="24"/>
        <v/>
      </c>
      <c r="N133" s="77">
        <f t="shared" si="30"/>
        <v>0</v>
      </c>
      <c r="O133" s="76">
        <f t="shared" si="33"/>
        <v>0</v>
      </c>
      <c r="P133" s="76">
        <f t="shared" si="25"/>
        <v>0</v>
      </c>
      <c r="Q133" s="77">
        <f t="shared" si="27"/>
        <v>0</v>
      </c>
      <c r="R133" s="77">
        <f t="shared" si="34"/>
        <v>0</v>
      </c>
      <c r="S133" s="222">
        <f t="shared" si="35"/>
        <v>0</v>
      </c>
      <c r="T133" s="77">
        <f t="shared" si="28"/>
        <v>0</v>
      </c>
    </row>
    <row r="134" spans="1:20" ht="14.5" x14ac:dyDescent="0.35">
      <c r="A134" s="91"/>
      <c r="B134" s="91"/>
      <c r="C134" s="92"/>
      <c r="D134" s="212"/>
      <c r="E134" s="138"/>
      <c r="F134" s="139"/>
      <c r="G134" s="216"/>
      <c r="H134" s="71" t="str">
        <f t="shared" si="29"/>
        <v/>
      </c>
      <c r="I134" s="92"/>
      <c r="J134" s="70" t="str">
        <f t="shared" si="31"/>
        <v/>
      </c>
      <c r="K134" s="218" t="str">
        <f t="shared" si="32"/>
        <v/>
      </c>
      <c r="L134" s="153" t="str">
        <f t="shared" si="26"/>
        <v/>
      </c>
      <c r="M134" s="77" t="str">
        <f t="shared" si="24"/>
        <v/>
      </c>
      <c r="N134" s="77">
        <f t="shared" si="30"/>
        <v>0</v>
      </c>
      <c r="O134" s="76">
        <f t="shared" si="33"/>
        <v>0</v>
      </c>
      <c r="P134" s="76">
        <f t="shared" si="25"/>
        <v>0</v>
      </c>
      <c r="Q134" s="77">
        <f t="shared" si="27"/>
        <v>0</v>
      </c>
      <c r="R134" s="77">
        <f t="shared" si="34"/>
        <v>0</v>
      </c>
      <c r="S134" s="222">
        <f t="shared" si="35"/>
        <v>0</v>
      </c>
      <c r="T134" s="77">
        <f t="shared" si="28"/>
        <v>0</v>
      </c>
    </row>
    <row r="135" spans="1:20" ht="14.5" x14ac:dyDescent="0.35">
      <c r="A135" s="91"/>
      <c r="B135" s="91"/>
      <c r="C135" s="92"/>
      <c r="D135" s="212"/>
      <c r="E135" s="138"/>
      <c r="F135" s="139"/>
      <c r="G135" s="216"/>
      <c r="H135" s="71" t="str">
        <f t="shared" si="29"/>
        <v/>
      </c>
      <c r="I135" s="92"/>
      <c r="J135" s="70" t="str">
        <f t="shared" si="31"/>
        <v/>
      </c>
      <c r="K135" s="218" t="str">
        <f t="shared" si="32"/>
        <v/>
      </c>
      <c r="L135" s="153" t="str">
        <f t="shared" si="26"/>
        <v/>
      </c>
      <c r="M135" s="77" t="str">
        <f t="shared" si="24"/>
        <v/>
      </c>
      <c r="N135" s="77">
        <f t="shared" si="30"/>
        <v>0</v>
      </c>
      <c r="O135" s="76">
        <f t="shared" si="33"/>
        <v>0</v>
      </c>
      <c r="P135" s="76">
        <f t="shared" si="25"/>
        <v>0</v>
      </c>
      <c r="Q135" s="77">
        <f t="shared" si="27"/>
        <v>0</v>
      </c>
      <c r="R135" s="77">
        <f t="shared" si="34"/>
        <v>0</v>
      </c>
      <c r="S135" s="222">
        <f t="shared" si="35"/>
        <v>0</v>
      </c>
      <c r="T135" s="77">
        <f t="shared" si="28"/>
        <v>0</v>
      </c>
    </row>
    <row r="136" spans="1:20" ht="14.5" x14ac:dyDescent="0.35">
      <c r="A136" s="91"/>
      <c r="B136" s="91"/>
      <c r="C136" s="92"/>
      <c r="D136" s="212"/>
      <c r="E136" s="138"/>
      <c r="F136" s="139"/>
      <c r="G136" s="216"/>
      <c r="H136" s="71" t="str">
        <f t="shared" si="29"/>
        <v/>
      </c>
      <c r="I136" s="92"/>
      <c r="J136" s="70" t="str">
        <f t="shared" si="31"/>
        <v/>
      </c>
      <c r="K136" s="218" t="str">
        <f t="shared" si="32"/>
        <v/>
      </c>
      <c r="L136" s="153" t="str">
        <f t="shared" si="26"/>
        <v/>
      </c>
      <c r="M136" s="77" t="str">
        <f t="shared" ref="M136:M199" si="36">IF(C136&gt;0,IF(J136&lt;=3470,$A$372,IF(J136&gt;=4340,$A$374,$A$373)),"")</f>
        <v/>
      </c>
      <c r="N136" s="77">
        <f t="shared" si="30"/>
        <v>0</v>
      </c>
      <c r="O136" s="76">
        <f t="shared" si="33"/>
        <v>0</v>
      </c>
      <c r="P136" s="76">
        <f t="shared" ref="P136:P199" si="37">IF(AND(M136=$A$373,ISBLANK(G136)),1,0)</f>
        <v>0</v>
      </c>
      <c r="Q136" s="77">
        <f t="shared" si="27"/>
        <v>0</v>
      </c>
      <c r="R136" s="77">
        <f t="shared" si="34"/>
        <v>0</v>
      </c>
      <c r="S136" s="222">
        <f t="shared" si="35"/>
        <v>0</v>
      </c>
      <c r="T136" s="77">
        <f t="shared" si="28"/>
        <v>0</v>
      </c>
    </row>
    <row r="137" spans="1:20" ht="14.5" x14ac:dyDescent="0.35">
      <c r="A137" s="91"/>
      <c r="B137" s="91"/>
      <c r="C137" s="92"/>
      <c r="D137" s="212"/>
      <c r="E137" s="138"/>
      <c r="F137" s="139"/>
      <c r="G137" s="216"/>
      <c r="H137" s="71" t="str">
        <f t="shared" si="29"/>
        <v/>
      </c>
      <c r="I137" s="92"/>
      <c r="J137" s="70" t="str">
        <f t="shared" si="31"/>
        <v/>
      </c>
      <c r="K137" s="218" t="str">
        <f t="shared" si="32"/>
        <v/>
      </c>
      <c r="L137" s="153" t="str">
        <f t="shared" ref="L137:L200" si="38">IF(AND(C137&gt;0,T137=0),IF(D137&gt;0,+E137*C137,C137)/$D$4*$D$5,"")</f>
        <v/>
      </c>
      <c r="M137" s="77" t="str">
        <f t="shared" si="36"/>
        <v/>
      </c>
      <c r="N137" s="77">
        <f t="shared" si="30"/>
        <v>0</v>
      </c>
      <c r="O137" s="76">
        <f t="shared" si="33"/>
        <v>0</v>
      </c>
      <c r="P137" s="76">
        <f t="shared" si="37"/>
        <v>0</v>
      </c>
      <c r="Q137" s="77">
        <f t="shared" ref="Q137:Q200" si="39">IF(AND(C137&gt;0,H137&lt;&gt;""),IF(OR(H137="",I137&gt;H137),1,0),0)</f>
        <v>0</v>
      </c>
      <c r="R137" s="77">
        <f t="shared" si="34"/>
        <v>0</v>
      </c>
      <c r="S137" s="222">
        <f t="shared" si="35"/>
        <v>0</v>
      </c>
      <c r="T137" s="77">
        <f t="shared" ref="T137:T200" si="40">IF(D137&gt;1,1,0)</f>
        <v>0</v>
      </c>
    </row>
    <row r="138" spans="1:20" ht="14.5" x14ac:dyDescent="0.35">
      <c r="A138" s="91"/>
      <c r="B138" s="91"/>
      <c r="C138" s="92"/>
      <c r="D138" s="212"/>
      <c r="E138" s="138"/>
      <c r="F138" s="139"/>
      <c r="G138" s="216"/>
      <c r="H138" s="71" t="str">
        <f t="shared" ref="H138:H201" si="41">IF($B$4="","",IF(T138&lt;&gt;0,"",IF(C138*D138&gt;0,ROUND(+G138/5*$D$5*E138*D138,2),"")))</f>
        <v/>
      </c>
      <c r="I138" s="92"/>
      <c r="J138" s="70" t="str">
        <f t="shared" si="31"/>
        <v/>
      </c>
      <c r="K138" s="218" t="str">
        <f t="shared" si="32"/>
        <v/>
      </c>
      <c r="L138" s="153" t="str">
        <f t="shared" si="38"/>
        <v/>
      </c>
      <c r="M138" s="77" t="str">
        <f t="shared" si="36"/>
        <v/>
      </c>
      <c r="N138" s="77">
        <f t="shared" ref="N138:N201" si="42">IF(C138=0,0,IF(C138&gt;12350,1,0))</f>
        <v>0</v>
      </c>
      <c r="O138" s="76">
        <f t="shared" si="33"/>
        <v>0</v>
      </c>
      <c r="P138" s="76">
        <f t="shared" si="37"/>
        <v>0</v>
      </c>
      <c r="Q138" s="77">
        <f t="shared" si="39"/>
        <v>0</v>
      </c>
      <c r="R138" s="77">
        <f t="shared" si="34"/>
        <v>0</v>
      </c>
      <c r="S138" s="222">
        <f t="shared" si="35"/>
        <v>0</v>
      </c>
      <c r="T138" s="77">
        <f t="shared" si="40"/>
        <v>0</v>
      </c>
    </row>
    <row r="139" spans="1:20" ht="14.5" x14ac:dyDescent="0.35">
      <c r="A139" s="91"/>
      <c r="B139" s="91"/>
      <c r="C139" s="92"/>
      <c r="D139" s="212"/>
      <c r="E139" s="138"/>
      <c r="F139" s="139"/>
      <c r="G139" s="216"/>
      <c r="H139" s="71" t="str">
        <f t="shared" si="41"/>
        <v/>
      </c>
      <c r="I139" s="92"/>
      <c r="J139" s="70" t="str">
        <f t="shared" si="31"/>
        <v/>
      </c>
      <c r="K139" s="218" t="str">
        <f t="shared" si="32"/>
        <v/>
      </c>
      <c r="L139" s="153" t="str">
        <f t="shared" si="38"/>
        <v/>
      </c>
      <c r="M139" s="77" t="str">
        <f t="shared" si="36"/>
        <v/>
      </c>
      <c r="N139" s="77">
        <f t="shared" si="42"/>
        <v>0</v>
      </c>
      <c r="O139" s="76">
        <f t="shared" si="33"/>
        <v>0</v>
      </c>
      <c r="P139" s="76">
        <f t="shared" si="37"/>
        <v>0</v>
      </c>
      <c r="Q139" s="77">
        <f t="shared" si="39"/>
        <v>0</v>
      </c>
      <c r="R139" s="77">
        <f t="shared" si="34"/>
        <v>0</v>
      </c>
      <c r="S139" s="222">
        <f t="shared" si="35"/>
        <v>0</v>
      </c>
      <c r="T139" s="77">
        <f t="shared" si="40"/>
        <v>0</v>
      </c>
    </row>
    <row r="140" spans="1:20" ht="14.5" x14ac:dyDescent="0.35">
      <c r="A140" s="91"/>
      <c r="B140" s="91"/>
      <c r="C140" s="92"/>
      <c r="D140" s="212"/>
      <c r="E140" s="138"/>
      <c r="F140" s="139"/>
      <c r="G140" s="216"/>
      <c r="H140" s="71" t="str">
        <f t="shared" si="41"/>
        <v/>
      </c>
      <c r="I140" s="92"/>
      <c r="J140" s="70" t="str">
        <f t="shared" si="31"/>
        <v/>
      </c>
      <c r="K140" s="218" t="str">
        <f t="shared" si="32"/>
        <v/>
      </c>
      <c r="L140" s="153" t="str">
        <f t="shared" si="38"/>
        <v/>
      </c>
      <c r="M140" s="77" t="str">
        <f t="shared" si="36"/>
        <v/>
      </c>
      <c r="N140" s="77">
        <f t="shared" si="42"/>
        <v>0</v>
      </c>
      <c r="O140" s="76">
        <f t="shared" si="33"/>
        <v>0</v>
      </c>
      <c r="P140" s="76">
        <f t="shared" si="37"/>
        <v>0</v>
      </c>
      <c r="Q140" s="77">
        <f t="shared" si="39"/>
        <v>0</v>
      </c>
      <c r="R140" s="77">
        <f t="shared" si="34"/>
        <v>0</v>
      </c>
      <c r="S140" s="222">
        <f t="shared" si="35"/>
        <v>0</v>
      </c>
      <c r="T140" s="77">
        <f t="shared" si="40"/>
        <v>0</v>
      </c>
    </row>
    <row r="141" spans="1:20" ht="14.5" x14ac:dyDescent="0.35">
      <c r="A141" s="91"/>
      <c r="B141" s="91"/>
      <c r="C141" s="92"/>
      <c r="D141" s="212"/>
      <c r="E141" s="138"/>
      <c r="F141" s="139"/>
      <c r="G141" s="216"/>
      <c r="H141" s="71" t="str">
        <f t="shared" si="41"/>
        <v/>
      </c>
      <c r="I141" s="92"/>
      <c r="J141" s="70" t="str">
        <f t="shared" si="31"/>
        <v/>
      </c>
      <c r="K141" s="218" t="str">
        <f t="shared" si="32"/>
        <v/>
      </c>
      <c r="L141" s="153" t="str">
        <f t="shared" si="38"/>
        <v/>
      </c>
      <c r="M141" s="77" t="str">
        <f t="shared" si="36"/>
        <v/>
      </c>
      <c r="N141" s="77">
        <f t="shared" si="42"/>
        <v>0</v>
      </c>
      <c r="O141" s="76">
        <f t="shared" si="33"/>
        <v>0</v>
      </c>
      <c r="P141" s="76">
        <f t="shared" si="37"/>
        <v>0</v>
      </c>
      <c r="Q141" s="77">
        <f t="shared" si="39"/>
        <v>0</v>
      </c>
      <c r="R141" s="77">
        <f t="shared" si="34"/>
        <v>0</v>
      </c>
      <c r="S141" s="222">
        <f t="shared" si="35"/>
        <v>0</v>
      </c>
      <c r="T141" s="77">
        <f t="shared" si="40"/>
        <v>0</v>
      </c>
    </row>
    <row r="142" spans="1:20" ht="14.5" x14ac:dyDescent="0.35">
      <c r="A142" s="91"/>
      <c r="B142" s="91"/>
      <c r="C142" s="92"/>
      <c r="D142" s="212"/>
      <c r="E142" s="138"/>
      <c r="F142" s="139"/>
      <c r="G142" s="216"/>
      <c r="H142" s="71" t="str">
        <f t="shared" si="41"/>
        <v/>
      </c>
      <c r="I142" s="92"/>
      <c r="J142" s="70" t="str">
        <f t="shared" si="31"/>
        <v/>
      </c>
      <c r="K142" s="218" t="str">
        <f t="shared" si="32"/>
        <v/>
      </c>
      <c r="L142" s="153" t="str">
        <f t="shared" si="38"/>
        <v/>
      </c>
      <c r="M142" s="77" t="str">
        <f t="shared" si="36"/>
        <v/>
      </c>
      <c r="N142" s="77">
        <f t="shared" si="42"/>
        <v>0</v>
      </c>
      <c r="O142" s="76">
        <f t="shared" si="33"/>
        <v>0</v>
      </c>
      <c r="P142" s="76">
        <f t="shared" si="37"/>
        <v>0</v>
      </c>
      <c r="Q142" s="77">
        <f t="shared" si="39"/>
        <v>0</v>
      </c>
      <c r="R142" s="77">
        <f t="shared" si="34"/>
        <v>0</v>
      </c>
      <c r="S142" s="222">
        <f t="shared" si="35"/>
        <v>0</v>
      </c>
      <c r="T142" s="77">
        <f t="shared" si="40"/>
        <v>0</v>
      </c>
    </row>
    <row r="143" spans="1:20" ht="14.5" x14ac:dyDescent="0.35">
      <c r="A143" s="91"/>
      <c r="B143" s="91"/>
      <c r="C143" s="92"/>
      <c r="D143" s="212"/>
      <c r="E143" s="138"/>
      <c r="F143" s="139"/>
      <c r="G143" s="216"/>
      <c r="H143" s="71" t="str">
        <f t="shared" si="41"/>
        <v/>
      </c>
      <c r="I143" s="92"/>
      <c r="J143" s="70" t="str">
        <f t="shared" si="31"/>
        <v/>
      </c>
      <c r="K143" s="218" t="str">
        <f t="shared" si="32"/>
        <v/>
      </c>
      <c r="L143" s="153" t="str">
        <f t="shared" si="38"/>
        <v/>
      </c>
      <c r="M143" s="77" t="str">
        <f t="shared" si="36"/>
        <v/>
      </c>
      <c r="N143" s="77">
        <f t="shared" si="42"/>
        <v>0</v>
      </c>
      <c r="O143" s="76">
        <f t="shared" si="33"/>
        <v>0</v>
      </c>
      <c r="P143" s="76">
        <f t="shared" si="37"/>
        <v>0</v>
      </c>
      <c r="Q143" s="77">
        <f t="shared" si="39"/>
        <v>0</v>
      </c>
      <c r="R143" s="77">
        <f t="shared" si="34"/>
        <v>0</v>
      </c>
      <c r="S143" s="222">
        <f t="shared" si="35"/>
        <v>0</v>
      </c>
      <c r="T143" s="77">
        <f t="shared" si="40"/>
        <v>0</v>
      </c>
    </row>
    <row r="144" spans="1:20" ht="14.5" x14ac:dyDescent="0.35">
      <c r="A144" s="91"/>
      <c r="B144" s="91"/>
      <c r="C144" s="92"/>
      <c r="D144" s="212"/>
      <c r="E144" s="138"/>
      <c r="F144" s="139"/>
      <c r="G144" s="216"/>
      <c r="H144" s="71" t="str">
        <f t="shared" si="41"/>
        <v/>
      </c>
      <c r="I144" s="92"/>
      <c r="J144" s="70" t="str">
        <f t="shared" si="31"/>
        <v/>
      </c>
      <c r="K144" s="218" t="str">
        <f t="shared" si="32"/>
        <v/>
      </c>
      <c r="L144" s="153" t="str">
        <f t="shared" si="38"/>
        <v/>
      </c>
      <c r="M144" s="77" t="str">
        <f t="shared" si="36"/>
        <v/>
      </c>
      <c r="N144" s="77">
        <f t="shared" si="42"/>
        <v>0</v>
      </c>
      <c r="O144" s="76">
        <f t="shared" si="33"/>
        <v>0</v>
      </c>
      <c r="P144" s="76">
        <f t="shared" si="37"/>
        <v>0</v>
      </c>
      <c r="Q144" s="77">
        <f t="shared" si="39"/>
        <v>0</v>
      </c>
      <c r="R144" s="77">
        <f t="shared" si="34"/>
        <v>0</v>
      </c>
      <c r="S144" s="222">
        <f t="shared" si="35"/>
        <v>0</v>
      </c>
      <c r="T144" s="77">
        <f t="shared" si="40"/>
        <v>0</v>
      </c>
    </row>
    <row r="145" spans="1:20" ht="14.5" x14ac:dyDescent="0.35">
      <c r="A145" s="91"/>
      <c r="B145" s="91"/>
      <c r="C145" s="92"/>
      <c r="D145" s="212"/>
      <c r="E145" s="138"/>
      <c r="F145" s="139"/>
      <c r="G145" s="216"/>
      <c r="H145" s="71" t="str">
        <f t="shared" si="41"/>
        <v/>
      </c>
      <c r="I145" s="92"/>
      <c r="J145" s="70" t="str">
        <f t="shared" si="31"/>
        <v/>
      </c>
      <c r="K145" s="218" t="str">
        <f t="shared" si="32"/>
        <v/>
      </c>
      <c r="L145" s="153" t="str">
        <f t="shared" si="38"/>
        <v/>
      </c>
      <c r="M145" s="77" t="str">
        <f t="shared" si="36"/>
        <v/>
      </c>
      <c r="N145" s="77">
        <f t="shared" si="42"/>
        <v>0</v>
      </c>
      <c r="O145" s="76">
        <f t="shared" si="33"/>
        <v>0</v>
      </c>
      <c r="P145" s="76">
        <f t="shared" si="37"/>
        <v>0</v>
      </c>
      <c r="Q145" s="77">
        <f t="shared" si="39"/>
        <v>0</v>
      </c>
      <c r="R145" s="77">
        <f t="shared" si="34"/>
        <v>0</v>
      </c>
      <c r="S145" s="222">
        <f t="shared" si="35"/>
        <v>0</v>
      </c>
      <c r="T145" s="77">
        <f t="shared" si="40"/>
        <v>0</v>
      </c>
    </row>
    <row r="146" spans="1:20" ht="14.5" x14ac:dyDescent="0.35">
      <c r="A146" s="91"/>
      <c r="B146" s="91"/>
      <c r="C146" s="92"/>
      <c r="D146" s="212"/>
      <c r="E146" s="138"/>
      <c r="F146" s="139"/>
      <c r="G146" s="216"/>
      <c r="H146" s="71" t="str">
        <f t="shared" si="41"/>
        <v/>
      </c>
      <c r="I146" s="92"/>
      <c r="J146" s="70" t="str">
        <f t="shared" si="31"/>
        <v/>
      </c>
      <c r="K146" s="218" t="str">
        <f t="shared" si="32"/>
        <v/>
      </c>
      <c r="L146" s="153" t="str">
        <f t="shared" si="38"/>
        <v/>
      </c>
      <c r="M146" s="77" t="str">
        <f t="shared" si="36"/>
        <v/>
      </c>
      <c r="N146" s="77">
        <f t="shared" si="42"/>
        <v>0</v>
      </c>
      <c r="O146" s="76">
        <f t="shared" si="33"/>
        <v>0</v>
      </c>
      <c r="P146" s="76">
        <f t="shared" si="37"/>
        <v>0</v>
      </c>
      <c r="Q146" s="77">
        <f t="shared" si="39"/>
        <v>0</v>
      </c>
      <c r="R146" s="77">
        <f t="shared" si="34"/>
        <v>0</v>
      </c>
      <c r="S146" s="222">
        <f t="shared" si="35"/>
        <v>0</v>
      </c>
      <c r="T146" s="77">
        <f t="shared" si="40"/>
        <v>0</v>
      </c>
    </row>
    <row r="147" spans="1:20" ht="14.5" x14ac:dyDescent="0.35">
      <c r="A147" s="91"/>
      <c r="B147" s="91"/>
      <c r="C147" s="92"/>
      <c r="D147" s="212"/>
      <c r="E147" s="138"/>
      <c r="F147" s="139"/>
      <c r="G147" s="216"/>
      <c r="H147" s="71" t="str">
        <f t="shared" si="41"/>
        <v/>
      </c>
      <c r="I147" s="92"/>
      <c r="J147" s="70" t="str">
        <f t="shared" si="31"/>
        <v/>
      </c>
      <c r="K147" s="218" t="str">
        <f t="shared" si="32"/>
        <v/>
      </c>
      <c r="L147" s="153" t="str">
        <f t="shared" si="38"/>
        <v/>
      </c>
      <c r="M147" s="77" t="str">
        <f t="shared" si="36"/>
        <v/>
      </c>
      <c r="N147" s="77">
        <f t="shared" si="42"/>
        <v>0</v>
      </c>
      <c r="O147" s="76">
        <f t="shared" si="33"/>
        <v>0</v>
      </c>
      <c r="P147" s="76">
        <f t="shared" si="37"/>
        <v>0</v>
      </c>
      <c r="Q147" s="77">
        <f t="shared" si="39"/>
        <v>0</v>
      </c>
      <c r="R147" s="77">
        <f t="shared" si="34"/>
        <v>0</v>
      </c>
      <c r="S147" s="222">
        <f t="shared" si="35"/>
        <v>0</v>
      </c>
      <c r="T147" s="77">
        <f t="shared" si="40"/>
        <v>0</v>
      </c>
    </row>
    <row r="148" spans="1:20" ht="14.5" x14ac:dyDescent="0.35">
      <c r="A148" s="91"/>
      <c r="B148" s="91"/>
      <c r="C148" s="92"/>
      <c r="D148" s="212"/>
      <c r="E148" s="138"/>
      <c r="F148" s="139"/>
      <c r="G148" s="216"/>
      <c r="H148" s="71" t="str">
        <f t="shared" si="41"/>
        <v/>
      </c>
      <c r="I148" s="92"/>
      <c r="J148" s="70" t="str">
        <f t="shared" si="31"/>
        <v/>
      </c>
      <c r="K148" s="218" t="str">
        <f t="shared" si="32"/>
        <v/>
      </c>
      <c r="L148" s="153" t="str">
        <f t="shared" si="38"/>
        <v/>
      </c>
      <c r="M148" s="77" t="str">
        <f t="shared" si="36"/>
        <v/>
      </c>
      <c r="N148" s="77">
        <f t="shared" si="42"/>
        <v>0</v>
      </c>
      <c r="O148" s="76">
        <f t="shared" si="33"/>
        <v>0</v>
      </c>
      <c r="P148" s="76">
        <f t="shared" si="37"/>
        <v>0</v>
      </c>
      <c r="Q148" s="77">
        <f t="shared" si="39"/>
        <v>0</v>
      </c>
      <c r="R148" s="77">
        <f t="shared" si="34"/>
        <v>0</v>
      </c>
      <c r="S148" s="222">
        <f t="shared" si="35"/>
        <v>0</v>
      </c>
      <c r="T148" s="77">
        <f t="shared" si="40"/>
        <v>0</v>
      </c>
    </row>
    <row r="149" spans="1:20" ht="14.5" x14ac:dyDescent="0.35">
      <c r="A149" s="91"/>
      <c r="B149" s="91"/>
      <c r="C149" s="92"/>
      <c r="D149" s="212"/>
      <c r="E149" s="138"/>
      <c r="F149" s="139"/>
      <c r="G149" s="216"/>
      <c r="H149" s="71" t="str">
        <f t="shared" si="41"/>
        <v/>
      </c>
      <c r="I149" s="92"/>
      <c r="J149" s="70" t="str">
        <f t="shared" si="31"/>
        <v/>
      </c>
      <c r="K149" s="218" t="str">
        <f t="shared" si="32"/>
        <v/>
      </c>
      <c r="L149" s="153" t="str">
        <f t="shared" si="38"/>
        <v/>
      </c>
      <c r="M149" s="77" t="str">
        <f t="shared" si="36"/>
        <v/>
      </c>
      <c r="N149" s="77">
        <f t="shared" si="42"/>
        <v>0</v>
      </c>
      <c r="O149" s="76">
        <f t="shared" si="33"/>
        <v>0</v>
      </c>
      <c r="P149" s="76">
        <f t="shared" si="37"/>
        <v>0</v>
      </c>
      <c r="Q149" s="77">
        <f t="shared" si="39"/>
        <v>0</v>
      </c>
      <c r="R149" s="77">
        <f t="shared" si="34"/>
        <v>0</v>
      </c>
      <c r="S149" s="222">
        <f t="shared" si="35"/>
        <v>0</v>
      </c>
      <c r="T149" s="77">
        <f t="shared" si="40"/>
        <v>0</v>
      </c>
    </row>
    <row r="150" spans="1:20" ht="14.5" x14ac:dyDescent="0.35">
      <c r="A150" s="91"/>
      <c r="B150" s="91"/>
      <c r="C150" s="92"/>
      <c r="D150" s="212"/>
      <c r="E150" s="138"/>
      <c r="F150" s="139"/>
      <c r="G150" s="216"/>
      <c r="H150" s="71" t="str">
        <f t="shared" si="41"/>
        <v/>
      </c>
      <c r="I150" s="92"/>
      <c r="J150" s="70" t="str">
        <f t="shared" si="31"/>
        <v/>
      </c>
      <c r="K150" s="218" t="str">
        <f t="shared" si="32"/>
        <v/>
      </c>
      <c r="L150" s="153" t="str">
        <f t="shared" si="38"/>
        <v/>
      </c>
      <c r="M150" s="77" t="str">
        <f t="shared" si="36"/>
        <v/>
      </c>
      <c r="N150" s="77">
        <f t="shared" si="42"/>
        <v>0</v>
      </c>
      <c r="O150" s="76">
        <f t="shared" si="33"/>
        <v>0</v>
      </c>
      <c r="P150" s="76">
        <f t="shared" si="37"/>
        <v>0</v>
      </c>
      <c r="Q150" s="77">
        <f t="shared" si="39"/>
        <v>0</v>
      </c>
      <c r="R150" s="77">
        <f t="shared" si="34"/>
        <v>0</v>
      </c>
      <c r="S150" s="222">
        <f t="shared" si="35"/>
        <v>0</v>
      </c>
      <c r="T150" s="77">
        <f t="shared" si="40"/>
        <v>0</v>
      </c>
    </row>
    <row r="151" spans="1:20" ht="14.5" x14ac:dyDescent="0.35">
      <c r="A151" s="91"/>
      <c r="B151" s="91"/>
      <c r="C151" s="92"/>
      <c r="D151" s="212"/>
      <c r="E151" s="138"/>
      <c r="F151" s="139"/>
      <c r="G151" s="216"/>
      <c r="H151" s="71" t="str">
        <f t="shared" si="41"/>
        <v/>
      </c>
      <c r="I151" s="92"/>
      <c r="J151" s="70" t="str">
        <f t="shared" si="31"/>
        <v/>
      </c>
      <c r="K151" s="218" t="str">
        <f t="shared" si="32"/>
        <v/>
      </c>
      <c r="L151" s="153" t="str">
        <f t="shared" si="38"/>
        <v/>
      </c>
      <c r="M151" s="77" t="str">
        <f t="shared" si="36"/>
        <v/>
      </c>
      <c r="N151" s="77">
        <f t="shared" si="42"/>
        <v>0</v>
      </c>
      <c r="O151" s="76">
        <f t="shared" si="33"/>
        <v>0</v>
      </c>
      <c r="P151" s="76">
        <f t="shared" si="37"/>
        <v>0</v>
      </c>
      <c r="Q151" s="77">
        <f t="shared" si="39"/>
        <v>0</v>
      </c>
      <c r="R151" s="77">
        <f t="shared" si="34"/>
        <v>0</v>
      </c>
      <c r="S151" s="222">
        <f t="shared" si="35"/>
        <v>0</v>
      </c>
      <c r="T151" s="77">
        <f t="shared" si="40"/>
        <v>0</v>
      </c>
    </row>
    <row r="152" spans="1:20" ht="14.5" x14ac:dyDescent="0.35">
      <c r="A152" s="91"/>
      <c r="B152" s="91"/>
      <c r="C152" s="92"/>
      <c r="D152" s="212"/>
      <c r="E152" s="138"/>
      <c r="F152" s="139"/>
      <c r="G152" s="216"/>
      <c r="H152" s="71" t="str">
        <f t="shared" si="41"/>
        <v/>
      </c>
      <c r="I152" s="92"/>
      <c r="J152" s="70" t="str">
        <f t="shared" si="31"/>
        <v/>
      </c>
      <c r="K152" s="218" t="str">
        <f t="shared" si="32"/>
        <v/>
      </c>
      <c r="L152" s="153" t="str">
        <f t="shared" si="38"/>
        <v/>
      </c>
      <c r="M152" s="77" t="str">
        <f t="shared" si="36"/>
        <v/>
      </c>
      <c r="N152" s="77">
        <f t="shared" si="42"/>
        <v>0</v>
      </c>
      <c r="O152" s="76">
        <f t="shared" si="33"/>
        <v>0</v>
      </c>
      <c r="P152" s="76">
        <f t="shared" si="37"/>
        <v>0</v>
      </c>
      <c r="Q152" s="77">
        <f t="shared" si="39"/>
        <v>0</v>
      </c>
      <c r="R152" s="77">
        <f t="shared" si="34"/>
        <v>0</v>
      </c>
      <c r="S152" s="222">
        <f t="shared" si="35"/>
        <v>0</v>
      </c>
      <c r="T152" s="77">
        <f t="shared" si="40"/>
        <v>0</v>
      </c>
    </row>
    <row r="153" spans="1:20" ht="14.5" x14ac:dyDescent="0.35">
      <c r="A153" s="91"/>
      <c r="B153" s="91"/>
      <c r="C153" s="92"/>
      <c r="D153" s="212"/>
      <c r="E153" s="138"/>
      <c r="F153" s="139"/>
      <c r="G153" s="216"/>
      <c r="H153" s="71" t="str">
        <f t="shared" si="41"/>
        <v/>
      </c>
      <c r="I153" s="92"/>
      <c r="J153" s="70" t="str">
        <f t="shared" si="31"/>
        <v/>
      </c>
      <c r="K153" s="218" t="str">
        <f t="shared" si="32"/>
        <v/>
      </c>
      <c r="L153" s="153" t="str">
        <f t="shared" si="38"/>
        <v/>
      </c>
      <c r="M153" s="77" t="str">
        <f t="shared" si="36"/>
        <v/>
      </c>
      <c r="N153" s="77">
        <f t="shared" si="42"/>
        <v>0</v>
      </c>
      <c r="O153" s="76">
        <f t="shared" si="33"/>
        <v>0</v>
      </c>
      <c r="P153" s="76">
        <f t="shared" si="37"/>
        <v>0</v>
      </c>
      <c r="Q153" s="77">
        <f t="shared" si="39"/>
        <v>0</v>
      </c>
      <c r="R153" s="77">
        <f t="shared" si="34"/>
        <v>0</v>
      </c>
      <c r="S153" s="222">
        <f t="shared" si="35"/>
        <v>0</v>
      </c>
      <c r="T153" s="77">
        <f t="shared" si="40"/>
        <v>0</v>
      </c>
    </row>
    <row r="154" spans="1:20" ht="14.5" x14ac:dyDescent="0.35">
      <c r="A154" s="91"/>
      <c r="B154" s="91"/>
      <c r="C154" s="92"/>
      <c r="D154" s="212"/>
      <c r="E154" s="138"/>
      <c r="F154" s="139"/>
      <c r="G154" s="216"/>
      <c r="H154" s="71" t="str">
        <f t="shared" si="41"/>
        <v/>
      </c>
      <c r="I154" s="92"/>
      <c r="J154" s="70" t="str">
        <f t="shared" si="31"/>
        <v/>
      </c>
      <c r="K154" s="218" t="str">
        <f t="shared" si="32"/>
        <v/>
      </c>
      <c r="L154" s="153" t="str">
        <f t="shared" si="38"/>
        <v/>
      </c>
      <c r="M154" s="77" t="str">
        <f t="shared" si="36"/>
        <v/>
      </c>
      <c r="N154" s="77">
        <f t="shared" si="42"/>
        <v>0</v>
      </c>
      <c r="O154" s="76">
        <f t="shared" si="33"/>
        <v>0</v>
      </c>
      <c r="P154" s="76">
        <f t="shared" si="37"/>
        <v>0</v>
      </c>
      <c r="Q154" s="77">
        <f t="shared" si="39"/>
        <v>0</v>
      </c>
      <c r="R154" s="77">
        <f t="shared" si="34"/>
        <v>0</v>
      </c>
      <c r="S154" s="222">
        <f t="shared" si="35"/>
        <v>0</v>
      </c>
      <c r="T154" s="77">
        <f t="shared" si="40"/>
        <v>0</v>
      </c>
    </row>
    <row r="155" spans="1:20" ht="14.5" x14ac:dyDescent="0.35">
      <c r="A155" s="91"/>
      <c r="B155" s="91"/>
      <c r="C155" s="92"/>
      <c r="D155" s="212"/>
      <c r="E155" s="138"/>
      <c r="F155" s="139"/>
      <c r="G155" s="216"/>
      <c r="H155" s="71" t="str">
        <f t="shared" si="41"/>
        <v/>
      </c>
      <c r="I155" s="92"/>
      <c r="J155" s="70" t="str">
        <f t="shared" si="31"/>
        <v/>
      </c>
      <c r="K155" s="218" t="str">
        <f t="shared" si="32"/>
        <v/>
      </c>
      <c r="L155" s="153" t="str">
        <f t="shared" si="38"/>
        <v/>
      </c>
      <c r="M155" s="77" t="str">
        <f t="shared" si="36"/>
        <v/>
      </c>
      <c r="N155" s="77">
        <f t="shared" si="42"/>
        <v>0</v>
      </c>
      <c r="O155" s="76">
        <f t="shared" si="33"/>
        <v>0</v>
      </c>
      <c r="P155" s="76">
        <f t="shared" si="37"/>
        <v>0</v>
      </c>
      <c r="Q155" s="77">
        <f t="shared" si="39"/>
        <v>0</v>
      </c>
      <c r="R155" s="77">
        <f t="shared" si="34"/>
        <v>0</v>
      </c>
      <c r="S155" s="222">
        <f t="shared" si="35"/>
        <v>0</v>
      </c>
      <c r="T155" s="77">
        <f t="shared" si="40"/>
        <v>0</v>
      </c>
    </row>
    <row r="156" spans="1:20" ht="14.5" x14ac:dyDescent="0.35">
      <c r="A156" s="91"/>
      <c r="B156" s="91"/>
      <c r="C156" s="92"/>
      <c r="D156" s="212"/>
      <c r="E156" s="138"/>
      <c r="F156" s="139"/>
      <c r="G156" s="216"/>
      <c r="H156" s="71" t="str">
        <f t="shared" si="41"/>
        <v/>
      </c>
      <c r="I156" s="92"/>
      <c r="J156" s="70" t="str">
        <f t="shared" si="31"/>
        <v/>
      </c>
      <c r="K156" s="218" t="str">
        <f t="shared" si="32"/>
        <v/>
      </c>
      <c r="L156" s="153" t="str">
        <f t="shared" si="38"/>
        <v/>
      </c>
      <c r="M156" s="77" t="str">
        <f t="shared" si="36"/>
        <v/>
      </c>
      <c r="N156" s="77">
        <f t="shared" si="42"/>
        <v>0</v>
      </c>
      <c r="O156" s="76">
        <f t="shared" si="33"/>
        <v>0</v>
      </c>
      <c r="P156" s="76">
        <f t="shared" si="37"/>
        <v>0</v>
      </c>
      <c r="Q156" s="77">
        <f t="shared" si="39"/>
        <v>0</v>
      </c>
      <c r="R156" s="77">
        <f t="shared" si="34"/>
        <v>0</v>
      </c>
      <c r="S156" s="222">
        <f t="shared" si="35"/>
        <v>0</v>
      </c>
      <c r="T156" s="77">
        <f t="shared" si="40"/>
        <v>0</v>
      </c>
    </row>
    <row r="157" spans="1:20" ht="14.5" x14ac:dyDescent="0.35">
      <c r="A157" s="91"/>
      <c r="B157" s="91"/>
      <c r="C157" s="92"/>
      <c r="D157" s="212"/>
      <c r="E157" s="138"/>
      <c r="F157" s="139"/>
      <c r="G157" s="216"/>
      <c r="H157" s="71" t="str">
        <f t="shared" si="41"/>
        <v/>
      </c>
      <c r="I157" s="92"/>
      <c r="J157" s="70" t="str">
        <f t="shared" si="31"/>
        <v/>
      </c>
      <c r="K157" s="218" t="str">
        <f t="shared" si="32"/>
        <v/>
      </c>
      <c r="L157" s="153" t="str">
        <f t="shared" si="38"/>
        <v/>
      </c>
      <c r="M157" s="77" t="str">
        <f t="shared" si="36"/>
        <v/>
      </c>
      <c r="N157" s="77">
        <f t="shared" si="42"/>
        <v>0</v>
      </c>
      <c r="O157" s="76">
        <f t="shared" si="33"/>
        <v>0</v>
      </c>
      <c r="P157" s="76">
        <f t="shared" si="37"/>
        <v>0</v>
      </c>
      <c r="Q157" s="77">
        <f t="shared" si="39"/>
        <v>0</v>
      </c>
      <c r="R157" s="77">
        <f t="shared" si="34"/>
        <v>0</v>
      </c>
      <c r="S157" s="222">
        <f t="shared" si="35"/>
        <v>0</v>
      </c>
      <c r="T157" s="77">
        <f t="shared" si="40"/>
        <v>0</v>
      </c>
    </row>
    <row r="158" spans="1:20" ht="14.5" x14ac:dyDescent="0.35">
      <c r="A158" s="91"/>
      <c r="B158" s="91"/>
      <c r="C158" s="92"/>
      <c r="D158" s="212"/>
      <c r="E158" s="138"/>
      <c r="F158" s="139"/>
      <c r="G158" s="216"/>
      <c r="H158" s="71" t="str">
        <f t="shared" si="41"/>
        <v/>
      </c>
      <c r="I158" s="92"/>
      <c r="J158" s="70" t="str">
        <f t="shared" si="31"/>
        <v/>
      </c>
      <c r="K158" s="218" t="str">
        <f t="shared" si="32"/>
        <v/>
      </c>
      <c r="L158" s="153" t="str">
        <f t="shared" si="38"/>
        <v/>
      </c>
      <c r="M158" s="77" t="str">
        <f t="shared" si="36"/>
        <v/>
      </c>
      <c r="N158" s="77">
        <f t="shared" si="42"/>
        <v>0</v>
      </c>
      <c r="O158" s="76">
        <f t="shared" si="33"/>
        <v>0</v>
      </c>
      <c r="P158" s="76">
        <f t="shared" si="37"/>
        <v>0</v>
      </c>
      <c r="Q158" s="77">
        <f t="shared" si="39"/>
        <v>0</v>
      </c>
      <c r="R158" s="77">
        <f t="shared" si="34"/>
        <v>0</v>
      </c>
      <c r="S158" s="222">
        <f t="shared" si="35"/>
        <v>0</v>
      </c>
      <c r="T158" s="77">
        <f t="shared" si="40"/>
        <v>0</v>
      </c>
    </row>
    <row r="159" spans="1:20" ht="14.5" x14ac:dyDescent="0.35">
      <c r="A159" s="91"/>
      <c r="B159" s="91"/>
      <c r="C159" s="92"/>
      <c r="D159" s="212"/>
      <c r="E159" s="138"/>
      <c r="F159" s="139"/>
      <c r="G159" s="216"/>
      <c r="H159" s="71" t="str">
        <f t="shared" si="41"/>
        <v/>
      </c>
      <c r="I159" s="92"/>
      <c r="J159" s="70" t="str">
        <f t="shared" si="31"/>
        <v/>
      </c>
      <c r="K159" s="218" t="str">
        <f t="shared" si="32"/>
        <v/>
      </c>
      <c r="L159" s="153" t="str">
        <f t="shared" si="38"/>
        <v/>
      </c>
      <c r="M159" s="77" t="str">
        <f t="shared" si="36"/>
        <v/>
      </c>
      <c r="N159" s="77">
        <f t="shared" si="42"/>
        <v>0</v>
      </c>
      <c r="O159" s="76">
        <f t="shared" si="33"/>
        <v>0</v>
      </c>
      <c r="P159" s="76">
        <f t="shared" si="37"/>
        <v>0</v>
      </c>
      <c r="Q159" s="77">
        <f t="shared" si="39"/>
        <v>0</v>
      </c>
      <c r="R159" s="77">
        <f t="shared" si="34"/>
        <v>0</v>
      </c>
      <c r="S159" s="222">
        <f t="shared" si="35"/>
        <v>0</v>
      </c>
      <c r="T159" s="77">
        <f t="shared" si="40"/>
        <v>0</v>
      </c>
    </row>
    <row r="160" spans="1:20" ht="14.5" x14ac:dyDescent="0.35">
      <c r="A160" s="91"/>
      <c r="B160" s="91"/>
      <c r="C160" s="92"/>
      <c r="D160" s="212"/>
      <c r="E160" s="138"/>
      <c r="F160" s="139"/>
      <c r="G160" s="216"/>
      <c r="H160" s="71" t="str">
        <f t="shared" si="41"/>
        <v/>
      </c>
      <c r="I160" s="92"/>
      <c r="J160" s="70" t="str">
        <f t="shared" si="31"/>
        <v/>
      </c>
      <c r="K160" s="218" t="str">
        <f t="shared" si="32"/>
        <v/>
      </c>
      <c r="L160" s="153" t="str">
        <f t="shared" si="38"/>
        <v/>
      </c>
      <c r="M160" s="77" t="str">
        <f t="shared" si="36"/>
        <v/>
      </c>
      <c r="N160" s="77">
        <f t="shared" si="42"/>
        <v>0</v>
      </c>
      <c r="O160" s="76">
        <f t="shared" si="33"/>
        <v>0</v>
      </c>
      <c r="P160" s="76">
        <f t="shared" si="37"/>
        <v>0</v>
      </c>
      <c r="Q160" s="77">
        <f t="shared" si="39"/>
        <v>0</v>
      </c>
      <c r="R160" s="77">
        <f t="shared" si="34"/>
        <v>0</v>
      </c>
      <c r="S160" s="222">
        <f t="shared" si="35"/>
        <v>0</v>
      </c>
      <c r="T160" s="77">
        <f t="shared" si="40"/>
        <v>0</v>
      </c>
    </row>
    <row r="161" spans="1:20" ht="14.5" x14ac:dyDescent="0.35">
      <c r="A161" s="91"/>
      <c r="B161" s="91"/>
      <c r="C161" s="92"/>
      <c r="D161" s="212"/>
      <c r="E161" s="138"/>
      <c r="F161" s="139"/>
      <c r="G161" s="216"/>
      <c r="H161" s="71" t="str">
        <f t="shared" si="41"/>
        <v/>
      </c>
      <c r="I161" s="92"/>
      <c r="J161" s="70" t="str">
        <f t="shared" si="31"/>
        <v/>
      </c>
      <c r="K161" s="218" t="str">
        <f t="shared" si="32"/>
        <v/>
      </c>
      <c r="L161" s="153" t="str">
        <f t="shared" si="38"/>
        <v/>
      </c>
      <c r="M161" s="77" t="str">
        <f t="shared" si="36"/>
        <v/>
      </c>
      <c r="N161" s="77">
        <f t="shared" si="42"/>
        <v>0</v>
      </c>
      <c r="O161" s="76">
        <f t="shared" si="33"/>
        <v>0</v>
      </c>
      <c r="P161" s="76">
        <f t="shared" si="37"/>
        <v>0</v>
      </c>
      <c r="Q161" s="77">
        <f t="shared" si="39"/>
        <v>0</v>
      </c>
      <c r="R161" s="77">
        <f t="shared" si="34"/>
        <v>0</v>
      </c>
      <c r="S161" s="222">
        <f t="shared" si="35"/>
        <v>0</v>
      </c>
      <c r="T161" s="77">
        <f t="shared" si="40"/>
        <v>0</v>
      </c>
    </row>
    <row r="162" spans="1:20" ht="14.5" x14ac:dyDescent="0.35">
      <c r="A162" s="91"/>
      <c r="B162" s="91"/>
      <c r="C162" s="92"/>
      <c r="D162" s="212"/>
      <c r="E162" s="138"/>
      <c r="F162" s="139"/>
      <c r="G162" s="216"/>
      <c r="H162" s="71" t="str">
        <f t="shared" si="41"/>
        <v/>
      </c>
      <c r="I162" s="92"/>
      <c r="J162" s="70" t="str">
        <f t="shared" si="31"/>
        <v/>
      </c>
      <c r="K162" s="218" t="str">
        <f t="shared" si="32"/>
        <v/>
      </c>
      <c r="L162" s="153" t="str">
        <f t="shared" si="38"/>
        <v/>
      </c>
      <c r="M162" s="77" t="str">
        <f t="shared" si="36"/>
        <v/>
      </c>
      <c r="N162" s="77">
        <f t="shared" si="42"/>
        <v>0</v>
      </c>
      <c r="O162" s="76">
        <f t="shared" si="33"/>
        <v>0</v>
      </c>
      <c r="P162" s="76">
        <f t="shared" si="37"/>
        <v>0</v>
      </c>
      <c r="Q162" s="77">
        <f t="shared" si="39"/>
        <v>0</v>
      </c>
      <c r="R162" s="77">
        <f t="shared" si="34"/>
        <v>0</v>
      </c>
      <c r="S162" s="222">
        <f t="shared" si="35"/>
        <v>0</v>
      </c>
      <c r="T162" s="77">
        <f t="shared" si="40"/>
        <v>0</v>
      </c>
    </row>
    <row r="163" spans="1:20" ht="14.5" x14ac:dyDescent="0.35">
      <c r="A163" s="91"/>
      <c r="B163" s="91"/>
      <c r="C163" s="92"/>
      <c r="D163" s="212"/>
      <c r="E163" s="138"/>
      <c r="F163" s="139"/>
      <c r="G163" s="216"/>
      <c r="H163" s="71" t="str">
        <f t="shared" si="41"/>
        <v/>
      </c>
      <c r="I163" s="92"/>
      <c r="J163" s="70" t="str">
        <f t="shared" si="31"/>
        <v/>
      </c>
      <c r="K163" s="218" t="str">
        <f t="shared" si="32"/>
        <v/>
      </c>
      <c r="L163" s="153" t="str">
        <f t="shared" si="38"/>
        <v/>
      </c>
      <c r="M163" s="77" t="str">
        <f t="shared" si="36"/>
        <v/>
      </c>
      <c r="N163" s="77">
        <f t="shared" si="42"/>
        <v>0</v>
      </c>
      <c r="O163" s="76">
        <f t="shared" si="33"/>
        <v>0</v>
      </c>
      <c r="P163" s="76">
        <f t="shared" si="37"/>
        <v>0</v>
      </c>
      <c r="Q163" s="77">
        <f t="shared" si="39"/>
        <v>0</v>
      </c>
      <c r="R163" s="77">
        <f t="shared" si="34"/>
        <v>0</v>
      </c>
      <c r="S163" s="222">
        <f t="shared" si="35"/>
        <v>0</v>
      </c>
      <c r="T163" s="77">
        <f t="shared" si="40"/>
        <v>0</v>
      </c>
    </row>
    <row r="164" spans="1:20" ht="14.5" x14ac:dyDescent="0.35">
      <c r="A164" s="91"/>
      <c r="B164" s="91"/>
      <c r="C164" s="92"/>
      <c r="D164" s="212"/>
      <c r="E164" s="138"/>
      <c r="F164" s="139"/>
      <c r="G164" s="216"/>
      <c r="H164" s="71" t="str">
        <f t="shared" si="41"/>
        <v/>
      </c>
      <c r="I164" s="92"/>
      <c r="J164" s="70" t="str">
        <f t="shared" si="31"/>
        <v/>
      </c>
      <c r="K164" s="218" t="str">
        <f t="shared" si="32"/>
        <v/>
      </c>
      <c r="L164" s="153" t="str">
        <f t="shared" si="38"/>
        <v/>
      </c>
      <c r="M164" s="77" t="str">
        <f t="shared" si="36"/>
        <v/>
      </c>
      <c r="N164" s="77">
        <f t="shared" si="42"/>
        <v>0</v>
      </c>
      <c r="O164" s="76">
        <f t="shared" si="33"/>
        <v>0</v>
      </c>
      <c r="P164" s="76">
        <f t="shared" si="37"/>
        <v>0</v>
      </c>
      <c r="Q164" s="77">
        <f t="shared" si="39"/>
        <v>0</v>
      </c>
      <c r="R164" s="77">
        <f t="shared" si="34"/>
        <v>0</v>
      </c>
      <c r="S164" s="222">
        <f t="shared" si="35"/>
        <v>0</v>
      </c>
      <c r="T164" s="77">
        <f t="shared" si="40"/>
        <v>0</v>
      </c>
    </row>
    <row r="165" spans="1:20" ht="14.5" x14ac:dyDescent="0.35">
      <c r="A165" s="91"/>
      <c r="B165" s="91"/>
      <c r="C165" s="92"/>
      <c r="D165" s="212"/>
      <c r="E165" s="138"/>
      <c r="F165" s="139"/>
      <c r="G165" s="216"/>
      <c r="H165" s="71" t="str">
        <f t="shared" si="41"/>
        <v/>
      </c>
      <c r="I165" s="92"/>
      <c r="J165" s="70" t="str">
        <f t="shared" si="31"/>
        <v/>
      </c>
      <c r="K165" s="218" t="str">
        <f t="shared" si="32"/>
        <v/>
      </c>
      <c r="L165" s="153" t="str">
        <f t="shared" si="38"/>
        <v/>
      </c>
      <c r="M165" s="77" t="str">
        <f t="shared" si="36"/>
        <v/>
      </c>
      <c r="N165" s="77">
        <f t="shared" si="42"/>
        <v>0</v>
      </c>
      <c r="O165" s="76">
        <f t="shared" si="33"/>
        <v>0</v>
      </c>
      <c r="P165" s="76">
        <f t="shared" si="37"/>
        <v>0</v>
      </c>
      <c r="Q165" s="77">
        <f t="shared" si="39"/>
        <v>0</v>
      </c>
      <c r="R165" s="77">
        <f t="shared" si="34"/>
        <v>0</v>
      </c>
      <c r="S165" s="222">
        <f t="shared" si="35"/>
        <v>0</v>
      </c>
      <c r="T165" s="77">
        <f t="shared" si="40"/>
        <v>0</v>
      </c>
    </row>
    <row r="166" spans="1:20" ht="14.5" x14ac:dyDescent="0.35">
      <c r="A166" s="91"/>
      <c r="B166" s="91"/>
      <c r="C166" s="92"/>
      <c r="D166" s="212"/>
      <c r="E166" s="138"/>
      <c r="F166" s="139"/>
      <c r="G166" s="216"/>
      <c r="H166" s="71" t="str">
        <f t="shared" si="41"/>
        <v/>
      </c>
      <c r="I166" s="92"/>
      <c r="J166" s="70" t="str">
        <f t="shared" si="31"/>
        <v/>
      </c>
      <c r="K166" s="218" t="str">
        <f t="shared" si="32"/>
        <v/>
      </c>
      <c r="L166" s="153" t="str">
        <f t="shared" si="38"/>
        <v/>
      </c>
      <c r="M166" s="77" t="str">
        <f t="shared" si="36"/>
        <v/>
      </c>
      <c r="N166" s="77">
        <f t="shared" si="42"/>
        <v>0</v>
      </c>
      <c r="O166" s="76">
        <f t="shared" si="33"/>
        <v>0</v>
      </c>
      <c r="P166" s="76">
        <f t="shared" si="37"/>
        <v>0</v>
      </c>
      <c r="Q166" s="77">
        <f t="shared" si="39"/>
        <v>0</v>
      </c>
      <c r="R166" s="77">
        <f t="shared" si="34"/>
        <v>0</v>
      </c>
      <c r="S166" s="222">
        <f t="shared" si="35"/>
        <v>0</v>
      </c>
      <c r="T166" s="77">
        <f t="shared" si="40"/>
        <v>0</v>
      </c>
    </row>
    <row r="167" spans="1:20" ht="14.5" x14ac:dyDescent="0.35">
      <c r="A167" s="91"/>
      <c r="B167" s="91"/>
      <c r="C167" s="92"/>
      <c r="D167" s="212"/>
      <c r="E167" s="138"/>
      <c r="F167" s="139"/>
      <c r="G167" s="216"/>
      <c r="H167" s="71" t="str">
        <f t="shared" si="41"/>
        <v/>
      </c>
      <c r="I167" s="92"/>
      <c r="J167" s="70" t="str">
        <f t="shared" si="31"/>
        <v/>
      </c>
      <c r="K167" s="218" t="str">
        <f t="shared" si="32"/>
        <v/>
      </c>
      <c r="L167" s="153" t="str">
        <f t="shared" si="38"/>
        <v/>
      </c>
      <c r="M167" s="77" t="str">
        <f t="shared" si="36"/>
        <v/>
      </c>
      <c r="N167" s="77">
        <f t="shared" si="42"/>
        <v>0</v>
      </c>
      <c r="O167" s="76">
        <f t="shared" si="33"/>
        <v>0</v>
      </c>
      <c r="P167" s="76">
        <f t="shared" si="37"/>
        <v>0</v>
      </c>
      <c r="Q167" s="77">
        <f t="shared" si="39"/>
        <v>0</v>
      </c>
      <c r="R167" s="77">
        <f t="shared" si="34"/>
        <v>0</v>
      </c>
      <c r="S167" s="222">
        <f t="shared" si="35"/>
        <v>0</v>
      </c>
      <c r="T167" s="77">
        <f t="shared" si="40"/>
        <v>0</v>
      </c>
    </row>
    <row r="168" spans="1:20" ht="14.5" x14ac:dyDescent="0.35">
      <c r="A168" s="91"/>
      <c r="B168" s="91"/>
      <c r="C168" s="92"/>
      <c r="D168" s="212"/>
      <c r="E168" s="138"/>
      <c r="F168" s="139"/>
      <c r="G168" s="216"/>
      <c r="H168" s="71" t="str">
        <f t="shared" si="41"/>
        <v/>
      </c>
      <c r="I168" s="92"/>
      <c r="J168" s="70" t="str">
        <f t="shared" si="31"/>
        <v/>
      </c>
      <c r="K168" s="218" t="str">
        <f t="shared" si="32"/>
        <v/>
      </c>
      <c r="L168" s="153" t="str">
        <f t="shared" si="38"/>
        <v/>
      </c>
      <c r="M168" s="77" t="str">
        <f t="shared" si="36"/>
        <v/>
      </c>
      <c r="N168" s="77">
        <f t="shared" si="42"/>
        <v>0</v>
      </c>
      <c r="O168" s="76">
        <f t="shared" si="33"/>
        <v>0</v>
      </c>
      <c r="P168" s="76">
        <f t="shared" si="37"/>
        <v>0</v>
      </c>
      <c r="Q168" s="77">
        <f t="shared" si="39"/>
        <v>0</v>
      </c>
      <c r="R168" s="77">
        <f t="shared" si="34"/>
        <v>0</v>
      </c>
      <c r="S168" s="222">
        <f t="shared" si="35"/>
        <v>0</v>
      </c>
      <c r="T168" s="77">
        <f t="shared" si="40"/>
        <v>0</v>
      </c>
    </row>
    <row r="169" spans="1:20" ht="14.5" x14ac:dyDescent="0.35">
      <c r="A169" s="91"/>
      <c r="B169" s="91"/>
      <c r="C169" s="92"/>
      <c r="D169" s="212"/>
      <c r="E169" s="138"/>
      <c r="F169" s="139"/>
      <c r="G169" s="216"/>
      <c r="H169" s="71" t="str">
        <f t="shared" si="41"/>
        <v/>
      </c>
      <c r="I169" s="92"/>
      <c r="J169" s="70" t="str">
        <f t="shared" si="31"/>
        <v/>
      </c>
      <c r="K169" s="218" t="str">
        <f t="shared" si="32"/>
        <v/>
      </c>
      <c r="L169" s="153" t="str">
        <f t="shared" si="38"/>
        <v/>
      </c>
      <c r="M169" s="77" t="str">
        <f t="shared" si="36"/>
        <v/>
      </c>
      <c r="N169" s="77">
        <f t="shared" si="42"/>
        <v>0</v>
      </c>
      <c r="O169" s="76">
        <f t="shared" si="33"/>
        <v>0</v>
      </c>
      <c r="P169" s="76">
        <f t="shared" si="37"/>
        <v>0</v>
      </c>
      <c r="Q169" s="77">
        <f t="shared" si="39"/>
        <v>0</v>
      </c>
      <c r="R169" s="77">
        <f t="shared" si="34"/>
        <v>0</v>
      </c>
      <c r="S169" s="222">
        <f t="shared" si="35"/>
        <v>0</v>
      </c>
      <c r="T169" s="77">
        <f t="shared" si="40"/>
        <v>0</v>
      </c>
    </row>
    <row r="170" spans="1:20" ht="14.5" x14ac:dyDescent="0.35">
      <c r="A170" s="91"/>
      <c r="B170" s="91"/>
      <c r="C170" s="92"/>
      <c r="D170" s="212"/>
      <c r="E170" s="138"/>
      <c r="F170" s="139"/>
      <c r="G170" s="216"/>
      <c r="H170" s="71" t="str">
        <f t="shared" si="41"/>
        <v/>
      </c>
      <c r="I170" s="92"/>
      <c r="J170" s="70" t="str">
        <f t="shared" si="31"/>
        <v/>
      </c>
      <c r="K170" s="218" t="str">
        <f t="shared" si="32"/>
        <v/>
      </c>
      <c r="L170" s="153" t="str">
        <f t="shared" si="38"/>
        <v/>
      </c>
      <c r="M170" s="77" t="str">
        <f t="shared" si="36"/>
        <v/>
      </c>
      <c r="N170" s="77">
        <f t="shared" si="42"/>
        <v>0</v>
      </c>
      <c r="O170" s="76">
        <f t="shared" si="33"/>
        <v>0</v>
      </c>
      <c r="P170" s="76">
        <f t="shared" si="37"/>
        <v>0</v>
      </c>
      <c r="Q170" s="77">
        <f t="shared" si="39"/>
        <v>0</v>
      </c>
      <c r="R170" s="77">
        <f t="shared" si="34"/>
        <v>0</v>
      </c>
      <c r="S170" s="222">
        <f t="shared" si="35"/>
        <v>0</v>
      </c>
      <c r="T170" s="77">
        <f t="shared" si="40"/>
        <v>0</v>
      </c>
    </row>
    <row r="171" spans="1:20" ht="14.5" x14ac:dyDescent="0.35">
      <c r="A171" s="91"/>
      <c r="B171" s="91"/>
      <c r="C171" s="92"/>
      <c r="D171" s="212"/>
      <c r="E171" s="138"/>
      <c r="F171" s="139"/>
      <c r="G171" s="216"/>
      <c r="H171" s="71" t="str">
        <f t="shared" si="41"/>
        <v/>
      </c>
      <c r="I171" s="92"/>
      <c r="J171" s="70" t="str">
        <f t="shared" si="31"/>
        <v/>
      </c>
      <c r="K171" s="218" t="str">
        <f t="shared" si="32"/>
        <v/>
      </c>
      <c r="L171" s="153" t="str">
        <f t="shared" si="38"/>
        <v/>
      </c>
      <c r="M171" s="77" t="str">
        <f t="shared" si="36"/>
        <v/>
      </c>
      <c r="N171" s="77">
        <f t="shared" si="42"/>
        <v>0</v>
      </c>
      <c r="O171" s="76">
        <f t="shared" si="33"/>
        <v>0</v>
      </c>
      <c r="P171" s="76">
        <f t="shared" si="37"/>
        <v>0</v>
      </c>
      <c r="Q171" s="77">
        <f t="shared" si="39"/>
        <v>0</v>
      </c>
      <c r="R171" s="77">
        <f t="shared" si="34"/>
        <v>0</v>
      </c>
      <c r="S171" s="222">
        <f t="shared" si="35"/>
        <v>0</v>
      </c>
      <c r="T171" s="77">
        <f t="shared" si="40"/>
        <v>0</v>
      </c>
    </row>
    <row r="172" spans="1:20" ht="14.5" x14ac:dyDescent="0.35">
      <c r="A172" s="91"/>
      <c r="B172" s="91"/>
      <c r="C172" s="92"/>
      <c r="D172" s="212"/>
      <c r="E172" s="138"/>
      <c r="F172" s="139"/>
      <c r="G172" s="216"/>
      <c r="H172" s="71" t="str">
        <f t="shared" si="41"/>
        <v/>
      </c>
      <c r="I172" s="92"/>
      <c r="J172" s="70" t="str">
        <f t="shared" si="31"/>
        <v/>
      </c>
      <c r="K172" s="218" t="str">
        <f t="shared" si="32"/>
        <v/>
      </c>
      <c r="L172" s="153" t="str">
        <f t="shared" si="38"/>
        <v/>
      </c>
      <c r="M172" s="77" t="str">
        <f t="shared" si="36"/>
        <v/>
      </c>
      <c r="N172" s="77">
        <f t="shared" si="42"/>
        <v>0</v>
      </c>
      <c r="O172" s="76">
        <f t="shared" si="33"/>
        <v>0</v>
      </c>
      <c r="P172" s="76">
        <f t="shared" si="37"/>
        <v>0</v>
      </c>
      <c r="Q172" s="77">
        <f t="shared" si="39"/>
        <v>0</v>
      </c>
      <c r="R172" s="77">
        <f t="shared" si="34"/>
        <v>0</v>
      </c>
      <c r="S172" s="222">
        <f t="shared" si="35"/>
        <v>0</v>
      </c>
      <c r="T172" s="77">
        <f t="shared" si="40"/>
        <v>0</v>
      </c>
    </row>
    <row r="173" spans="1:20" ht="14.5" x14ac:dyDescent="0.35">
      <c r="A173" s="91"/>
      <c r="B173" s="91"/>
      <c r="C173" s="92"/>
      <c r="D173" s="212"/>
      <c r="E173" s="138"/>
      <c r="F173" s="139"/>
      <c r="G173" s="216"/>
      <c r="H173" s="71" t="str">
        <f t="shared" si="41"/>
        <v/>
      </c>
      <c r="I173" s="92"/>
      <c r="J173" s="70" t="str">
        <f t="shared" si="31"/>
        <v/>
      </c>
      <c r="K173" s="218" t="str">
        <f t="shared" si="32"/>
        <v/>
      </c>
      <c r="L173" s="153" t="str">
        <f t="shared" si="38"/>
        <v/>
      </c>
      <c r="M173" s="77" t="str">
        <f t="shared" si="36"/>
        <v/>
      </c>
      <c r="N173" s="77">
        <f t="shared" si="42"/>
        <v>0</v>
      </c>
      <c r="O173" s="76">
        <f t="shared" si="33"/>
        <v>0</v>
      </c>
      <c r="P173" s="76">
        <f t="shared" si="37"/>
        <v>0</v>
      </c>
      <c r="Q173" s="77">
        <f t="shared" si="39"/>
        <v>0</v>
      </c>
      <c r="R173" s="77">
        <f t="shared" si="34"/>
        <v>0</v>
      </c>
      <c r="S173" s="222">
        <f t="shared" si="35"/>
        <v>0</v>
      </c>
      <c r="T173" s="77">
        <f t="shared" si="40"/>
        <v>0</v>
      </c>
    </row>
    <row r="174" spans="1:20" ht="14.5" x14ac:dyDescent="0.35">
      <c r="A174" s="91"/>
      <c r="B174" s="91"/>
      <c r="C174" s="92"/>
      <c r="D174" s="212"/>
      <c r="E174" s="138"/>
      <c r="F174" s="139"/>
      <c r="G174" s="216"/>
      <c r="H174" s="71" t="str">
        <f t="shared" si="41"/>
        <v/>
      </c>
      <c r="I174" s="92"/>
      <c r="J174" s="70" t="str">
        <f t="shared" si="31"/>
        <v/>
      </c>
      <c r="K174" s="218" t="str">
        <f t="shared" si="32"/>
        <v/>
      </c>
      <c r="L174" s="153" t="str">
        <f t="shared" si="38"/>
        <v/>
      </c>
      <c r="M174" s="77" t="str">
        <f t="shared" si="36"/>
        <v/>
      </c>
      <c r="N174" s="77">
        <f t="shared" si="42"/>
        <v>0</v>
      </c>
      <c r="O174" s="76">
        <f t="shared" si="33"/>
        <v>0</v>
      </c>
      <c r="P174" s="76">
        <f t="shared" si="37"/>
        <v>0</v>
      </c>
      <c r="Q174" s="77">
        <f t="shared" si="39"/>
        <v>0</v>
      </c>
      <c r="R174" s="77">
        <f t="shared" si="34"/>
        <v>0</v>
      </c>
      <c r="S174" s="222">
        <f t="shared" si="35"/>
        <v>0</v>
      </c>
      <c r="T174" s="77">
        <f t="shared" si="40"/>
        <v>0</v>
      </c>
    </row>
    <row r="175" spans="1:20" ht="14.5" x14ac:dyDescent="0.35">
      <c r="A175" s="91"/>
      <c r="B175" s="91"/>
      <c r="C175" s="92"/>
      <c r="D175" s="212"/>
      <c r="E175" s="138"/>
      <c r="F175" s="139"/>
      <c r="G175" s="216"/>
      <c r="H175" s="71" t="str">
        <f t="shared" si="41"/>
        <v/>
      </c>
      <c r="I175" s="92"/>
      <c r="J175" s="70" t="str">
        <f t="shared" si="31"/>
        <v/>
      </c>
      <c r="K175" s="218" t="str">
        <f t="shared" si="32"/>
        <v/>
      </c>
      <c r="L175" s="153" t="str">
        <f t="shared" si="38"/>
        <v/>
      </c>
      <c r="M175" s="77" t="str">
        <f t="shared" si="36"/>
        <v/>
      </c>
      <c r="N175" s="77">
        <f t="shared" si="42"/>
        <v>0</v>
      </c>
      <c r="O175" s="76">
        <f t="shared" si="33"/>
        <v>0</v>
      </c>
      <c r="P175" s="76">
        <f t="shared" si="37"/>
        <v>0</v>
      </c>
      <c r="Q175" s="77">
        <f t="shared" si="39"/>
        <v>0</v>
      </c>
      <c r="R175" s="77">
        <f t="shared" si="34"/>
        <v>0</v>
      </c>
      <c r="S175" s="222">
        <f t="shared" si="35"/>
        <v>0</v>
      </c>
      <c r="T175" s="77">
        <f t="shared" si="40"/>
        <v>0</v>
      </c>
    </row>
    <row r="176" spans="1:20" ht="14.5" x14ac:dyDescent="0.35">
      <c r="A176" s="91"/>
      <c r="B176" s="91"/>
      <c r="C176" s="92"/>
      <c r="D176" s="212"/>
      <c r="E176" s="138"/>
      <c r="F176" s="139"/>
      <c r="G176" s="216"/>
      <c r="H176" s="71" t="str">
        <f t="shared" si="41"/>
        <v/>
      </c>
      <c r="I176" s="92"/>
      <c r="J176" s="70" t="str">
        <f t="shared" si="31"/>
        <v/>
      </c>
      <c r="K176" s="218" t="str">
        <f t="shared" si="32"/>
        <v/>
      </c>
      <c r="L176" s="153" t="str">
        <f t="shared" si="38"/>
        <v/>
      </c>
      <c r="M176" s="77" t="str">
        <f t="shared" si="36"/>
        <v/>
      </c>
      <c r="N176" s="77">
        <f t="shared" si="42"/>
        <v>0</v>
      </c>
      <c r="O176" s="76">
        <f t="shared" si="33"/>
        <v>0</v>
      </c>
      <c r="P176" s="76">
        <f t="shared" si="37"/>
        <v>0</v>
      </c>
      <c r="Q176" s="77">
        <f t="shared" si="39"/>
        <v>0</v>
      </c>
      <c r="R176" s="77">
        <f t="shared" si="34"/>
        <v>0</v>
      </c>
      <c r="S176" s="222">
        <f t="shared" si="35"/>
        <v>0</v>
      </c>
      <c r="T176" s="77">
        <f t="shared" si="40"/>
        <v>0</v>
      </c>
    </row>
    <row r="177" spans="1:20" ht="14.5" x14ac:dyDescent="0.35">
      <c r="A177" s="91"/>
      <c r="B177" s="91"/>
      <c r="C177" s="92"/>
      <c r="D177" s="212"/>
      <c r="E177" s="138"/>
      <c r="F177" s="139"/>
      <c r="G177" s="216"/>
      <c r="H177" s="71" t="str">
        <f t="shared" si="41"/>
        <v/>
      </c>
      <c r="I177" s="92"/>
      <c r="J177" s="70" t="str">
        <f t="shared" ref="J177:J240" si="43">IF(C177*D177&gt;0,+C177/D177,"")</f>
        <v/>
      </c>
      <c r="K177" s="218" t="str">
        <f t="shared" ref="K177:K240" si="44">IF(C177*D177&gt;0,+E177*G177,"")</f>
        <v/>
      </c>
      <c r="L177" s="153" t="str">
        <f t="shared" si="38"/>
        <v/>
      </c>
      <c r="M177" s="77" t="str">
        <f t="shared" si="36"/>
        <v/>
      </c>
      <c r="N177" s="77">
        <f t="shared" si="42"/>
        <v>0</v>
      </c>
      <c r="O177" s="76">
        <f t="shared" ref="O177:O240" si="45">IF(F177&gt;E177,1,0)</f>
        <v>0</v>
      </c>
      <c r="P177" s="76">
        <f t="shared" si="37"/>
        <v>0</v>
      </c>
      <c r="Q177" s="77">
        <f t="shared" si="39"/>
        <v>0</v>
      </c>
      <c r="R177" s="77">
        <f t="shared" ref="R177:R240" si="46">IF(AND(F177&lt;1,I177&gt;0),1,0)</f>
        <v>0</v>
      </c>
      <c r="S177" s="222">
        <f t="shared" ref="S177:S240" si="47">IF(AND(ISBLANK(A177),ISBLANK(C177),ISBLANK(D177),ISBLANK(E177),ISBLANK(F177),ISBLANK(G177),ISBLANK(I177)),0,IF(ISBLANK(B177),1,0))</f>
        <v>0</v>
      </c>
      <c r="T177" s="77">
        <f t="shared" si="40"/>
        <v>0</v>
      </c>
    </row>
    <row r="178" spans="1:20" ht="14.5" x14ac:dyDescent="0.35">
      <c r="A178" s="91"/>
      <c r="B178" s="91"/>
      <c r="C178" s="92"/>
      <c r="D178" s="212"/>
      <c r="E178" s="138"/>
      <c r="F178" s="139"/>
      <c r="G178" s="216"/>
      <c r="H178" s="71" t="str">
        <f t="shared" si="41"/>
        <v/>
      </c>
      <c r="I178" s="92"/>
      <c r="J178" s="70" t="str">
        <f t="shared" si="43"/>
        <v/>
      </c>
      <c r="K178" s="218" t="str">
        <f t="shared" si="44"/>
        <v/>
      </c>
      <c r="L178" s="153" t="str">
        <f t="shared" si="38"/>
        <v/>
      </c>
      <c r="M178" s="77" t="str">
        <f t="shared" si="36"/>
        <v/>
      </c>
      <c r="N178" s="77">
        <f t="shared" si="42"/>
        <v>0</v>
      </c>
      <c r="O178" s="76">
        <f t="shared" si="45"/>
        <v>0</v>
      </c>
      <c r="P178" s="76">
        <f t="shared" si="37"/>
        <v>0</v>
      </c>
      <c r="Q178" s="77">
        <f t="shared" si="39"/>
        <v>0</v>
      </c>
      <c r="R178" s="77">
        <f t="shared" si="46"/>
        <v>0</v>
      </c>
      <c r="S178" s="222">
        <f t="shared" si="47"/>
        <v>0</v>
      </c>
      <c r="T178" s="77">
        <f t="shared" si="40"/>
        <v>0</v>
      </c>
    </row>
    <row r="179" spans="1:20" ht="14.5" x14ac:dyDescent="0.35">
      <c r="A179" s="91"/>
      <c r="B179" s="91"/>
      <c r="C179" s="92"/>
      <c r="D179" s="212"/>
      <c r="E179" s="138"/>
      <c r="F179" s="139"/>
      <c r="G179" s="216"/>
      <c r="H179" s="71" t="str">
        <f t="shared" si="41"/>
        <v/>
      </c>
      <c r="I179" s="92"/>
      <c r="J179" s="70" t="str">
        <f t="shared" si="43"/>
        <v/>
      </c>
      <c r="K179" s="218" t="str">
        <f t="shared" si="44"/>
        <v/>
      </c>
      <c r="L179" s="153" t="str">
        <f t="shared" si="38"/>
        <v/>
      </c>
      <c r="M179" s="77" t="str">
        <f t="shared" si="36"/>
        <v/>
      </c>
      <c r="N179" s="77">
        <f t="shared" si="42"/>
        <v>0</v>
      </c>
      <c r="O179" s="76">
        <f t="shared" si="45"/>
        <v>0</v>
      </c>
      <c r="P179" s="76">
        <f t="shared" si="37"/>
        <v>0</v>
      </c>
      <c r="Q179" s="77">
        <f t="shared" si="39"/>
        <v>0</v>
      </c>
      <c r="R179" s="77">
        <f t="shared" si="46"/>
        <v>0</v>
      </c>
      <c r="S179" s="222">
        <f t="shared" si="47"/>
        <v>0</v>
      </c>
      <c r="T179" s="77">
        <f t="shared" si="40"/>
        <v>0</v>
      </c>
    </row>
    <row r="180" spans="1:20" ht="14.5" x14ac:dyDescent="0.35">
      <c r="A180" s="91"/>
      <c r="B180" s="91"/>
      <c r="C180" s="92"/>
      <c r="D180" s="212"/>
      <c r="E180" s="138"/>
      <c r="F180" s="139"/>
      <c r="G180" s="216"/>
      <c r="H180" s="71" t="str">
        <f t="shared" si="41"/>
        <v/>
      </c>
      <c r="I180" s="92"/>
      <c r="J180" s="70" t="str">
        <f t="shared" si="43"/>
        <v/>
      </c>
      <c r="K180" s="218" t="str">
        <f t="shared" si="44"/>
        <v/>
      </c>
      <c r="L180" s="153" t="str">
        <f t="shared" si="38"/>
        <v/>
      </c>
      <c r="M180" s="77" t="str">
        <f t="shared" si="36"/>
        <v/>
      </c>
      <c r="N180" s="77">
        <f t="shared" si="42"/>
        <v>0</v>
      </c>
      <c r="O180" s="76">
        <f t="shared" si="45"/>
        <v>0</v>
      </c>
      <c r="P180" s="76">
        <f t="shared" si="37"/>
        <v>0</v>
      </c>
      <c r="Q180" s="77">
        <f t="shared" si="39"/>
        <v>0</v>
      </c>
      <c r="R180" s="77">
        <f t="shared" si="46"/>
        <v>0</v>
      </c>
      <c r="S180" s="222">
        <f t="shared" si="47"/>
        <v>0</v>
      </c>
      <c r="T180" s="77">
        <f t="shared" si="40"/>
        <v>0</v>
      </c>
    </row>
    <row r="181" spans="1:20" ht="14.5" x14ac:dyDescent="0.35">
      <c r="A181" s="91"/>
      <c r="B181" s="91"/>
      <c r="C181" s="92"/>
      <c r="D181" s="212"/>
      <c r="E181" s="138"/>
      <c r="F181" s="139"/>
      <c r="G181" s="216"/>
      <c r="H181" s="71" t="str">
        <f t="shared" si="41"/>
        <v/>
      </c>
      <c r="I181" s="92"/>
      <c r="J181" s="70" t="str">
        <f t="shared" si="43"/>
        <v/>
      </c>
      <c r="K181" s="218" t="str">
        <f t="shared" si="44"/>
        <v/>
      </c>
      <c r="L181" s="153" t="str">
        <f t="shared" si="38"/>
        <v/>
      </c>
      <c r="M181" s="77" t="str">
        <f t="shared" si="36"/>
        <v/>
      </c>
      <c r="N181" s="77">
        <f t="shared" si="42"/>
        <v>0</v>
      </c>
      <c r="O181" s="76">
        <f t="shared" si="45"/>
        <v>0</v>
      </c>
      <c r="P181" s="76">
        <f t="shared" si="37"/>
        <v>0</v>
      </c>
      <c r="Q181" s="77">
        <f t="shared" si="39"/>
        <v>0</v>
      </c>
      <c r="R181" s="77">
        <f t="shared" si="46"/>
        <v>0</v>
      </c>
      <c r="S181" s="222">
        <f t="shared" si="47"/>
        <v>0</v>
      </c>
      <c r="T181" s="77">
        <f t="shared" si="40"/>
        <v>0</v>
      </c>
    </row>
    <row r="182" spans="1:20" ht="14.5" x14ac:dyDescent="0.35">
      <c r="A182" s="91"/>
      <c r="B182" s="91"/>
      <c r="C182" s="92"/>
      <c r="D182" s="212"/>
      <c r="E182" s="138"/>
      <c r="F182" s="139"/>
      <c r="G182" s="216"/>
      <c r="H182" s="71" t="str">
        <f t="shared" si="41"/>
        <v/>
      </c>
      <c r="I182" s="92"/>
      <c r="J182" s="70" t="str">
        <f t="shared" si="43"/>
        <v/>
      </c>
      <c r="K182" s="218" t="str">
        <f t="shared" si="44"/>
        <v/>
      </c>
      <c r="L182" s="153" t="str">
        <f t="shared" si="38"/>
        <v/>
      </c>
      <c r="M182" s="77" t="str">
        <f t="shared" si="36"/>
        <v/>
      </c>
      <c r="N182" s="77">
        <f t="shared" si="42"/>
        <v>0</v>
      </c>
      <c r="O182" s="76">
        <f t="shared" si="45"/>
        <v>0</v>
      </c>
      <c r="P182" s="76">
        <f t="shared" si="37"/>
        <v>0</v>
      </c>
      <c r="Q182" s="77">
        <f t="shared" si="39"/>
        <v>0</v>
      </c>
      <c r="R182" s="77">
        <f t="shared" si="46"/>
        <v>0</v>
      </c>
      <c r="S182" s="222">
        <f t="shared" si="47"/>
        <v>0</v>
      </c>
      <c r="T182" s="77">
        <f t="shared" si="40"/>
        <v>0</v>
      </c>
    </row>
    <row r="183" spans="1:20" ht="14.5" x14ac:dyDescent="0.35">
      <c r="A183" s="91"/>
      <c r="B183" s="91"/>
      <c r="C183" s="92"/>
      <c r="D183" s="212"/>
      <c r="E183" s="138"/>
      <c r="F183" s="139"/>
      <c r="G183" s="216"/>
      <c r="H183" s="71" t="str">
        <f t="shared" si="41"/>
        <v/>
      </c>
      <c r="I183" s="92"/>
      <c r="J183" s="70" t="str">
        <f t="shared" si="43"/>
        <v/>
      </c>
      <c r="K183" s="218" t="str">
        <f t="shared" si="44"/>
        <v/>
      </c>
      <c r="L183" s="153" t="str">
        <f t="shared" si="38"/>
        <v/>
      </c>
      <c r="M183" s="77" t="str">
        <f t="shared" si="36"/>
        <v/>
      </c>
      <c r="N183" s="77">
        <f t="shared" si="42"/>
        <v>0</v>
      </c>
      <c r="O183" s="76">
        <f t="shared" si="45"/>
        <v>0</v>
      </c>
      <c r="P183" s="76">
        <f t="shared" si="37"/>
        <v>0</v>
      </c>
      <c r="Q183" s="77">
        <f t="shared" si="39"/>
        <v>0</v>
      </c>
      <c r="R183" s="77">
        <f t="shared" si="46"/>
        <v>0</v>
      </c>
      <c r="S183" s="222">
        <f t="shared" si="47"/>
        <v>0</v>
      </c>
      <c r="T183" s="77">
        <f t="shared" si="40"/>
        <v>0</v>
      </c>
    </row>
    <row r="184" spans="1:20" ht="14.5" x14ac:dyDescent="0.35">
      <c r="A184" s="91"/>
      <c r="B184" s="91"/>
      <c r="C184" s="92"/>
      <c r="D184" s="212"/>
      <c r="E184" s="138"/>
      <c r="F184" s="139"/>
      <c r="G184" s="216"/>
      <c r="H184" s="71" t="str">
        <f t="shared" si="41"/>
        <v/>
      </c>
      <c r="I184" s="92"/>
      <c r="J184" s="70" t="str">
        <f t="shared" si="43"/>
        <v/>
      </c>
      <c r="K184" s="218" t="str">
        <f t="shared" si="44"/>
        <v/>
      </c>
      <c r="L184" s="153" t="str">
        <f t="shared" si="38"/>
        <v/>
      </c>
      <c r="M184" s="77" t="str">
        <f t="shared" si="36"/>
        <v/>
      </c>
      <c r="N184" s="77">
        <f t="shared" si="42"/>
        <v>0</v>
      </c>
      <c r="O184" s="76">
        <f t="shared" si="45"/>
        <v>0</v>
      </c>
      <c r="P184" s="76">
        <f t="shared" si="37"/>
        <v>0</v>
      </c>
      <c r="Q184" s="77">
        <f t="shared" si="39"/>
        <v>0</v>
      </c>
      <c r="R184" s="77">
        <f t="shared" si="46"/>
        <v>0</v>
      </c>
      <c r="S184" s="222">
        <f t="shared" si="47"/>
        <v>0</v>
      </c>
      <c r="T184" s="77">
        <f t="shared" si="40"/>
        <v>0</v>
      </c>
    </row>
    <row r="185" spans="1:20" ht="14.5" x14ac:dyDescent="0.35">
      <c r="A185" s="91"/>
      <c r="B185" s="91"/>
      <c r="C185" s="92"/>
      <c r="D185" s="212"/>
      <c r="E185" s="138"/>
      <c r="F185" s="139"/>
      <c r="G185" s="216"/>
      <c r="H185" s="71" t="str">
        <f t="shared" si="41"/>
        <v/>
      </c>
      <c r="I185" s="92"/>
      <c r="J185" s="70" t="str">
        <f t="shared" si="43"/>
        <v/>
      </c>
      <c r="K185" s="218" t="str">
        <f t="shared" si="44"/>
        <v/>
      </c>
      <c r="L185" s="153" t="str">
        <f t="shared" si="38"/>
        <v/>
      </c>
      <c r="M185" s="77" t="str">
        <f t="shared" si="36"/>
        <v/>
      </c>
      <c r="N185" s="77">
        <f t="shared" si="42"/>
        <v>0</v>
      </c>
      <c r="O185" s="76">
        <f t="shared" si="45"/>
        <v>0</v>
      </c>
      <c r="P185" s="76">
        <f t="shared" si="37"/>
        <v>0</v>
      </c>
      <c r="Q185" s="77">
        <f t="shared" si="39"/>
        <v>0</v>
      </c>
      <c r="R185" s="77">
        <f t="shared" si="46"/>
        <v>0</v>
      </c>
      <c r="S185" s="222">
        <f t="shared" si="47"/>
        <v>0</v>
      </c>
      <c r="T185" s="77">
        <f t="shared" si="40"/>
        <v>0</v>
      </c>
    </row>
    <row r="186" spans="1:20" ht="14.5" x14ac:dyDescent="0.35">
      <c r="A186" s="91"/>
      <c r="B186" s="91"/>
      <c r="C186" s="92"/>
      <c r="D186" s="212"/>
      <c r="E186" s="138"/>
      <c r="F186" s="139"/>
      <c r="G186" s="216"/>
      <c r="H186" s="71" t="str">
        <f t="shared" si="41"/>
        <v/>
      </c>
      <c r="I186" s="92"/>
      <c r="J186" s="70" t="str">
        <f t="shared" si="43"/>
        <v/>
      </c>
      <c r="K186" s="218" t="str">
        <f t="shared" si="44"/>
        <v/>
      </c>
      <c r="L186" s="153" t="str">
        <f t="shared" si="38"/>
        <v/>
      </c>
      <c r="M186" s="77" t="str">
        <f t="shared" si="36"/>
        <v/>
      </c>
      <c r="N186" s="77">
        <f t="shared" si="42"/>
        <v>0</v>
      </c>
      <c r="O186" s="76">
        <f t="shared" si="45"/>
        <v>0</v>
      </c>
      <c r="P186" s="76">
        <f t="shared" si="37"/>
        <v>0</v>
      </c>
      <c r="Q186" s="77">
        <f t="shared" si="39"/>
        <v>0</v>
      </c>
      <c r="R186" s="77">
        <f t="shared" si="46"/>
        <v>0</v>
      </c>
      <c r="S186" s="222">
        <f t="shared" si="47"/>
        <v>0</v>
      </c>
      <c r="T186" s="77">
        <f t="shared" si="40"/>
        <v>0</v>
      </c>
    </row>
    <row r="187" spans="1:20" ht="14.5" x14ac:dyDescent="0.35">
      <c r="A187" s="91"/>
      <c r="B187" s="91"/>
      <c r="C187" s="92"/>
      <c r="D187" s="212"/>
      <c r="E187" s="138"/>
      <c r="F187" s="139"/>
      <c r="G187" s="216"/>
      <c r="H187" s="71" t="str">
        <f t="shared" si="41"/>
        <v/>
      </c>
      <c r="I187" s="92"/>
      <c r="J187" s="70" t="str">
        <f t="shared" si="43"/>
        <v/>
      </c>
      <c r="K187" s="218" t="str">
        <f t="shared" si="44"/>
        <v/>
      </c>
      <c r="L187" s="153" t="str">
        <f t="shared" si="38"/>
        <v/>
      </c>
      <c r="M187" s="77" t="str">
        <f t="shared" si="36"/>
        <v/>
      </c>
      <c r="N187" s="77">
        <f t="shared" si="42"/>
        <v>0</v>
      </c>
      <c r="O187" s="76">
        <f t="shared" si="45"/>
        <v>0</v>
      </c>
      <c r="P187" s="76">
        <f t="shared" si="37"/>
        <v>0</v>
      </c>
      <c r="Q187" s="77">
        <f t="shared" si="39"/>
        <v>0</v>
      </c>
      <c r="R187" s="77">
        <f t="shared" si="46"/>
        <v>0</v>
      </c>
      <c r="S187" s="222">
        <f t="shared" si="47"/>
        <v>0</v>
      </c>
      <c r="T187" s="77">
        <f t="shared" si="40"/>
        <v>0</v>
      </c>
    </row>
    <row r="188" spans="1:20" ht="14.5" x14ac:dyDescent="0.35">
      <c r="A188" s="91"/>
      <c r="B188" s="91"/>
      <c r="C188" s="92"/>
      <c r="D188" s="212"/>
      <c r="E188" s="138"/>
      <c r="F188" s="139"/>
      <c r="G188" s="216"/>
      <c r="H188" s="71" t="str">
        <f t="shared" si="41"/>
        <v/>
      </c>
      <c r="I188" s="92"/>
      <c r="J188" s="70" t="str">
        <f t="shared" si="43"/>
        <v/>
      </c>
      <c r="K188" s="218" t="str">
        <f t="shared" si="44"/>
        <v/>
      </c>
      <c r="L188" s="153" t="str">
        <f t="shared" si="38"/>
        <v/>
      </c>
      <c r="M188" s="77" t="str">
        <f t="shared" si="36"/>
        <v/>
      </c>
      <c r="N188" s="77">
        <f t="shared" si="42"/>
        <v>0</v>
      </c>
      <c r="O188" s="76">
        <f t="shared" si="45"/>
        <v>0</v>
      </c>
      <c r="P188" s="76">
        <f t="shared" si="37"/>
        <v>0</v>
      </c>
      <c r="Q188" s="77">
        <f t="shared" si="39"/>
        <v>0</v>
      </c>
      <c r="R188" s="77">
        <f t="shared" si="46"/>
        <v>0</v>
      </c>
      <c r="S188" s="222">
        <f t="shared" si="47"/>
        <v>0</v>
      </c>
      <c r="T188" s="77">
        <f t="shared" si="40"/>
        <v>0</v>
      </c>
    </row>
    <row r="189" spans="1:20" ht="14.5" x14ac:dyDescent="0.35">
      <c r="A189" s="91"/>
      <c r="B189" s="91"/>
      <c r="C189" s="92"/>
      <c r="D189" s="212"/>
      <c r="E189" s="138"/>
      <c r="F189" s="139"/>
      <c r="G189" s="216"/>
      <c r="H189" s="71" t="str">
        <f t="shared" si="41"/>
        <v/>
      </c>
      <c r="I189" s="92"/>
      <c r="J189" s="70" t="str">
        <f t="shared" si="43"/>
        <v/>
      </c>
      <c r="K189" s="218" t="str">
        <f t="shared" si="44"/>
        <v/>
      </c>
      <c r="L189" s="153" t="str">
        <f t="shared" si="38"/>
        <v/>
      </c>
      <c r="M189" s="77" t="str">
        <f t="shared" si="36"/>
        <v/>
      </c>
      <c r="N189" s="77">
        <f t="shared" si="42"/>
        <v>0</v>
      </c>
      <c r="O189" s="76">
        <f t="shared" si="45"/>
        <v>0</v>
      </c>
      <c r="P189" s="76">
        <f t="shared" si="37"/>
        <v>0</v>
      </c>
      <c r="Q189" s="77">
        <f t="shared" si="39"/>
        <v>0</v>
      </c>
      <c r="R189" s="77">
        <f t="shared" si="46"/>
        <v>0</v>
      </c>
      <c r="S189" s="222">
        <f t="shared" si="47"/>
        <v>0</v>
      </c>
      <c r="T189" s="77">
        <f t="shared" si="40"/>
        <v>0</v>
      </c>
    </row>
    <row r="190" spans="1:20" ht="14.5" x14ac:dyDescent="0.35">
      <c r="A190" s="91"/>
      <c r="B190" s="91"/>
      <c r="C190" s="92"/>
      <c r="D190" s="212"/>
      <c r="E190" s="138"/>
      <c r="F190" s="139"/>
      <c r="G190" s="216"/>
      <c r="H190" s="71" t="str">
        <f t="shared" si="41"/>
        <v/>
      </c>
      <c r="I190" s="92"/>
      <c r="J190" s="70" t="str">
        <f t="shared" si="43"/>
        <v/>
      </c>
      <c r="K190" s="218" t="str">
        <f t="shared" si="44"/>
        <v/>
      </c>
      <c r="L190" s="153" t="str">
        <f t="shared" si="38"/>
        <v/>
      </c>
      <c r="M190" s="77" t="str">
        <f t="shared" si="36"/>
        <v/>
      </c>
      <c r="N190" s="77">
        <f t="shared" si="42"/>
        <v>0</v>
      </c>
      <c r="O190" s="76">
        <f t="shared" si="45"/>
        <v>0</v>
      </c>
      <c r="P190" s="76">
        <f t="shared" si="37"/>
        <v>0</v>
      </c>
      <c r="Q190" s="77">
        <f t="shared" si="39"/>
        <v>0</v>
      </c>
      <c r="R190" s="77">
        <f t="shared" si="46"/>
        <v>0</v>
      </c>
      <c r="S190" s="222">
        <f t="shared" si="47"/>
        <v>0</v>
      </c>
      <c r="T190" s="77">
        <f t="shared" si="40"/>
        <v>0</v>
      </c>
    </row>
    <row r="191" spans="1:20" ht="14.5" x14ac:dyDescent="0.35">
      <c r="A191" s="91"/>
      <c r="B191" s="91"/>
      <c r="C191" s="92"/>
      <c r="D191" s="212"/>
      <c r="E191" s="138"/>
      <c r="F191" s="139"/>
      <c r="G191" s="216"/>
      <c r="H191" s="71" t="str">
        <f t="shared" si="41"/>
        <v/>
      </c>
      <c r="I191" s="92"/>
      <c r="J191" s="70" t="str">
        <f t="shared" si="43"/>
        <v/>
      </c>
      <c r="K191" s="218" t="str">
        <f t="shared" si="44"/>
        <v/>
      </c>
      <c r="L191" s="153" t="str">
        <f t="shared" si="38"/>
        <v/>
      </c>
      <c r="M191" s="77" t="str">
        <f t="shared" si="36"/>
        <v/>
      </c>
      <c r="N191" s="77">
        <f t="shared" si="42"/>
        <v>0</v>
      </c>
      <c r="O191" s="76">
        <f t="shared" si="45"/>
        <v>0</v>
      </c>
      <c r="P191" s="76">
        <f t="shared" si="37"/>
        <v>0</v>
      </c>
      <c r="Q191" s="77">
        <f t="shared" si="39"/>
        <v>0</v>
      </c>
      <c r="R191" s="77">
        <f t="shared" si="46"/>
        <v>0</v>
      </c>
      <c r="S191" s="222">
        <f t="shared" si="47"/>
        <v>0</v>
      </c>
      <c r="T191" s="77">
        <f t="shared" si="40"/>
        <v>0</v>
      </c>
    </row>
    <row r="192" spans="1:20" ht="14.5" x14ac:dyDescent="0.35">
      <c r="A192" s="91"/>
      <c r="B192" s="91"/>
      <c r="C192" s="92"/>
      <c r="D192" s="212"/>
      <c r="E192" s="138"/>
      <c r="F192" s="139"/>
      <c r="G192" s="216"/>
      <c r="H192" s="71" t="str">
        <f t="shared" si="41"/>
        <v/>
      </c>
      <c r="I192" s="92"/>
      <c r="J192" s="70" t="str">
        <f t="shared" si="43"/>
        <v/>
      </c>
      <c r="K192" s="218" t="str">
        <f t="shared" si="44"/>
        <v/>
      </c>
      <c r="L192" s="153" t="str">
        <f t="shared" si="38"/>
        <v/>
      </c>
      <c r="M192" s="77" t="str">
        <f t="shared" si="36"/>
        <v/>
      </c>
      <c r="N192" s="77">
        <f t="shared" si="42"/>
        <v>0</v>
      </c>
      <c r="O192" s="76">
        <f t="shared" si="45"/>
        <v>0</v>
      </c>
      <c r="P192" s="76">
        <f t="shared" si="37"/>
        <v>0</v>
      </c>
      <c r="Q192" s="77">
        <f t="shared" si="39"/>
        <v>0</v>
      </c>
      <c r="R192" s="77">
        <f t="shared" si="46"/>
        <v>0</v>
      </c>
      <c r="S192" s="222">
        <f t="shared" si="47"/>
        <v>0</v>
      </c>
      <c r="T192" s="77">
        <f t="shared" si="40"/>
        <v>0</v>
      </c>
    </row>
    <row r="193" spans="1:20" ht="14.5" x14ac:dyDescent="0.35">
      <c r="A193" s="91"/>
      <c r="B193" s="91"/>
      <c r="C193" s="92"/>
      <c r="D193" s="212"/>
      <c r="E193" s="138"/>
      <c r="F193" s="139"/>
      <c r="G193" s="216"/>
      <c r="H193" s="71" t="str">
        <f t="shared" si="41"/>
        <v/>
      </c>
      <c r="I193" s="92"/>
      <c r="J193" s="70" t="str">
        <f t="shared" si="43"/>
        <v/>
      </c>
      <c r="K193" s="218" t="str">
        <f t="shared" si="44"/>
        <v/>
      </c>
      <c r="L193" s="153" t="str">
        <f t="shared" si="38"/>
        <v/>
      </c>
      <c r="M193" s="77" t="str">
        <f t="shared" si="36"/>
        <v/>
      </c>
      <c r="N193" s="77">
        <f t="shared" si="42"/>
        <v>0</v>
      </c>
      <c r="O193" s="76">
        <f t="shared" si="45"/>
        <v>0</v>
      </c>
      <c r="P193" s="76">
        <f t="shared" si="37"/>
        <v>0</v>
      </c>
      <c r="Q193" s="77">
        <f t="shared" si="39"/>
        <v>0</v>
      </c>
      <c r="R193" s="77">
        <f t="shared" si="46"/>
        <v>0</v>
      </c>
      <c r="S193" s="222">
        <f t="shared" si="47"/>
        <v>0</v>
      </c>
      <c r="T193" s="77">
        <f t="shared" si="40"/>
        <v>0</v>
      </c>
    </row>
    <row r="194" spans="1:20" ht="14.5" x14ac:dyDescent="0.35">
      <c r="A194" s="91"/>
      <c r="B194" s="91"/>
      <c r="C194" s="92"/>
      <c r="D194" s="212"/>
      <c r="E194" s="138"/>
      <c r="F194" s="139"/>
      <c r="G194" s="216"/>
      <c r="H194" s="71" t="str">
        <f t="shared" si="41"/>
        <v/>
      </c>
      <c r="I194" s="92"/>
      <c r="J194" s="70" t="str">
        <f t="shared" si="43"/>
        <v/>
      </c>
      <c r="K194" s="218" t="str">
        <f t="shared" si="44"/>
        <v/>
      </c>
      <c r="L194" s="153" t="str">
        <f t="shared" si="38"/>
        <v/>
      </c>
      <c r="M194" s="77" t="str">
        <f t="shared" si="36"/>
        <v/>
      </c>
      <c r="N194" s="77">
        <f t="shared" si="42"/>
        <v>0</v>
      </c>
      <c r="O194" s="76">
        <f t="shared" si="45"/>
        <v>0</v>
      </c>
      <c r="P194" s="76">
        <f t="shared" si="37"/>
        <v>0</v>
      </c>
      <c r="Q194" s="77">
        <f t="shared" si="39"/>
        <v>0</v>
      </c>
      <c r="R194" s="77">
        <f t="shared" si="46"/>
        <v>0</v>
      </c>
      <c r="S194" s="222">
        <f t="shared" si="47"/>
        <v>0</v>
      </c>
      <c r="T194" s="77">
        <f t="shared" si="40"/>
        <v>0</v>
      </c>
    </row>
    <row r="195" spans="1:20" ht="14.5" x14ac:dyDescent="0.35">
      <c r="A195" s="91"/>
      <c r="B195" s="91"/>
      <c r="C195" s="92"/>
      <c r="D195" s="212"/>
      <c r="E195" s="138"/>
      <c r="F195" s="139"/>
      <c r="G195" s="216"/>
      <c r="H195" s="71" t="str">
        <f t="shared" si="41"/>
        <v/>
      </c>
      <c r="I195" s="92"/>
      <c r="J195" s="70" t="str">
        <f t="shared" si="43"/>
        <v/>
      </c>
      <c r="K195" s="218" t="str">
        <f t="shared" si="44"/>
        <v/>
      </c>
      <c r="L195" s="153" t="str">
        <f t="shared" si="38"/>
        <v/>
      </c>
      <c r="M195" s="77" t="str">
        <f t="shared" si="36"/>
        <v/>
      </c>
      <c r="N195" s="77">
        <f t="shared" si="42"/>
        <v>0</v>
      </c>
      <c r="O195" s="76">
        <f t="shared" si="45"/>
        <v>0</v>
      </c>
      <c r="P195" s="76">
        <f t="shared" si="37"/>
        <v>0</v>
      </c>
      <c r="Q195" s="77">
        <f t="shared" si="39"/>
        <v>0</v>
      </c>
      <c r="R195" s="77">
        <f t="shared" si="46"/>
        <v>0</v>
      </c>
      <c r="S195" s="222">
        <f t="shared" si="47"/>
        <v>0</v>
      </c>
      <c r="T195" s="77">
        <f t="shared" si="40"/>
        <v>0</v>
      </c>
    </row>
    <row r="196" spans="1:20" ht="14.5" x14ac:dyDescent="0.35">
      <c r="A196" s="91"/>
      <c r="B196" s="91"/>
      <c r="C196" s="92"/>
      <c r="D196" s="212"/>
      <c r="E196" s="138"/>
      <c r="F196" s="139"/>
      <c r="G196" s="216"/>
      <c r="H196" s="71" t="str">
        <f t="shared" si="41"/>
        <v/>
      </c>
      <c r="I196" s="92"/>
      <c r="J196" s="70" t="str">
        <f t="shared" si="43"/>
        <v/>
      </c>
      <c r="K196" s="218" t="str">
        <f t="shared" si="44"/>
        <v/>
      </c>
      <c r="L196" s="153" t="str">
        <f t="shared" si="38"/>
        <v/>
      </c>
      <c r="M196" s="77" t="str">
        <f t="shared" si="36"/>
        <v/>
      </c>
      <c r="N196" s="77">
        <f t="shared" si="42"/>
        <v>0</v>
      </c>
      <c r="O196" s="76">
        <f t="shared" si="45"/>
        <v>0</v>
      </c>
      <c r="P196" s="76">
        <f t="shared" si="37"/>
        <v>0</v>
      </c>
      <c r="Q196" s="77">
        <f t="shared" si="39"/>
        <v>0</v>
      </c>
      <c r="R196" s="77">
        <f t="shared" si="46"/>
        <v>0</v>
      </c>
      <c r="S196" s="222">
        <f t="shared" si="47"/>
        <v>0</v>
      </c>
      <c r="T196" s="77">
        <f t="shared" si="40"/>
        <v>0</v>
      </c>
    </row>
    <row r="197" spans="1:20" ht="14.5" x14ac:dyDescent="0.35">
      <c r="A197" s="91"/>
      <c r="B197" s="91"/>
      <c r="C197" s="92"/>
      <c r="D197" s="212"/>
      <c r="E197" s="138"/>
      <c r="F197" s="139"/>
      <c r="G197" s="216"/>
      <c r="H197" s="71" t="str">
        <f t="shared" si="41"/>
        <v/>
      </c>
      <c r="I197" s="92"/>
      <c r="J197" s="70" t="str">
        <f t="shared" si="43"/>
        <v/>
      </c>
      <c r="K197" s="218" t="str">
        <f t="shared" si="44"/>
        <v/>
      </c>
      <c r="L197" s="153" t="str">
        <f t="shared" si="38"/>
        <v/>
      </c>
      <c r="M197" s="77" t="str">
        <f t="shared" si="36"/>
        <v/>
      </c>
      <c r="N197" s="77">
        <f t="shared" si="42"/>
        <v>0</v>
      </c>
      <c r="O197" s="76">
        <f t="shared" si="45"/>
        <v>0</v>
      </c>
      <c r="P197" s="76">
        <f t="shared" si="37"/>
        <v>0</v>
      </c>
      <c r="Q197" s="77">
        <f t="shared" si="39"/>
        <v>0</v>
      </c>
      <c r="R197" s="77">
        <f t="shared" si="46"/>
        <v>0</v>
      </c>
      <c r="S197" s="222">
        <f t="shared" si="47"/>
        <v>0</v>
      </c>
      <c r="T197" s="77">
        <f t="shared" si="40"/>
        <v>0</v>
      </c>
    </row>
    <row r="198" spans="1:20" ht="14.5" x14ac:dyDescent="0.35">
      <c r="A198" s="91"/>
      <c r="B198" s="91"/>
      <c r="C198" s="92"/>
      <c r="D198" s="212"/>
      <c r="E198" s="138"/>
      <c r="F198" s="139"/>
      <c r="G198" s="216"/>
      <c r="H198" s="71" t="str">
        <f t="shared" si="41"/>
        <v/>
      </c>
      <c r="I198" s="92"/>
      <c r="J198" s="70" t="str">
        <f t="shared" si="43"/>
        <v/>
      </c>
      <c r="K198" s="218" t="str">
        <f t="shared" si="44"/>
        <v/>
      </c>
      <c r="L198" s="153" t="str">
        <f t="shared" si="38"/>
        <v/>
      </c>
      <c r="M198" s="77" t="str">
        <f t="shared" si="36"/>
        <v/>
      </c>
      <c r="N198" s="77">
        <f t="shared" si="42"/>
        <v>0</v>
      </c>
      <c r="O198" s="76">
        <f t="shared" si="45"/>
        <v>0</v>
      </c>
      <c r="P198" s="76">
        <f t="shared" si="37"/>
        <v>0</v>
      </c>
      <c r="Q198" s="77">
        <f t="shared" si="39"/>
        <v>0</v>
      </c>
      <c r="R198" s="77">
        <f t="shared" si="46"/>
        <v>0</v>
      </c>
      <c r="S198" s="222">
        <f t="shared" si="47"/>
        <v>0</v>
      </c>
      <c r="T198" s="77">
        <f t="shared" si="40"/>
        <v>0</v>
      </c>
    </row>
    <row r="199" spans="1:20" ht="14.5" x14ac:dyDescent="0.35">
      <c r="A199" s="91"/>
      <c r="B199" s="91"/>
      <c r="C199" s="92"/>
      <c r="D199" s="212"/>
      <c r="E199" s="138"/>
      <c r="F199" s="139"/>
      <c r="G199" s="216"/>
      <c r="H199" s="71" t="str">
        <f t="shared" si="41"/>
        <v/>
      </c>
      <c r="I199" s="92"/>
      <c r="J199" s="70" t="str">
        <f t="shared" si="43"/>
        <v/>
      </c>
      <c r="K199" s="218" t="str">
        <f t="shared" si="44"/>
        <v/>
      </c>
      <c r="L199" s="153" t="str">
        <f t="shared" si="38"/>
        <v/>
      </c>
      <c r="M199" s="77" t="str">
        <f t="shared" si="36"/>
        <v/>
      </c>
      <c r="N199" s="77">
        <f t="shared" si="42"/>
        <v>0</v>
      </c>
      <c r="O199" s="76">
        <f t="shared" si="45"/>
        <v>0</v>
      </c>
      <c r="P199" s="76">
        <f t="shared" si="37"/>
        <v>0</v>
      </c>
      <c r="Q199" s="77">
        <f t="shared" si="39"/>
        <v>0</v>
      </c>
      <c r="R199" s="77">
        <f t="shared" si="46"/>
        <v>0</v>
      </c>
      <c r="S199" s="222">
        <f t="shared" si="47"/>
        <v>0</v>
      </c>
      <c r="T199" s="77">
        <f t="shared" si="40"/>
        <v>0</v>
      </c>
    </row>
    <row r="200" spans="1:20" ht="14.5" x14ac:dyDescent="0.35">
      <c r="A200" s="91"/>
      <c r="B200" s="91"/>
      <c r="C200" s="92"/>
      <c r="D200" s="212"/>
      <c r="E200" s="138"/>
      <c r="F200" s="139"/>
      <c r="G200" s="216"/>
      <c r="H200" s="71" t="str">
        <f t="shared" si="41"/>
        <v/>
      </c>
      <c r="I200" s="92"/>
      <c r="J200" s="70" t="str">
        <f t="shared" si="43"/>
        <v/>
      </c>
      <c r="K200" s="218" t="str">
        <f t="shared" si="44"/>
        <v/>
      </c>
      <c r="L200" s="153" t="str">
        <f t="shared" si="38"/>
        <v/>
      </c>
      <c r="M200" s="77" t="str">
        <f t="shared" ref="M200:M263" si="48">IF(C200&gt;0,IF(J200&lt;=3470,$A$372,IF(J200&gt;=4340,$A$374,$A$373)),"")</f>
        <v/>
      </c>
      <c r="N200" s="77">
        <f t="shared" si="42"/>
        <v>0</v>
      </c>
      <c r="O200" s="76">
        <f t="shared" si="45"/>
        <v>0</v>
      </c>
      <c r="P200" s="76">
        <f t="shared" ref="P200:P263" si="49">IF(AND(M200=$A$373,ISBLANK(G200)),1,0)</f>
        <v>0</v>
      </c>
      <c r="Q200" s="77">
        <f t="shared" si="39"/>
        <v>0</v>
      </c>
      <c r="R200" s="77">
        <f t="shared" si="46"/>
        <v>0</v>
      </c>
      <c r="S200" s="222">
        <f t="shared" si="47"/>
        <v>0</v>
      </c>
      <c r="T200" s="77">
        <f t="shared" si="40"/>
        <v>0</v>
      </c>
    </row>
    <row r="201" spans="1:20" ht="14.5" x14ac:dyDescent="0.35">
      <c r="A201" s="91"/>
      <c r="B201" s="91"/>
      <c r="C201" s="92"/>
      <c r="D201" s="212"/>
      <c r="E201" s="138"/>
      <c r="F201" s="139"/>
      <c r="G201" s="216"/>
      <c r="H201" s="71" t="str">
        <f t="shared" si="41"/>
        <v/>
      </c>
      <c r="I201" s="92"/>
      <c r="J201" s="70" t="str">
        <f t="shared" si="43"/>
        <v/>
      </c>
      <c r="K201" s="218" t="str">
        <f t="shared" si="44"/>
        <v/>
      </c>
      <c r="L201" s="153" t="str">
        <f t="shared" ref="L201:L264" si="50">IF(AND(C201&gt;0,T201=0),IF(D201&gt;0,+E201*C201,C201)/$D$4*$D$5,"")</f>
        <v/>
      </c>
      <c r="M201" s="77" t="str">
        <f t="shared" si="48"/>
        <v/>
      </c>
      <c r="N201" s="77">
        <f t="shared" si="42"/>
        <v>0</v>
      </c>
      <c r="O201" s="76">
        <f t="shared" si="45"/>
        <v>0</v>
      </c>
      <c r="P201" s="76">
        <f t="shared" si="49"/>
        <v>0</v>
      </c>
      <c r="Q201" s="77">
        <f t="shared" ref="Q201:Q264" si="51">IF(AND(C201&gt;0,H201&lt;&gt;""),IF(OR(H201="",I201&gt;H201),1,0),0)</f>
        <v>0</v>
      </c>
      <c r="R201" s="77">
        <f t="shared" si="46"/>
        <v>0</v>
      </c>
      <c r="S201" s="222">
        <f t="shared" si="47"/>
        <v>0</v>
      </c>
      <c r="T201" s="77">
        <f t="shared" ref="T201:T264" si="52">IF(D201&gt;1,1,0)</f>
        <v>0</v>
      </c>
    </row>
    <row r="202" spans="1:20" ht="14.5" x14ac:dyDescent="0.35">
      <c r="A202" s="91"/>
      <c r="B202" s="91"/>
      <c r="C202" s="92"/>
      <c r="D202" s="212"/>
      <c r="E202" s="138"/>
      <c r="F202" s="139"/>
      <c r="G202" s="216"/>
      <c r="H202" s="71" t="str">
        <f t="shared" ref="H202:H265" si="53">IF($B$4="","",IF(T202&lt;&gt;0,"",IF(C202*D202&gt;0,ROUND(+G202/5*$D$5*E202*D202,2),"")))</f>
        <v/>
      </c>
      <c r="I202" s="92"/>
      <c r="J202" s="70" t="str">
        <f t="shared" si="43"/>
        <v/>
      </c>
      <c r="K202" s="218" t="str">
        <f t="shared" si="44"/>
        <v/>
      </c>
      <c r="L202" s="153" t="str">
        <f t="shared" si="50"/>
        <v/>
      </c>
      <c r="M202" s="77" t="str">
        <f t="shared" si="48"/>
        <v/>
      </c>
      <c r="N202" s="77">
        <f t="shared" ref="N202:N265" si="54">IF(C202=0,0,IF(C202&gt;12350,1,0))</f>
        <v>0</v>
      </c>
      <c r="O202" s="76">
        <f t="shared" si="45"/>
        <v>0</v>
      </c>
      <c r="P202" s="76">
        <f t="shared" si="49"/>
        <v>0</v>
      </c>
      <c r="Q202" s="77">
        <f t="shared" si="51"/>
        <v>0</v>
      </c>
      <c r="R202" s="77">
        <f t="shared" si="46"/>
        <v>0</v>
      </c>
      <c r="S202" s="222">
        <f t="shared" si="47"/>
        <v>0</v>
      </c>
      <c r="T202" s="77">
        <f t="shared" si="52"/>
        <v>0</v>
      </c>
    </row>
    <row r="203" spans="1:20" ht="14.5" x14ac:dyDescent="0.35">
      <c r="A203" s="91"/>
      <c r="B203" s="91"/>
      <c r="C203" s="92"/>
      <c r="D203" s="212"/>
      <c r="E203" s="138"/>
      <c r="F203" s="139"/>
      <c r="G203" s="216"/>
      <c r="H203" s="71" t="str">
        <f t="shared" si="53"/>
        <v/>
      </c>
      <c r="I203" s="92"/>
      <c r="J203" s="70" t="str">
        <f t="shared" si="43"/>
        <v/>
      </c>
      <c r="K203" s="218" t="str">
        <f t="shared" si="44"/>
        <v/>
      </c>
      <c r="L203" s="153" t="str">
        <f t="shared" si="50"/>
        <v/>
      </c>
      <c r="M203" s="77" t="str">
        <f t="shared" si="48"/>
        <v/>
      </c>
      <c r="N203" s="77">
        <f t="shared" si="54"/>
        <v>0</v>
      </c>
      <c r="O203" s="76">
        <f t="shared" si="45"/>
        <v>0</v>
      </c>
      <c r="P203" s="76">
        <f t="shared" si="49"/>
        <v>0</v>
      </c>
      <c r="Q203" s="77">
        <f t="shared" si="51"/>
        <v>0</v>
      </c>
      <c r="R203" s="77">
        <f t="shared" si="46"/>
        <v>0</v>
      </c>
      <c r="S203" s="222">
        <f t="shared" si="47"/>
        <v>0</v>
      </c>
      <c r="T203" s="77">
        <f t="shared" si="52"/>
        <v>0</v>
      </c>
    </row>
    <row r="204" spans="1:20" ht="14.5" x14ac:dyDescent="0.35">
      <c r="A204" s="91"/>
      <c r="B204" s="91"/>
      <c r="C204" s="92"/>
      <c r="D204" s="212"/>
      <c r="E204" s="138"/>
      <c r="F204" s="139"/>
      <c r="G204" s="216"/>
      <c r="H204" s="71" t="str">
        <f t="shared" si="53"/>
        <v/>
      </c>
      <c r="I204" s="92"/>
      <c r="J204" s="70" t="str">
        <f t="shared" si="43"/>
        <v/>
      </c>
      <c r="K204" s="218" t="str">
        <f t="shared" si="44"/>
        <v/>
      </c>
      <c r="L204" s="153" t="str">
        <f t="shared" si="50"/>
        <v/>
      </c>
      <c r="M204" s="77" t="str">
        <f t="shared" si="48"/>
        <v/>
      </c>
      <c r="N204" s="77">
        <f t="shared" si="54"/>
        <v>0</v>
      </c>
      <c r="O204" s="76">
        <f t="shared" si="45"/>
        <v>0</v>
      </c>
      <c r="P204" s="76">
        <f t="shared" si="49"/>
        <v>0</v>
      </c>
      <c r="Q204" s="77">
        <f t="shared" si="51"/>
        <v>0</v>
      </c>
      <c r="R204" s="77">
        <f t="shared" si="46"/>
        <v>0</v>
      </c>
      <c r="S204" s="222">
        <f t="shared" si="47"/>
        <v>0</v>
      </c>
      <c r="T204" s="77">
        <f t="shared" si="52"/>
        <v>0</v>
      </c>
    </row>
    <row r="205" spans="1:20" ht="14.5" x14ac:dyDescent="0.35">
      <c r="A205" s="91"/>
      <c r="B205" s="91"/>
      <c r="C205" s="92"/>
      <c r="D205" s="212"/>
      <c r="E205" s="138"/>
      <c r="F205" s="139"/>
      <c r="G205" s="216"/>
      <c r="H205" s="71" t="str">
        <f t="shared" si="53"/>
        <v/>
      </c>
      <c r="I205" s="92"/>
      <c r="J205" s="70" t="str">
        <f t="shared" si="43"/>
        <v/>
      </c>
      <c r="K205" s="218" t="str">
        <f t="shared" si="44"/>
        <v/>
      </c>
      <c r="L205" s="153" t="str">
        <f t="shared" si="50"/>
        <v/>
      </c>
      <c r="M205" s="77" t="str">
        <f t="shared" si="48"/>
        <v/>
      </c>
      <c r="N205" s="77">
        <f t="shared" si="54"/>
        <v>0</v>
      </c>
      <c r="O205" s="76">
        <f t="shared" si="45"/>
        <v>0</v>
      </c>
      <c r="P205" s="76">
        <f t="shared" si="49"/>
        <v>0</v>
      </c>
      <c r="Q205" s="77">
        <f t="shared" si="51"/>
        <v>0</v>
      </c>
      <c r="R205" s="77">
        <f t="shared" si="46"/>
        <v>0</v>
      </c>
      <c r="S205" s="222">
        <f t="shared" si="47"/>
        <v>0</v>
      </c>
      <c r="T205" s="77">
        <f t="shared" si="52"/>
        <v>0</v>
      </c>
    </row>
    <row r="206" spans="1:20" ht="14.5" x14ac:dyDescent="0.35">
      <c r="A206" s="91"/>
      <c r="B206" s="91"/>
      <c r="C206" s="92"/>
      <c r="D206" s="212"/>
      <c r="E206" s="138"/>
      <c r="F206" s="139"/>
      <c r="G206" s="216"/>
      <c r="H206" s="71" t="str">
        <f t="shared" si="53"/>
        <v/>
      </c>
      <c r="I206" s="92"/>
      <c r="J206" s="70" t="str">
        <f t="shared" si="43"/>
        <v/>
      </c>
      <c r="K206" s="218" t="str">
        <f t="shared" si="44"/>
        <v/>
      </c>
      <c r="L206" s="153" t="str">
        <f t="shared" si="50"/>
        <v/>
      </c>
      <c r="M206" s="77" t="str">
        <f t="shared" si="48"/>
        <v/>
      </c>
      <c r="N206" s="77">
        <f t="shared" si="54"/>
        <v>0</v>
      </c>
      <c r="O206" s="76">
        <f t="shared" si="45"/>
        <v>0</v>
      </c>
      <c r="P206" s="76">
        <f t="shared" si="49"/>
        <v>0</v>
      </c>
      <c r="Q206" s="77">
        <f t="shared" si="51"/>
        <v>0</v>
      </c>
      <c r="R206" s="77">
        <f t="shared" si="46"/>
        <v>0</v>
      </c>
      <c r="S206" s="222">
        <f t="shared" si="47"/>
        <v>0</v>
      </c>
      <c r="T206" s="77">
        <f t="shared" si="52"/>
        <v>0</v>
      </c>
    </row>
    <row r="207" spans="1:20" ht="14.5" x14ac:dyDescent="0.35">
      <c r="A207" s="91"/>
      <c r="B207" s="91"/>
      <c r="C207" s="92"/>
      <c r="D207" s="212"/>
      <c r="E207" s="138"/>
      <c r="F207" s="139"/>
      <c r="G207" s="216"/>
      <c r="H207" s="71" t="str">
        <f t="shared" si="53"/>
        <v/>
      </c>
      <c r="I207" s="92"/>
      <c r="J207" s="70" t="str">
        <f t="shared" si="43"/>
        <v/>
      </c>
      <c r="K207" s="218" t="str">
        <f t="shared" si="44"/>
        <v/>
      </c>
      <c r="L207" s="153" t="str">
        <f t="shared" si="50"/>
        <v/>
      </c>
      <c r="M207" s="77" t="str">
        <f t="shared" si="48"/>
        <v/>
      </c>
      <c r="N207" s="77">
        <f t="shared" si="54"/>
        <v>0</v>
      </c>
      <c r="O207" s="76">
        <f t="shared" si="45"/>
        <v>0</v>
      </c>
      <c r="P207" s="76">
        <f t="shared" si="49"/>
        <v>0</v>
      </c>
      <c r="Q207" s="77">
        <f t="shared" si="51"/>
        <v>0</v>
      </c>
      <c r="R207" s="77">
        <f t="shared" si="46"/>
        <v>0</v>
      </c>
      <c r="S207" s="222">
        <f t="shared" si="47"/>
        <v>0</v>
      </c>
      <c r="T207" s="77">
        <f t="shared" si="52"/>
        <v>0</v>
      </c>
    </row>
    <row r="208" spans="1:20" ht="14.5" x14ac:dyDescent="0.35">
      <c r="A208" s="91"/>
      <c r="B208" s="91"/>
      <c r="C208" s="92"/>
      <c r="D208" s="212"/>
      <c r="E208" s="138"/>
      <c r="F208" s="139"/>
      <c r="G208" s="216"/>
      <c r="H208" s="71" t="str">
        <f t="shared" si="53"/>
        <v/>
      </c>
      <c r="I208" s="92"/>
      <c r="J208" s="70" t="str">
        <f t="shared" si="43"/>
        <v/>
      </c>
      <c r="K208" s="218" t="str">
        <f t="shared" si="44"/>
        <v/>
      </c>
      <c r="L208" s="153" t="str">
        <f t="shared" si="50"/>
        <v/>
      </c>
      <c r="M208" s="77" t="str">
        <f t="shared" si="48"/>
        <v/>
      </c>
      <c r="N208" s="77">
        <f t="shared" si="54"/>
        <v>0</v>
      </c>
      <c r="O208" s="76">
        <f t="shared" si="45"/>
        <v>0</v>
      </c>
      <c r="P208" s="76">
        <f t="shared" si="49"/>
        <v>0</v>
      </c>
      <c r="Q208" s="77">
        <f t="shared" si="51"/>
        <v>0</v>
      </c>
      <c r="R208" s="77">
        <f t="shared" si="46"/>
        <v>0</v>
      </c>
      <c r="S208" s="222">
        <f t="shared" si="47"/>
        <v>0</v>
      </c>
      <c r="T208" s="77">
        <f t="shared" si="52"/>
        <v>0</v>
      </c>
    </row>
    <row r="209" spans="1:20" ht="14.5" x14ac:dyDescent="0.35">
      <c r="A209" s="91"/>
      <c r="B209" s="91"/>
      <c r="C209" s="92"/>
      <c r="D209" s="212"/>
      <c r="E209" s="138"/>
      <c r="F209" s="139"/>
      <c r="G209" s="216"/>
      <c r="H209" s="71" t="str">
        <f t="shared" si="53"/>
        <v/>
      </c>
      <c r="I209" s="92"/>
      <c r="J209" s="70" t="str">
        <f t="shared" si="43"/>
        <v/>
      </c>
      <c r="K209" s="218" t="str">
        <f t="shared" si="44"/>
        <v/>
      </c>
      <c r="L209" s="153" t="str">
        <f t="shared" si="50"/>
        <v/>
      </c>
      <c r="M209" s="77" t="str">
        <f t="shared" si="48"/>
        <v/>
      </c>
      <c r="N209" s="77">
        <f t="shared" si="54"/>
        <v>0</v>
      </c>
      <c r="O209" s="76">
        <f t="shared" si="45"/>
        <v>0</v>
      </c>
      <c r="P209" s="76">
        <f t="shared" si="49"/>
        <v>0</v>
      </c>
      <c r="Q209" s="77">
        <f t="shared" si="51"/>
        <v>0</v>
      </c>
      <c r="R209" s="77">
        <f t="shared" si="46"/>
        <v>0</v>
      </c>
      <c r="S209" s="222">
        <f t="shared" si="47"/>
        <v>0</v>
      </c>
      <c r="T209" s="77">
        <f t="shared" si="52"/>
        <v>0</v>
      </c>
    </row>
    <row r="210" spans="1:20" ht="14.5" x14ac:dyDescent="0.35">
      <c r="A210" s="91"/>
      <c r="B210" s="91"/>
      <c r="C210" s="92"/>
      <c r="D210" s="212"/>
      <c r="E210" s="138"/>
      <c r="F210" s="139"/>
      <c r="G210" s="216"/>
      <c r="H210" s="71" t="str">
        <f t="shared" si="53"/>
        <v/>
      </c>
      <c r="I210" s="92"/>
      <c r="J210" s="70" t="str">
        <f t="shared" si="43"/>
        <v/>
      </c>
      <c r="K210" s="218" t="str">
        <f t="shared" si="44"/>
        <v/>
      </c>
      <c r="L210" s="153" t="str">
        <f t="shared" si="50"/>
        <v/>
      </c>
      <c r="M210" s="77" t="str">
        <f t="shared" si="48"/>
        <v/>
      </c>
      <c r="N210" s="77">
        <f t="shared" si="54"/>
        <v>0</v>
      </c>
      <c r="O210" s="76">
        <f t="shared" si="45"/>
        <v>0</v>
      </c>
      <c r="P210" s="76">
        <f t="shared" si="49"/>
        <v>0</v>
      </c>
      <c r="Q210" s="77">
        <f t="shared" si="51"/>
        <v>0</v>
      </c>
      <c r="R210" s="77">
        <f t="shared" si="46"/>
        <v>0</v>
      </c>
      <c r="S210" s="222">
        <f t="shared" si="47"/>
        <v>0</v>
      </c>
      <c r="T210" s="77">
        <f t="shared" si="52"/>
        <v>0</v>
      </c>
    </row>
    <row r="211" spans="1:20" ht="14.5" x14ac:dyDescent="0.35">
      <c r="A211" s="91"/>
      <c r="B211" s="91"/>
      <c r="C211" s="92"/>
      <c r="D211" s="212"/>
      <c r="E211" s="138"/>
      <c r="F211" s="139"/>
      <c r="G211" s="216"/>
      <c r="H211" s="71" t="str">
        <f t="shared" si="53"/>
        <v/>
      </c>
      <c r="I211" s="92"/>
      <c r="J211" s="70" t="str">
        <f t="shared" si="43"/>
        <v/>
      </c>
      <c r="K211" s="218" t="str">
        <f t="shared" si="44"/>
        <v/>
      </c>
      <c r="L211" s="153" t="str">
        <f t="shared" si="50"/>
        <v/>
      </c>
      <c r="M211" s="77" t="str">
        <f t="shared" si="48"/>
        <v/>
      </c>
      <c r="N211" s="77">
        <f t="shared" si="54"/>
        <v>0</v>
      </c>
      <c r="O211" s="76">
        <f t="shared" si="45"/>
        <v>0</v>
      </c>
      <c r="P211" s="76">
        <f t="shared" si="49"/>
        <v>0</v>
      </c>
      <c r="Q211" s="77">
        <f t="shared" si="51"/>
        <v>0</v>
      </c>
      <c r="R211" s="77">
        <f t="shared" si="46"/>
        <v>0</v>
      </c>
      <c r="S211" s="222">
        <f t="shared" si="47"/>
        <v>0</v>
      </c>
      <c r="T211" s="77">
        <f t="shared" si="52"/>
        <v>0</v>
      </c>
    </row>
    <row r="212" spans="1:20" ht="14.5" x14ac:dyDescent="0.35">
      <c r="A212" s="91"/>
      <c r="B212" s="91"/>
      <c r="C212" s="92"/>
      <c r="D212" s="212"/>
      <c r="E212" s="138"/>
      <c r="F212" s="139"/>
      <c r="G212" s="216"/>
      <c r="H212" s="71" t="str">
        <f t="shared" si="53"/>
        <v/>
      </c>
      <c r="I212" s="92"/>
      <c r="J212" s="70" t="str">
        <f t="shared" si="43"/>
        <v/>
      </c>
      <c r="K212" s="218" t="str">
        <f t="shared" si="44"/>
        <v/>
      </c>
      <c r="L212" s="153" t="str">
        <f t="shared" si="50"/>
        <v/>
      </c>
      <c r="M212" s="77" t="str">
        <f t="shared" si="48"/>
        <v/>
      </c>
      <c r="N212" s="77">
        <f t="shared" si="54"/>
        <v>0</v>
      </c>
      <c r="O212" s="76">
        <f t="shared" si="45"/>
        <v>0</v>
      </c>
      <c r="P212" s="76">
        <f t="shared" si="49"/>
        <v>0</v>
      </c>
      <c r="Q212" s="77">
        <f t="shared" si="51"/>
        <v>0</v>
      </c>
      <c r="R212" s="77">
        <f t="shared" si="46"/>
        <v>0</v>
      </c>
      <c r="S212" s="222">
        <f t="shared" si="47"/>
        <v>0</v>
      </c>
      <c r="T212" s="77">
        <f t="shared" si="52"/>
        <v>0</v>
      </c>
    </row>
    <row r="213" spans="1:20" ht="14.5" x14ac:dyDescent="0.35">
      <c r="A213" s="91"/>
      <c r="B213" s="91"/>
      <c r="C213" s="92"/>
      <c r="D213" s="212"/>
      <c r="E213" s="138"/>
      <c r="F213" s="139"/>
      <c r="G213" s="216"/>
      <c r="H213" s="71" t="str">
        <f t="shared" si="53"/>
        <v/>
      </c>
      <c r="I213" s="92"/>
      <c r="J213" s="70" t="str">
        <f t="shared" si="43"/>
        <v/>
      </c>
      <c r="K213" s="218" t="str">
        <f t="shared" si="44"/>
        <v/>
      </c>
      <c r="L213" s="153" t="str">
        <f t="shared" si="50"/>
        <v/>
      </c>
      <c r="M213" s="77" t="str">
        <f t="shared" si="48"/>
        <v/>
      </c>
      <c r="N213" s="77">
        <f t="shared" si="54"/>
        <v>0</v>
      </c>
      <c r="O213" s="76">
        <f t="shared" si="45"/>
        <v>0</v>
      </c>
      <c r="P213" s="76">
        <f t="shared" si="49"/>
        <v>0</v>
      </c>
      <c r="Q213" s="77">
        <f t="shared" si="51"/>
        <v>0</v>
      </c>
      <c r="R213" s="77">
        <f t="shared" si="46"/>
        <v>0</v>
      </c>
      <c r="S213" s="222">
        <f t="shared" si="47"/>
        <v>0</v>
      </c>
      <c r="T213" s="77">
        <f t="shared" si="52"/>
        <v>0</v>
      </c>
    </row>
    <row r="214" spans="1:20" ht="14.5" x14ac:dyDescent="0.35">
      <c r="A214" s="91"/>
      <c r="B214" s="91"/>
      <c r="C214" s="92"/>
      <c r="D214" s="212"/>
      <c r="E214" s="138"/>
      <c r="F214" s="139"/>
      <c r="G214" s="216"/>
      <c r="H214" s="71" t="str">
        <f t="shared" si="53"/>
        <v/>
      </c>
      <c r="I214" s="92"/>
      <c r="J214" s="70" t="str">
        <f t="shared" si="43"/>
        <v/>
      </c>
      <c r="K214" s="218" t="str">
        <f t="shared" si="44"/>
        <v/>
      </c>
      <c r="L214" s="153" t="str">
        <f t="shared" si="50"/>
        <v/>
      </c>
      <c r="M214" s="77" t="str">
        <f t="shared" si="48"/>
        <v/>
      </c>
      <c r="N214" s="77">
        <f t="shared" si="54"/>
        <v>0</v>
      </c>
      <c r="O214" s="76">
        <f t="shared" si="45"/>
        <v>0</v>
      </c>
      <c r="P214" s="76">
        <f t="shared" si="49"/>
        <v>0</v>
      </c>
      <c r="Q214" s="77">
        <f t="shared" si="51"/>
        <v>0</v>
      </c>
      <c r="R214" s="77">
        <f t="shared" si="46"/>
        <v>0</v>
      </c>
      <c r="S214" s="222">
        <f t="shared" si="47"/>
        <v>0</v>
      </c>
      <c r="T214" s="77">
        <f t="shared" si="52"/>
        <v>0</v>
      </c>
    </row>
    <row r="215" spans="1:20" ht="14.5" x14ac:dyDescent="0.35">
      <c r="A215" s="91"/>
      <c r="B215" s="91"/>
      <c r="C215" s="92"/>
      <c r="D215" s="212"/>
      <c r="E215" s="138"/>
      <c r="F215" s="139"/>
      <c r="G215" s="216"/>
      <c r="H215" s="71" t="str">
        <f t="shared" si="53"/>
        <v/>
      </c>
      <c r="I215" s="92"/>
      <c r="J215" s="70" t="str">
        <f t="shared" si="43"/>
        <v/>
      </c>
      <c r="K215" s="218" t="str">
        <f t="shared" si="44"/>
        <v/>
      </c>
      <c r="L215" s="153" t="str">
        <f t="shared" si="50"/>
        <v/>
      </c>
      <c r="M215" s="77" t="str">
        <f t="shared" si="48"/>
        <v/>
      </c>
      <c r="N215" s="77">
        <f t="shared" si="54"/>
        <v>0</v>
      </c>
      <c r="O215" s="76">
        <f t="shared" si="45"/>
        <v>0</v>
      </c>
      <c r="P215" s="76">
        <f t="shared" si="49"/>
        <v>0</v>
      </c>
      <c r="Q215" s="77">
        <f t="shared" si="51"/>
        <v>0</v>
      </c>
      <c r="R215" s="77">
        <f t="shared" si="46"/>
        <v>0</v>
      </c>
      <c r="S215" s="222">
        <f t="shared" si="47"/>
        <v>0</v>
      </c>
      <c r="T215" s="77">
        <f t="shared" si="52"/>
        <v>0</v>
      </c>
    </row>
    <row r="216" spans="1:20" ht="14.5" x14ac:dyDescent="0.35">
      <c r="A216" s="91"/>
      <c r="B216" s="91"/>
      <c r="C216" s="92"/>
      <c r="D216" s="212"/>
      <c r="E216" s="138"/>
      <c r="F216" s="139"/>
      <c r="G216" s="216"/>
      <c r="H216" s="71" t="str">
        <f t="shared" si="53"/>
        <v/>
      </c>
      <c r="I216" s="92"/>
      <c r="J216" s="70" t="str">
        <f t="shared" si="43"/>
        <v/>
      </c>
      <c r="K216" s="218" t="str">
        <f t="shared" si="44"/>
        <v/>
      </c>
      <c r="L216" s="153" t="str">
        <f t="shared" si="50"/>
        <v/>
      </c>
      <c r="M216" s="77" t="str">
        <f t="shared" si="48"/>
        <v/>
      </c>
      <c r="N216" s="77">
        <f t="shared" si="54"/>
        <v>0</v>
      </c>
      <c r="O216" s="76">
        <f t="shared" si="45"/>
        <v>0</v>
      </c>
      <c r="P216" s="76">
        <f t="shared" si="49"/>
        <v>0</v>
      </c>
      <c r="Q216" s="77">
        <f t="shared" si="51"/>
        <v>0</v>
      </c>
      <c r="R216" s="77">
        <f t="shared" si="46"/>
        <v>0</v>
      </c>
      <c r="S216" s="222">
        <f t="shared" si="47"/>
        <v>0</v>
      </c>
      <c r="T216" s="77">
        <f t="shared" si="52"/>
        <v>0</v>
      </c>
    </row>
    <row r="217" spans="1:20" ht="14.5" x14ac:dyDescent="0.35">
      <c r="A217" s="91"/>
      <c r="B217" s="91"/>
      <c r="C217" s="92"/>
      <c r="D217" s="212"/>
      <c r="E217" s="138"/>
      <c r="F217" s="139"/>
      <c r="G217" s="216"/>
      <c r="H217" s="71" t="str">
        <f t="shared" si="53"/>
        <v/>
      </c>
      <c r="I217" s="92"/>
      <c r="J217" s="70" t="str">
        <f t="shared" si="43"/>
        <v/>
      </c>
      <c r="K217" s="218" t="str">
        <f t="shared" si="44"/>
        <v/>
      </c>
      <c r="L217" s="153" t="str">
        <f t="shared" si="50"/>
        <v/>
      </c>
      <c r="M217" s="77" t="str">
        <f t="shared" si="48"/>
        <v/>
      </c>
      <c r="N217" s="77">
        <f t="shared" si="54"/>
        <v>0</v>
      </c>
      <c r="O217" s="76">
        <f t="shared" si="45"/>
        <v>0</v>
      </c>
      <c r="P217" s="76">
        <f t="shared" si="49"/>
        <v>0</v>
      </c>
      <c r="Q217" s="77">
        <f t="shared" si="51"/>
        <v>0</v>
      </c>
      <c r="R217" s="77">
        <f t="shared" si="46"/>
        <v>0</v>
      </c>
      <c r="S217" s="222">
        <f t="shared" si="47"/>
        <v>0</v>
      </c>
      <c r="T217" s="77">
        <f t="shared" si="52"/>
        <v>0</v>
      </c>
    </row>
    <row r="218" spans="1:20" ht="14.5" x14ac:dyDescent="0.35">
      <c r="A218" s="91"/>
      <c r="B218" s="91"/>
      <c r="C218" s="92"/>
      <c r="D218" s="212"/>
      <c r="E218" s="138"/>
      <c r="F218" s="139"/>
      <c r="G218" s="216"/>
      <c r="H218" s="71" t="str">
        <f t="shared" si="53"/>
        <v/>
      </c>
      <c r="I218" s="92"/>
      <c r="J218" s="70" t="str">
        <f t="shared" si="43"/>
        <v/>
      </c>
      <c r="K218" s="218" t="str">
        <f t="shared" si="44"/>
        <v/>
      </c>
      <c r="L218" s="153" t="str">
        <f t="shared" si="50"/>
        <v/>
      </c>
      <c r="M218" s="77" t="str">
        <f t="shared" si="48"/>
        <v/>
      </c>
      <c r="N218" s="77">
        <f t="shared" si="54"/>
        <v>0</v>
      </c>
      <c r="O218" s="76">
        <f t="shared" si="45"/>
        <v>0</v>
      </c>
      <c r="P218" s="76">
        <f t="shared" si="49"/>
        <v>0</v>
      </c>
      <c r="Q218" s="77">
        <f t="shared" si="51"/>
        <v>0</v>
      </c>
      <c r="R218" s="77">
        <f t="shared" si="46"/>
        <v>0</v>
      </c>
      <c r="S218" s="222">
        <f t="shared" si="47"/>
        <v>0</v>
      </c>
      <c r="T218" s="77">
        <f t="shared" si="52"/>
        <v>0</v>
      </c>
    </row>
    <row r="219" spans="1:20" ht="14.5" x14ac:dyDescent="0.35">
      <c r="A219" s="91"/>
      <c r="B219" s="91"/>
      <c r="C219" s="92"/>
      <c r="D219" s="212"/>
      <c r="E219" s="138"/>
      <c r="F219" s="139"/>
      <c r="G219" s="216"/>
      <c r="H219" s="71" t="str">
        <f t="shared" si="53"/>
        <v/>
      </c>
      <c r="I219" s="92"/>
      <c r="J219" s="70" t="str">
        <f t="shared" si="43"/>
        <v/>
      </c>
      <c r="K219" s="218" t="str">
        <f t="shared" si="44"/>
        <v/>
      </c>
      <c r="L219" s="153" t="str">
        <f t="shared" si="50"/>
        <v/>
      </c>
      <c r="M219" s="77" t="str">
        <f t="shared" si="48"/>
        <v/>
      </c>
      <c r="N219" s="77">
        <f t="shared" si="54"/>
        <v>0</v>
      </c>
      <c r="O219" s="76">
        <f t="shared" si="45"/>
        <v>0</v>
      </c>
      <c r="P219" s="76">
        <f t="shared" si="49"/>
        <v>0</v>
      </c>
      <c r="Q219" s="77">
        <f t="shared" si="51"/>
        <v>0</v>
      </c>
      <c r="R219" s="77">
        <f t="shared" si="46"/>
        <v>0</v>
      </c>
      <c r="S219" s="222">
        <f t="shared" si="47"/>
        <v>0</v>
      </c>
      <c r="T219" s="77">
        <f t="shared" si="52"/>
        <v>0</v>
      </c>
    </row>
    <row r="220" spans="1:20" ht="14.5" x14ac:dyDescent="0.35">
      <c r="A220" s="91"/>
      <c r="B220" s="91"/>
      <c r="C220" s="92"/>
      <c r="D220" s="212"/>
      <c r="E220" s="138"/>
      <c r="F220" s="139"/>
      <c r="G220" s="216"/>
      <c r="H220" s="71" t="str">
        <f t="shared" si="53"/>
        <v/>
      </c>
      <c r="I220" s="92"/>
      <c r="J220" s="70" t="str">
        <f t="shared" si="43"/>
        <v/>
      </c>
      <c r="K220" s="218" t="str">
        <f t="shared" si="44"/>
        <v/>
      </c>
      <c r="L220" s="153" t="str">
        <f t="shared" si="50"/>
        <v/>
      </c>
      <c r="M220" s="77" t="str">
        <f t="shared" si="48"/>
        <v/>
      </c>
      <c r="N220" s="77">
        <f t="shared" si="54"/>
        <v>0</v>
      </c>
      <c r="O220" s="76">
        <f t="shared" si="45"/>
        <v>0</v>
      </c>
      <c r="P220" s="76">
        <f t="shared" si="49"/>
        <v>0</v>
      </c>
      <c r="Q220" s="77">
        <f t="shared" si="51"/>
        <v>0</v>
      </c>
      <c r="R220" s="77">
        <f t="shared" si="46"/>
        <v>0</v>
      </c>
      <c r="S220" s="222">
        <f t="shared" si="47"/>
        <v>0</v>
      </c>
      <c r="T220" s="77">
        <f t="shared" si="52"/>
        <v>0</v>
      </c>
    </row>
    <row r="221" spans="1:20" ht="14.5" x14ac:dyDescent="0.35">
      <c r="A221" s="91"/>
      <c r="B221" s="91"/>
      <c r="C221" s="92"/>
      <c r="D221" s="212"/>
      <c r="E221" s="138"/>
      <c r="F221" s="139"/>
      <c r="G221" s="216"/>
      <c r="H221" s="71" t="str">
        <f t="shared" si="53"/>
        <v/>
      </c>
      <c r="I221" s="92"/>
      <c r="J221" s="70" t="str">
        <f t="shared" si="43"/>
        <v/>
      </c>
      <c r="K221" s="218" t="str">
        <f t="shared" si="44"/>
        <v/>
      </c>
      <c r="L221" s="153" t="str">
        <f t="shared" si="50"/>
        <v/>
      </c>
      <c r="M221" s="77" t="str">
        <f t="shared" si="48"/>
        <v/>
      </c>
      <c r="N221" s="77">
        <f t="shared" si="54"/>
        <v>0</v>
      </c>
      <c r="O221" s="76">
        <f t="shared" si="45"/>
        <v>0</v>
      </c>
      <c r="P221" s="76">
        <f t="shared" si="49"/>
        <v>0</v>
      </c>
      <c r="Q221" s="77">
        <f t="shared" si="51"/>
        <v>0</v>
      </c>
      <c r="R221" s="77">
        <f t="shared" si="46"/>
        <v>0</v>
      </c>
      <c r="S221" s="222">
        <f t="shared" si="47"/>
        <v>0</v>
      </c>
      <c r="T221" s="77">
        <f t="shared" si="52"/>
        <v>0</v>
      </c>
    </row>
    <row r="222" spans="1:20" ht="14.5" x14ac:dyDescent="0.35">
      <c r="A222" s="91"/>
      <c r="B222" s="91"/>
      <c r="C222" s="92"/>
      <c r="D222" s="212"/>
      <c r="E222" s="138"/>
      <c r="F222" s="139"/>
      <c r="G222" s="216"/>
      <c r="H222" s="71" t="str">
        <f t="shared" si="53"/>
        <v/>
      </c>
      <c r="I222" s="92"/>
      <c r="J222" s="70" t="str">
        <f t="shared" si="43"/>
        <v/>
      </c>
      <c r="K222" s="218" t="str">
        <f t="shared" si="44"/>
        <v/>
      </c>
      <c r="L222" s="153" t="str">
        <f t="shared" si="50"/>
        <v/>
      </c>
      <c r="M222" s="77" t="str">
        <f t="shared" si="48"/>
        <v/>
      </c>
      <c r="N222" s="77">
        <f t="shared" si="54"/>
        <v>0</v>
      </c>
      <c r="O222" s="76">
        <f t="shared" si="45"/>
        <v>0</v>
      </c>
      <c r="P222" s="76">
        <f t="shared" si="49"/>
        <v>0</v>
      </c>
      <c r="Q222" s="77">
        <f t="shared" si="51"/>
        <v>0</v>
      </c>
      <c r="R222" s="77">
        <f t="shared" si="46"/>
        <v>0</v>
      </c>
      <c r="S222" s="222">
        <f t="shared" si="47"/>
        <v>0</v>
      </c>
      <c r="T222" s="77">
        <f t="shared" si="52"/>
        <v>0</v>
      </c>
    </row>
    <row r="223" spans="1:20" ht="14.5" x14ac:dyDescent="0.35">
      <c r="A223" s="91"/>
      <c r="B223" s="91"/>
      <c r="C223" s="92"/>
      <c r="D223" s="212"/>
      <c r="E223" s="138"/>
      <c r="F223" s="139"/>
      <c r="G223" s="216"/>
      <c r="H223" s="71" t="str">
        <f t="shared" si="53"/>
        <v/>
      </c>
      <c r="I223" s="92"/>
      <c r="J223" s="70" t="str">
        <f t="shared" si="43"/>
        <v/>
      </c>
      <c r="K223" s="218" t="str">
        <f t="shared" si="44"/>
        <v/>
      </c>
      <c r="L223" s="153" t="str">
        <f t="shared" si="50"/>
        <v/>
      </c>
      <c r="M223" s="77" t="str">
        <f t="shared" si="48"/>
        <v/>
      </c>
      <c r="N223" s="77">
        <f t="shared" si="54"/>
        <v>0</v>
      </c>
      <c r="O223" s="76">
        <f t="shared" si="45"/>
        <v>0</v>
      </c>
      <c r="P223" s="76">
        <f t="shared" si="49"/>
        <v>0</v>
      </c>
      <c r="Q223" s="77">
        <f t="shared" si="51"/>
        <v>0</v>
      </c>
      <c r="R223" s="77">
        <f t="shared" si="46"/>
        <v>0</v>
      </c>
      <c r="S223" s="222">
        <f t="shared" si="47"/>
        <v>0</v>
      </c>
      <c r="T223" s="77">
        <f t="shared" si="52"/>
        <v>0</v>
      </c>
    </row>
    <row r="224" spans="1:20" ht="14.5" x14ac:dyDescent="0.35">
      <c r="A224" s="91"/>
      <c r="B224" s="91"/>
      <c r="C224" s="92"/>
      <c r="D224" s="212"/>
      <c r="E224" s="138"/>
      <c r="F224" s="139"/>
      <c r="G224" s="216"/>
      <c r="H224" s="71" t="str">
        <f t="shared" si="53"/>
        <v/>
      </c>
      <c r="I224" s="92"/>
      <c r="J224" s="70" t="str">
        <f t="shared" si="43"/>
        <v/>
      </c>
      <c r="K224" s="218" t="str">
        <f t="shared" si="44"/>
        <v/>
      </c>
      <c r="L224" s="153" t="str">
        <f t="shared" si="50"/>
        <v/>
      </c>
      <c r="M224" s="77" t="str">
        <f t="shared" si="48"/>
        <v/>
      </c>
      <c r="N224" s="77">
        <f t="shared" si="54"/>
        <v>0</v>
      </c>
      <c r="O224" s="76">
        <f t="shared" si="45"/>
        <v>0</v>
      </c>
      <c r="P224" s="76">
        <f t="shared" si="49"/>
        <v>0</v>
      </c>
      <c r="Q224" s="77">
        <f t="shared" si="51"/>
        <v>0</v>
      </c>
      <c r="R224" s="77">
        <f t="shared" si="46"/>
        <v>0</v>
      </c>
      <c r="S224" s="222">
        <f t="shared" si="47"/>
        <v>0</v>
      </c>
      <c r="T224" s="77">
        <f t="shared" si="52"/>
        <v>0</v>
      </c>
    </row>
    <row r="225" spans="1:20" ht="14.5" x14ac:dyDescent="0.35">
      <c r="A225" s="91"/>
      <c r="B225" s="91"/>
      <c r="C225" s="92"/>
      <c r="D225" s="212"/>
      <c r="E225" s="138"/>
      <c r="F225" s="139"/>
      <c r="G225" s="216"/>
      <c r="H225" s="71" t="str">
        <f t="shared" si="53"/>
        <v/>
      </c>
      <c r="I225" s="92"/>
      <c r="J225" s="70" t="str">
        <f t="shared" si="43"/>
        <v/>
      </c>
      <c r="K225" s="218" t="str">
        <f t="shared" si="44"/>
        <v/>
      </c>
      <c r="L225" s="153" t="str">
        <f t="shared" si="50"/>
        <v/>
      </c>
      <c r="M225" s="77" t="str">
        <f t="shared" si="48"/>
        <v/>
      </c>
      <c r="N225" s="77">
        <f t="shared" si="54"/>
        <v>0</v>
      </c>
      <c r="O225" s="76">
        <f t="shared" si="45"/>
        <v>0</v>
      </c>
      <c r="P225" s="76">
        <f t="shared" si="49"/>
        <v>0</v>
      </c>
      <c r="Q225" s="77">
        <f t="shared" si="51"/>
        <v>0</v>
      </c>
      <c r="R225" s="77">
        <f t="shared" si="46"/>
        <v>0</v>
      </c>
      <c r="S225" s="222">
        <f t="shared" si="47"/>
        <v>0</v>
      </c>
      <c r="T225" s="77">
        <f t="shared" si="52"/>
        <v>0</v>
      </c>
    </row>
    <row r="226" spans="1:20" ht="14.5" x14ac:dyDescent="0.35">
      <c r="A226" s="91"/>
      <c r="B226" s="91"/>
      <c r="C226" s="92"/>
      <c r="D226" s="212"/>
      <c r="E226" s="138"/>
      <c r="F226" s="139"/>
      <c r="G226" s="216"/>
      <c r="H226" s="71" t="str">
        <f t="shared" si="53"/>
        <v/>
      </c>
      <c r="I226" s="92"/>
      <c r="J226" s="70" t="str">
        <f t="shared" si="43"/>
        <v/>
      </c>
      <c r="K226" s="218" t="str">
        <f t="shared" si="44"/>
        <v/>
      </c>
      <c r="L226" s="153" t="str">
        <f t="shared" si="50"/>
        <v/>
      </c>
      <c r="M226" s="77" t="str">
        <f t="shared" si="48"/>
        <v/>
      </c>
      <c r="N226" s="77">
        <f t="shared" si="54"/>
        <v>0</v>
      </c>
      <c r="O226" s="76">
        <f t="shared" si="45"/>
        <v>0</v>
      </c>
      <c r="P226" s="76">
        <f t="shared" si="49"/>
        <v>0</v>
      </c>
      <c r="Q226" s="77">
        <f t="shared" si="51"/>
        <v>0</v>
      </c>
      <c r="R226" s="77">
        <f t="shared" si="46"/>
        <v>0</v>
      </c>
      <c r="S226" s="222">
        <f t="shared" si="47"/>
        <v>0</v>
      </c>
      <c r="T226" s="77">
        <f t="shared" si="52"/>
        <v>0</v>
      </c>
    </row>
    <row r="227" spans="1:20" ht="14.5" x14ac:dyDescent="0.35">
      <c r="A227" s="91"/>
      <c r="B227" s="91"/>
      <c r="C227" s="92"/>
      <c r="D227" s="212"/>
      <c r="E227" s="138"/>
      <c r="F227" s="139"/>
      <c r="G227" s="216"/>
      <c r="H227" s="71" t="str">
        <f t="shared" si="53"/>
        <v/>
      </c>
      <c r="I227" s="92"/>
      <c r="J227" s="70" t="str">
        <f t="shared" si="43"/>
        <v/>
      </c>
      <c r="K227" s="218" t="str">
        <f t="shared" si="44"/>
        <v/>
      </c>
      <c r="L227" s="153" t="str">
        <f t="shared" si="50"/>
        <v/>
      </c>
      <c r="M227" s="77" t="str">
        <f t="shared" si="48"/>
        <v/>
      </c>
      <c r="N227" s="77">
        <f t="shared" si="54"/>
        <v>0</v>
      </c>
      <c r="O227" s="76">
        <f t="shared" si="45"/>
        <v>0</v>
      </c>
      <c r="P227" s="76">
        <f t="shared" si="49"/>
        <v>0</v>
      </c>
      <c r="Q227" s="77">
        <f t="shared" si="51"/>
        <v>0</v>
      </c>
      <c r="R227" s="77">
        <f t="shared" si="46"/>
        <v>0</v>
      </c>
      <c r="S227" s="222">
        <f t="shared" si="47"/>
        <v>0</v>
      </c>
      <c r="T227" s="77">
        <f t="shared" si="52"/>
        <v>0</v>
      </c>
    </row>
    <row r="228" spans="1:20" ht="14.5" x14ac:dyDescent="0.35">
      <c r="A228" s="91"/>
      <c r="B228" s="91"/>
      <c r="C228" s="92"/>
      <c r="D228" s="212"/>
      <c r="E228" s="138"/>
      <c r="F228" s="139"/>
      <c r="G228" s="216"/>
      <c r="H228" s="71" t="str">
        <f t="shared" si="53"/>
        <v/>
      </c>
      <c r="I228" s="92"/>
      <c r="J228" s="70" t="str">
        <f t="shared" si="43"/>
        <v/>
      </c>
      <c r="K228" s="218" t="str">
        <f t="shared" si="44"/>
        <v/>
      </c>
      <c r="L228" s="153" t="str">
        <f t="shared" si="50"/>
        <v/>
      </c>
      <c r="M228" s="77" t="str">
        <f t="shared" si="48"/>
        <v/>
      </c>
      <c r="N228" s="77">
        <f t="shared" si="54"/>
        <v>0</v>
      </c>
      <c r="O228" s="76">
        <f t="shared" si="45"/>
        <v>0</v>
      </c>
      <c r="P228" s="76">
        <f t="shared" si="49"/>
        <v>0</v>
      </c>
      <c r="Q228" s="77">
        <f t="shared" si="51"/>
        <v>0</v>
      </c>
      <c r="R228" s="77">
        <f t="shared" si="46"/>
        <v>0</v>
      </c>
      <c r="S228" s="222">
        <f t="shared" si="47"/>
        <v>0</v>
      </c>
      <c r="T228" s="77">
        <f t="shared" si="52"/>
        <v>0</v>
      </c>
    </row>
    <row r="229" spans="1:20" ht="14.5" x14ac:dyDescent="0.35">
      <c r="A229" s="91"/>
      <c r="B229" s="91"/>
      <c r="C229" s="92"/>
      <c r="D229" s="212"/>
      <c r="E229" s="138"/>
      <c r="F229" s="139"/>
      <c r="G229" s="216"/>
      <c r="H229" s="71" t="str">
        <f t="shared" si="53"/>
        <v/>
      </c>
      <c r="I229" s="92"/>
      <c r="J229" s="70" t="str">
        <f t="shared" si="43"/>
        <v/>
      </c>
      <c r="K229" s="218" t="str">
        <f t="shared" si="44"/>
        <v/>
      </c>
      <c r="L229" s="153" t="str">
        <f t="shared" si="50"/>
        <v/>
      </c>
      <c r="M229" s="77" t="str">
        <f t="shared" si="48"/>
        <v/>
      </c>
      <c r="N229" s="77">
        <f t="shared" si="54"/>
        <v>0</v>
      </c>
      <c r="O229" s="76">
        <f t="shared" si="45"/>
        <v>0</v>
      </c>
      <c r="P229" s="76">
        <f t="shared" si="49"/>
        <v>0</v>
      </c>
      <c r="Q229" s="77">
        <f t="shared" si="51"/>
        <v>0</v>
      </c>
      <c r="R229" s="77">
        <f t="shared" si="46"/>
        <v>0</v>
      </c>
      <c r="S229" s="222">
        <f t="shared" si="47"/>
        <v>0</v>
      </c>
      <c r="T229" s="77">
        <f t="shared" si="52"/>
        <v>0</v>
      </c>
    </row>
    <row r="230" spans="1:20" ht="14.5" x14ac:dyDescent="0.35">
      <c r="A230" s="91"/>
      <c r="B230" s="91"/>
      <c r="C230" s="92"/>
      <c r="D230" s="212"/>
      <c r="E230" s="138"/>
      <c r="F230" s="139"/>
      <c r="G230" s="216"/>
      <c r="H230" s="71" t="str">
        <f t="shared" si="53"/>
        <v/>
      </c>
      <c r="I230" s="92"/>
      <c r="J230" s="70" t="str">
        <f t="shared" si="43"/>
        <v/>
      </c>
      <c r="K230" s="218" t="str">
        <f t="shared" si="44"/>
        <v/>
      </c>
      <c r="L230" s="153" t="str">
        <f t="shared" si="50"/>
        <v/>
      </c>
      <c r="M230" s="77" t="str">
        <f t="shared" si="48"/>
        <v/>
      </c>
      <c r="N230" s="77">
        <f t="shared" si="54"/>
        <v>0</v>
      </c>
      <c r="O230" s="76">
        <f t="shared" si="45"/>
        <v>0</v>
      </c>
      <c r="P230" s="76">
        <f t="shared" si="49"/>
        <v>0</v>
      </c>
      <c r="Q230" s="77">
        <f t="shared" si="51"/>
        <v>0</v>
      </c>
      <c r="R230" s="77">
        <f t="shared" si="46"/>
        <v>0</v>
      </c>
      <c r="S230" s="222">
        <f t="shared" si="47"/>
        <v>0</v>
      </c>
      <c r="T230" s="77">
        <f t="shared" si="52"/>
        <v>0</v>
      </c>
    </row>
    <row r="231" spans="1:20" ht="14.5" x14ac:dyDescent="0.35">
      <c r="A231" s="91"/>
      <c r="B231" s="91"/>
      <c r="C231" s="92"/>
      <c r="D231" s="212"/>
      <c r="E231" s="138"/>
      <c r="F231" s="139"/>
      <c r="G231" s="216"/>
      <c r="H231" s="71" t="str">
        <f t="shared" si="53"/>
        <v/>
      </c>
      <c r="I231" s="92"/>
      <c r="J231" s="70" t="str">
        <f t="shared" si="43"/>
        <v/>
      </c>
      <c r="K231" s="218" t="str">
        <f t="shared" si="44"/>
        <v/>
      </c>
      <c r="L231" s="153" t="str">
        <f t="shared" si="50"/>
        <v/>
      </c>
      <c r="M231" s="77" t="str">
        <f t="shared" si="48"/>
        <v/>
      </c>
      <c r="N231" s="77">
        <f t="shared" si="54"/>
        <v>0</v>
      </c>
      <c r="O231" s="76">
        <f t="shared" si="45"/>
        <v>0</v>
      </c>
      <c r="P231" s="76">
        <f t="shared" si="49"/>
        <v>0</v>
      </c>
      <c r="Q231" s="77">
        <f t="shared" si="51"/>
        <v>0</v>
      </c>
      <c r="R231" s="77">
        <f t="shared" si="46"/>
        <v>0</v>
      </c>
      <c r="S231" s="222">
        <f t="shared" si="47"/>
        <v>0</v>
      </c>
      <c r="T231" s="77">
        <f t="shared" si="52"/>
        <v>0</v>
      </c>
    </row>
    <row r="232" spans="1:20" ht="14.5" x14ac:dyDescent="0.35">
      <c r="A232" s="91"/>
      <c r="B232" s="91"/>
      <c r="C232" s="92"/>
      <c r="D232" s="212"/>
      <c r="E232" s="138"/>
      <c r="F232" s="139"/>
      <c r="G232" s="216"/>
      <c r="H232" s="71" t="str">
        <f t="shared" si="53"/>
        <v/>
      </c>
      <c r="I232" s="92"/>
      <c r="J232" s="70" t="str">
        <f t="shared" si="43"/>
        <v/>
      </c>
      <c r="K232" s="218" t="str">
        <f t="shared" si="44"/>
        <v/>
      </c>
      <c r="L232" s="153" t="str">
        <f t="shared" si="50"/>
        <v/>
      </c>
      <c r="M232" s="77" t="str">
        <f t="shared" si="48"/>
        <v/>
      </c>
      <c r="N232" s="77">
        <f t="shared" si="54"/>
        <v>0</v>
      </c>
      <c r="O232" s="76">
        <f t="shared" si="45"/>
        <v>0</v>
      </c>
      <c r="P232" s="76">
        <f t="shared" si="49"/>
        <v>0</v>
      </c>
      <c r="Q232" s="77">
        <f t="shared" si="51"/>
        <v>0</v>
      </c>
      <c r="R232" s="77">
        <f t="shared" si="46"/>
        <v>0</v>
      </c>
      <c r="S232" s="222">
        <f t="shared" si="47"/>
        <v>0</v>
      </c>
      <c r="T232" s="77">
        <f t="shared" si="52"/>
        <v>0</v>
      </c>
    </row>
    <row r="233" spans="1:20" ht="14.5" x14ac:dyDescent="0.35">
      <c r="A233" s="91"/>
      <c r="B233" s="91"/>
      <c r="C233" s="92"/>
      <c r="D233" s="212"/>
      <c r="E233" s="138"/>
      <c r="F233" s="139"/>
      <c r="G233" s="216"/>
      <c r="H233" s="71" t="str">
        <f t="shared" si="53"/>
        <v/>
      </c>
      <c r="I233" s="92"/>
      <c r="J233" s="70" t="str">
        <f t="shared" si="43"/>
        <v/>
      </c>
      <c r="K233" s="218" t="str">
        <f t="shared" si="44"/>
        <v/>
      </c>
      <c r="L233" s="153" t="str">
        <f t="shared" si="50"/>
        <v/>
      </c>
      <c r="M233" s="77" t="str">
        <f t="shared" si="48"/>
        <v/>
      </c>
      <c r="N233" s="77">
        <f t="shared" si="54"/>
        <v>0</v>
      </c>
      <c r="O233" s="76">
        <f t="shared" si="45"/>
        <v>0</v>
      </c>
      <c r="P233" s="76">
        <f t="shared" si="49"/>
        <v>0</v>
      </c>
      <c r="Q233" s="77">
        <f t="shared" si="51"/>
        <v>0</v>
      </c>
      <c r="R233" s="77">
        <f t="shared" si="46"/>
        <v>0</v>
      </c>
      <c r="S233" s="222">
        <f t="shared" si="47"/>
        <v>0</v>
      </c>
      <c r="T233" s="77">
        <f t="shared" si="52"/>
        <v>0</v>
      </c>
    </row>
    <row r="234" spans="1:20" ht="14.5" x14ac:dyDescent="0.35">
      <c r="A234" s="91"/>
      <c r="B234" s="91"/>
      <c r="C234" s="92"/>
      <c r="D234" s="212"/>
      <c r="E234" s="138"/>
      <c r="F234" s="139"/>
      <c r="G234" s="216"/>
      <c r="H234" s="71" t="str">
        <f t="shared" si="53"/>
        <v/>
      </c>
      <c r="I234" s="92"/>
      <c r="J234" s="70" t="str">
        <f t="shared" si="43"/>
        <v/>
      </c>
      <c r="K234" s="218" t="str">
        <f t="shared" si="44"/>
        <v/>
      </c>
      <c r="L234" s="153" t="str">
        <f t="shared" si="50"/>
        <v/>
      </c>
      <c r="M234" s="77" t="str">
        <f t="shared" si="48"/>
        <v/>
      </c>
      <c r="N234" s="77">
        <f t="shared" si="54"/>
        <v>0</v>
      </c>
      <c r="O234" s="76">
        <f t="shared" si="45"/>
        <v>0</v>
      </c>
      <c r="P234" s="76">
        <f t="shared" si="49"/>
        <v>0</v>
      </c>
      <c r="Q234" s="77">
        <f t="shared" si="51"/>
        <v>0</v>
      </c>
      <c r="R234" s="77">
        <f t="shared" si="46"/>
        <v>0</v>
      </c>
      <c r="S234" s="222">
        <f t="shared" si="47"/>
        <v>0</v>
      </c>
      <c r="T234" s="77">
        <f t="shared" si="52"/>
        <v>0</v>
      </c>
    </row>
    <row r="235" spans="1:20" ht="14.5" x14ac:dyDescent="0.35">
      <c r="A235" s="91"/>
      <c r="B235" s="91"/>
      <c r="C235" s="92"/>
      <c r="D235" s="212"/>
      <c r="E235" s="138"/>
      <c r="F235" s="139"/>
      <c r="G235" s="216"/>
      <c r="H235" s="71" t="str">
        <f t="shared" si="53"/>
        <v/>
      </c>
      <c r="I235" s="92"/>
      <c r="J235" s="70" t="str">
        <f t="shared" si="43"/>
        <v/>
      </c>
      <c r="K235" s="218" t="str">
        <f t="shared" si="44"/>
        <v/>
      </c>
      <c r="L235" s="153" t="str">
        <f t="shared" si="50"/>
        <v/>
      </c>
      <c r="M235" s="77" t="str">
        <f t="shared" si="48"/>
        <v/>
      </c>
      <c r="N235" s="77">
        <f t="shared" si="54"/>
        <v>0</v>
      </c>
      <c r="O235" s="76">
        <f t="shared" si="45"/>
        <v>0</v>
      </c>
      <c r="P235" s="76">
        <f t="shared" si="49"/>
        <v>0</v>
      </c>
      <c r="Q235" s="77">
        <f t="shared" si="51"/>
        <v>0</v>
      </c>
      <c r="R235" s="77">
        <f t="shared" si="46"/>
        <v>0</v>
      </c>
      <c r="S235" s="222">
        <f t="shared" si="47"/>
        <v>0</v>
      </c>
      <c r="T235" s="77">
        <f t="shared" si="52"/>
        <v>0</v>
      </c>
    </row>
    <row r="236" spans="1:20" ht="14.5" x14ac:dyDescent="0.35">
      <c r="A236" s="91"/>
      <c r="B236" s="91"/>
      <c r="C236" s="92"/>
      <c r="D236" s="212"/>
      <c r="E236" s="138"/>
      <c r="F236" s="139"/>
      <c r="G236" s="216"/>
      <c r="H236" s="71" t="str">
        <f t="shared" si="53"/>
        <v/>
      </c>
      <c r="I236" s="92"/>
      <c r="J236" s="70" t="str">
        <f t="shared" si="43"/>
        <v/>
      </c>
      <c r="K236" s="218" t="str">
        <f t="shared" si="44"/>
        <v/>
      </c>
      <c r="L236" s="153" t="str">
        <f t="shared" si="50"/>
        <v/>
      </c>
      <c r="M236" s="77" t="str">
        <f t="shared" si="48"/>
        <v/>
      </c>
      <c r="N236" s="77">
        <f t="shared" si="54"/>
        <v>0</v>
      </c>
      <c r="O236" s="76">
        <f t="shared" si="45"/>
        <v>0</v>
      </c>
      <c r="P236" s="76">
        <f t="shared" si="49"/>
        <v>0</v>
      </c>
      <c r="Q236" s="77">
        <f t="shared" si="51"/>
        <v>0</v>
      </c>
      <c r="R236" s="77">
        <f t="shared" si="46"/>
        <v>0</v>
      </c>
      <c r="S236" s="222">
        <f t="shared" si="47"/>
        <v>0</v>
      </c>
      <c r="T236" s="77">
        <f t="shared" si="52"/>
        <v>0</v>
      </c>
    </row>
    <row r="237" spans="1:20" ht="14.5" x14ac:dyDescent="0.35">
      <c r="A237" s="91"/>
      <c r="B237" s="91"/>
      <c r="C237" s="92"/>
      <c r="D237" s="212"/>
      <c r="E237" s="138"/>
      <c r="F237" s="139"/>
      <c r="G237" s="216"/>
      <c r="H237" s="71" t="str">
        <f t="shared" si="53"/>
        <v/>
      </c>
      <c r="I237" s="92"/>
      <c r="J237" s="70" t="str">
        <f t="shared" si="43"/>
        <v/>
      </c>
      <c r="K237" s="218" t="str">
        <f t="shared" si="44"/>
        <v/>
      </c>
      <c r="L237" s="153" t="str">
        <f t="shared" si="50"/>
        <v/>
      </c>
      <c r="M237" s="77" t="str">
        <f t="shared" si="48"/>
        <v/>
      </c>
      <c r="N237" s="77">
        <f t="shared" si="54"/>
        <v>0</v>
      </c>
      <c r="O237" s="76">
        <f t="shared" si="45"/>
        <v>0</v>
      </c>
      <c r="P237" s="76">
        <f t="shared" si="49"/>
        <v>0</v>
      </c>
      <c r="Q237" s="77">
        <f t="shared" si="51"/>
        <v>0</v>
      </c>
      <c r="R237" s="77">
        <f t="shared" si="46"/>
        <v>0</v>
      </c>
      <c r="S237" s="222">
        <f t="shared" si="47"/>
        <v>0</v>
      </c>
      <c r="T237" s="77">
        <f t="shared" si="52"/>
        <v>0</v>
      </c>
    </row>
    <row r="238" spans="1:20" ht="14.5" x14ac:dyDescent="0.35">
      <c r="A238" s="91"/>
      <c r="B238" s="91"/>
      <c r="C238" s="92"/>
      <c r="D238" s="212"/>
      <c r="E238" s="138"/>
      <c r="F238" s="139"/>
      <c r="G238" s="216"/>
      <c r="H238" s="71" t="str">
        <f t="shared" si="53"/>
        <v/>
      </c>
      <c r="I238" s="92"/>
      <c r="J238" s="70" t="str">
        <f t="shared" si="43"/>
        <v/>
      </c>
      <c r="K238" s="218" t="str">
        <f t="shared" si="44"/>
        <v/>
      </c>
      <c r="L238" s="153" t="str">
        <f t="shared" si="50"/>
        <v/>
      </c>
      <c r="M238" s="77" t="str">
        <f t="shared" si="48"/>
        <v/>
      </c>
      <c r="N238" s="77">
        <f t="shared" si="54"/>
        <v>0</v>
      </c>
      <c r="O238" s="76">
        <f t="shared" si="45"/>
        <v>0</v>
      </c>
      <c r="P238" s="76">
        <f t="shared" si="49"/>
        <v>0</v>
      </c>
      <c r="Q238" s="77">
        <f t="shared" si="51"/>
        <v>0</v>
      </c>
      <c r="R238" s="77">
        <f t="shared" si="46"/>
        <v>0</v>
      </c>
      <c r="S238" s="222">
        <f t="shared" si="47"/>
        <v>0</v>
      </c>
      <c r="T238" s="77">
        <f t="shared" si="52"/>
        <v>0</v>
      </c>
    </row>
    <row r="239" spans="1:20" ht="14.5" x14ac:dyDescent="0.35">
      <c r="A239" s="91"/>
      <c r="B239" s="91"/>
      <c r="C239" s="92"/>
      <c r="D239" s="212"/>
      <c r="E239" s="138"/>
      <c r="F239" s="139"/>
      <c r="G239" s="216"/>
      <c r="H239" s="71" t="str">
        <f t="shared" si="53"/>
        <v/>
      </c>
      <c r="I239" s="92"/>
      <c r="J239" s="70" t="str">
        <f t="shared" si="43"/>
        <v/>
      </c>
      <c r="K239" s="218" t="str">
        <f t="shared" si="44"/>
        <v/>
      </c>
      <c r="L239" s="153" t="str">
        <f t="shared" si="50"/>
        <v/>
      </c>
      <c r="M239" s="77" t="str">
        <f t="shared" si="48"/>
        <v/>
      </c>
      <c r="N239" s="77">
        <f t="shared" si="54"/>
        <v>0</v>
      </c>
      <c r="O239" s="76">
        <f t="shared" si="45"/>
        <v>0</v>
      </c>
      <c r="P239" s="76">
        <f t="shared" si="49"/>
        <v>0</v>
      </c>
      <c r="Q239" s="77">
        <f t="shared" si="51"/>
        <v>0</v>
      </c>
      <c r="R239" s="77">
        <f t="shared" si="46"/>
        <v>0</v>
      </c>
      <c r="S239" s="222">
        <f t="shared" si="47"/>
        <v>0</v>
      </c>
      <c r="T239" s="77">
        <f t="shared" si="52"/>
        <v>0</v>
      </c>
    </row>
    <row r="240" spans="1:20" ht="14.5" x14ac:dyDescent="0.35">
      <c r="A240" s="91"/>
      <c r="B240" s="91"/>
      <c r="C240" s="92"/>
      <c r="D240" s="212"/>
      <c r="E240" s="138"/>
      <c r="F240" s="139"/>
      <c r="G240" s="216"/>
      <c r="H240" s="71" t="str">
        <f t="shared" si="53"/>
        <v/>
      </c>
      <c r="I240" s="92"/>
      <c r="J240" s="70" t="str">
        <f t="shared" si="43"/>
        <v/>
      </c>
      <c r="K240" s="218" t="str">
        <f t="shared" si="44"/>
        <v/>
      </c>
      <c r="L240" s="153" t="str">
        <f t="shared" si="50"/>
        <v/>
      </c>
      <c r="M240" s="77" t="str">
        <f t="shared" si="48"/>
        <v/>
      </c>
      <c r="N240" s="77">
        <f t="shared" si="54"/>
        <v>0</v>
      </c>
      <c r="O240" s="76">
        <f t="shared" si="45"/>
        <v>0</v>
      </c>
      <c r="P240" s="76">
        <f t="shared" si="49"/>
        <v>0</v>
      </c>
      <c r="Q240" s="77">
        <f t="shared" si="51"/>
        <v>0</v>
      </c>
      <c r="R240" s="77">
        <f t="shared" si="46"/>
        <v>0</v>
      </c>
      <c r="S240" s="222">
        <f t="shared" si="47"/>
        <v>0</v>
      </c>
      <c r="T240" s="77">
        <f t="shared" si="52"/>
        <v>0</v>
      </c>
    </row>
    <row r="241" spans="1:20" ht="14.5" x14ac:dyDescent="0.35">
      <c r="A241" s="91"/>
      <c r="B241" s="91"/>
      <c r="C241" s="92"/>
      <c r="D241" s="212"/>
      <c r="E241" s="138"/>
      <c r="F241" s="139"/>
      <c r="G241" s="216"/>
      <c r="H241" s="71" t="str">
        <f t="shared" si="53"/>
        <v/>
      </c>
      <c r="I241" s="92"/>
      <c r="J241" s="70" t="str">
        <f t="shared" ref="J241:J304" si="55">IF(C241*D241&gt;0,+C241/D241,"")</f>
        <v/>
      </c>
      <c r="K241" s="218" t="str">
        <f t="shared" ref="K241:K304" si="56">IF(C241*D241&gt;0,+E241*G241,"")</f>
        <v/>
      </c>
      <c r="L241" s="153" t="str">
        <f t="shared" si="50"/>
        <v/>
      </c>
      <c r="M241" s="77" t="str">
        <f t="shared" si="48"/>
        <v/>
      </c>
      <c r="N241" s="77">
        <f t="shared" si="54"/>
        <v>0</v>
      </c>
      <c r="O241" s="76">
        <f t="shared" ref="O241:O304" si="57">IF(F241&gt;E241,1,0)</f>
        <v>0</v>
      </c>
      <c r="P241" s="76">
        <f t="shared" si="49"/>
        <v>0</v>
      </c>
      <c r="Q241" s="77">
        <f t="shared" si="51"/>
        <v>0</v>
      </c>
      <c r="R241" s="77">
        <f t="shared" ref="R241:R304" si="58">IF(AND(F241&lt;1,I241&gt;0),1,0)</f>
        <v>0</v>
      </c>
      <c r="S241" s="222">
        <f t="shared" ref="S241:S304" si="59">IF(AND(ISBLANK(A241),ISBLANK(C241),ISBLANK(D241),ISBLANK(E241),ISBLANK(F241),ISBLANK(G241),ISBLANK(I241)),0,IF(ISBLANK(B241),1,0))</f>
        <v>0</v>
      </c>
      <c r="T241" s="77">
        <f t="shared" si="52"/>
        <v>0</v>
      </c>
    </row>
    <row r="242" spans="1:20" ht="14.5" x14ac:dyDescent="0.35">
      <c r="A242" s="91"/>
      <c r="B242" s="91"/>
      <c r="C242" s="92"/>
      <c r="D242" s="212"/>
      <c r="E242" s="138"/>
      <c r="F242" s="139"/>
      <c r="G242" s="216"/>
      <c r="H242" s="71" t="str">
        <f t="shared" si="53"/>
        <v/>
      </c>
      <c r="I242" s="92"/>
      <c r="J242" s="70" t="str">
        <f t="shared" si="55"/>
        <v/>
      </c>
      <c r="K242" s="218" t="str">
        <f t="shared" si="56"/>
        <v/>
      </c>
      <c r="L242" s="153" t="str">
        <f t="shared" si="50"/>
        <v/>
      </c>
      <c r="M242" s="77" t="str">
        <f t="shared" si="48"/>
        <v/>
      </c>
      <c r="N242" s="77">
        <f t="shared" si="54"/>
        <v>0</v>
      </c>
      <c r="O242" s="76">
        <f t="shared" si="57"/>
        <v>0</v>
      </c>
      <c r="P242" s="76">
        <f t="shared" si="49"/>
        <v>0</v>
      </c>
      <c r="Q242" s="77">
        <f t="shared" si="51"/>
        <v>0</v>
      </c>
      <c r="R242" s="77">
        <f t="shared" si="58"/>
        <v>0</v>
      </c>
      <c r="S242" s="222">
        <f t="shared" si="59"/>
        <v>0</v>
      </c>
      <c r="T242" s="77">
        <f t="shared" si="52"/>
        <v>0</v>
      </c>
    </row>
    <row r="243" spans="1:20" ht="14.5" x14ac:dyDescent="0.35">
      <c r="A243" s="91"/>
      <c r="B243" s="91"/>
      <c r="C243" s="92"/>
      <c r="D243" s="212"/>
      <c r="E243" s="138"/>
      <c r="F243" s="139"/>
      <c r="G243" s="216"/>
      <c r="H243" s="71" t="str">
        <f t="shared" si="53"/>
        <v/>
      </c>
      <c r="I243" s="92"/>
      <c r="J243" s="70" t="str">
        <f t="shared" si="55"/>
        <v/>
      </c>
      <c r="K243" s="218" t="str">
        <f t="shared" si="56"/>
        <v/>
      </c>
      <c r="L243" s="153" t="str">
        <f t="shared" si="50"/>
        <v/>
      </c>
      <c r="M243" s="77" t="str">
        <f t="shared" si="48"/>
        <v/>
      </c>
      <c r="N243" s="77">
        <f t="shared" si="54"/>
        <v>0</v>
      </c>
      <c r="O243" s="76">
        <f t="shared" si="57"/>
        <v>0</v>
      </c>
      <c r="P243" s="76">
        <f t="shared" si="49"/>
        <v>0</v>
      </c>
      <c r="Q243" s="77">
        <f t="shared" si="51"/>
        <v>0</v>
      </c>
      <c r="R243" s="77">
        <f t="shared" si="58"/>
        <v>0</v>
      </c>
      <c r="S243" s="222">
        <f t="shared" si="59"/>
        <v>0</v>
      </c>
      <c r="T243" s="77">
        <f t="shared" si="52"/>
        <v>0</v>
      </c>
    </row>
    <row r="244" spans="1:20" ht="14.5" x14ac:dyDescent="0.35">
      <c r="A244" s="91"/>
      <c r="B244" s="91"/>
      <c r="C244" s="92"/>
      <c r="D244" s="212"/>
      <c r="E244" s="138"/>
      <c r="F244" s="139"/>
      <c r="G244" s="216"/>
      <c r="H244" s="71" t="str">
        <f t="shared" si="53"/>
        <v/>
      </c>
      <c r="I244" s="92"/>
      <c r="J244" s="70" t="str">
        <f t="shared" si="55"/>
        <v/>
      </c>
      <c r="K244" s="218" t="str">
        <f t="shared" si="56"/>
        <v/>
      </c>
      <c r="L244" s="153" t="str">
        <f t="shared" si="50"/>
        <v/>
      </c>
      <c r="M244" s="77" t="str">
        <f t="shared" si="48"/>
        <v/>
      </c>
      <c r="N244" s="77">
        <f t="shared" si="54"/>
        <v>0</v>
      </c>
      <c r="O244" s="76">
        <f t="shared" si="57"/>
        <v>0</v>
      </c>
      <c r="P244" s="76">
        <f t="shared" si="49"/>
        <v>0</v>
      </c>
      <c r="Q244" s="77">
        <f t="shared" si="51"/>
        <v>0</v>
      </c>
      <c r="R244" s="77">
        <f t="shared" si="58"/>
        <v>0</v>
      </c>
      <c r="S244" s="222">
        <f t="shared" si="59"/>
        <v>0</v>
      </c>
      <c r="T244" s="77">
        <f t="shared" si="52"/>
        <v>0</v>
      </c>
    </row>
    <row r="245" spans="1:20" ht="14.5" x14ac:dyDescent="0.35">
      <c r="A245" s="91"/>
      <c r="B245" s="91"/>
      <c r="C245" s="92"/>
      <c r="D245" s="212"/>
      <c r="E245" s="138"/>
      <c r="F245" s="139"/>
      <c r="G245" s="216"/>
      <c r="H245" s="71" t="str">
        <f t="shared" si="53"/>
        <v/>
      </c>
      <c r="I245" s="92"/>
      <c r="J245" s="70" t="str">
        <f t="shared" si="55"/>
        <v/>
      </c>
      <c r="K245" s="218" t="str">
        <f t="shared" si="56"/>
        <v/>
      </c>
      <c r="L245" s="153" t="str">
        <f t="shared" si="50"/>
        <v/>
      </c>
      <c r="M245" s="77" t="str">
        <f t="shared" si="48"/>
        <v/>
      </c>
      <c r="N245" s="77">
        <f t="shared" si="54"/>
        <v>0</v>
      </c>
      <c r="O245" s="76">
        <f t="shared" si="57"/>
        <v>0</v>
      </c>
      <c r="P245" s="76">
        <f t="shared" si="49"/>
        <v>0</v>
      </c>
      <c r="Q245" s="77">
        <f t="shared" si="51"/>
        <v>0</v>
      </c>
      <c r="R245" s="77">
        <f t="shared" si="58"/>
        <v>0</v>
      </c>
      <c r="S245" s="222">
        <f t="shared" si="59"/>
        <v>0</v>
      </c>
      <c r="T245" s="77">
        <f t="shared" si="52"/>
        <v>0</v>
      </c>
    </row>
    <row r="246" spans="1:20" ht="14.5" x14ac:dyDescent="0.35">
      <c r="A246" s="91"/>
      <c r="B246" s="91"/>
      <c r="C246" s="92"/>
      <c r="D246" s="212"/>
      <c r="E246" s="138"/>
      <c r="F246" s="139"/>
      <c r="G246" s="216"/>
      <c r="H246" s="71" t="str">
        <f t="shared" si="53"/>
        <v/>
      </c>
      <c r="I246" s="92"/>
      <c r="J246" s="70" t="str">
        <f t="shared" si="55"/>
        <v/>
      </c>
      <c r="K246" s="218" t="str">
        <f t="shared" si="56"/>
        <v/>
      </c>
      <c r="L246" s="153" t="str">
        <f t="shared" si="50"/>
        <v/>
      </c>
      <c r="M246" s="77" t="str">
        <f t="shared" si="48"/>
        <v/>
      </c>
      <c r="N246" s="77">
        <f t="shared" si="54"/>
        <v>0</v>
      </c>
      <c r="O246" s="76">
        <f t="shared" si="57"/>
        <v>0</v>
      </c>
      <c r="P246" s="76">
        <f t="shared" si="49"/>
        <v>0</v>
      </c>
      <c r="Q246" s="77">
        <f t="shared" si="51"/>
        <v>0</v>
      </c>
      <c r="R246" s="77">
        <f t="shared" si="58"/>
        <v>0</v>
      </c>
      <c r="S246" s="222">
        <f t="shared" si="59"/>
        <v>0</v>
      </c>
      <c r="T246" s="77">
        <f t="shared" si="52"/>
        <v>0</v>
      </c>
    </row>
    <row r="247" spans="1:20" ht="14.5" x14ac:dyDescent="0.35">
      <c r="A247" s="91"/>
      <c r="B247" s="91"/>
      <c r="C247" s="92"/>
      <c r="D247" s="212"/>
      <c r="E247" s="138"/>
      <c r="F247" s="139"/>
      <c r="G247" s="216"/>
      <c r="H247" s="71" t="str">
        <f t="shared" si="53"/>
        <v/>
      </c>
      <c r="I247" s="92"/>
      <c r="J247" s="70" t="str">
        <f t="shared" si="55"/>
        <v/>
      </c>
      <c r="K247" s="218" t="str">
        <f t="shared" si="56"/>
        <v/>
      </c>
      <c r="L247" s="153" t="str">
        <f t="shared" si="50"/>
        <v/>
      </c>
      <c r="M247" s="77" t="str">
        <f t="shared" si="48"/>
        <v/>
      </c>
      <c r="N247" s="77">
        <f t="shared" si="54"/>
        <v>0</v>
      </c>
      <c r="O247" s="76">
        <f t="shared" si="57"/>
        <v>0</v>
      </c>
      <c r="P247" s="76">
        <f t="shared" si="49"/>
        <v>0</v>
      </c>
      <c r="Q247" s="77">
        <f t="shared" si="51"/>
        <v>0</v>
      </c>
      <c r="R247" s="77">
        <f t="shared" si="58"/>
        <v>0</v>
      </c>
      <c r="S247" s="222">
        <f t="shared" si="59"/>
        <v>0</v>
      </c>
      <c r="T247" s="77">
        <f t="shared" si="52"/>
        <v>0</v>
      </c>
    </row>
    <row r="248" spans="1:20" ht="14.5" x14ac:dyDescent="0.35">
      <c r="A248" s="91"/>
      <c r="B248" s="91"/>
      <c r="C248" s="92"/>
      <c r="D248" s="212"/>
      <c r="E248" s="138"/>
      <c r="F248" s="139"/>
      <c r="G248" s="216"/>
      <c r="H248" s="71" t="str">
        <f t="shared" si="53"/>
        <v/>
      </c>
      <c r="I248" s="92"/>
      <c r="J248" s="70" t="str">
        <f t="shared" si="55"/>
        <v/>
      </c>
      <c r="K248" s="218" t="str">
        <f t="shared" si="56"/>
        <v/>
      </c>
      <c r="L248" s="153" t="str">
        <f t="shared" si="50"/>
        <v/>
      </c>
      <c r="M248" s="77" t="str">
        <f t="shared" si="48"/>
        <v/>
      </c>
      <c r="N248" s="77">
        <f t="shared" si="54"/>
        <v>0</v>
      </c>
      <c r="O248" s="76">
        <f t="shared" si="57"/>
        <v>0</v>
      </c>
      <c r="P248" s="76">
        <f t="shared" si="49"/>
        <v>0</v>
      </c>
      <c r="Q248" s="77">
        <f t="shared" si="51"/>
        <v>0</v>
      </c>
      <c r="R248" s="77">
        <f t="shared" si="58"/>
        <v>0</v>
      </c>
      <c r="S248" s="222">
        <f t="shared" si="59"/>
        <v>0</v>
      </c>
      <c r="T248" s="77">
        <f t="shared" si="52"/>
        <v>0</v>
      </c>
    </row>
    <row r="249" spans="1:20" ht="14.5" x14ac:dyDescent="0.35">
      <c r="A249" s="91"/>
      <c r="B249" s="91"/>
      <c r="C249" s="92"/>
      <c r="D249" s="212"/>
      <c r="E249" s="138"/>
      <c r="F249" s="139"/>
      <c r="G249" s="216"/>
      <c r="H249" s="71" t="str">
        <f t="shared" si="53"/>
        <v/>
      </c>
      <c r="I249" s="92"/>
      <c r="J249" s="70" t="str">
        <f t="shared" si="55"/>
        <v/>
      </c>
      <c r="K249" s="218" t="str">
        <f t="shared" si="56"/>
        <v/>
      </c>
      <c r="L249" s="153" t="str">
        <f t="shared" si="50"/>
        <v/>
      </c>
      <c r="M249" s="77" t="str">
        <f t="shared" si="48"/>
        <v/>
      </c>
      <c r="N249" s="77">
        <f t="shared" si="54"/>
        <v>0</v>
      </c>
      <c r="O249" s="76">
        <f t="shared" si="57"/>
        <v>0</v>
      </c>
      <c r="P249" s="76">
        <f t="shared" si="49"/>
        <v>0</v>
      </c>
      <c r="Q249" s="77">
        <f t="shared" si="51"/>
        <v>0</v>
      </c>
      <c r="R249" s="77">
        <f t="shared" si="58"/>
        <v>0</v>
      </c>
      <c r="S249" s="222">
        <f t="shared" si="59"/>
        <v>0</v>
      </c>
      <c r="T249" s="77">
        <f t="shared" si="52"/>
        <v>0</v>
      </c>
    </row>
    <row r="250" spans="1:20" ht="14.5" x14ac:dyDescent="0.35">
      <c r="A250" s="91"/>
      <c r="B250" s="91"/>
      <c r="C250" s="92"/>
      <c r="D250" s="212"/>
      <c r="E250" s="138"/>
      <c r="F250" s="139"/>
      <c r="G250" s="216"/>
      <c r="H250" s="71" t="str">
        <f t="shared" si="53"/>
        <v/>
      </c>
      <c r="I250" s="92"/>
      <c r="J250" s="70" t="str">
        <f t="shared" si="55"/>
        <v/>
      </c>
      <c r="K250" s="218" t="str">
        <f t="shared" si="56"/>
        <v/>
      </c>
      <c r="L250" s="153" t="str">
        <f t="shared" si="50"/>
        <v/>
      </c>
      <c r="M250" s="77" t="str">
        <f t="shared" si="48"/>
        <v/>
      </c>
      <c r="N250" s="77">
        <f t="shared" si="54"/>
        <v>0</v>
      </c>
      <c r="O250" s="76">
        <f t="shared" si="57"/>
        <v>0</v>
      </c>
      <c r="P250" s="76">
        <f t="shared" si="49"/>
        <v>0</v>
      </c>
      <c r="Q250" s="77">
        <f t="shared" si="51"/>
        <v>0</v>
      </c>
      <c r="R250" s="77">
        <f t="shared" si="58"/>
        <v>0</v>
      </c>
      <c r="S250" s="222">
        <f t="shared" si="59"/>
        <v>0</v>
      </c>
      <c r="T250" s="77">
        <f t="shared" si="52"/>
        <v>0</v>
      </c>
    </row>
    <row r="251" spans="1:20" ht="14.5" x14ac:dyDescent="0.35">
      <c r="A251" s="91"/>
      <c r="B251" s="91"/>
      <c r="C251" s="92"/>
      <c r="D251" s="212"/>
      <c r="E251" s="138"/>
      <c r="F251" s="139"/>
      <c r="G251" s="216"/>
      <c r="H251" s="71" t="str">
        <f t="shared" si="53"/>
        <v/>
      </c>
      <c r="I251" s="92"/>
      <c r="J251" s="70" t="str">
        <f t="shared" si="55"/>
        <v/>
      </c>
      <c r="K251" s="218" t="str">
        <f t="shared" si="56"/>
        <v/>
      </c>
      <c r="L251" s="153" t="str">
        <f t="shared" si="50"/>
        <v/>
      </c>
      <c r="M251" s="77" t="str">
        <f t="shared" si="48"/>
        <v/>
      </c>
      <c r="N251" s="77">
        <f t="shared" si="54"/>
        <v>0</v>
      </c>
      <c r="O251" s="76">
        <f t="shared" si="57"/>
        <v>0</v>
      </c>
      <c r="P251" s="76">
        <f t="shared" si="49"/>
        <v>0</v>
      </c>
      <c r="Q251" s="77">
        <f t="shared" si="51"/>
        <v>0</v>
      </c>
      <c r="R251" s="77">
        <f t="shared" si="58"/>
        <v>0</v>
      </c>
      <c r="S251" s="222">
        <f t="shared" si="59"/>
        <v>0</v>
      </c>
      <c r="T251" s="77">
        <f t="shared" si="52"/>
        <v>0</v>
      </c>
    </row>
    <row r="252" spans="1:20" ht="14.5" x14ac:dyDescent="0.35">
      <c r="A252" s="91"/>
      <c r="B252" s="91"/>
      <c r="C252" s="92"/>
      <c r="D252" s="212"/>
      <c r="E252" s="138"/>
      <c r="F252" s="139"/>
      <c r="G252" s="216"/>
      <c r="H252" s="71" t="str">
        <f t="shared" si="53"/>
        <v/>
      </c>
      <c r="I252" s="92"/>
      <c r="J252" s="70" t="str">
        <f t="shared" si="55"/>
        <v/>
      </c>
      <c r="K252" s="218" t="str">
        <f t="shared" si="56"/>
        <v/>
      </c>
      <c r="L252" s="153" t="str">
        <f t="shared" si="50"/>
        <v/>
      </c>
      <c r="M252" s="77" t="str">
        <f t="shared" si="48"/>
        <v/>
      </c>
      <c r="N252" s="77">
        <f t="shared" si="54"/>
        <v>0</v>
      </c>
      <c r="O252" s="76">
        <f t="shared" si="57"/>
        <v>0</v>
      </c>
      <c r="P252" s="76">
        <f t="shared" si="49"/>
        <v>0</v>
      </c>
      <c r="Q252" s="77">
        <f t="shared" si="51"/>
        <v>0</v>
      </c>
      <c r="R252" s="77">
        <f t="shared" si="58"/>
        <v>0</v>
      </c>
      <c r="S252" s="222">
        <f t="shared" si="59"/>
        <v>0</v>
      </c>
      <c r="T252" s="77">
        <f t="shared" si="52"/>
        <v>0</v>
      </c>
    </row>
    <row r="253" spans="1:20" ht="14.5" x14ac:dyDescent="0.35">
      <c r="A253" s="91"/>
      <c r="B253" s="91"/>
      <c r="C253" s="92"/>
      <c r="D253" s="212"/>
      <c r="E253" s="138"/>
      <c r="F253" s="139"/>
      <c r="G253" s="216"/>
      <c r="H253" s="71" t="str">
        <f t="shared" si="53"/>
        <v/>
      </c>
      <c r="I253" s="92"/>
      <c r="J253" s="70" t="str">
        <f t="shared" si="55"/>
        <v/>
      </c>
      <c r="K253" s="218" t="str">
        <f t="shared" si="56"/>
        <v/>
      </c>
      <c r="L253" s="153" t="str">
        <f t="shared" si="50"/>
        <v/>
      </c>
      <c r="M253" s="77" t="str">
        <f t="shared" si="48"/>
        <v/>
      </c>
      <c r="N253" s="77">
        <f t="shared" si="54"/>
        <v>0</v>
      </c>
      <c r="O253" s="76">
        <f t="shared" si="57"/>
        <v>0</v>
      </c>
      <c r="P253" s="76">
        <f t="shared" si="49"/>
        <v>0</v>
      </c>
      <c r="Q253" s="77">
        <f t="shared" si="51"/>
        <v>0</v>
      </c>
      <c r="R253" s="77">
        <f t="shared" si="58"/>
        <v>0</v>
      </c>
      <c r="S253" s="222">
        <f t="shared" si="59"/>
        <v>0</v>
      </c>
      <c r="T253" s="77">
        <f t="shared" si="52"/>
        <v>0</v>
      </c>
    </row>
    <row r="254" spans="1:20" ht="14.5" x14ac:dyDescent="0.35">
      <c r="A254" s="91"/>
      <c r="B254" s="91"/>
      <c r="C254" s="92"/>
      <c r="D254" s="212"/>
      <c r="E254" s="138"/>
      <c r="F254" s="139"/>
      <c r="G254" s="216"/>
      <c r="H254" s="71" t="str">
        <f t="shared" si="53"/>
        <v/>
      </c>
      <c r="I254" s="92"/>
      <c r="J254" s="70" t="str">
        <f t="shared" si="55"/>
        <v/>
      </c>
      <c r="K254" s="218" t="str">
        <f t="shared" si="56"/>
        <v/>
      </c>
      <c r="L254" s="153" t="str">
        <f t="shared" si="50"/>
        <v/>
      </c>
      <c r="M254" s="77" t="str">
        <f t="shared" si="48"/>
        <v/>
      </c>
      <c r="N254" s="77">
        <f t="shared" si="54"/>
        <v>0</v>
      </c>
      <c r="O254" s="76">
        <f t="shared" si="57"/>
        <v>0</v>
      </c>
      <c r="P254" s="76">
        <f t="shared" si="49"/>
        <v>0</v>
      </c>
      <c r="Q254" s="77">
        <f t="shared" si="51"/>
        <v>0</v>
      </c>
      <c r="R254" s="77">
        <f t="shared" si="58"/>
        <v>0</v>
      </c>
      <c r="S254" s="222">
        <f t="shared" si="59"/>
        <v>0</v>
      </c>
      <c r="T254" s="77">
        <f t="shared" si="52"/>
        <v>0</v>
      </c>
    </row>
    <row r="255" spans="1:20" ht="14.5" x14ac:dyDescent="0.35">
      <c r="A255" s="91"/>
      <c r="B255" s="91"/>
      <c r="C255" s="92"/>
      <c r="D255" s="212"/>
      <c r="E255" s="138"/>
      <c r="F255" s="139"/>
      <c r="G255" s="216"/>
      <c r="H255" s="71" t="str">
        <f t="shared" si="53"/>
        <v/>
      </c>
      <c r="I255" s="92"/>
      <c r="J255" s="70" t="str">
        <f t="shared" si="55"/>
        <v/>
      </c>
      <c r="K255" s="218" t="str">
        <f t="shared" si="56"/>
        <v/>
      </c>
      <c r="L255" s="153" t="str">
        <f t="shared" si="50"/>
        <v/>
      </c>
      <c r="M255" s="77" t="str">
        <f t="shared" si="48"/>
        <v/>
      </c>
      <c r="N255" s="77">
        <f t="shared" si="54"/>
        <v>0</v>
      </c>
      <c r="O255" s="76">
        <f t="shared" si="57"/>
        <v>0</v>
      </c>
      <c r="P255" s="76">
        <f t="shared" si="49"/>
        <v>0</v>
      </c>
      <c r="Q255" s="77">
        <f t="shared" si="51"/>
        <v>0</v>
      </c>
      <c r="R255" s="77">
        <f t="shared" si="58"/>
        <v>0</v>
      </c>
      <c r="S255" s="222">
        <f t="shared" si="59"/>
        <v>0</v>
      </c>
      <c r="T255" s="77">
        <f t="shared" si="52"/>
        <v>0</v>
      </c>
    </row>
    <row r="256" spans="1:20" ht="14.5" x14ac:dyDescent="0.35">
      <c r="A256" s="91"/>
      <c r="B256" s="91"/>
      <c r="C256" s="92"/>
      <c r="D256" s="212"/>
      <c r="E256" s="138"/>
      <c r="F256" s="139"/>
      <c r="G256" s="216"/>
      <c r="H256" s="71" t="str">
        <f t="shared" si="53"/>
        <v/>
      </c>
      <c r="I256" s="92"/>
      <c r="J256" s="70" t="str">
        <f t="shared" si="55"/>
        <v/>
      </c>
      <c r="K256" s="218" t="str">
        <f t="shared" si="56"/>
        <v/>
      </c>
      <c r="L256" s="153" t="str">
        <f t="shared" si="50"/>
        <v/>
      </c>
      <c r="M256" s="77" t="str">
        <f t="shared" si="48"/>
        <v/>
      </c>
      <c r="N256" s="77">
        <f t="shared" si="54"/>
        <v>0</v>
      </c>
      <c r="O256" s="76">
        <f t="shared" si="57"/>
        <v>0</v>
      </c>
      <c r="P256" s="76">
        <f t="shared" si="49"/>
        <v>0</v>
      </c>
      <c r="Q256" s="77">
        <f t="shared" si="51"/>
        <v>0</v>
      </c>
      <c r="R256" s="77">
        <f t="shared" si="58"/>
        <v>0</v>
      </c>
      <c r="S256" s="222">
        <f t="shared" si="59"/>
        <v>0</v>
      </c>
      <c r="T256" s="77">
        <f t="shared" si="52"/>
        <v>0</v>
      </c>
    </row>
    <row r="257" spans="1:20" ht="14.5" x14ac:dyDescent="0.35">
      <c r="A257" s="91"/>
      <c r="B257" s="91"/>
      <c r="C257" s="92"/>
      <c r="D257" s="212"/>
      <c r="E257" s="138"/>
      <c r="F257" s="139"/>
      <c r="G257" s="216"/>
      <c r="H257" s="71" t="str">
        <f t="shared" si="53"/>
        <v/>
      </c>
      <c r="I257" s="92"/>
      <c r="J257" s="70" t="str">
        <f t="shared" si="55"/>
        <v/>
      </c>
      <c r="K257" s="218" t="str">
        <f t="shared" si="56"/>
        <v/>
      </c>
      <c r="L257" s="153" t="str">
        <f t="shared" si="50"/>
        <v/>
      </c>
      <c r="M257" s="77" t="str">
        <f t="shared" si="48"/>
        <v/>
      </c>
      <c r="N257" s="77">
        <f t="shared" si="54"/>
        <v>0</v>
      </c>
      <c r="O257" s="76">
        <f t="shared" si="57"/>
        <v>0</v>
      </c>
      <c r="P257" s="76">
        <f t="shared" si="49"/>
        <v>0</v>
      </c>
      <c r="Q257" s="77">
        <f t="shared" si="51"/>
        <v>0</v>
      </c>
      <c r="R257" s="77">
        <f t="shared" si="58"/>
        <v>0</v>
      </c>
      <c r="S257" s="222">
        <f t="shared" si="59"/>
        <v>0</v>
      </c>
      <c r="T257" s="77">
        <f t="shared" si="52"/>
        <v>0</v>
      </c>
    </row>
    <row r="258" spans="1:20" ht="14.5" x14ac:dyDescent="0.35">
      <c r="A258" s="91"/>
      <c r="B258" s="91"/>
      <c r="C258" s="92"/>
      <c r="D258" s="212"/>
      <c r="E258" s="138"/>
      <c r="F258" s="139"/>
      <c r="G258" s="216"/>
      <c r="H258" s="71" t="str">
        <f t="shared" si="53"/>
        <v/>
      </c>
      <c r="I258" s="92"/>
      <c r="J258" s="70" t="str">
        <f t="shared" si="55"/>
        <v/>
      </c>
      <c r="K258" s="218" t="str">
        <f t="shared" si="56"/>
        <v/>
      </c>
      <c r="L258" s="153" t="str">
        <f t="shared" si="50"/>
        <v/>
      </c>
      <c r="M258" s="77" t="str">
        <f t="shared" si="48"/>
        <v/>
      </c>
      <c r="N258" s="77">
        <f t="shared" si="54"/>
        <v>0</v>
      </c>
      <c r="O258" s="76">
        <f t="shared" si="57"/>
        <v>0</v>
      </c>
      <c r="P258" s="76">
        <f t="shared" si="49"/>
        <v>0</v>
      </c>
      <c r="Q258" s="77">
        <f t="shared" si="51"/>
        <v>0</v>
      </c>
      <c r="R258" s="77">
        <f t="shared" si="58"/>
        <v>0</v>
      </c>
      <c r="S258" s="222">
        <f t="shared" si="59"/>
        <v>0</v>
      </c>
      <c r="T258" s="77">
        <f t="shared" si="52"/>
        <v>0</v>
      </c>
    </row>
    <row r="259" spans="1:20" ht="14.5" x14ac:dyDescent="0.35">
      <c r="A259" s="91"/>
      <c r="B259" s="91"/>
      <c r="C259" s="92"/>
      <c r="D259" s="212"/>
      <c r="E259" s="138"/>
      <c r="F259" s="139"/>
      <c r="G259" s="216"/>
      <c r="H259" s="71" t="str">
        <f t="shared" si="53"/>
        <v/>
      </c>
      <c r="I259" s="92"/>
      <c r="J259" s="70" t="str">
        <f t="shared" si="55"/>
        <v/>
      </c>
      <c r="K259" s="218" t="str">
        <f t="shared" si="56"/>
        <v/>
      </c>
      <c r="L259" s="153" t="str">
        <f t="shared" si="50"/>
        <v/>
      </c>
      <c r="M259" s="77" t="str">
        <f t="shared" si="48"/>
        <v/>
      </c>
      <c r="N259" s="77">
        <f t="shared" si="54"/>
        <v>0</v>
      </c>
      <c r="O259" s="76">
        <f t="shared" si="57"/>
        <v>0</v>
      </c>
      <c r="P259" s="76">
        <f t="shared" si="49"/>
        <v>0</v>
      </c>
      <c r="Q259" s="77">
        <f t="shared" si="51"/>
        <v>0</v>
      </c>
      <c r="R259" s="77">
        <f t="shared" si="58"/>
        <v>0</v>
      </c>
      <c r="S259" s="222">
        <f t="shared" si="59"/>
        <v>0</v>
      </c>
      <c r="T259" s="77">
        <f t="shared" si="52"/>
        <v>0</v>
      </c>
    </row>
    <row r="260" spans="1:20" ht="14.5" x14ac:dyDescent="0.35">
      <c r="A260" s="91"/>
      <c r="B260" s="91"/>
      <c r="C260" s="92"/>
      <c r="D260" s="212"/>
      <c r="E260" s="138"/>
      <c r="F260" s="139"/>
      <c r="G260" s="216"/>
      <c r="H260" s="71" t="str">
        <f t="shared" si="53"/>
        <v/>
      </c>
      <c r="I260" s="92"/>
      <c r="J260" s="70" t="str">
        <f t="shared" si="55"/>
        <v/>
      </c>
      <c r="K260" s="218" t="str">
        <f t="shared" si="56"/>
        <v/>
      </c>
      <c r="L260" s="153" t="str">
        <f t="shared" si="50"/>
        <v/>
      </c>
      <c r="M260" s="77" t="str">
        <f t="shared" si="48"/>
        <v/>
      </c>
      <c r="N260" s="77">
        <f t="shared" si="54"/>
        <v>0</v>
      </c>
      <c r="O260" s="76">
        <f t="shared" si="57"/>
        <v>0</v>
      </c>
      <c r="P260" s="76">
        <f t="shared" si="49"/>
        <v>0</v>
      </c>
      <c r="Q260" s="77">
        <f t="shared" si="51"/>
        <v>0</v>
      </c>
      <c r="R260" s="77">
        <f t="shared" si="58"/>
        <v>0</v>
      </c>
      <c r="S260" s="222">
        <f t="shared" si="59"/>
        <v>0</v>
      </c>
      <c r="T260" s="77">
        <f t="shared" si="52"/>
        <v>0</v>
      </c>
    </row>
    <row r="261" spans="1:20" ht="14.5" x14ac:dyDescent="0.35">
      <c r="A261" s="91"/>
      <c r="B261" s="91"/>
      <c r="C261" s="92"/>
      <c r="D261" s="212"/>
      <c r="E261" s="138"/>
      <c r="F261" s="139"/>
      <c r="G261" s="216"/>
      <c r="H261" s="71" t="str">
        <f t="shared" si="53"/>
        <v/>
      </c>
      <c r="I261" s="92"/>
      <c r="J261" s="70" t="str">
        <f t="shared" si="55"/>
        <v/>
      </c>
      <c r="K261" s="218" t="str">
        <f t="shared" si="56"/>
        <v/>
      </c>
      <c r="L261" s="153" t="str">
        <f t="shared" si="50"/>
        <v/>
      </c>
      <c r="M261" s="77" t="str">
        <f t="shared" si="48"/>
        <v/>
      </c>
      <c r="N261" s="77">
        <f t="shared" si="54"/>
        <v>0</v>
      </c>
      <c r="O261" s="76">
        <f t="shared" si="57"/>
        <v>0</v>
      </c>
      <c r="P261" s="76">
        <f t="shared" si="49"/>
        <v>0</v>
      </c>
      <c r="Q261" s="77">
        <f t="shared" si="51"/>
        <v>0</v>
      </c>
      <c r="R261" s="77">
        <f t="shared" si="58"/>
        <v>0</v>
      </c>
      <c r="S261" s="222">
        <f t="shared" si="59"/>
        <v>0</v>
      </c>
      <c r="T261" s="77">
        <f t="shared" si="52"/>
        <v>0</v>
      </c>
    </row>
    <row r="262" spans="1:20" ht="14.5" x14ac:dyDescent="0.35">
      <c r="A262" s="91"/>
      <c r="B262" s="91"/>
      <c r="C262" s="92"/>
      <c r="D262" s="212"/>
      <c r="E262" s="138"/>
      <c r="F262" s="139"/>
      <c r="G262" s="216"/>
      <c r="H262" s="71" t="str">
        <f t="shared" si="53"/>
        <v/>
      </c>
      <c r="I262" s="92"/>
      <c r="J262" s="70" t="str">
        <f t="shared" si="55"/>
        <v/>
      </c>
      <c r="K262" s="218" t="str">
        <f t="shared" si="56"/>
        <v/>
      </c>
      <c r="L262" s="153" t="str">
        <f t="shared" si="50"/>
        <v/>
      </c>
      <c r="M262" s="77" t="str">
        <f t="shared" si="48"/>
        <v/>
      </c>
      <c r="N262" s="77">
        <f t="shared" si="54"/>
        <v>0</v>
      </c>
      <c r="O262" s="76">
        <f t="shared" si="57"/>
        <v>0</v>
      </c>
      <c r="P262" s="76">
        <f t="shared" si="49"/>
        <v>0</v>
      </c>
      <c r="Q262" s="77">
        <f t="shared" si="51"/>
        <v>0</v>
      </c>
      <c r="R262" s="77">
        <f t="shared" si="58"/>
        <v>0</v>
      </c>
      <c r="S262" s="222">
        <f t="shared" si="59"/>
        <v>0</v>
      </c>
      <c r="T262" s="77">
        <f t="shared" si="52"/>
        <v>0</v>
      </c>
    </row>
    <row r="263" spans="1:20" ht="14.5" x14ac:dyDescent="0.35">
      <c r="A263" s="91"/>
      <c r="B263" s="91"/>
      <c r="C263" s="92"/>
      <c r="D263" s="212"/>
      <c r="E263" s="138"/>
      <c r="F263" s="139"/>
      <c r="G263" s="216"/>
      <c r="H263" s="71" t="str">
        <f t="shared" si="53"/>
        <v/>
      </c>
      <c r="I263" s="92"/>
      <c r="J263" s="70" t="str">
        <f t="shared" si="55"/>
        <v/>
      </c>
      <c r="K263" s="218" t="str">
        <f t="shared" si="56"/>
        <v/>
      </c>
      <c r="L263" s="153" t="str">
        <f t="shared" si="50"/>
        <v/>
      </c>
      <c r="M263" s="77" t="str">
        <f t="shared" si="48"/>
        <v/>
      </c>
      <c r="N263" s="77">
        <f t="shared" si="54"/>
        <v>0</v>
      </c>
      <c r="O263" s="76">
        <f t="shared" si="57"/>
        <v>0</v>
      </c>
      <c r="P263" s="76">
        <f t="shared" si="49"/>
        <v>0</v>
      </c>
      <c r="Q263" s="77">
        <f t="shared" si="51"/>
        <v>0</v>
      </c>
      <c r="R263" s="77">
        <f t="shared" si="58"/>
        <v>0</v>
      </c>
      <c r="S263" s="222">
        <f t="shared" si="59"/>
        <v>0</v>
      </c>
      <c r="T263" s="77">
        <f t="shared" si="52"/>
        <v>0</v>
      </c>
    </row>
    <row r="264" spans="1:20" ht="14.5" x14ac:dyDescent="0.35">
      <c r="A264" s="91"/>
      <c r="B264" s="91"/>
      <c r="C264" s="92"/>
      <c r="D264" s="212"/>
      <c r="E264" s="138"/>
      <c r="F264" s="139"/>
      <c r="G264" s="216"/>
      <c r="H264" s="71" t="str">
        <f t="shared" si="53"/>
        <v/>
      </c>
      <c r="I264" s="92"/>
      <c r="J264" s="70" t="str">
        <f t="shared" si="55"/>
        <v/>
      </c>
      <c r="K264" s="218" t="str">
        <f t="shared" si="56"/>
        <v/>
      </c>
      <c r="L264" s="153" t="str">
        <f t="shared" si="50"/>
        <v/>
      </c>
      <c r="M264" s="77" t="str">
        <f t="shared" ref="M264:M327" si="60">IF(C264&gt;0,IF(J264&lt;=3470,$A$372,IF(J264&gt;=4340,$A$374,$A$373)),"")</f>
        <v/>
      </c>
      <c r="N264" s="77">
        <f t="shared" si="54"/>
        <v>0</v>
      </c>
      <c r="O264" s="76">
        <f t="shared" si="57"/>
        <v>0</v>
      </c>
      <c r="P264" s="76">
        <f t="shared" ref="P264:P327" si="61">IF(AND(M264=$A$373,ISBLANK(G264)),1,0)</f>
        <v>0</v>
      </c>
      <c r="Q264" s="77">
        <f t="shared" si="51"/>
        <v>0</v>
      </c>
      <c r="R264" s="77">
        <f t="shared" si="58"/>
        <v>0</v>
      </c>
      <c r="S264" s="222">
        <f t="shared" si="59"/>
        <v>0</v>
      </c>
      <c r="T264" s="77">
        <f t="shared" si="52"/>
        <v>0</v>
      </c>
    </row>
    <row r="265" spans="1:20" ht="14.5" x14ac:dyDescent="0.35">
      <c r="A265" s="91"/>
      <c r="B265" s="91"/>
      <c r="C265" s="92"/>
      <c r="D265" s="212"/>
      <c r="E265" s="138"/>
      <c r="F265" s="139"/>
      <c r="G265" s="216"/>
      <c r="H265" s="71" t="str">
        <f t="shared" si="53"/>
        <v/>
      </c>
      <c r="I265" s="92"/>
      <c r="J265" s="70" t="str">
        <f t="shared" si="55"/>
        <v/>
      </c>
      <c r="K265" s="218" t="str">
        <f t="shared" si="56"/>
        <v/>
      </c>
      <c r="L265" s="153" t="str">
        <f t="shared" ref="L265:L328" si="62">IF(AND(C265&gt;0,T265=0),IF(D265&gt;0,+E265*C265,C265)/$D$4*$D$5,"")</f>
        <v/>
      </c>
      <c r="M265" s="77" t="str">
        <f t="shared" si="60"/>
        <v/>
      </c>
      <c r="N265" s="77">
        <f t="shared" si="54"/>
        <v>0</v>
      </c>
      <c r="O265" s="76">
        <f t="shared" si="57"/>
        <v>0</v>
      </c>
      <c r="P265" s="76">
        <f t="shared" si="61"/>
        <v>0</v>
      </c>
      <c r="Q265" s="77">
        <f t="shared" ref="Q265:Q328" si="63">IF(AND(C265&gt;0,H265&lt;&gt;""),IF(OR(H265="",I265&gt;H265),1,0),0)</f>
        <v>0</v>
      </c>
      <c r="R265" s="77">
        <f t="shared" si="58"/>
        <v>0</v>
      </c>
      <c r="S265" s="222">
        <f t="shared" si="59"/>
        <v>0</v>
      </c>
      <c r="T265" s="77">
        <f t="shared" ref="T265:T328" si="64">IF(D265&gt;1,1,0)</f>
        <v>0</v>
      </c>
    </row>
    <row r="266" spans="1:20" ht="14.5" x14ac:dyDescent="0.35">
      <c r="A266" s="91"/>
      <c r="B266" s="91"/>
      <c r="C266" s="92"/>
      <c r="D266" s="212"/>
      <c r="E266" s="138"/>
      <c r="F266" s="139"/>
      <c r="G266" s="216"/>
      <c r="H266" s="71" t="str">
        <f t="shared" ref="H266:H329" si="65">IF($B$4="","",IF(T266&lt;&gt;0,"",IF(C266*D266&gt;0,ROUND(+G266/5*$D$5*E266*D266,2),"")))</f>
        <v/>
      </c>
      <c r="I266" s="92"/>
      <c r="J266" s="70" t="str">
        <f t="shared" si="55"/>
        <v/>
      </c>
      <c r="K266" s="218" t="str">
        <f t="shared" si="56"/>
        <v/>
      </c>
      <c r="L266" s="153" t="str">
        <f t="shared" si="62"/>
        <v/>
      </c>
      <c r="M266" s="77" t="str">
        <f t="shared" si="60"/>
        <v/>
      </c>
      <c r="N266" s="77">
        <f t="shared" ref="N266:N329" si="66">IF(C266=0,0,IF(C266&gt;12350,1,0))</f>
        <v>0</v>
      </c>
      <c r="O266" s="76">
        <f t="shared" si="57"/>
        <v>0</v>
      </c>
      <c r="P266" s="76">
        <f t="shared" si="61"/>
        <v>0</v>
      </c>
      <c r="Q266" s="77">
        <f t="shared" si="63"/>
        <v>0</v>
      </c>
      <c r="R266" s="77">
        <f t="shared" si="58"/>
        <v>0</v>
      </c>
      <c r="S266" s="222">
        <f t="shared" si="59"/>
        <v>0</v>
      </c>
      <c r="T266" s="77">
        <f t="shared" si="64"/>
        <v>0</v>
      </c>
    </row>
    <row r="267" spans="1:20" ht="14.5" x14ac:dyDescent="0.35">
      <c r="A267" s="91"/>
      <c r="B267" s="91"/>
      <c r="C267" s="92"/>
      <c r="D267" s="212"/>
      <c r="E267" s="138"/>
      <c r="F267" s="139"/>
      <c r="G267" s="216"/>
      <c r="H267" s="71" t="str">
        <f t="shared" si="65"/>
        <v/>
      </c>
      <c r="I267" s="92"/>
      <c r="J267" s="70" t="str">
        <f t="shared" si="55"/>
        <v/>
      </c>
      <c r="K267" s="218" t="str">
        <f t="shared" si="56"/>
        <v/>
      </c>
      <c r="L267" s="153" t="str">
        <f t="shared" si="62"/>
        <v/>
      </c>
      <c r="M267" s="77" t="str">
        <f t="shared" si="60"/>
        <v/>
      </c>
      <c r="N267" s="77">
        <f t="shared" si="66"/>
        <v>0</v>
      </c>
      <c r="O267" s="76">
        <f t="shared" si="57"/>
        <v>0</v>
      </c>
      <c r="P267" s="76">
        <f t="shared" si="61"/>
        <v>0</v>
      </c>
      <c r="Q267" s="77">
        <f t="shared" si="63"/>
        <v>0</v>
      </c>
      <c r="R267" s="77">
        <f t="shared" si="58"/>
        <v>0</v>
      </c>
      <c r="S267" s="222">
        <f t="shared" si="59"/>
        <v>0</v>
      </c>
      <c r="T267" s="77">
        <f t="shared" si="64"/>
        <v>0</v>
      </c>
    </row>
    <row r="268" spans="1:20" ht="14.5" x14ac:dyDescent="0.35">
      <c r="A268" s="91"/>
      <c r="B268" s="91"/>
      <c r="C268" s="92"/>
      <c r="D268" s="212"/>
      <c r="E268" s="138"/>
      <c r="F268" s="139"/>
      <c r="G268" s="216"/>
      <c r="H268" s="71" t="str">
        <f t="shared" si="65"/>
        <v/>
      </c>
      <c r="I268" s="92"/>
      <c r="J268" s="70" t="str">
        <f t="shared" si="55"/>
        <v/>
      </c>
      <c r="K268" s="218" t="str">
        <f t="shared" si="56"/>
        <v/>
      </c>
      <c r="L268" s="153" t="str">
        <f t="shared" si="62"/>
        <v/>
      </c>
      <c r="M268" s="77" t="str">
        <f t="shared" si="60"/>
        <v/>
      </c>
      <c r="N268" s="77">
        <f t="shared" si="66"/>
        <v>0</v>
      </c>
      <c r="O268" s="76">
        <f t="shared" si="57"/>
        <v>0</v>
      </c>
      <c r="P268" s="76">
        <f t="shared" si="61"/>
        <v>0</v>
      </c>
      <c r="Q268" s="77">
        <f t="shared" si="63"/>
        <v>0</v>
      </c>
      <c r="R268" s="77">
        <f t="shared" si="58"/>
        <v>0</v>
      </c>
      <c r="S268" s="222">
        <f t="shared" si="59"/>
        <v>0</v>
      </c>
      <c r="T268" s="77">
        <f t="shared" si="64"/>
        <v>0</v>
      </c>
    </row>
    <row r="269" spans="1:20" ht="14.5" x14ac:dyDescent="0.35">
      <c r="A269" s="91"/>
      <c r="B269" s="91"/>
      <c r="C269" s="92"/>
      <c r="D269" s="212"/>
      <c r="E269" s="138"/>
      <c r="F269" s="139"/>
      <c r="G269" s="216"/>
      <c r="H269" s="71" t="str">
        <f t="shared" si="65"/>
        <v/>
      </c>
      <c r="I269" s="92"/>
      <c r="J269" s="70" t="str">
        <f t="shared" si="55"/>
        <v/>
      </c>
      <c r="K269" s="218" t="str">
        <f t="shared" si="56"/>
        <v/>
      </c>
      <c r="L269" s="153" t="str">
        <f t="shared" si="62"/>
        <v/>
      </c>
      <c r="M269" s="77" t="str">
        <f t="shared" si="60"/>
        <v/>
      </c>
      <c r="N269" s="77">
        <f t="shared" si="66"/>
        <v>0</v>
      </c>
      <c r="O269" s="76">
        <f t="shared" si="57"/>
        <v>0</v>
      </c>
      <c r="P269" s="76">
        <f t="shared" si="61"/>
        <v>0</v>
      </c>
      <c r="Q269" s="77">
        <f t="shared" si="63"/>
        <v>0</v>
      </c>
      <c r="R269" s="77">
        <f t="shared" si="58"/>
        <v>0</v>
      </c>
      <c r="S269" s="222">
        <f t="shared" si="59"/>
        <v>0</v>
      </c>
      <c r="T269" s="77">
        <f t="shared" si="64"/>
        <v>0</v>
      </c>
    </row>
    <row r="270" spans="1:20" ht="14.5" x14ac:dyDescent="0.35">
      <c r="A270" s="91"/>
      <c r="B270" s="91"/>
      <c r="C270" s="92"/>
      <c r="D270" s="212"/>
      <c r="E270" s="138"/>
      <c r="F270" s="139"/>
      <c r="G270" s="216"/>
      <c r="H270" s="71" t="str">
        <f t="shared" si="65"/>
        <v/>
      </c>
      <c r="I270" s="92"/>
      <c r="J270" s="70" t="str">
        <f t="shared" si="55"/>
        <v/>
      </c>
      <c r="K270" s="218" t="str">
        <f t="shared" si="56"/>
        <v/>
      </c>
      <c r="L270" s="153" t="str">
        <f t="shared" si="62"/>
        <v/>
      </c>
      <c r="M270" s="77" t="str">
        <f t="shared" si="60"/>
        <v/>
      </c>
      <c r="N270" s="77">
        <f t="shared" si="66"/>
        <v>0</v>
      </c>
      <c r="O270" s="76">
        <f t="shared" si="57"/>
        <v>0</v>
      </c>
      <c r="P270" s="76">
        <f t="shared" si="61"/>
        <v>0</v>
      </c>
      <c r="Q270" s="77">
        <f t="shared" si="63"/>
        <v>0</v>
      </c>
      <c r="R270" s="77">
        <f t="shared" si="58"/>
        <v>0</v>
      </c>
      <c r="S270" s="222">
        <f t="shared" si="59"/>
        <v>0</v>
      </c>
      <c r="T270" s="77">
        <f t="shared" si="64"/>
        <v>0</v>
      </c>
    </row>
    <row r="271" spans="1:20" ht="14.5" x14ac:dyDescent="0.35">
      <c r="A271" s="91"/>
      <c r="B271" s="91"/>
      <c r="C271" s="92"/>
      <c r="D271" s="212"/>
      <c r="E271" s="138"/>
      <c r="F271" s="139"/>
      <c r="G271" s="216"/>
      <c r="H271" s="71" t="str">
        <f t="shared" si="65"/>
        <v/>
      </c>
      <c r="I271" s="92"/>
      <c r="J271" s="70" t="str">
        <f t="shared" si="55"/>
        <v/>
      </c>
      <c r="K271" s="218" t="str">
        <f t="shared" si="56"/>
        <v/>
      </c>
      <c r="L271" s="153" t="str">
        <f t="shared" si="62"/>
        <v/>
      </c>
      <c r="M271" s="77" t="str">
        <f t="shared" si="60"/>
        <v/>
      </c>
      <c r="N271" s="77">
        <f t="shared" si="66"/>
        <v>0</v>
      </c>
      <c r="O271" s="76">
        <f t="shared" si="57"/>
        <v>0</v>
      </c>
      <c r="P271" s="76">
        <f t="shared" si="61"/>
        <v>0</v>
      </c>
      <c r="Q271" s="77">
        <f t="shared" si="63"/>
        <v>0</v>
      </c>
      <c r="R271" s="77">
        <f t="shared" si="58"/>
        <v>0</v>
      </c>
      <c r="S271" s="222">
        <f t="shared" si="59"/>
        <v>0</v>
      </c>
      <c r="T271" s="77">
        <f t="shared" si="64"/>
        <v>0</v>
      </c>
    </row>
    <row r="272" spans="1:20" ht="14.5" x14ac:dyDescent="0.35">
      <c r="A272" s="91"/>
      <c r="B272" s="91"/>
      <c r="C272" s="92"/>
      <c r="D272" s="212"/>
      <c r="E272" s="138"/>
      <c r="F272" s="139"/>
      <c r="G272" s="216"/>
      <c r="H272" s="71" t="str">
        <f t="shared" si="65"/>
        <v/>
      </c>
      <c r="I272" s="92"/>
      <c r="J272" s="70" t="str">
        <f t="shared" si="55"/>
        <v/>
      </c>
      <c r="K272" s="218" t="str">
        <f t="shared" si="56"/>
        <v/>
      </c>
      <c r="L272" s="153" t="str">
        <f t="shared" si="62"/>
        <v/>
      </c>
      <c r="M272" s="77" t="str">
        <f t="shared" si="60"/>
        <v/>
      </c>
      <c r="N272" s="77">
        <f t="shared" si="66"/>
        <v>0</v>
      </c>
      <c r="O272" s="76">
        <f t="shared" si="57"/>
        <v>0</v>
      </c>
      <c r="P272" s="76">
        <f t="shared" si="61"/>
        <v>0</v>
      </c>
      <c r="Q272" s="77">
        <f t="shared" si="63"/>
        <v>0</v>
      </c>
      <c r="R272" s="77">
        <f t="shared" si="58"/>
        <v>0</v>
      </c>
      <c r="S272" s="222">
        <f t="shared" si="59"/>
        <v>0</v>
      </c>
      <c r="T272" s="77">
        <f t="shared" si="64"/>
        <v>0</v>
      </c>
    </row>
    <row r="273" spans="1:20" ht="14.5" x14ac:dyDescent="0.35">
      <c r="A273" s="91"/>
      <c r="B273" s="91"/>
      <c r="C273" s="92"/>
      <c r="D273" s="212"/>
      <c r="E273" s="138"/>
      <c r="F273" s="139"/>
      <c r="G273" s="216"/>
      <c r="H273" s="71" t="str">
        <f t="shared" si="65"/>
        <v/>
      </c>
      <c r="I273" s="92"/>
      <c r="J273" s="70" t="str">
        <f t="shared" si="55"/>
        <v/>
      </c>
      <c r="K273" s="218" t="str">
        <f t="shared" si="56"/>
        <v/>
      </c>
      <c r="L273" s="153" t="str">
        <f t="shared" si="62"/>
        <v/>
      </c>
      <c r="M273" s="77" t="str">
        <f t="shared" si="60"/>
        <v/>
      </c>
      <c r="N273" s="77">
        <f t="shared" si="66"/>
        <v>0</v>
      </c>
      <c r="O273" s="76">
        <f t="shared" si="57"/>
        <v>0</v>
      </c>
      <c r="P273" s="76">
        <f t="shared" si="61"/>
        <v>0</v>
      </c>
      <c r="Q273" s="77">
        <f t="shared" si="63"/>
        <v>0</v>
      </c>
      <c r="R273" s="77">
        <f t="shared" si="58"/>
        <v>0</v>
      </c>
      <c r="S273" s="222">
        <f t="shared" si="59"/>
        <v>0</v>
      </c>
      <c r="T273" s="77">
        <f t="shared" si="64"/>
        <v>0</v>
      </c>
    </row>
    <row r="274" spans="1:20" ht="14.5" x14ac:dyDescent="0.35">
      <c r="A274" s="91"/>
      <c r="B274" s="91"/>
      <c r="C274" s="92"/>
      <c r="D274" s="212"/>
      <c r="E274" s="138"/>
      <c r="F274" s="139"/>
      <c r="G274" s="216"/>
      <c r="H274" s="71" t="str">
        <f t="shared" si="65"/>
        <v/>
      </c>
      <c r="I274" s="92"/>
      <c r="J274" s="70" t="str">
        <f t="shared" si="55"/>
        <v/>
      </c>
      <c r="K274" s="218" t="str">
        <f t="shared" si="56"/>
        <v/>
      </c>
      <c r="L274" s="153" t="str">
        <f t="shared" si="62"/>
        <v/>
      </c>
      <c r="M274" s="77" t="str">
        <f t="shared" si="60"/>
        <v/>
      </c>
      <c r="N274" s="77">
        <f t="shared" si="66"/>
        <v>0</v>
      </c>
      <c r="O274" s="76">
        <f t="shared" si="57"/>
        <v>0</v>
      </c>
      <c r="P274" s="76">
        <f t="shared" si="61"/>
        <v>0</v>
      </c>
      <c r="Q274" s="77">
        <f t="shared" si="63"/>
        <v>0</v>
      </c>
      <c r="R274" s="77">
        <f t="shared" si="58"/>
        <v>0</v>
      </c>
      <c r="S274" s="222">
        <f t="shared" si="59"/>
        <v>0</v>
      </c>
      <c r="T274" s="77">
        <f t="shared" si="64"/>
        <v>0</v>
      </c>
    </row>
    <row r="275" spans="1:20" ht="14.5" x14ac:dyDescent="0.35">
      <c r="A275" s="91"/>
      <c r="B275" s="91"/>
      <c r="C275" s="92"/>
      <c r="D275" s="212"/>
      <c r="E275" s="138"/>
      <c r="F275" s="139"/>
      <c r="G275" s="216"/>
      <c r="H275" s="71" t="str">
        <f t="shared" si="65"/>
        <v/>
      </c>
      <c r="I275" s="92"/>
      <c r="J275" s="70" t="str">
        <f t="shared" si="55"/>
        <v/>
      </c>
      <c r="K275" s="218" t="str">
        <f t="shared" si="56"/>
        <v/>
      </c>
      <c r="L275" s="153" t="str">
        <f t="shared" si="62"/>
        <v/>
      </c>
      <c r="M275" s="77" t="str">
        <f t="shared" si="60"/>
        <v/>
      </c>
      <c r="N275" s="77">
        <f t="shared" si="66"/>
        <v>0</v>
      </c>
      <c r="O275" s="76">
        <f t="shared" si="57"/>
        <v>0</v>
      </c>
      <c r="P275" s="76">
        <f t="shared" si="61"/>
        <v>0</v>
      </c>
      <c r="Q275" s="77">
        <f t="shared" si="63"/>
        <v>0</v>
      </c>
      <c r="R275" s="77">
        <f t="shared" si="58"/>
        <v>0</v>
      </c>
      <c r="S275" s="222">
        <f t="shared" si="59"/>
        <v>0</v>
      </c>
      <c r="T275" s="77">
        <f t="shared" si="64"/>
        <v>0</v>
      </c>
    </row>
    <row r="276" spans="1:20" ht="14.5" x14ac:dyDescent="0.35">
      <c r="A276" s="91"/>
      <c r="B276" s="91"/>
      <c r="C276" s="92"/>
      <c r="D276" s="212"/>
      <c r="E276" s="138"/>
      <c r="F276" s="139"/>
      <c r="G276" s="216"/>
      <c r="H276" s="71" t="str">
        <f t="shared" si="65"/>
        <v/>
      </c>
      <c r="I276" s="92"/>
      <c r="J276" s="70" t="str">
        <f t="shared" si="55"/>
        <v/>
      </c>
      <c r="K276" s="218" t="str">
        <f t="shared" si="56"/>
        <v/>
      </c>
      <c r="L276" s="153" t="str">
        <f t="shared" si="62"/>
        <v/>
      </c>
      <c r="M276" s="77" t="str">
        <f t="shared" si="60"/>
        <v/>
      </c>
      <c r="N276" s="77">
        <f t="shared" si="66"/>
        <v>0</v>
      </c>
      <c r="O276" s="76">
        <f t="shared" si="57"/>
        <v>0</v>
      </c>
      <c r="P276" s="76">
        <f t="shared" si="61"/>
        <v>0</v>
      </c>
      <c r="Q276" s="77">
        <f t="shared" si="63"/>
        <v>0</v>
      </c>
      <c r="R276" s="77">
        <f t="shared" si="58"/>
        <v>0</v>
      </c>
      <c r="S276" s="222">
        <f t="shared" si="59"/>
        <v>0</v>
      </c>
      <c r="T276" s="77">
        <f t="shared" si="64"/>
        <v>0</v>
      </c>
    </row>
    <row r="277" spans="1:20" ht="14.5" x14ac:dyDescent="0.35">
      <c r="A277" s="91"/>
      <c r="B277" s="91"/>
      <c r="C277" s="92"/>
      <c r="D277" s="212"/>
      <c r="E277" s="138"/>
      <c r="F277" s="139"/>
      <c r="G277" s="216"/>
      <c r="H277" s="71" t="str">
        <f t="shared" si="65"/>
        <v/>
      </c>
      <c r="I277" s="92"/>
      <c r="J277" s="70" t="str">
        <f t="shared" si="55"/>
        <v/>
      </c>
      <c r="K277" s="218" t="str">
        <f t="shared" si="56"/>
        <v/>
      </c>
      <c r="L277" s="153" t="str">
        <f t="shared" si="62"/>
        <v/>
      </c>
      <c r="M277" s="77" t="str">
        <f t="shared" si="60"/>
        <v/>
      </c>
      <c r="N277" s="77">
        <f t="shared" si="66"/>
        <v>0</v>
      </c>
      <c r="O277" s="76">
        <f t="shared" si="57"/>
        <v>0</v>
      </c>
      <c r="P277" s="76">
        <f t="shared" si="61"/>
        <v>0</v>
      </c>
      <c r="Q277" s="77">
        <f t="shared" si="63"/>
        <v>0</v>
      </c>
      <c r="R277" s="77">
        <f t="shared" si="58"/>
        <v>0</v>
      </c>
      <c r="S277" s="222">
        <f t="shared" si="59"/>
        <v>0</v>
      </c>
      <c r="T277" s="77">
        <f t="shared" si="64"/>
        <v>0</v>
      </c>
    </row>
    <row r="278" spans="1:20" ht="14.5" x14ac:dyDescent="0.35">
      <c r="A278" s="91"/>
      <c r="B278" s="91"/>
      <c r="C278" s="92"/>
      <c r="D278" s="212"/>
      <c r="E278" s="138"/>
      <c r="F278" s="139"/>
      <c r="G278" s="216"/>
      <c r="H278" s="71" t="str">
        <f t="shared" si="65"/>
        <v/>
      </c>
      <c r="I278" s="92"/>
      <c r="J278" s="70" t="str">
        <f t="shared" si="55"/>
        <v/>
      </c>
      <c r="K278" s="218" t="str">
        <f t="shared" si="56"/>
        <v/>
      </c>
      <c r="L278" s="153" t="str">
        <f t="shared" si="62"/>
        <v/>
      </c>
      <c r="M278" s="77" t="str">
        <f t="shared" si="60"/>
        <v/>
      </c>
      <c r="N278" s="77">
        <f t="shared" si="66"/>
        <v>0</v>
      </c>
      <c r="O278" s="76">
        <f t="shared" si="57"/>
        <v>0</v>
      </c>
      <c r="P278" s="76">
        <f t="shared" si="61"/>
        <v>0</v>
      </c>
      <c r="Q278" s="77">
        <f t="shared" si="63"/>
        <v>0</v>
      </c>
      <c r="R278" s="77">
        <f t="shared" si="58"/>
        <v>0</v>
      </c>
      <c r="S278" s="222">
        <f t="shared" si="59"/>
        <v>0</v>
      </c>
      <c r="T278" s="77">
        <f t="shared" si="64"/>
        <v>0</v>
      </c>
    </row>
    <row r="279" spans="1:20" ht="14.5" x14ac:dyDescent="0.35">
      <c r="A279" s="91"/>
      <c r="B279" s="91"/>
      <c r="C279" s="92"/>
      <c r="D279" s="212"/>
      <c r="E279" s="138"/>
      <c r="F279" s="139"/>
      <c r="G279" s="216"/>
      <c r="H279" s="71" t="str">
        <f t="shared" si="65"/>
        <v/>
      </c>
      <c r="I279" s="92"/>
      <c r="J279" s="70" t="str">
        <f t="shared" si="55"/>
        <v/>
      </c>
      <c r="K279" s="218" t="str">
        <f t="shared" si="56"/>
        <v/>
      </c>
      <c r="L279" s="153" t="str">
        <f t="shared" si="62"/>
        <v/>
      </c>
      <c r="M279" s="77" t="str">
        <f t="shared" si="60"/>
        <v/>
      </c>
      <c r="N279" s="77">
        <f t="shared" si="66"/>
        <v>0</v>
      </c>
      <c r="O279" s="76">
        <f t="shared" si="57"/>
        <v>0</v>
      </c>
      <c r="P279" s="76">
        <f t="shared" si="61"/>
        <v>0</v>
      </c>
      <c r="Q279" s="77">
        <f t="shared" si="63"/>
        <v>0</v>
      </c>
      <c r="R279" s="77">
        <f t="shared" si="58"/>
        <v>0</v>
      </c>
      <c r="S279" s="222">
        <f t="shared" si="59"/>
        <v>0</v>
      </c>
      <c r="T279" s="77">
        <f t="shared" si="64"/>
        <v>0</v>
      </c>
    </row>
    <row r="280" spans="1:20" ht="14.5" x14ac:dyDescent="0.35">
      <c r="A280" s="91"/>
      <c r="B280" s="91"/>
      <c r="C280" s="92"/>
      <c r="D280" s="212"/>
      <c r="E280" s="138"/>
      <c r="F280" s="139"/>
      <c r="G280" s="216"/>
      <c r="H280" s="71" t="str">
        <f t="shared" si="65"/>
        <v/>
      </c>
      <c r="I280" s="92"/>
      <c r="J280" s="70" t="str">
        <f t="shared" si="55"/>
        <v/>
      </c>
      <c r="K280" s="218" t="str">
        <f t="shared" si="56"/>
        <v/>
      </c>
      <c r="L280" s="153" t="str">
        <f t="shared" si="62"/>
        <v/>
      </c>
      <c r="M280" s="77" t="str">
        <f t="shared" si="60"/>
        <v/>
      </c>
      <c r="N280" s="77">
        <f t="shared" si="66"/>
        <v>0</v>
      </c>
      <c r="O280" s="76">
        <f t="shared" si="57"/>
        <v>0</v>
      </c>
      <c r="P280" s="76">
        <f t="shared" si="61"/>
        <v>0</v>
      </c>
      <c r="Q280" s="77">
        <f t="shared" si="63"/>
        <v>0</v>
      </c>
      <c r="R280" s="77">
        <f t="shared" si="58"/>
        <v>0</v>
      </c>
      <c r="S280" s="222">
        <f t="shared" si="59"/>
        <v>0</v>
      </c>
      <c r="T280" s="77">
        <f t="shared" si="64"/>
        <v>0</v>
      </c>
    </row>
    <row r="281" spans="1:20" ht="14.5" x14ac:dyDescent="0.35">
      <c r="A281" s="91"/>
      <c r="B281" s="91"/>
      <c r="C281" s="92"/>
      <c r="D281" s="212"/>
      <c r="E281" s="138"/>
      <c r="F281" s="139"/>
      <c r="G281" s="216"/>
      <c r="H281" s="71" t="str">
        <f t="shared" si="65"/>
        <v/>
      </c>
      <c r="I281" s="92"/>
      <c r="J281" s="70" t="str">
        <f t="shared" si="55"/>
        <v/>
      </c>
      <c r="K281" s="218" t="str">
        <f t="shared" si="56"/>
        <v/>
      </c>
      <c r="L281" s="153" t="str">
        <f t="shared" si="62"/>
        <v/>
      </c>
      <c r="M281" s="77" t="str">
        <f t="shared" si="60"/>
        <v/>
      </c>
      <c r="N281" s="77">
        <f t="shared" si="66"/>
        <v>0</v>
      </c>
      <c r="O281" s="76">
        <f t="shared" si="57"/>
        <v>0</v>
      </c>
      <c r="P281" s="76">
        <f t="shared" si="61"/>
        <v>0</v>
      </c>
      <c r="Q281" s="77">
        <f t="shared" si="63"/>
        <v>0</v>
      </c>
      <c r="R281" s="77">
        <f t="shared" si="58"/>
        <v>0</v>
      </c>
      <c r="S281" s="222">
        <f t="shared" si="59"/>
        <v>0</v>
      </c>
      <c r="T281" s="77">
        <f t="shared" si="64"/>
        <v>0</v>
      </c>
    </row>
    <row r="282" spans="1:20" ht="14.5" x14ac:dyDescent="0.35">
      <c r="A282" s="91"/>
      <c r="B282" s="91"/>
      <c r="C282" s="92"/>
      <c r="D282" s="212"/>
      <c r="E282" s="138"/>
      <c r="F282" s="139"/>
      <c r="G282" s="216"/>
      <c r="H282" s="71" t="str">
        <f t="shared" si="65"/>
        <v/>
      </c>
      <c r="I282" s="92"/>
      <c r="J282" s="70" t="str">
        <f t="shared" si="55"/>
        <v/>
      </c>
      <c r="K282" s="218" t="str">
        <f t="shared" si="56"/>
        <v/>
      </c>
      <c r="L282" s="153" t="str">
        <f t="shared" si="62"/>
        <v/>
      </c>
      <c r="M282" s="77" t="str">
        <f t="shared" si="60"/>
        <v/>
      </c>
      <c r="N282" s="77">
        <f t="shared" si="66"/>
        <v>0</v>
      </c>
      <c r="O282" s="76">
        <f t="shared" si="57"/>
        <v>0</v>
      </c>
      <c r="P282" s="76">
        <f t="shared" si="61"/>
        <v>0</v>
      </c>
      <c r="Q282" s="77">
        <f t="shared" si="63"/>
        <v>0</v>
      </c>
      <c r="R282" s="77">
        <f t="shared" si="58"/>
        <v>0</v>
      </c>
      <c r="S282" s="222">
        <f t="shared" si="59"/>
        <v>0</v>
      </c>
      <c r="T282" s="77">
        <f t="shared" si="64"/>
        <v>0</v>
      </c>
    </row>
    <row r="283" spans="1:20" ht="14.5" x14ac:dyDescent="0.35">
      <c r="A283" s="91"/>
      <c r="B283" s="91"/>
      <c r="C283" s="92"/>
      <c r="D283" s="212"/>
      <c r="E283" s="138"/>
      <c r="F283" s="139"/>
      <c r="G283" s="216"/>
      <c r="H283" s="71" t="str">
        <f t="shared" si="65"/>
        <v/>
      </c>
      <c r="I283" s="92"/>
      <c r="J283" s="70" t="str">
        <f t="shared" si="55"/>
        <v/>
      </c>
      <c r="K283" s="218" t="str">
        <f t="shared" si="56"/>
        <v/>
      </c>
      <c r="L283" s="153" t="str">
        <f t="shared" si="62"/>
        <v/>
      </c>
      <c r="M283" s="77" t="str">
        <f t="shared" si="60"/>
        <v/>
      </c>
      <c r="N283" s="77">
        <f t="shared" si="66"/>
        <v>0</v>
      </c>
      <c r="O283" s="76">
        <f t="shared" si="57"/>
        <v>0</v>
      </c>
      <c r="P283" s="76">
        <f t="shared" si="61"/>
        <v>0</v>
      </c>
      <c r="Q283" s="77">
        <f t="shared" si="63"/>
        <v>0</v>
      </c>
      <c r="R283" s="77">
        <f t="shared" si="58"/>
        <v>0</v>
      </c>
      <c r="S283" s="222">
        <f t="shared" si="59"/>
        <v>0</v>
      </c>
      <c r="T283" s="77">
        <f t="shared" si="64"/>
        <v>0</v>
      </c>
    </row>
    <row r="284" spans="1:20" ht="14.5" x14ac:dyDescent="0.35">
      <c r="A284" s="91"/>
      <c r="B284" s="91"/>
      <c r="C284" s="92"/>
      <c r="D284" s="212"/>
      <c r="E284" s="138"/>
      <c r="F284" s="139"/>
      <c r="G284" s="216"/>
      <c r="H284" s="71" t="str">
        <f t="shared" si="65"/>
        <v/>
      </c>
      <c r="I284" s="92"/>
      <c r="J284" s="70" t="str">
        <f t="shared" si="55"/>
        <v/>
      </c>
      <c r="K284" s="218" t="str">
        <f t="shared" si="56"/>
        <v/>
      </c>
      <c r="L284" s="153" t="str">
        <f t="shared" si="62"/>
        <v/>
      </c>
      <c r="M284" s="77" t="str">
        <f t="shared" si="60"/>
        <v/>
      </c>
      <c r="N284" s="77">
        <f t="shared" si="66"/>
        <v>0</v>
      </c>
      <c r="O284" s="76">
        <f t="shared" si="57"/>
        <v>0</v>
      </c>
      <c r="P284" s="76">
        <f t="shared" si="61"/>
        <v>0</v>
      </c>
      <c r="Q284" s="77">
        <f t="shared" si="63"/>
        <v>0</v>
      </c>
      <c r="R284" s="77">
        <f t="shared" si="58"/>
        <v>0</v>
      </c>
      <c r="S284" s="222">
        <f t="shared" si="59"/>
        <v>0</v>
      </c>
      <c r="T284" s="77">
        <f t="shared" si="64"/>
        <v>0</v>
      </c>
    </row>
    <row r="285" spans="1:20" ht="14.5" x14ac:dyDescent="0.35">
      <c r="A285" s="91"/>
      <c r="B285" s="91"/>
      <c r="C285" s="92"/>
      <c r="D285" s="212"/>
      <c r="E285" s="138"/>
      <c r="F285" s="139"/>
      <c r="G285" s="216"/>
      <c r="H285" s="71" t="str">
        <f t="shared" si="65"/>
        <v/>
      </c>
      <c r="I285" s="92"/>
      <c r="J285" s="70" t="str">
        <f t="shared" si="55"/>
        <v/>
      </c>
      <c r="K285" s="218" t="str">
        <f t="shared" si="56"/>
        <v/>
      </c>
      <c r="L285" s="153" t="str">
        <f t="shared" si="62"/>
        <v/>
      </c>
      <c r="M285" s="77" t="str">
        <f t="shared" si="60"/>
        <v/>
      </c>
      <c r="N285" s="77">
        <f t="shared" si="66"/>
        <v>0</v>
      </c>
      <c r="O285" s="76">
        <f t="shared" si="57"/>
        <v>0</v>
      </c>
      <c r="P285" s="76">
        <f t="shared" si="61"/>
        <v>0</v>
      </c>
      <c r="Q285" s="77">
        <f t="shared" si="63"/>
        <v>0</v>
      </c>
      <c r="R285" s="77">
        <f t="shared" si="58"/>
        <v>0</v>
      </c>
      <c r="S285" s="222">
        <f t="shared" si="59"/>
        <v>0</v>
      </c>
      <c r="T285" s="77">
        <f t="shared" si="64"/>
        <v>0</v>
      </c>
    </row>
    <row r="286" spans="1:20" ht="14.5" x14ac:dyDescent="0.35">
      <c r="A286" s="91"/>
      <c r="B286" s="91"/>
      <c r="C286" s="92"/>
      <c r="D286" s="212"/>
      <c r="E286" s="138"/>
      <c r="F286" s="139"/>
      <c r="G286" s="216"/>
      <c r="H286" s="71" t="str">
        <f t="shared" si="65"/>
        <v/>
      </c>
      <c r="I286" s="92"/>
      <c r="J286" s="70" t="str">
        <f t="shared" si="55"/>
        <v/>
      </c>
      <c r="K286" s="218" t="str">
        <f t="shared" si="56"/>
        <v/>
      </c>
      <c r="L286" s="153" t="str">
        <f t="shared" si="62"/>
        <v/>
      </c>
      <c r="M286" s="77" t="str">
        <f t="shared" si="60"/>
        <v/>
      </c>
      <c r="N286" s="77">
        <f t="shared" si="66"/>
        <v>0</v>
      </c>
      <c r="O286" s="76">
        <f t="shared" si="57"/>
        <v>0</v>
      </c>
      <c r="P286" s="76">
        <f t="shared" si="61"/>
        <v>0</v>
      </c>
      <c r="Q286" s="77">
        <f t="shared" si="63"/>
        <v>0</v>
      </c>
      <c r="R286" s="77">
        <f t="shared" si="58"/>
        <v>0</v>
      </c>
      <c r="S286" s="222">
        <f t="shared" si="59"/>
        <v>0</v>
      </c>
      <c r="T286" s="77">
        <f t="shared" si="64"/>
        <v>0</v>
      </c>
    </row>
    <row r="287" spans="1:20" ht="14.5" x14ac:dyDescent="0.35">
      <c r="A287" s="91"/>
      <c r="B287" s="91"/>
      <c r="C287" s="92"/>
      <c r="D287" s="212"/>
      <c r="E287" s="138"/>
      <c r="F287" s="139"/>
      <c r="G287" s="216"/>
      <c r="H287" s="71" t="str">
        <f t="shared" si="65"/>
        <v/>
      </c>
      <c r="I287" s="92"/>
      <c r="J287" s="70" t="str">
        <f t="shared" si="55"/>
        <v/>
      </c>
      <c r="K287" s="218" t="str">
        <f t="shared" si="56"/>
        <v/>
      </c>
      <c r="L287" s="153" t="str">
        <f t="shared" si="62"/>
        <v/>
      </c>
      <c r="M287" s="77" t="str">
        <f t="shared" si="60"/>
        <v/>
      </c>
      <c r="N287" s="77">
        <f t="shared" si="66"/>
        <v>0</v>
      </c>
      <c r="O287" s="76">
        <f t="shared" si="57"/>
        <v>0</v>
      </c>
      <c r="P287" s="76">
        <f t="shared" si="61"/>
        <v>0</v>
      </c>
      <c r="Q287" s="77">
        <f t="shared" si="63"/>
        <v>0</v>
      </c>
      <c r="R287" s="77">
        <f t="shared" si="58"/>
        <v>0</v>
      </c>
      <c r="S287" s="222">
        <f t="shared" si="59"/>
        <v>0</v>
      </c>
      <c r="T287" s="77">
        <f t="shared" si="64"/>
        <v>0</v>
      </c>
    </row>
    <row r="288" spans="1:20" ht="14.5" x14ac:dyDescent="0.35">
      <c r="A288" s="91"/>
      <c r="B288" s="91"/>
      <c r="C288" s="92"/>
      <c r="D288" s="212"/>
      <c r="E288" s="138"/>
      <c r="F288" s="139"/>
      <c r="G288" s="216"/>
      <c r="H288" s="71" t="str">
        <f t="shared" si="65"/>
        <v/>
      </c>
      <c r="I288" s="92"/>
      <c r="J288" s="70" t="str">
        <f t="shared" si="55"/>
        <v/>
      </c>
      <c r="K288" s="218" t="str">
        <f t="shared" si="56"/>
        <v/>
      </c>
      <c r="L288" s="153" t="str">
        <f t="shared" si="62"/>
        <v/>
      </c>
      <c r="M288" s="77" t="str">
        <f t="shared" si="60"/>
        <v/>
      </c>
      <c r="N288" s="77">
        <f t="shared" si="66"/>
        <v>0</v>
      </c>
      <c r="O288" s="76">
        <f t="shared" si="57"/>
        <v>0</v>
      </c>
      <c r="P288" s="76">
        <f t="shared" si="61"/>
        <v>0</v>
      </c>
      <c r="Q288" s="77">
        <f t="shared" si="63"/>
        <v>0</v>
      </c>
      <c r="R288" s="77">
        <f t="shared" si="58"/>
        <v>0</v>
      </c>
      <c r="S288" s="222">
        <f t="shared" si="59"/>
        <v>0</v>
      </c>
      <c r="T288" s="77">
        <f t="shared" si="64"/>
        <v>0</v>
      </c>
    </row>
    <row r="289" spans="1:20" ht="14.5" x14ac:dyDescent="0.35">
      <c r="A289" s="91"/>
      <c r="B289" s="91"/>
      <c r="C289" s="92"/>
      <c r="D289" s="212"/>
      <c r="E289" s="138"/>
      <c r="F289" s="139"/>
      <c r="G289" s="216"/>
      <c r="H289" s="71" t="str">
        <f t="shared" si="65"/>
        <v/>
      </c>
      <c r="I289" s="92"/>
      <c r="J289" s="70" t="str">
        <f t="shared" si="55"/>
        <v/>
      </c>
      <c r="K289" s="218" t="str">
        <f t="shared" si="56"/>
        <v/>
      </c>
      <c r="L289" s="153" t="str">
        <f t="shared" si="62"/>
        <v/>
      </c>
      <c r="M289" s="77" t="str">
        <f t="shared" si="60"/>
        <v/>
      </c>
      <c r="N289" s="77">
        <f t="shared" si="66"/>
        <v>0</v>
      </c>
      <c r="O289" s="76">
        <f t="shared" si="57"/>
        <v>0</v>
      </c>
      <c r="P289" s="76">
        <f t="shared" si="61"/>
        <v>0</v>
      </c>
      <c r="Q289" s="77">
        <f t="shared" si="63"/>
        <v>0</v>
      </c>
      <c r="R289" s="77">
        <f t="shared" si="58"/>
        <v>0</v>
      </c>
      <c r="S289" s="222">
        <f t="shared" si="59"/>
        <v>0</v>
      </c>
      <c r="T289" s="77">
        <f t="shared" si="64"/>
        <v>0</v>
      </c>
    </row>
    <row r="290" spans="1:20" ht="14.5" x14ac:dyDescent="0.35">
      <c r="A290" s="91"/>
      <c r="B290" s="91"/>
      <c r="C290" s="92"/>
      <c r="D290" s="212"/>
      <c r="E290" s="138"/>
      <c r="F290" s="139"/>
      <c r="G290" s="216"/>
      <c r="H290" s="71" t="str">
        <f t="shared" si="65"/>
        <v/>
      </c>
      <c r="I290" s="92"/>
      <c r="J290" s="70" t="str">
        <f t="shared" si="55"/>
        <v/>
      </c>
      <c r="K290" s="218" t="str">
        <f t="shared" si="56"/>
        <v/>
      </c>
      <c r="L290" s="153" t="str">
        <f t="shared" si="62"/>
        <v/>
      </c>
      <c r="M290" s="77" t="str">
        <f t="shared" si="60"/>
        <v/>
      </c>
      <c r="N290" s="77">
        <f t="shared" si="66"/>
        <v>0</v>
      </c>
      <c r="O290" s="76">
        <f t="shared" si="57"/>
        <v>0</v>
      </c>
      <c r="P290" s="76">
        <f t="shared" si="61"/>
        <v>0</v>
      </c>
      <c r="Q290" s="77">
        <f t="shared" si="63"/>
        <v>0</v>
      </c>
      <c r="R290" s="77">
        <f t="shared" si="58"/>
        <v>0</v>
      </c>
      <c r="S290" s="222">
        <f t="shared" si="59"/>
        <v>0</v>
      </c>
      <c r="T290" s="77">
        <f t="shared" si="64"/>
        <v>0</v>
      </c>
    </row>
    <row r="291" spans="1:20" ht="14.5" x14ac:dyDescent="0.35">
      <c r="A291" s="91"/>
      <c r="B291" s="91"/>
      <c r="C291" s="92"/>
      <c r="D291" s="212"/>
      <c r="E291" s="138"/>
      <c r="F291" s="139"/>
      <c r="G291" s="216"/>
      <c r="H291" s="71" t="str">
        <f t="shared" si="65"/>
        <v/>
      </c>
      <c r="I291" s="92"/>
      <c r="J291" s="70" t="str">
        <f t="shared" si="55"/>
        <v/>
      </c>
      <c r="K291" s="218" t="str">
        <f t="shared" si="56"/>
        <v/>
      </c>
      <c r="L291" s="153" t="str">
        <f t="shared" si="62"/>
        <v/>
      </c>
      <c r="M291" s="77" t="str">
        <f t="shared" si="60"/>
        <v/>
      </c>
      <c r="N291" s="77">
        <f t="shared" si="66"/>
        <v>0</v>
      </c>
      <c r="O291" s="76">
        <f t="shared" si="57"/>
        <v>0</v>
      </c>
      <c r="P291" s="76">
        <f t="shared" si="61"/>
        <v>0</v>
      </c>
      <c r="Q291" s="77">
        <f t="shared" si="63"/>
        <v>0</v>
      </c>
      <c r="R291" s="77">
        <f t="shared" si="58"/>
        <v>0</v>
      </c>
      <c r="S291" s="222">
        <f t="shared" si="59"/>
        <v>0</v>
      </c>
      <c r="T291" s="77">
        <f t="shared" si="64"/>
        <v>0</v>
      </c>
    </row>
    <row r="292" spans="1:20" ht="14.5" x14ac:dyDescent="0.35">
      <c r="A292" s="91"/>
      <c r="B292" s="91"/>
      <c r="C292" s="92"/>
      <c r="D292" s="212"/>
      <c r="E292" s="138"/>
      <c r="F292" s="139"/>
      <c r="G292" s="216"/>
      <c r="H292" s="71" t="str">
        <f t="shared" si="65"/>
        <v/>
      </c>
      <c r="I292" s="92"/>
      <c r="J292" s="70" t="str">
        <f t="shared" si="55"/>
        <v/>
      </c>
      <c r="K292" s="218" t="str">
        <f t="shared" si="56"/>
        <v/>
      </c>
      <c r="L292" s="153" t="str">
        <f t="shared" si="62"/>
        <v/>
      </c>
      <c r="M292" s="77" t="str">
        <f t="shared" si="60"/>
        <v/>
      </c>
      <c r="N292" s="77">
        <f t="shared" si="66"/>
        <v>0</v>
      </c>
      <c r="O292" s="76">
        <f t="shared" si="57"/>
        <v>0</v>
      </c>
      <c r="P292" s="76">
        <f t="shared" si="61"/>
        <v>0</v>
      </c>
      <c r="Q292" s="77">
        <f t="shared" si="63"/>
        <v>0</v>
      </c>
      <c r="R292" s="77">
        <f t="shared" si="58"/>
        <v>0</v>
      </c>
      <c r="S292" s="222">
        <f t="shared" si="59"/>
        <v>0</v>
      </c>
      <c r="T292" s="77">
        <f t="shared" si="64"/>
        <v>0</v>
      </c>
    </row>
    <row r="293" spans="1:20" ht="14.5" x14ac:dyDescent="0.35">
      <c r="A293" s="91"/>
      <c r="B293" s="91"/>
      <c r="C293" s="92"/>
      <c r="D293" s="212"/>
      <c r="E293" s="138"/>
      <c r="F293" s="139"/>
      <c r="G293" s="216"/>
      <c r="H293" s="71" t="str">
        <f t="shared" si="65"/>
        <v/>
      </c>
      <c r="I293" s="92"/>
      <c r="J293" s="70" t="str">
        <f t="shared" si="55"/>
        <v/>
      </c>
      <c r="K293" s="218" t="str">
        <f t="shared" si="56"/>
        <v/>
      </c>
      <c r="L293" s="153" t="str">
        <f t="shared" si="62"/>
        <v/>
      </c>
      <c r="M293" s="77" t="str">
        <f t="shared" si="60"/>
        <v/>
      </c>
      <c r="N293" s="77">
        <f t="shared" si="66"/>
        <v>0</v>
      </c>
      <c r="O293" s="76">
        <f t="shared" si="57"/>
        <v>0</v>
      </c>
      <c r="P293" s="76">
        <f t="shared" si="61"/>
        <v>0</v>
      </c>
      <c r="Q293" s="77">
        <f t="shared" si="63"/>
        <v>0</v>
      </c>
      <c r="R293" s="77">
        <f t="shared" si="58"/>
        <v>0</v>
      </c>
      <c r="S293" s="222">
        <f t="shared" si="59"/>
        <v>0</v>
      </c>
      <c r="T293" s="77">
        <f t="shared" si="64"/>
        <v>0</v>
      </c>
    </row>
    <row r="294" spans="1:20" ht="14.5" x14ac:dyDescent="0.35">
      <c r="A294" s="91"/>
      <c r="B294" s="91"/>
      <c r="C294" s="92"/>
      <c r="D294" s="212"/>
      <c r="E294" s="138"/>
      <c r="F294" s="139"/>
      <c r="G294" s="216"/>
      <c r="H294" s="71" t="str">
        <f t="shared" si="65"/>
        <v/>
      </c>
      <c r="I294" s="92"/>
      <c r="J294" s="70" t="str">
        <f t="shared" si="55"/>
        <v/>
      </c>
      <c r="K294" s="218" t="str">
        <f t="shared" si="56"/>
        <v/>
      </c>
      <c r="L294" s="153" t="str">
        <f t="shared" si="62"/>
        <v/>
      </c>
      <c r="M294" s="77" t="str">
        <f t="shared" si="60"/>
        <v/>
      </c>
      <c r="N294" s="77">
        <f t="shared" si="66"/>
        <v>0</v>
      </c>
      <c r="O294" s="76">
        <f t="shared" si="57"/>
        <v>0</v>
      </c>
      <c r="P294" s="76">
        <f t="shared" si="61"/>
        <v>0</v>
      </c>
      <c r="Q294" s="77">
        <f t="shared" si="63"/>
        <v>0</v>
      </c>
      <c r="R294" s="77">
        <f t="shared" si="58"/>
        <v>0</v>
      </c>
      <c r="S294" s="222">
        <f t="shared" si="59"/>
        <v>0</v>
      </c>
      <c r="T294" s="77">
        <f t="shared" si="64"/>
        <v>0</v>
      </c>
    </row>
    <row r="295" spans="1:20" ht="14.5" x14ac:dyDescent="0.35">
      <c r="A295" s="91"/>
      <c r="B295" s="91"/>
      <c r="C295" s="92"/>
      <c r="D295" s="212"/>
      <c r="E295" s="138"/>
      <c r="F295" s="139"/>
      <c r="G295" s="216"/>
      <c r="H295" s="71" t="str">
        <f t="shared" si="65"/>
        <v/>
      </c>
      <c r="I295" s="92"/>
      <c r="J295" s="70" t="str">
        <f t="shared" si="55"/>
        <v/>
      </c>
      <c r="K295" s="218" t="str">
        <f t="shared" si="56"/>
        <v/>
      </c>
      <c r="L295" s="153" t="str">
        <f t="shared" si="62"/>
        <v/>
      </c>
      <c r="M295" s="77" t="str">
        <f t="shared" si="60"/>
        <v/>
      </c>
      <c r="N295" s="77">
        <f t="shared" si="66"/>
        <v>0</v>
      </c>
      <c r="O295" s="76">
        <f t="shared" si="57"/>
        <v>0</v>
      </c>
      <c r="P295" s="76">
        <f t="shared" si="61"/>
        <v>0</v>
      </c>
      <c r="Q295" s="77">
        <f t="shared" si="63"/>
        <v>0</v>
      </c>
      <c r="R295" s="77">
        <f t="shared" si="58"/>
        <v>0</v>
      </c>
      <c r="S295" s="222">
        <f t="shared" si="59"/>
        <v>0</v>
      </c>
      <c r="T295" s="77">
        <f t="shared" si="64"/>
        <v>0</v>
      </c>
    </row>
    <row r="296" spans="1:20" ht="14.5" x14ac:dyDescent="0.35">
      <c r="A296" s="91"/>
      <c r="B296" s="91"/>
      <c r="C296" s="92"/>
      <c r="D296" s="212"/>
      <c r="E296" s="138"/>
      <c r="F296" s="139"/>
      <c r="G296" s="216"/>
      <c r="H296" s="71" t="str">
        <f t="shared" si="65"/>
        <v/>
      </c>
      <c r="I296" s="92"/>
      <c r="J296" s="70" t="str">
        <f t="shared" si="55"/>
        <v/>
      </c>
      <c r="K296" s="218" t="str">
        <f t="shared" si="56"/>
        <v/>
      </c>
      <c r="L296" s="153" t="str">
        <f t="shared" si="62"/>
        <v/>
      </c>
      <c r="M296" s="77" t="str">
        <f t="shared" si="60"/>
        <v/>
      </c>
      <c r="N296" s="77">
        <f t="shared" si="66"/>
        <v>0</v>
      </c>
      <c r="O296" s="76">
        <f t="shared" si="57"/>
        <v>0</v>
      </c>
      <c r="P296" s="76">
        <f t="shared" si="61"/>
        <v>0</v>
      </c>
      <c r="Q296" s="77">
        <f t="shared" si="63"/>
        <v>0</v>
      </c>
      <c r="R296" s="77">
        <f t="shared" si="58"/>
        <v>0</v>
      </c>
      <c r="S296" s="222">
        <f t="shared" si="59"/>
        <v>0</v>
      </c>
      <c r="T296" s="77">
        <f t="shared" si="64"/>
        <v>0</v>
      </c>
    </row>
    <row r="297" spans="1:20" ht="14.5" x14ac:dyDescent="0.35">
      <c r="A297" s="91"/>
      <c r="B297" s="91"/>
      <c r="C297" s="92"/>
      <c r="D297" s="212"/>
      <c r="E297" s="138"/>
      <c r="F297" s="139"/>
      <c r="G297" s="216"/>
      <c r="H297" s="71" t="str">
        <f t="shared" si="65"/>
        <v/>
      </c>
      <c r="I297" s="92"/>
      <c r="J297" s="70" t="str">
        <f t="shared" si="55"/>
        <v/>
      </c>
      <c r="K297" s="218" t="str">
        <f t="shared" si="56"/>
        <v/>
      </c>
      <c r="L297" s="153" t="str">
        <f t="shared" si="62"/>
        <v/>
      </c>
      <c r="M297" s="77" t="str">
        <f t="shared" si="60"/>
        <v/>
      </c>
      <c r="N297" s="77">
        <f t="shared" si="66"/>
        <v>0</v>
      </c>
      <c r="O297" s="76">
        <f t="shared" si="57"/>
        <v>0</v>
      </c>
      <c r="P297" s="76">
        <f t="shared" si="61"/>
        <v>0</v>
      </c>
      <c r="Q297" s="77">
        <f t="shared" si="63"/>
        <v>0</v>
      </c>
      <c r="R297" s="77">
        <f t="shared" si="58"/>
        <v>0</v>
      </c>
      <c r="S297" s="222">
        <f t="shared" si="59"/>
        <v>0</v>
      </c>
      <c r="T297" s="77">
        <f t="shared" si="64"/>
        <v>0</v>
      </c>
    </row>
    <row r="298" spans="1:20" ht="14.5" x14ac:dyDescent="0.35">
      <c r="A298" s="91"/>
      <c r="B298" s="91"/>
      <c r="C298" s="92"/>
      <c r="D298" s="212"/>
      <c r="E298" s="138"/>
      <c r="F298" s="139"/>
      <c r="G298" s="216"/>
      <c r="H298" s="71" t="str">
        <f t="shared" si="65"/>
        <v/>
      </c>
      <c r="I298" s="92"/>
      <c r="J298" s="70" t="str">
        <f t="shared" si="55"/>
        <v/>
      </c>
      <c r="K298" s="218" t="str">
        <f t="shared" si="56"/>
        <v/>
      </c>
      <c r="L298" s="153" t="str">
        <f t="shared" si="62"/>
        <v/>
      </c>
      <c r="M298" s="77" t="str">
        <f t="shared" si="60"/>
        <v/>
      </c>
      <c r="N298" s="77">
        <f t="shared" si="66"/>
        <v>0</v>
      </c>
      <c r="O298" s="76">
        <f t="shared" si="57"/>
        <v>0</v>
      </c>
      <c r="P298" s="76">
        <f t="shared" si="61"/>
        <v>0</v>
      </c>
      <c r="Q298" s="77">
        <f t="shared" si="63"/>
        <v>0</v>
      </c>
      <c r="R298" s="77">
        <f t="shared" si="58"/>
        <v>0</v>
      </c>
      <c r="S298" s="222">
        <f t="shared" si="59"/>
        <v>0</v>
      </c>
      <c r="T298" s="77">
        <f t="shared" si="64"/>
        <v>0</v>
      </c>
    </row>
    <row r="299" spans="1:20" ht="14.5" x14ac:dyDescent="0.35">
      <c r="A299" s="91"/>
      <c r="B299" s="91"/>
      <c r="C299" s="92"/>
      <c r="D299" s="212"/>
      <c r="E299" s="138"/>
      <c r="F299" s="139"/>
      <c r="G299" s="216"/>
      <c r="H299" s="71" t="str">
        <f t="shared" si="65"/>
        <v/>
      </c>
      <c r="I299" s="92"/>
      <c r="J299" s="70" t="str">
        <f t="shared" si="55"/>
        <v/>
      </c>
      <c r="K299" s="218" t="str">
        <f t="shared" si="56"/>
        <v/>
      </c>
      <c r="L299" s="153" t="str">
        <f t="shared" si="62"/>
        <v/>
      </c>
      <c r="M299" s="77" t="str">
        <f t="shared" si="60"/>
        <v/>
      </c>
      <c r="N299" s="77">
        <f t="shared" si="66"/>
        <v>0</v>
      </c>
      <c r="O299" s="76">
        <f t="shared" si="57"/>
        <v>0</v>
      </c>
      <c r="P299" s="76">
        <f t="shared" si="61"/>
        <v>0</v>
      </c>
      <c r="Q299" s="77">
        <f t="shared" si="63"/>
        <v>0</v>
      </c>
      <c r="R299" s="77">
        <f t="shared" si="58"/>
        <v>0</v>
      </c>
      <c r="S299" s="222">
        <f t="shared" si="59"/>
        <v>0</v>
      </c>
      <c r="T299" s="77">
        <f t="shared" si="64"/>
        <v>0</v>
      </c>
    </row>
    <row r="300" spans="1:20" ht="14.5" x14ac:dyDescent="0.35">
      <c r="A300" s="91"/>
      <c r="B300" s="91"/>
      <c r="C300" s="92"/>
      <c r="D300" s="212"/>
      <c r="E300" s="138"/>
      <c r="F300" s="139"/>
      <c r="G300" s="216"/>
      <c r="H300" s="71" t="str">
        <f t="shared" si="65"/>
        <v/>
      </c>
      <c r="I300" s="92"/>
      <c r="J300" s="70" t="str">
        <f t="shared" si="55"/>
        <v/>
      </c>
      <c r="K300" s="218" t="str">
        <f t="shared" si="56"/>
        <v/>
      </c>
      <c r="L300" s="153" t="str">
        <f t="shared" si="62"/>
        <v/>
      </c>
      <c r="M300" s="77" t="str">
        <f t="shared" si="60"/>
        <v/>
      </c>
      <c r="N300" s="77">
        <f t="shared" si="66"/>
        <v>0</v>
      </c>
      <c r="O300" s="76">
        <f t="shared" si="57"/>
        <v>0</v>
      </c>
      <c r="P300" s="76">
        <f t="shared" si="61"/>
        <v>0</v>
      </c>
      <c r="Q300" s="77">
        <f t="shared" si="63"/>
        <v>0</v>
      </c>
      <c r="R300" s="77">
        <f t="shared" si="58"/>
        <v>0</v>
      </c>
      <c r="S300" s="222">
        <f t="shared" si="59"/>
        <v>0</v>
      </c>
      <c r="T300" s="77">
        <f t="shared" si="64"/>
        <v>0</v>
      </c>
    </row>
    <row r="301" spans="1:20" ht="14.5" x14ac:dyDescent="0.35">
      <c r="A301" s="91"/>
      <c r="B301" s="91"/>
      <c r="C301" s="92"/>
      <c r="D301" s="212"/>
      <c r="E301" s="138"/>
      <c r="F301" s="139"/>
      <c r="G301" s="216"/>
      <c r="H301" s="71" t="str">
        <f t="shared" si="65"/>
        <v/>
      </c>
      <c r="I301" s="92"/>
      <c r="J301" s="70" t="str">
        <f t="shared" si="55"/>
        <v/>
      </c>
      <c r="K301" s="218" t="str">
        <f t="shared" si="56"/>
        <v/>
      </c>
      <c r="L301" s="153" t="str">
        <f t="shared" si="62"/>
        <v/>
      </c>
      <c r="M301" s="77" t="str">
        <f t="shared" si="60"/>
        <v/>
      </c>
      <c r="N301" s="77">
        <f t="shared" si="66"/>
        <v>0</v>
      </c>
      <c r="O301" s="76">
        <f t="shared" si="57"/>
        <v>0</v>
      </c>
      <c r="P301" s="76">
        <f t="shared" si="61"/>
        <v>0</v>
      </c>
      <c r="Q301" s="77">
        <f t="shared" si="63"/>
        <v>0</v>
      </c>
      <c r="R301" s="77">
        <f t="shared" si="58"/>
        <v>0</v>
      </c>
      <c r="S301" s="222">
        <f t="shared" si="59"/>
        <v>0</v>
      </c>
      <c r="T301" s="77">
        <f t="shared" si="64"/>
        <v>0</v>
      </c>
    </row>
    <row r="302" spans="1:20" ht="14.5" x14ac:dyDescent="0.35">
      <c r="A302" s="91"/>
      <c r="B302" s="91"/>
      <c r="C302" s="92"/>
      <c r="D302" s="212"/>
      <c r="E302" s="138"/>
      <c r="F302" s="139"/>
      <c r="G302" s="216"/>
      <c r="H302" s="71" t="str">
        <f t="shared" si="65"/>
        <v/>
      </c>
      <c r="I302" s="92"/>
      <c r="J302" s="70" t="str">
        <f t="shared" si="55"/>
        <v/>
      </c>
      <c r="K302" s="218" t="str">
        <f t="shared" si="56"/>
        <v/>
      </c>
      <c r="L302" s="153" t="str">
        <f t="shared" si="62"/>
        <v/>
      </c>
      <c r="M302" s="77" t="str">
        <f t="shared" si="60"/>
        <v/>
      </c>
      <c r="N302" s="77">
        <f t="shared" si="66"/>
        <v>0</v>
      </c>
      <c r="O302" s="76">
        <f t="shared" si="57"/>
        <v>0</v>
      </c>
      <c r="P302" s="76">
        <f t="shared" si="61"/>
        <v>0</v>
      </c>
      <c r="Q302" s="77">
        <f t="shared" si="63"/>
        <v>0</v>
      </c>
      <c r="R302" s="77">
        <f t="shared" si="58"/>
        <v>0</v>
      </c>
      <c r="S302" s="222">
        <f t="shared" si="59"/>
        <v>0</v>
      </c>
      <c r="T302" s="77">
        <f t="shared" si="64"/>
        <v>0</v>
      </c>
    </row>
    <row r="303" spans="1:20" ht="14.5" x14ac:dyDescent="0.35">
      <c r="A303" s="91"/>
      <c r="B303" s="91"/>
      <c r="C303" s="92"/>
      <c r="D303" s="212"/>
      <c r="E303" s="138"/>
      <c r="F303" s="139"/>
      <c r="G303" s="216"/>
      <c r="H303" s="71" t="str">
        <f t="shared" si="65"/>
        <v/>
      </c>
      <c r="I303" s="92"/>
      <c r="J303" s="70" t="str">
        <f t="shared" si="55"/>
        <v/>
      </c>
      <c r="K303" s="218" t="str">
        <f t="shared" si="56"/>
        <v/>
      </c>
      <c r="L303" s="153" t="str">
        <f t="shared" si="62"/>
        <v/>
      </c>
      <c r="M303" s="77" t="str">
        <f t="shared" si="60"/>
        <v/>
      </c>
      <c r="N303" s="77">
        <f t="shared" si="66"/>
        <v>0</v>
      </c>
      <c r="O303" s="76">
        <f t="shared" si="57"/>
        <v>0</v>
      </c>
      <c r="P303" s="76">
        <f t="shared" si="61"/>
        <v>0</v>
      </c>
      <c r="Q303" s="77">
        <f t="shared" si="63"/>
        <v>0</v>
      </c>
      <c r="R303" s="77">
        <f t="shared" si="58"/>
        <v>0</v>
      </c>
      <c r="S303" s="222">
        <f t="shared" si="59"/>
        <v>0</v>
      </c>
      <c r="T303" s="77">
        <f t="shared" si="64"/>
        <v>0</v>
      </c>
    </row>
    <row r="304" spans="1:20" ht="14.5" x14ac:dyDescent="0.35">
      <c r="A304" s="91"/>
      <c r="B304" s="91"/>
      <c r="C304" s="92"/>
      <c r="D304" s="212"/>
      <c r="E304" s="138"/>
      <c r="F304" s="139"/>
      <c r="G304" s="216"/>
      <c r="H304" s="71" t="str">
        <f t="shared" si="65"/>
        <v/>
      </c>
      <c r="I304" s="92"/>
      <c r="J304" s="70" t="str">
        <f t="shared" si="55"/>
        <v/>
      </c>
      <c r="K304" s="218" t="str">
        <f t="shared" si="56"/>
        <v/>
      </c>
      <c r="L304" s="153" t="str">
        <f t="shared" si="62"/>
        <v/>
      </c>
      <c r="M304" s="77" t="str">
        <f t="shared" si="60"/>
        <v/>
      </c>
      <c r="N304" s="77">
        <f t="shared" si="66"/>
        <v>0</v>
      </c>
      <c r="O304" s="76">
        <f t="shared" si="57"/>
        <v>0</v>
      </c>
      <c r="P304" s="76">
        <f t="shared" si="61"/>
        <v>0</v>
      </c>
      <c r="Q304" s="77">
        <f t="shared" si="63"/>
        <v>0</v>
      </c>
      <c r="R304" s="77">
        <f t="shared" si="58"/>
        <v>0</v>
      </c>
      <c r="S304" s="222">
        <f t="shared" si="59"/>
        <v>0</v>
      </c>
      <c r="T304" s="77">
        <f t="shared" si="64"/>
        <v>0</v>
      </c>
    </row>
    <row r="305" spans="1:20" ht="14.5" x14ac:dyDescent="0.35">
      <c r="A305" s="91"/>
      <c r="B305" s="91"/>
      <c r="C305" s="92"/>
      <c r="D305" s="212"/>
      <c r="E305" s="138"/>
      <c r="F305" s="139"/>
      <c r="G305" s="216"/>
      <c r="H305" s="71" t="str">
        <f t="shared" si="65"/>
        <v/>
      </c>
      <c r="I305" s="92"/>
      <c r="J305" s="70" t="str">
        <f t="shared" ref="J305:J368" si="67">IF(C305*D305&gt;0,+C305/D305,"")</f>
        <v/>
      </c>
      <c r="K305" s="218" t="str">
        <f t="shared" ref="K305:K368" si="68">IF(C305*D305&gt;0,+E305*G305,"")</f>
        <v/>
      </c>
      <c r="L305" s="153" t="str">
        <f t="shared" si="62"/>
        <v/>
      </c>
      <c r="M305" s="77" t="str">
        <f t="shared" si="60"/>
        <v/>
      </c>
      <c r="N305" s="77">
        <f t="shared" si="66"/>
        <v>0</v>
      </c>
      <c r="O305" s="76">
        <f t="shared" ref="O305:O368" si="69">IF(F305&gt;E305,1,0)</f>
        <v>0</v>
      </c>
      <c r="P305" s="76">
        <f t="shared" si="61"/>
        <v>0</v>
      </c>
      <c r="Q305" s="77">
        <f t="shared" si="63"/>
        <v>0</v>
      </c>
      <c r="R305" s="77">
        <f t="shared" ref="R305:R368" si="70">IF(AND(F305&lt;1,I305&gt;0),1,0)</f>
        <v>0</v>
      </c>
      <c r="S305" s="222">
        <f t="shared" ref="S305:S368" si="71">IF(AND(ISBLANK(A305),ISBLANK(C305),ISBLANK(D305),ISBLANK(E305),ISBLANK(F305),ISBLANK(G305),ISBLANK(I305)),0,IF(ISBLANK(B305),1,0))</f>
        <v>0</v>
      </c>
      <c r="T305" s="77">
        <f t="shared" si="64"/>
        <v>0</v>
      </c>
    </row>
    <row r="306" spans="1:20" ht="14.5" x14ac:dyDescent="0.35">
      <c r="A306" s="91"/>
      <c r="B306" s="91"/>
      <c r="C306" s="92"/>
      <c r="D306" s="212"/>
      <c r="E306" s="138"/>
      <c r="F306" s="139"/>
      <c r="G306" s="216"/>
      <c r="H306" s="71" t="str">
        <f t="shared" si="65"/>
        <v/>
      </c>
      <c r="I306" s="92"/>
      <c r="J306" s="70" t="str">
        <f t="shared" si="67"/>
        <v/>
      </c>
      <c r="K306" s="218" t="str">
        <f t="shared" si="68"/>
        <v/>
      </c>
      <c r="L306" s="153" t="str">
        <f t="shared" si="62"/>
        <v/>
      </c>
      <c r="M306" s="77" t="str">
        <f t="shared" si="60"/>
        <v/>
      </c>
      <c r="N306" s="77">
        <f t="shared" si="66"/>
        <v>0</v>
      </c>
      <c r="O306" s="76">
        <f t="shared" si="69"/>
        <v>0</v>
      </c>
      <c r="P306" s="76">
        <f t="shared" si="61"/>
        <v>0</v>
      </c>
      <c r="Q306" s="77">
        <f t="shared" si="63"/>
        <v>0</v>
      </c>
      <c r="R306" s="77">
        <f t="shared" si="70"/>
        <v>0</v>
      </c>
      <c r="S306" s="222">
        <f t="shared" si="71"/>
        <v>0</v>
      </c>
      <c r="T306" s="77">
        <f t="shared" si="64"/>
        <v>0</v>
      </c>
    </row>
    <row r="307" spans="1:20" ht="14.5" x14ac:dyDescent="0.35">
      <c r="A307" s="91"/>
      <c r="B307" s="91"/>
      <c r="C307" s="92"/>
      <c r="D307" s="212"/>
      <c r="E307" s="138"/>
      <c r="F307" s="139"/>
      <c r="G307" s="216"/>
      <c r="H307" s="71" t="str">
        <f t="shared" si="65"/>
        <v/>
      </c>
      <c r="I307" s="92"/>
      <c r="J307" s="70" t="str">
        <f t="shared" si="67"/>
        <v/>
      </c>
      <c r="K307" s="218" t="str">
        <f t="shared" si="68"/>
        <v/>
      </c>
      <c r="L307" s="153" t="str">
        <f t="shared" si="62"/>
        <v/>
      </c>
      <c r="M307" s="77" t="str">
        <f t="shared" si="60"/>
        <v/>
      </c>
      <c r="N307" s="77">
        <f t="shared" si="66"/>
        <v>0</v>
      </c>
      <c r="O307" s="76">
        <f t="shared" si="69"/>
        <v>0</v>
      </c>
      <c r="P307" s="76">
        <f t="shared" si="61"/>
        <v>0</v>
      </c>
      <c r="Q307" s="77">
        <f t="shared" si="63"/>
        <v>0</v>
      </c>
      <c r="R307" s="77">
        <f t="shared" si="70"/>
        <v>0</v>
      </c>
      <c r="S307" s="222">
        <f t="shared" si="71"/>
        <v>0</v>
      </c>
      <c r="T307" s="77">
        <f t="shared" si="64"/>
        <v>0</v>
      </c>
    </row>
    <row r="308" spans="1:20" ht="14.5" x14ac:dyDescent="0.35">
      <c r="A308" s="91"/>
      <c r="B308" s="91"/>
      <c r="C308" s="92"/>
      <c r="D308" s="212"/>
      <c r="E308" s="138"/>
      <c r="F308" s="139"/>
      <c r="G308" s="216"/>
      <c r="H308" s="71" t="str">
        <f t="shared" si="65"/>
        <v/>
      </c>
      <c r="I308" s="92"/>
      <c r="J308" s="70" t="str">
        <f t="shared" si="67"/>
        <v/>
      </c>
      <c r="K308" s="218" t="str">
        <f t="shared" si="68"/>
        <v/>
      </c>
      <c r="L308" s="153" t="str">
        <f t="shared" si="62"/>
        <v/>
      </c>
      <c r="M308" s="77" t="str">
        <f t="shared" si="60"/>
        <v/>
      </c>
      <c r="N308" s="77">
        <f t="shared" si="66"/>
        <v>0</v>
      </c>
      <c r="O308" s="76">
        <f t="shared" si="69"/>
        <v>0</v>
      </c>
      <c r="P308" s="76">
        <f t="shared" si="61"/>
        <v>0</v>
      </c>
      <c r="Q308" s="77">
        <f t="shared" si="63"/>
        <v>0</v>
      </c>
      <c r="R308" s="77">
        <f t="shared" si="70"/>
        <v>0</v>
      </c>
      <c r="S308" s="222">
        <f t="shared" si="71"/>
        <v>0</v>
      </c>
      <c r="T308" s="77">
        <f t="shared" si="64"/>
        <v>0</v>
      </c>
    </row>
    <row r="309" spans="1:20" ht="14.5" x14ac:dyDescent="0.35">
      <c r="A309" s="91"/>
      <c r="B309" s="91"/>
      <c r="C309" s="92"/>
      <c r="D309" s="212"/>
      <c r="E309" s="138"/>
      <c r="F309" s="139"/>
      <c r="G309" s="216"/>
      <c r="H309" s="71" t="str">
        <f t="shared" si="65"/>
        <v/>
      </c>
      <c r="I309" s="92"/>
      <c r="J309" s="70" t="str">
        <f t="shared" si="67"/>
        <v/>
      </c>
      <c r="K309" s="218" t="str">
        <f t="shared" si="68"/>
        <v/>
      </c>
      <c r="L309" s="153" t="str">
        <f t="shared" si="62"/>
        <v/>
      </c>
      <c r="M309" s="77" t="str">
        <f t="shared" si="60"/>
        <v/>
      </c>
      <c r="N309" s="77">
        <f t="shared" si="66"/>
        <v>0</v>
      </c>
      <c r="O309" s="76">
        <f t="shared" si="69"/>
        <v>0</v>
      </c>
      <c r="P309" s="76">
        <f t="shared" si="61"/>
        <v>0</v>
      </c>
      <c r="Q309" s="77">
        <f t="shared" si="63"/>
        <v>0</v>
      </c>
      <c r="R309" s="77">
        <f t="shared" si="70"/>
        <v>0</v>
      </c>
      <c r="S309" s="222">
        <f t="shared" si="71"/>
        <v>0</v>
      </c>
      <c r="T309" s="77">
        <f t="shared" si="64"/>
        <v>0</v>
      </c>
    </row>
    <row r="310" spans="1:20" ht="14.5" x14ac:dyDescent="0.35">
      <c r="A310" s="91"/>
      <c r="B310" s="91"/>
      <c r="C310" s="92"/>
      <c r="D310" s="212"/>
      <c r="E310" s="138"/>
      <c r="F310" s="139"/>
      <c r="G310" s="216"/>
      <c r="H310" s="71" t="str">
        <f t="shared" si="65"/>
        <v/>
      </c>
      <c r="I310" s="92"/>
      <c r="J310" s="70" t="str">
        <f t="shared" si="67"/>
        <v/>
      </c>
      <c r="K310" s="218" t="str">
        <f t="shared" si="68"/>
        <v/>
      </c>
      <c r="L310" s="153" t="str">
        <f t="shared" si="62"/>
        <v/>
      </c>
      <c r="M310" s="77" t="str">
        <f t="shared" si="60"/>
        <v/>
      </c>
      <c r="N310" s="77">
        <f t="shared" si="66"/>
        <v>0</v>
      </c>
      <c r="O310" s="76">
        <f t="shared" si="69"/>
        <v>0</v>
      </c>
      <c r="P310" s="76">
        <f t="shared" si="61"/>
        <v>0</v>
      </c>
      <c r="Q310" s="77">
        <f t="shared" si="63"/>
        <v>0</v>
      </c>
      <c r="R310" s="77">
        <f t="shared" si="70"/>
        <v>0</v>
      </c>
      <c r="S310" s="222">
        <f t="shared" si="71"/>
        <v>0</v>
      </c>
      <c r="T310" s="77">
        <f t="shared" si="64"/>
        <v>0</v>
      </c>
    </row>
    <row r="311" spans="1:20" ht="14.5" x14ac:dyDescent="0.35">
      <c r="A311" s="91"/>
      <c r="B311" s="91"/>
      <c r="C311" s="92"/>
      <c r="D311" s="212"/>
      <c r="E311" s="138"/>
      <c r="F311" s="139"/>
      <c r="G311" s="216"/>
      <c r="H311" s="71" t="str">
        <f t="shared" si="65"/>
        <v/>
      </c>
      <c r="I311" s="92"/>
      <c r="J311" s="70" t="str">
        <f t="shared" si="67"/>
        <v/>
      </c>
      <c r="K311" s="218" t="str">
        <f t="shared" si="68"/>
        <v/>
      </c>
      <c r="L311" s="153" t="str">
        <f t="shared" si="62"/>
        <v/>
      </c>
      <c r="M311" s="77" t="str">
        <f t="shared" si="60"/>
        <v/>
      </c>
      <c r="N311" s="77">
        <f t="shared" si="66"/>
        <v>0</v>
      </c>
      <c r="O311" s="76">
        <f t="shared" si="69"/>
        <v>0</v>
      </c>
      <c r="P311" s="76">
        <f t="shared" si="61"/>
        <v>0</v>
      </c>
      <c r="Q311" s="77">
        <f t="shared" si="63"/>
        <v>0</v>
      </c>
      <c r="R311" s="77">
        <f t="shared" si="70"/>
        <v>0</v>
      </c>
      <c r="S311" s="222">
        <f t="shared" si="71"/>
        <v>0</v>
      </c>
      <c r="T311" s="77">
        <f t="shared" si="64"/>
        <v>0</v>
      </c>
    </row>
    <row r="312" spans="1:20" ht="14.5" x14ac:dyDescent="0.35">
      <c r="A312" s="91"/>
      <c r="B312" s="91"/>
      <c r="C312" s="92"/>
      <c r="D312" s="212"/>
      <c r="E312" s="138"/>
      <c r="F312" s="139"/>
      <c r="G312" s="216"/>
      <c r="H312" s="71" t="str">
        <f t="shared" si="65"/>
        <v/>
      </c>
      <c r="I312" s="92"/>
      <c r="J312" s="70" t="str">
        <f t="shared" si="67"/>
        <v/>
      </c>
      <c r="K312" s="218" t="str">
        <f t="shared" si="68"/>
        <v/>
      </c>
      <c r="L312" s="153" t="str">
        <f t="shared" si="62"/>
        <v/>
      </c>
      <c r="M312" s="77" t="str">
        <f t="shared" si="60"/>
        <v/>
      </c>
      <c r="N312" s="77">
        <f t="shared" si="66"/>
        <v>0</v>
      </c>
      <c r="O312" s="76">
        <f t="shared" si="69"/>
        <v>0</v>
      </c>
      <c r="P312" s="76">
        <f t="shared" si="61"/>
        <v>0</v>
      </c>
      <c r="Q312" s="77">
        <f t="shared" si="63"/>
        <v>0</v>
      </c>
      <c r="R312" s="77">
        <f t="shared" si="70"/>
        <v>0</v>
      </c>
      <c r="S312" s="222">
        <f t="shared" si="71"/>
        <v>0</v>
      </c>
      <c r="T312" s="77">
        <f t="shared" si="64"/>
        <v>0</v>
      </c>
    </row>
    <row r="313" spans="1:20" ht="14.5" x14ac:dyDescent="0.35">
      <c r="A313" s="91"/>
      <c r="B313" s="91"/>
      <c r="C313" s="92"/>
      <c r="D313" s="212"/>
      <c r="E313" s="138"/>
      <c r="F313" s="139"/>
      <c r="G313" s="216"/>
      <c r="H313" s="71" t="str">
        <f t="shared" si="65"/>
        <v/>
      </c>
      <c r="I313" s="92"/>
      <c r="J313" s="70" t="str">
        <f t="shared" si="67"/>
        <v/>
      </c>
      <c r="K313" s="218" t="str">
        <f t="shared" si="68"/>
        <v/>
      </c>
      <c r="L313" s="153" t="str">
        <f t="shared" si="62"/>
        <v/>
      </c>
      <c r="M313" s="77" t="str">
        <f t="shared" si="60"/>
        <v/>
      </c>
      <c r="N313" s="77">
        <f t="shared" si="66"/>
        <v>0</v>
      </c>
      <c r="O313" s="76">
        <f t="shared" si="69"/>
        <v>0</v>
      </c>
      <c r="P313" s="76">
        <f t="shared" si="61"/>
        <v>0</v>
      </c>
      <c r="Q313" s="77">
        <f t="shared" si="63"/>
        <v>0</v>
      </c>
      <c r="R313" s="77">
        <f t="shared" si="70"/>
        <v>0</v>
      </c>
      <c r="S313" s="222">
        <f t="shared" si="71"/>
        <v>0</v>
      </c>
      <c r="T313" s="77">
        <f t="shared" si="64"/>
        <v>0</v>
      </c>
    </row>
    <row r="314" spans="1:20" ht="14.5" x14ac:dyDescent="0.35">
      <c r="A314" s="91"/>
      <c r="B314" s="91"/>
      <c r="C314" s="92"/>
      <c r="D314" s="212"/>
      <c r="E314" s="138"/>
      <c r="F314" s="139"/>
      <c r="G314" s="216"/>
      <c r="H314" s="71" t="str">
        <f t="shared" si="65"/>
        <v/>
      </c>
      <c r="I314" s="92"/>
      <c r="J314" s="70" t="str">
        <f t="shared" si="67"/>
        <v/>
      </c>
      <c r="K314" s="218" t="str">
        <f t="shared" si="68"/>
        <v/>
      </c>
      <c r="L314" s="153" t="str">
        <f t="shared" si="62"/>
        <v/>
      </c>
      <c r="M314" s="77" t="str">
        <f t="shared" si="60"/>
        <v/>
      </c>
      <c r="N314" s="77">
        <f t="shared" si="66"/>
        <v>0</v>
      </c>
      <c r="O314" s="76">
        <f t="shared" si="69"/>
        <v>0</v>
      </c>
      <c r="P314" s="76">
        <f t="shared" si="61"/>
        <v>0</v>
      </c>
      <c r="Q314" s="77">
        <f t="shared" si="63"/>
        <v>0</v>
      </c>
      <c r="R314" s="77">
        <f t="shared" si="70"/>
        <v>0</v>
      </c>
      <c r="S314" s="222">
        <f t="shared" si="71"/>
        <v>0</v>
      </c>
      <c r="T314" s="77">
        <f t="shared" si="64"/>
        <v>0</v>
      </c>
    </row>
    <row r="315" spans="1:20" ht="14.5" x14ac:dyDescent="0.35">
      <c r="A315" s="91"/>
      <c r="B315" s="91"/>
      <c r="C315" s="92"/>
      <c r="D315" s="212"/>
      <c r="E315" s="138"/>
      <c r="F315" s="139"/>
      <c r="G315" s="216"/>
      <c r="H315" s="71" t="str">
        <f t="shared" si="65"/>
        <v/>
      </c>
      <c r="I315" s="92"/>
      <c r="J315" s="70" t="str">
        <f t="shared" si="67"/>
        <v/>
      </c>
      <c r="K315" s="218" t="str">
        <f t="shared" si="68"/>
        <v/>
      </c>
      <c r="L315" s="153" t="str">
        <f t="shared" si="62"/>
        <v/>
      </c>
      <c r="M315" s="77" t="str">
        <f t="shared" si="60"/>
        <v/>
      </c>
      <c r="N315" s="77">
        <f t="shared" si="66"/>
        <v>0</v>
      </c>
      <c r="O315" s="76">
        <f t="shared" si="69"/>
        <v>0</v>
      </c>
      <c r="P315" s="76">
        <f t="shared" si="61"/>
        <v>0</v>
      </c>
      <c r="Q315" s="77">
        <f t="shared" si="63"/>
        <v>0</v>
      </c>
      <c r="R315" s="77">
        <f t="shared" si="70"/>
        <v>0</v>
      </c>
      <c r="S315" s="222">
        <f t="shared" si="71"/>
        <v>0</v>
      </c>
      <c r="T315" s="77">
        <f t="shared" si="64"/>
        <v>0</v>
      </c>
    </row>
    <row r="316" spans="1:20" ht="14.5" x14ac:dyDescent="0.35">
      <c r="A316" s="91"/>
      <c r="B316" s="91"/>
      <c r="C316" s="92"/>
      <c r="D316" s="212"/>
      <c r="E316" s="138"/>
      <c r="F316" s="139"/>
      <c r="G316" s="216"/>
      <c r="H316" s="71" t="str">
        <f t="shared" si="65"/>
        <v/>
      </c>
      <c r="I316" s="92"/>
      <c r="J316" s="70" t="str">
        <f t="shared" si="67"/>
        <v/>
      </c>
      <c r="K316" s="218" t="str">
        <f t="shared" si="68"/>
        <v/>
      </c>
      <c r="L316" s="153" t="str">
        <f t="shared" si="62"/>
        <v/>
      </c>
      <c r="M316" s="77" t="str">
        <f t="shared" si="60"/>
        <v/>
      </c>
      <c r="N316" s="77">
        <f t="shared" si="66"/>
        <v>0</v>
      </c>
      <c r="O316" s="76">
        <f t="shared" si="69"/>
        <v>0</v>
      </c>
      <c r="P316" s="76">
        <f t="shared" si="61"/>
        <v>0</v>
      </c>
      <c r="Q316" s="77">
        <f t="shared" si="63"/>
        <v>0</v>
      </c>
      <c r="R316" s="77">
        <f t="shared" si="70"/>
        <v>0</v>
      </c>
      <c r="S316" s="222">
        <f t="shared" si="71"/>
        <v>0</v>
      </c>
      <c r="T316" s="77">
        <f t="shared" si="64"/>
        <v>0</v>
      </c>
    </row>
    <row r="317" spans="1:20" ht="14.5" x14ac:dyDescent="0.35">
      <c r="A317" s="91"/>
      <c r="B317" s="91"/>
      <c r="C317" s="92"/>
      <c r="D317" s="212"/>
      <c r="E317" s="138"/>
      <c r="F317" s="139"/>
      <c r="G317" s="216"/>
      <c r="H317" s="71" t="str">
        <f t="shared" si="65"/>
        <v/>
      </c>
      <c r="I317" s="92"/>
      <c r="J317" s="70" t="str">
        <f t="shared" si="67"/>
        <v/>
      </c>
      <c r="K317" s="218" t="str">
        <f t="shared" si="68"/>
        <v/>
      </c>
      <c r="L317" s="153" t="str">
        <f t="shared" si="62"/>
        <v/>
      </c>
      <c r="M317" s="77" t="str">
        <f t="shared" si="60"/>
        <v/>
      </c>
      <c r="N317" s="77">
        <f t="shared" si="66"/>
        <v>0</v>
      </c>
      <c r="O317" s="76">
        <f t="shared" si="69"/>
        <v>0</v>
      </c>
      <c r="P317" s="76">
        <f t="shared" si="61"/>
        <v>0</v>
      </c>
      <c r="Q317" s="77">
        <f t="shared" si="63"/>
        <v>0</v>
      </c>
      <c r="R317" s="77">
        <f t="shared" si="70"/>
        <v>0</v>
      </c>
      <c r="S317" s="222">
        <f t="shared" si="71"/>
        <v>0</v>
      </c>
      <c r="T317" s="77">
        <f t="shared" si="64"/>
        <v>0</v>
      </c>
    </row>
    <row r="318" spans="1:20" ht="14.5" x14ac:dyDescent="0.35">
      <c r="A318" s="91"/>
      <c r="B318" s="91"/>
      <c r="C318" s="92"/>
      <c r="D318" s="212"/>
      <c r="E318" s="138"/>
      <c r="F318" s="139"/>
      <c r="G318" s="216"/>
      <c r="H318" s="71" t="str">
        <f t="shared" si="65"/>
        <v/>
      </c>
      <c r="I318" s="92"/>
      <c r="J318" s="70" t="str">
        <f t="shared" si="67"/>
        <v/>
      </c>
      <c r="K318" s="218" t="str">
        <f t="shared" si="68"/>
        <v/>
      </c>
      <c r="L318" s="153" t="str">
        <f t="shared" si="62"/>
        <v/>
      </c>
      <c r="M318" s="77" t="str">
        <f t="shared" si="60"/>
        <v/>
      </c>
      <c r="N318" s="77">
        <f t="shared" si="66"/>
        <v>0</v>
      </c>
      <c r="O318" s="76">
        <f t="shared" si="69"/>
        <v>0</v>
      </c>
      <c r="P318" s="76">
        <f t="shared" si="61"/>
        <v>0</v>
      </c>
      <c r="Q318" s="77">
        <f t="shared" si="63"/>
        <v>0</v>
      </c>
      <c r="R318" s="77">
        <f t="shared" si="70"/>
        <v>0</v>
      </c>
      <c r="S318" s="222">
        <f t="shared" si="71"/>
        <v>0</v>
      </c>
      <c r="T318" s="77">
        <f t="shared" si="64"/>
        <v>0</v>
      </c>
    </row>
    <row r="319" spans="1:20" ht="14.5" x14ac:dyDescent="0.35">
      <c r="A319" s="91"/>
      <c r="B319" s="91"/>
      <c r="C319" s="92"/>
      <c r="D319" s="212"/>
      <c r="E319" s="138"/>
      <c r="F319" s="139"/>
      <c r="G319" s="216"/>
      <c r="H319" s="71" t="str">
        <f t="shared" si="65"/>
        <v/>
      </c>
      <c r="I319" s="92"/>
      <c r="J319" s="70" t="str">
        <f t="shared" si="67"/>
        <v/>
      </c>
      <c r="K319" s="218" t="str">
        <f t="shared" si="68"/>
        <v/>
      </c>
      <c r="L319" s="153" t="str">
        <f t="shared" si="62"/>
        <v/>
      </c>
      <c r="M319" s="77" t="str">
        <f t="shared" si="60"/>
        <v/>
      </c>
      <c r="N319" s="77">
        <f t="shared" si="66"/>
        <v>0</v>
      </c>
      <c r="O319" s="76">
        <f t="shared" si="69"/>
        <v>0</v>
      </c>
      <c r="P319" s="76">
        <f t="shared" si="61"/>
        <v>0</v>
      </c>
      <c r="Q319" s="77">
        <f t="shared" si="63"/>
        <v>0</v>
      </c>
      <c r="R319" s="77">
        <f t="shared" si="70"/>
        <v>0</v>
      </c>
      <c r="S319" s="222">
        <f t="shared" si="71"/>
        <v>0</v>
      </c>
      <c r="T319" s="77">
        <f t="shared" si="64"/>
        <v>0</v>
      </c>
    </row>
    <row r="320" spans="1:20" ht="14.5" x14ac:dyDescent="0.35">
      <c r="A320" s="91"/>
      <c r="B320" s="91"/>
      <c r="C320" s="92"/>
      <c r="D320" s="212"/>
      <c r="E320" s="138"/>
      <c r="F320" s="139"/>
      <c r="G320" s="216"/>
      <c r="H320" s="71" t="str">
        <f t="shared" si="65"/>
        <v/>
      </c>
      <c r="I320" s="92"/>
      <c r="J320" s="70" t="str">
        <f t="shared" si="67"/>
        <v/>
      </c>
      <c r="K320" s="218" t="str">
        <f t="shared" si="68"/>
        <v/>
      </c>
      <c r="L320" s="153" t="str">
        <f t="shared" si="62"/>
        <v/>
      </c>
      <c r="M320" s="77" t="str">
        <f t="shared" si="60"/>
        <v/>
      </c>
      <c r="N320" s="77">
        <f t="shared" si="66"/>
        <v>0</v>
      </c>
      <c r="O320" s="76">
        <f t="shared" si="69"/>
        <v>0</v>
      </c>
      <c r="P320" s="76">
        <f t="shared" si="61"/>
        <v>0</v>
      </c>
      <c r="Q320" s="77">
        <f t="shared" si="63"/>
        <v>0</v>
      </c>
      <c r="R320" s="77">
        <f t="shared" si="70"/>
        <v>0</v>
      </c>
      <c r="S320" s="222">
        <f t="shared" si="71"/>
        <v>0</v>
      </c>
      <c r="T320" s="77">
        <f t="shared" si="64"/>
        <v>0</v>
      </c>
    </row>
    <row r="321" spans="1:20" ht="14.5" x14ac:dyDescent="0.35">
      <c r="A321" s="91"/>
      <c r="B321" s="91"/>
      <c r="C321" s="92"/>
      <c r="D321" s="212"/>
      <c r="E321" s="138"/>
      <c r="F321" s="139"/>
      <c r="G321" s="216"/>
      <c r="H321" s="71" t="str">
        <f t="shared" si="65"/>
        <v/>
      </c>
      <c r="I321" s="92"/>
      <c r="J321" s="70" t="str">
        <f t="shared" si="67"/>
        <v/>
      </c>
      <c r="K321" s="218" t="str">
        <f t="shared" si="68"/>
        <v/>
      </c>
      <c r="L321" s="153" t="str">
        <f t="shared" si="62"/>
        <v/>
      </c>
      <c r="M321" s="77" t="str">
        <f t="shared" si="60"/>
        <v/>
      </c>
      <c r="N321" s="77">
        <f t="shared" si="66"/>
        <v>0</v>
      </c>
      <c r="O321" s="76">
        <f t="shared" si="69"/>
        <v>0</v>
      </c>
      <c r="P321" s="76">
        <f t="shared" si="61"/>
        <v>0</v>
      </c>
      <c r="Q321" s="77">
        <f t="shared" si="63"/>
        <v>0</v>
      </c>
      <c r="R321" s="77">
        <f t="shared" si="70"/>
        <v>0</v>
      </c>
      <c r="S321" s="222">
        <f t="shared" si="71"/>
        <v>0</v>
      </c>
      <c r="T321" s="77">
        <f t="shared" si="64"/>
        <v>0</v>
      </c>
    </row>
    <row r="322" spans="1:20" ht="14.5" x14ac:dyDescent="0.35">
      <c r="A322" s="91"/>
      <c r="B322" s="91"/>
      <c r="C322" s="92"/>
      <c r="D322" s="212"/>
      <c r="E322" s="138"/>
      <c r="F322" s="139"/>
      <c r="G322" s="216"/>
      <c r="H322" s="71" t="str">
        <f t="shared" si="65"/>
        <v/>
      </c>
      <c r="I322" s="92"/>
      <c r="J322" s="70" t="str">
        <f t="shared" si="67"/>
        <v/>
      </c>
      <c r="K322" s="218" t="str">
        <f t="shared" si="68"/>
        <v/>
      </c>
      <c r="L322" s="153" t="str">
        <f t="shared" si="62"/>
        <v/>
      </c>
      <c r="M322" s="77" t="str">
        <f t="shared" si="60"/>
        <v/>
      </c>
      <c r="N322" s="77">
        <f t="shared" si="66"/>
        <v>0</v>
      </c>
      <c r="O322" s="76">
        <f t="shared" si="69"/>
        <v>0</v>
      </c>
      <c r="P322" s="76">
        <f t="shared" si="61"/>
        <v>0</v>
      </c>
      <c r="Q322" s="77">
        <f t="shared" si="63"/>
        <v>0</v>
      </c>
      <c r="R322" s="77">
        <f t="shared" si="70"/>
        <v>0</v>
      </c>
      <c r="S322" s="222">
        <f t="shared" si="71"/>
        <v>0</v>
      </c>
      <c r="T322" s="77">
        <f t="shared" si="64"/>
        <v>0</v>
      </c>
    </row>
    <row r="323" spans="1:20" ht="14.5" x14ac:dyDescent="0.35">
      <c r="A323" s="91"/>
      <c r="B323" s="91"/>
      <c r="C323" s="92"/>
      <c r="D323" s="212"/>
      <c r="E323" s="138"/>
      <c r="F323" s="139"/>
      <c r="G323" s="216"/>
      <c r="H323" s="71" t="str">
        <f t="shared" si="65"/>
        <v/>
      </c>
      <c r="I323" s="92"/>
      <c r="J323" s="70" t="str">
        <f t="shared" si="67"/>
        <v/>
      </c>
      <c r="K323" s="218" t="str">
        <f t="shared" si="68"/>
        <v/>
      </c>
      <c r="L323" s="153" t="str">
        <f t="shared" si="62"/>
        <v/>
      </c>
      <c r="M323" s="77" t="str">
        <f t="shared" si="60"/>
        <v/>
      </c>
      <c r="N323" s="77">
        <f t="shared" si="66"/>
        <v>0</v>
      </c>
      <c r="O323" s="76">
        <f t="shared" si="69"/>
        <v>0</v>
      </c>
      <c r="P323" s="76">
        <f t="shared" si="61"/>
        <v>0</v>
      </c>
      <c r="Q323" s="77">
        <f t="shared" si="63"/>
        <v>0</v>
      </c>
      <c r="R323" s="77">
        <f t="shared" si="70"/>
        <v>0</v>
      </c>
      <c r="S323" s="222">
        <f t="shared" si="71"/>
        <v>0</v>
      </c>
      <c r="T323" s="77">
        <f t="shared" si="64"/>
        <v>0</v>
      </c>
    </row>
    <row r="324" spans="1:20" ht="14.5" x14ac:dyDescent="0.35">
      <c r="A324" s="91"/>
      <c r="B324" s="91"/>
      <c r="C324" s="92"/>
      <c r="D324" s="212"/>
      <c r="E324" s="138"/>
      <c r="F324" s="139"/>
      <c r="G324" s="216"/>
      <c r="H324" s="71" t="str">
        <f t="shared" si="65"/>
        <v/>
      </c>
      <c r="I324" s="92"/>
      <c r="J324" s="70" t="str">
        <f t="shared" si="67"/>
        <v/>
      </c>
      <c r="K324" s="218" t="str">
        <f t="shared" si="68"/>
        <v/>
      </c>
      <c r="L324" s="153" t="str">
        <f t="shared" si="62"/>
        <v/>
      </c>
      <c r="M324" s="77" t="str">
        <f t="shared" si="60"/>
        <v/>
      </c>
      <c r="N324" s="77">
        <f t="shared" si="66"/>
        <v>0</v>
      </c>
      <c r="O324" s="76">
        <f t="shared" si="69"/>
        <v>0</v>
      </c>
      <c r="P324" s="76">
        <f t="shared" si="61"/>
        <v>0</v>
      </c>
      <c r="Q324" s="77">
        <f t="shared" si="63"/>
        <v>0</v>
      </c>
      <c r="R324" s="77">
        <f t="shared" si="70"/>
        <v>0</v>
      </c>
      <c r="S324" s="222">
        <f t="shared" si="71"/>
        <v>0</v>
      </c>
      <c r="T324" s="77">
        <f t="shared" si="64"/>
        <v>0</v>
      </c>
    </row>
    <row r="325" spans="1:20" ht="14.5" x14ac:dyDescent="0.35">
      <c r="A325" s="91"/>
      <c r="B325" s="91"/>
      <c r="C325" s="92"/>
      <c r="D325" s="212"/>
      <c r="E325" s="138"/>
      <c r="F325" s="139"/>
      <c r="G325" s="216"/>
      <c r="H325" s="71" t="str">
        <f t="shared" si="65"/>
        <v/>
      </c>
      <c r="I325" s="92"/>
      <c r="J325" s="70" t="str">
        <f t="shared" si="67"/>
        <v/>
      </c>
      <c r="K325" s="218" t="str">
        <f t="shared" si="68"/>
        <v/>
      </c>
      <c r="L325" s="153" t="str">
        <f t="shared" si="62"/>
        <v/>
      </c>
      <c r="M325" s="77" t="str">
        <f t="shared" si="60"/>
        <v/>
      </c>
      <c r="N325" s="77">
        <f t="shared" si="66"/>
        <v>0</v>
      </c>
      <c r="O325" s="76">
        <f t="shared" si="69"/>
        <v>0</v>
      </c>
      <c r="P325" s="76">
        <f t="shared" si="61"/>
        <v>0</v>
      </c>
      <c r="Q325" s="77">
        <f t="shared" si="63"/>
        <v>0</v>
      </c>
      <c r="R325" s="77">
        <f t="shared" si="70"/>
        <v>0</v>
      </c>
      <c r="S325" s="222">
        <f t="shared" si="71"/>
        <v>0</v>
      </c>
      <c r="T325" s="77">
        <f t="shared" si="64"/>
        <v>0</v>
      </c>
    </row>
    <row r="326" spans="1:20" ht="14.5" x14ac:dyDescent="0.35">
      <c r="A326" s="91"/>
      <c r="B326" s="91"/>
      <c r="C326" s="92"/>
      <c r="D326" s="212"/>
      <c r="E326" s="138"/>
      <c r="F326" s="139"/>
      <c r="G326" s="216"/>
      <c r="H326" s="71" t="str">
        <f t="shared" si="65"/>
        <v/>
      </c>
      <c r="I326" s="92"/>
      <c r="J326" s="70" t="str">
        <f t="shared" si="67"/>
        <v/>
      </c>
      <c r="K326" s="218" t="str">
        <f t="shared" si="68"/>
        <v/>
      </c>
      <c r="L326" s="153" t="str">
        <f t="shared" si="62"/>
        <v/>
      </c>
      <c r="M326" s="77" t="str">
        <f t="shared" si="60"/>
        <v/>
      </c>
      <c r="N326" s="77">
        <f t="shared" si="66"/>
        <v>0</v>
      </c>
      <c r="O326" s="76">
        <f t="shared" si="69"/>
        <v>0</v>
      </c>
      <c r="P326" s="76">
        <f t="shared" si="61"/>
        <v>0</v>
      </c>
      <c r="Q326" s="77">
        <f t="shared" si="63"/>
        <v>0</v>
      </c>
      <c r="R326" s="77">
        <f t="shared" si="70"/>
        <v>0</v>
      </c>
      <c r="S326" s="222">
        <f t="shared" si="71"/>
        <v>0</v>
      </c>
      <c r="T326" s="77">
        <f t="shared" si="64"/>
        <v>0</v>
      </c>
    </row>
    <row r="327" spans="1:20" ht="14.5" x14ac:dyDescent="0.35">
      <c r="A327" s="91"/>
      <c r="B327" s="91"/>
      <c r="C327" s="92"/>
      <c r="D327" s="212"/>
      <c r="E327" s="138"/>
      <c r="F327" s="139"/>
      <c r="G327" s="216"/>
      <c r="H327" s="71" t="str">
        <f t="shared" si="65"/>
        <v/>
      </c>
      <c r="I327" s="92"/>
      <c r="J327" s="70" t="str">
        <f t="shared" si="67"/>
        <v/>
      </c>
      <c r="K327" s="218" t="str">
        <f t="shared" si="68"/>
        <v/>
      </c>
      <c r="L327" s="153" t="str">
        <f t="shared" si="62"/>
        <v/>
      </c>
      <c r="M327" s="77" t="str">
        <f t="shared" si="60"/>
        <v/>
      </c>
      <c r="N327" s="77">
        <f t="shared" si="66"/>
        <v>0</v>
      </c>
      <c r="O327" s="76">
        <f t="shared" si="69"/>
        <v>0</v>
      </c>
      <c r="P327" s="76">
        <f t="shared" si="61"/>
        <v>0</v>
      </c>
      <c r="Q327" s="77">
        <f t="shared" si="63"/>
        <v>0</v>
      </c>
      <c r="R327" s="77">
        <f t="shared" si="70"/>
        <v>0</v>
      </c>
      <c r="S327" s="222">
        <f t="shared" si="71"/>
        <v>0</v>
      </c>
      <c r="T327" s="77">
        <f t="shared" si="64"/>
        <v>0</v>
      </c>
    </row>
    <row r="328" spans="1:20" ht="14.5" x14ac:dyDescent="0.35">
      <c r="A328" s="91"/>
      <c r="B328" s="91"/>
      <c r="C328" s="92"/>
      <c r="D328" s="212"/>
      <c r="E328" s="138"/>
      <c r="F328" s="139"/>
      <c r="G328" s="216"/>
      <c r="H328" s="71" t="str">
        <f t="shared" si="65"/>
        <v/>
      </c>
      <c r="I328" s="92"/>
      <c r="J328" s="70" t="str">
        <f t="shared" si="67"/>
        <v/>
      </c>
      <c r="K328" s="218" t="str">
        <f t="shared" si="68"/>
        <v/>
      </c>
      <c r="L328" s="153" t="str">
        <f t="shared" si="62"/>
        <v/>
      </c>
      <c r="M328" s="77" t="str">
        <f t="shared" ref="M328:M370" si="72">IF(C328&gt;0,IF(J328&lt;=3470,$A$372,IF(J328&gt;=4340,$A$374,$A$373)),"")</f>
        <v/>
      </c>
      <c r="N328" s="77">
        <f t="shared" si="66"/>
        <v>0</v>
      </c>
      <c r="O328" s="76">
        <f t="shared" si="69"/>
        <v>0</v>
      </c>
      <c r="P328" s="76">
        <f t="shared" ref="P328:P370" si="73">IF(AND(M328=$A$373,ISBLANK(G328)),1,0)</f>
        <v>0</v>
      </c>
      <c r="Q328" s="77">
        <f t="shared" si="63"/>
        <v>0</v>
      </c>
      <c r="R328" s="77">
        <f t="shared" si="70"/>
        <v>0</v>
      </c>
      <c r="S328" s="222">
        <f t="shared" si="71"/>
        <v>0</v>
      </c>
      <c r="T328" s="77">
        <f t="shared" si="64"/>
        <v>0</v>
      </c>
    </row>
    <row r="329" spans="1:20" ht="14.5" x14ac:dyDescent="0.35">
      <c r="A329" s="91"/>
      <c r="B329" s="91"/>
      <c r="C329" s="92"/>
      <c r="D329" s="212"/>
      <c r="E329" s="138"/>
      <c r="F329" s="139"/>
      <c r="G329" s="216"/>
      <c r="H329" s="71" t="str">
        <f t="shared" si="65"/>
        <v/>
      </c>
      <c r="I329" s="92"/>
      <c r="J329" s="70" t="str">
        <f t="shared" si="67"/>
        <v/>
      </c>
      <c r="K329" s="218" t="str">
        <f t="shared" si="68"/>
        <v/>
      </c>
      <c r="L329" s="153" t="str">
        <f t="shared" ref="L329:L370" si="74">IF(AND(C329&gt;0,T329=0),IF(D329&gt;0,+E329*C329,C329)/$D$4*$D$5,"")</f>
        <v/>
      </c>
      <c r="M329" s="77" t="str">
        <f t="shared" si="72"/>
        <v/>
      </c>
      <c r="N329" s="77">
        <f t="shared" si="66"/>
        <v>0</v>
      </c>
      <c r="O329" s="76">
        <f t="shared" si="69"/>
        <v>0</v>
      </c>
      <c r="P329" s="76">
        <f t="shared" si="73"/>
        <v>0</v>
      </c>
      <c r="Q329" s="77">
        <f t="shared" ref="Q329:Q370" si="75">IF(AND(C329&gt;0,H329&lt;&gt;""),IF(OR(H329="",I329&gt;H329),1,0),0)</f>
        <v>0</v>
      </c>
      <c r="R329" s="77">
        <f t="shared" si="70"/>
        <v>0</v>
      </c>
      <c r="S329" s="222">
        <f t="shared" si="71"/>
        <v>0</v>
      </c>
      <c r="T329" s="77">
        <f t="shared" ref="T329:T370" si="76">IF(D329&gt;1,1,0)</f>
        <v>0</v>
      </c>
    </row>
    <row r="330" spans="1:20" ht="14.5" x14ac:dyDescent="0.35">
      <c r="A330" s="91"/>
      <c r="B330" s="91"/>
      <c r="C330" s="92"/>
      <c r="D330" s="212"/>
      <c r="E330" s="138"/>
      <c r="F330" s="139"/>
      <c r="G330" s="216"/>
      <c r="H330" s="71" t="str">
        <f t="shared" ref="H330:H370" si="77">IF($B$4="","",IF(T330&lt;&gt;0,"",IF(C330*D330&gt;0,ROUND(+G330/5*$D$5*E330*D330,2),"")))</f>
        <v/>
      </c>
      <c r="I330" s="92"/>
      <c r="J330" s="70" t="str">
        <f t="shared" si="67"/>
        <v/>
      </c>
      <c r="K330" s="218" t="str">
        <f t="shared" si="68"/>
        <v/>
      </c>
      <c r="L330" s="153" t="str">
        <f t="shared" si="74"/>
        <v/>
      </c>
      <c r="M330" s="77" t="str">
        <f t="shared" si="72"/>
        <v/>
      </c>
      <c r="N330" s="77">
        <f t="shared" ref="N330:N370" si="78">IF(C330=0,0,IF(C330&gt;12350,1,0))</f>
        <v>0</v>
      </c>
      <c r="O330" s="76">
        <f t="shared" si="69"/>
        <v>0</v>
      </c>
      <c r="P330" s="76">
        <f t="shared" si="73"/>
        <v>0</v>
      </c>
      <c r="Q330" s="77">
        <f t="shared" si="75"/>
        <v>0</v>
      </c>
      <c r="R330" s="77">
        <f t="shared" si="70"/>
        <v>0</v>
      </c>
      <c r="S330" s="222">
        <f t="shared" si="71"/>
        <v>0</v>
      </c>
      <c r="T330" s="77">
        <f t="shared" si="76"/>
        <v>0</v>
      </c>
    </row>
    <row r="331" spans="1:20" ht="14.5" x14ac:dyDescent="0.35">
      <c r="A331" s="91"/>
      <c r="B331" s="91"/>
      <c r="C331" s="92"/>
      <c r="D331" s="212"/>
      <c r="E331" s="138"/>
      <c r="F331" s="139"/>
      <c r="G331" s="216"/>
      <c r="H331" s="71" t="str">
        <f t="shared" si="77"/>
        <v/>
      </c>
      <c r="I331" s="92"/>
      <c r="J331" s="70" t="str">
        <f t="shared" si="67"/>
        <v/>
      </c>
      <c r="K331" s="218" t="str">
        <f t="shared" si="68"/>
        <v/>
      </c>
      <c r="L331" s="153" t="str">
        <f t="shared" si="74"/>
        <v/>
      </c>
      <c r="M331" s="77" t="str">
        <f t="shared" si="72"/>
        <v/>
      </c>
      <c r="N331" s="77">
        <f t="shared" si="78"/>
        <v>0</v>
      </c>
      <c r="O331" s="76">
        <f t="shared" si="69"/>
        <v>0</v>
      </c>
      <c r="P331" s="76">
        <f t="shared" si="73"/>
        <v>0</v>
      </c>
      <c r="Q331" s="77">
        <f t="shared" si="75"/>
        <v>0</v>
      </c>
      <c r="R331" s="77">
        <f t="shared" si="70"/>
        <v>0</v>
      </c>
      <c r="S331" s="222">
        <f t="shared" si="71"/>
        <v>0</v>
      </c>
      <c r="T331" s="77">
        <f t="shared" si="76"/>
        <v>0</v>
      </c>
    </row>
    <row r="332" spans="1:20" ht="14.5" x14ac:dyDescent="0.35">
      <c r="A332" s="91"/>
      <c r="B332" s="91"/>
      <c r="C332" s="92"/>
      <c r="D332" s="212"/>
      <c r="E332" s="138"/>
      <c r="F332" s="139"/>
      <c r="G332" s="216"/>
      <c r="H332" s="71" t="str">
        <f t="shared" si="77"/>
        <v/>
      </c>
      <c r="I332" s="92"/>
      <c r="J332" s="70" t="str">
        <f t="shared" si="67"/>
        <v/>
      </c>
      <c r="K332" s="218" t="str">
        <f t="shared" si="68"/>
        <v/>
      </c>
      <c r="L332" s="153" t="str">
        <f t="shared" si="74"/>
        <v/>
      </c>
      <c r="M332" s="77" t="str">
        <f t="shared" si="72"/>
        <v/>
      </c>
      <c r="N332" s="77">
        <f t="shared" si="78"/>
        <v>0</v>
      </c>
      <c r="O332" s="76">
        <f t="shared" si="69"/>
        <v>0</v>
      </c>
      <c r="P332" s="76">
        <f t="shared" si="73"/>
        <v>0</v>
      </c>
      <c r="Q332" s="77">
        <f t="shared" si="75"/>
        <v>0</v>
      </c>
      <c r="R332" s="77">
        <f t="shared" si="70"/>
        <v>0</v>
      </c>
      <c r="S332" s="222">
        <f t="shared" si="71"/>
        <v>0</v>
      </c>
      <c r="T332" s="77">
        <f t="shared" si="76"/>
        <v>0</v>
      </c>
    </row>
    <row r="333" spans="1:20" ht="14.5" x14ac:dyDescent="0.35">
      <c r="A333" s="91"/>
      <c r="B333" s="91"/>
      <c r="C333" s="92"/>
      <c r="D333" s="212"/>
      <c r="E333" s="138"/>
      <c r="F333" s="139"/>
      <c r="G333" s="216"/>
      <c r="H333" s="71" t="str">
        <f t="shared" si="77"/>
        <v/>
      </c>
      <c r="I333" s="92"/>
      <c r="J333" s="70" t="str">
        <f t="shared" si="67"/>
        <v/>
      </c>
      <c r="K333" s="218" t="str">
        <f t="shared" si="68"/>
        <v/>
      </c>
      <c r="L333" s="153" t="str">
        <f t="shared" si="74"/>
        <v/>
      </c>
      <c r="M333" s="77" t="str">
        <f t="shared" si="72"/>
        <v/>
      </c>
      <c r="N333" s="77">
        <f t="shared" si="78"/>
        <v>0</v>
      </c>
      <c r="O333" s="76">
        <f t="shared" si="69"/>
        <v>0</v>
      </c>
      <c r="P333" s="76">
        <f t="shared" si="73"/>
        <v>0</v>
      </c>
      <c r="Q333" s="77">
        <f t="shared" si="75"/>
        <v>0</v>
      </c>
      <c r="R333" s="77">
        <f t="shared" si="70"/>
        <v>0</v>
      </c>
      <c r="S333" s="222">
        <f t="shared" si="71"/>
        <v>0</v>
      </c>
      <c r="T333" s="77">
        <f t="shared" si="76"/>
        <v>0</v>
      </c>
    </row>
    <row r="334" spans="1:20" ht="14.5" x14ac:dyDescent="0.35">
      <c r="A334" s="91"/>
      <c r="B334" s="91"/>
      <c r="C334" s="92"/>
      <c r="D334" s="212"/>
      <c r="E334" s="138"/>
      <c r="F334" s="139"/>
      <c r="G334" s="216"/>
      <c r="H334" s="71" t="str">
        <f t="shared" si="77"/>
        <v/>
      </c>
      <c r="I334" s="92"/>
      <c r="J334" s="70" t="str">
        <f t="shared" si="67"/>
        <v/>
      </c>
      <c r="K334" s="218" t="str">
        <f t="shared" si="68"/>
        <v/>
      </c>
      <c r="L334" s="153" t="str">
        <f t="shared" si="74"/>
        <v/>
      </c>
      <c r="M334" s="77" t="str">
        <f t="shared" si="72"/>
        <v/>
      </c>
      <c r="N334" s="77">
        <f t="shared" si="78"/>
        <v>0</v>
      </c>
      <c r="O334" s="76">
        <f t="shared" si="69"/>
        <v>0</v>
      </c>
      <c r="P334" s="76">
        <f t="shared" si="73"/>
        <v>0</v>
      </c>
      <c r="Q334" s="77">
        <f t="shared" si="75"/>
        <v>0</v>
      </c>
      <c r="R334" s="77">
        <f t="shared" si="70"/>
        <v>0</v>
      </c>
      <c r="S334" s="222">
        <f t="shared" si="71"/>
        <v>0</v>
      </c>
      <c r="T334" s="77">
        <f t="shared" si="76"/>
        <v>0</v>
      </c>
    </row>
    <row r="335" spans="1:20" ht="14.5" x14ac:dyDescent="0.35">
      <c r="A335" s="91"/>
      <c r="B335" s="91"/>
      <c r="C335" s="92"/>
      <c r="D335" s="212"/>
      <c r="E335" s="138"/>
      <c r="F335" s="139"/>
      <c r="G335" s="216"/>
      <c r="H335" s="71" t="str">
        <f t="shared" si="77"/>
        <v/>
      </c>
      <c r="I335" s="92"/>
      <c r="J335" s="70" t="str">
        <f t="shared" si="67"/>
        <v/>
      </c>
      <c r="K335" s="218" t="str">
        <f t="shared" si="68"/>
        <v/>
      </c>
      <c r="L335" s="153" t="str">
        <f t="shared" si="74"/>
        <v/>
      </c>
      <c r="M335" s="77" t="str">
        <f t="shared" si="72"/>
        <v/>
      </c>
      <c r="N335" s="77">
        <f t="shared" si="78"/>
        <v>0</v>
      </c>
      <c r="O335" s="76">
        <f t="shared" si="69"/>
        <v>0</v>
      </c>
      <c r="P335" s="76">
        <f t="shared" si="73"/>
        <v>0</v>
      </c>
      <c r="Q335" s="77">
        <f t="shared" si="75"/>
        <v>0</v>
      </c>
      <c r="R335" s="77">
        <f t="shared" si="70"/>
        <v>0</v>
      </c>
      <c r="S335" s="222">
        <f t="shared" si="71"/>
        <v>0</v>
      </c>
      <c r="T335" s="77">
        <f t="shared" si="76"/>
        <v>0</v>
      </c>
    </row>
    <row r="336" spans="1:20" ht="14.5" x14ac:dyDescent="0.35">
      <c r="A336" s="91"/>
      <c r="B336" s="91"/>
      <c r="C336" s="92"/>
      <c r="D336" s="212"/>
      <c r="E336" s="138"/>
      <c r="F336" s="139"/>
      <c r="G336" s="216"/>
      <c r="H336" s="71" t="str">
        <f t="shared" si="77"/>
        <v/>
      </c>
      <c r="I336" s="92"/>
      <c r="J336" s="70" t="str">
        <f t="shared" si="67"/>
        <v/>
      </c>
      <c r="K336" s="218" t="str">
        <f t="shared" si="68"/>
        <v/>
      </c>
      <c r="L336" s="153" t="str">
        <f t="shared" si="74"/>
        <v/>
      </c>
      <c r="M336" s="77" t="str">
        <f t="shared" si="72"/>
        <v/>
      </c>
      <c r="N336" s="77">
        <f t="shared" si="78"/>
        <v>0</v>
      </c>
      <c r="O336" s="76">
        <f t="shared" si="69"/>
        <v>0</v>
      </c>
      <c r="P336" s="76">
        <f t="shared" si="73"/>
        <v>0</v>
      </c>
      <c r="Q336" s="77">
        <f t="shared" si="75"/>
        <v>0</v>
      </c>
      <c r="R336" s="77">
        <f t="shared" si="70"/>
        <v>0</v>
      </c>
      <c r="S336" s="222">
        <f t="shared" si="71"/>
        <v>0</v>
      </c>
      <c r="T336" s="77">
        <f t="shared" si="76"/>
        <v>0</v>
      </c>
    </row>
    <row r="337" spans="1:20" ht="14.5" x14ac:dyDescent="0.35">
      <c r="A337" s="91"/>
      <c r="B337" s="91"/>
      <c r="C337" s="92"/>
      <c r="D337" s="212"/>
      <c r="E337" s="138"/>
      <c r="F337" s="139"/>
      <c r="G337" s="216"/>
      <c r="H337" s="71" t="str">
        <f t="shared" si="77"/>
        <v/>
      </c>
      <c r="I337" s="92"/>
      <c r="J337" s="70" t="str">
        <f t="shared" si="67"/>
        <v/>
      </c>
      <c r="K337" s="218" t="str">
        <f t="shared" si="68"/>
        <v/>
      </c>
      <c r="L337" s="153" t="str">
        <f t="shared" si="74"/>
        <v/>
      </c>
      <c r="M337" s="77" t="str">
        <f t="shared" si="72"/>
        <v/>
      </c>
      <c r="N337" s="77">
        <f t="shared" si="78"/>
        <v>0</v>
      </c>
      <c r="O337" s="76">
        <f t="shared" si="69"/>
        <v>0</v>
      </c>
      <c r="P337" s="76">
        <f t="shared" si="73"/>
        <v>0</v>
      </c>
      <c r="Q337" s="77">
        <f t="shared" si="75"/>
        <v>0</v>
      </c>
      <c r="R337" s="77">
        <f t="shared" si="70"/>
        <v>0</v>
      </c>
      <c r="S337" s="222">
        <f t="shared" si="71"/>
        <v>0</v>
      </c>
      <c r="T337" s="77">
        <f t="shared" si="76"/>
        <v>0</v>
      </c>
    </row>
    <row r="338" spans="1:20" ht="14.5" x14ac:dyDescent="0.35">
      <c r="A338" s="91"/>
      <c r="B338" s="91"/>
      <c r="C338" s="92"/>
      <c r="D338" s="212"/>
      <c r="E338" s="138"/>
      <c r="F338" s="139"/>
      <c r="G338" s="216"/>
      <c r="H338" s="71" t="str">
        <f t="shared" si="77"/>
        <v/>
      </c>
      <c r="I338" s="92"/>
      <c r="J338" s="70" t="str">
        <f t="shared" si="67"/>
        <v/>
      </c>
      <c r="K338" s="218" t="str">
        <f t="shared" si="68"/>
        <v/>
      </c>
      <c r="L338" s="153" t="str">
        <f t="shared" si="74"/>
        <v/>
      </c>
      <c r="M338" s="77" t="str">
        <f t="shared" si="72"/>
        <v/>
      </c>
      <c r="N338" s="77">
        <f t="shared" si="78"/>
        <v>0</v>
      </c>
      <c r="O338" s="76">
        <f t="shared" si="69"/>
        <v>0</v>
      </c>
      <c r="P338" s="76">
        <f t="shared" si="73"/>
        <v>0</v>
      </c>
      <c r="Q338" s="77">
        <f t="shared" si="75"/>
        <v>0</v>
      </c>
      <c r="R338" s="77">
        <f t="shared" si="70"/>
        <v>0</v>
      </c>
      <c r="S338" s="222">
        <f t="shared" si="71"/>
        <v>0</v>
      </c>
      <c r="T338" s="77">
        <f t="shared" si="76"/>
        <v>0</v>
      </c>
    </row>
    <row r="339" spans="1:20" ht="14.5" x14ac:dyDescent="0.35">
      <c r="A339" s="91"/>
      <c r="B339" s="91"/>
      <c r="C339" s="92"/>
      <c r="D339" s="212"/>
      <c r="E339" s="138"/>
      <c r="F339" s="139"/>
      <c r="G339" s="216"/>
      <c r="H339" s="71" t="str">
        <f t="shared" si="77"/>
        <v/>
      </c>
      <c r="I339" s="92"/>
      <c r="J339" s="70" t="str">
        <f t="shared" si="67"/>
        <v/>
      </c>
      <c r="K339" s="218" t="str">
        <f t="shared" si="68"/>
        <v/>
      </c>
      <c r="L339" s="153" t="str">
        <f t="shared" si="74"/>
        <v/>
      </c>
      <c r="M339" s="77" t="str">
        <f t="shared" si="72"/>
        <v/>
      </c>
      <c r="N339" s="77">
        <f t="shared" si="78"/>
        <v>0</v>
      </c>
      <c r="O339" s="76">
        <f t="shared" si="69"/>
        <v>0</v>
      </c>
      <c r="P339" s="76">
        <f t="shared" si="73"/>
        <v>0</v>
      </c>
      <c r="Q339" s="77">
        <f t="shared" si="75"/>
        <v>0</v>
      </c>
      <c r="R339" s="77">
        <f t="shared" si="70"/>
        <v>0</v>
      </c>
      <c r="S339" s="222">
        <f t="shared" si="71"/>
        <v>0</v>
      </c>
      <c r="T339" s="77">
        <f t="shared" si="76"/>
        <v>0</v>
      </c>
    </row>
    <row r="340" spans="1:20" ht="14.5" x14ac:dyDescent="0.35">
      <c r="A340" s="91"/>
      <c r="B340" s="91"/>
      <c r="C340" s="92"/>
      <c r="D340" s="212"/>
      <c r="E340" s="138"/>
      <c r="F340" s="139"/>
      <c r="G340" s="216"/>
      <c r="H340" s="71" t="str">
        <f t="shared" si="77"/>
        <v/>
      </c>
      <c r="I340" s="92"/>
      <c r="J340" s="70" t="str">
        <f t="shared" si="67"/>
        <v/>
      </c>
      <c r="K340" s="218" t="str">
        <f t="shared" si="68"/>
        <v/>
      </c>
      <c r="L340" s="153" t="str">
        <f t="shared" si="74"/>
        <v/>
      </c>
      <c r="M340" s="77" t="str">
        <f t="shared" si="72"/>
        <v/>
      </c>
      <c r="N340" s="77">
        <f t="shared" si="78"/>
        <v>0</v>
      </c>
      <c r="O340" s="76">
        <f t="shared" si="69"/>
        <v>0</v>
      </c>
      <c r="P340" s="76">
        <f t="shared" si="73"/>
        <v>0</v>
      </c>
      <c r="Q340" s="77">
        <f t="shared" si="75"/>
        <v>0</v>
      </c>
      <c r="R340" s="77">
        <f t="shared" si="70"/>
        <v>0</v>
      </c>
      <c r="S340" s="222">
        <f t="shared" si="71"/>
        <v>0</v>
      </c>
      <c r="T340" s="77">
        <f t="shared" si="76"/>
        <v>0</v>
      </c>
    </row>
    <row r="341" spans="1:20" ht="14.5" x14ac:dyDescent="0.35">
      <c r="A341" s="91"/>
      <c r="B341" s="91"/>
      <c r="C341" s="92"/>
      <c r="D341" s="212"/>
      <c r="E341" s="138"/>
      <c r="F341" s="139"/>
      <c r="G341" s="216"/>
      <c r="H341" s="71" t="str">
        <f t="shared" si="77"/>
        <v/>
      </c>
      <c r="I341" s="92"/>
      <c r="J341" s="70" t="str">
        <f t="shared" si="67"/>
        <v/>
      </c>
      <c r="K341" s="218" t="str">
        <f t="shared" si="68"/>
        <v/>
      </c>
      <c r="L341" s="153" t="str">
        <f t="shared" si="74"/>
        <v/>
      </c>
      <c r="M341" s="77" t="str">
        <f t="shared" si="72"/>
        <v/>
      </c>
      <c r="N341" s="77">
        <f t="shared" si="78"/>
        <v>0</v>
      </c>
      <c r="O341" s="76">
        <f t="shared" si="69"/>
        <v>0</v>
      </c>
      <c r="P341" s="76">
        <f t="shared" si="73"/>
        <v>0</v>
      </c>
      <c r="Q341" s="77">
        <f t="shared" si="75"/>
        <v>0</v>
      </c>
      <c r="R341" s="77">
        <f t="shared" si="70"/>
        <v>0</v>
      </c>
      <c r="S341" s="222">
        <f t="shared" si="71"/>
        <v>0</v>
      </c>
      <c r="T341" s="77">
        <f t="shared" si="76"/>
        <v>0</v>
      </c>
    </row>
    <row r="342" spans="1:20" ht="14.5" x14ac:dyDescent="0.35">
      <c r="A342" s="91"/>
      <c r="B342" s="91"/>
      <c r="C342" s="92"/>
      <c r="D342" s="212"/>
      <c r="E342" s="138"/>
      <c r="F342" s="139"/>
      <c r="G342" s="216"/>
      <c r="H342" s="71" t="str">
        <f t="shared" si="77"/>
        <v/>
      </c>
      <c r="I342" s="92"/>
      <c r="J342" s="70" t="str">
        <f t="shared" si="67"/>
        <v/>
      </c>
      <c r="K342" s="218" t="str">
        <f t="shared" si="68"/>
        <v/>
      </c>
      <c r="L342" s="153" t="str">
        <f t="shared" si="74"/>
        <v/>
      </c>
      <c r="M342" s="77" t="str">
        <f t="shared" si="72"/>
        <v/>
      </c>
      <c r="N342" s="77">
        <f t="shared" si="78"/>
        <v>0</v>
      </c>
      <c r="O342" s="76">
        <f t="shared" si="69"/>
        <v>0</v>
      </c>
      <c r="P342" s="76">
        <f t="shared" si="73"/>
        <v>0</v>
      </c>
      <c r="Q342" s="77">
        <f t="shared" si="75"/>
        <v>0</v>
      </c>
      <c r="R342" s="77">
        <f t="shared" si="70"/>
        <v>0</v>
      </c>
      <c r="S342" s="222">
        <f t="shared" si="71"/>
        <v>0</v>
      </c>
      <c r="T342" s="77">
        <f t="shared" si="76"/>
        <v>0</v>
      </c>
    </row>
    <row r="343" spans="1:20" ht="14.5" x14ac:dyDescent="0.35">
      <c r="A343" s="91"/>
      <c r="B343" s="91"/>
      <c r="C343" s="92"/>
      <c r="D343" s="212"/>
      <c r="E343" s="138"/>
      <c r="F343" s="139"/>
      <c r="G343" s="216"/>
      <c r="H343" s="71" t="str">
        <f t="shared" si="77"/>
        <v/>
      </c>
      <c r="I343" s="92"/>
      <c r="J343" s="70" t="str">
        <f t="shared" si="67"/>
        <v/>
      </c>
      <c r="K343" s="218" t="str">
        <f t="shared" si="68"/>
        <v/>
      </c>
      <c r="L343" s="153" t="str">
        <f t="shared" si="74"/>
        <v/>
      </c>
      <c r="M343" s="77" t="str">
        <f t="shared" si="72"/>
        <v/>
      </c>
      <c r="N343" s="77">
        <f t="shared" si="78"/>
        <v>0</v>
      </c>
      <c r="O343" s="76">
        <f t="shared" si="69"/>
        <v>0</v>
      </c>
      <c r="P343" s="76">
        <f t="shared" si="73"/>
        <v>0</v>
      </c>
      <c r="Q343" s="77">
        <f t="shared" si="75"/>
        <v>0</v>
      </c>
      <c r="R343" s="77">
        <f t="shared" si="70"/>
        <v>0</v>
      </c>
      <c r="S343" s="222">
        <f t="shared" si="71"/>
        <v>0</v>
      </c>
      <c r="T343" s="77">
        <f t="shared" si="76"/>
        <v>0</v>
      </c>
    </row>
    <row r="344" spans="1:20" ht="14.5" x14ac:dyDescent="0.35">
      <c r="A344" s="91"/>
      <c r="B344" s="91"/>
      <c r="C344" s="92"/>
      <c r="D344" s="212"/>
      <c r="E344" s="138"/>
      <c r="F344" s="139"/>
      <c r="G344" s="216"/>
      <c r="H344" s="71" t="str">
        <f t="shared" si="77"/>
        <v/>
      </c>
      <c r="I344" s="92"/>
      <c r="J344" s="70" t="str">
        <f t="shared" si="67"/>
        <v/>
      </c>
      <c r="K344" s="218" t="str">
        <f t="shared" si="68"/>
        <v/>
      </c>
      <c r="L344" s="153" t="str">
        <f t="shared" si="74"/>
        <v/>
      </c>
      <c r="M344" s="77" t="str">
        <f t="shared" si="72"/>
        <v/>
      </c>
      <c r="N344" s="77">
        <f t="shared" si="78"/>
        <v>0</v>
      </c>
      <c r="O344" s="76">
        <f t="shared" si="69"/>
        <v>0</v>
      </c>
      <c r="P344" s="76">
        <f t="shared" si="73"/>
        <v>0</v>
      </c>
      <c r="Q344" s="77">
        <f t="shared" si="75"/>
        <v>0</v>
      </c>
      <c r="R344" s="77">
        <f t="shared" si="70"/>
        <v>0</v>
      </c>
      <c r="S344" s="222">
        <f t="shared" si="71"/>
        <v>0</v>
      </c>
      <c r="T344" s="77">
        <f t="shared" si="76"/>
        <v>0</v>
      </c>
    </row>
    <row r="345" spans="1:20" ht="14.5" x14ac:dyDescent="0.35">
      <c r="A345" s="91"/>
      <c r="B345" s="91"/>
      <c r="C345" s="92"/>
      <c r="D345" s="212"/>
      <c r="E345" s="138"/>
      <c r="F345" s="139"/>
      <c r="G345" s="216"/>
      <c r="H345" s="71" t="str">
        <f t="shared" si="77"/>
        <v/>
      </c>
      <c r="I345" s="92"/>
      <c r="J345" s="70" t="str">
        <f t="shared" si="67"/>
        <v/>
      </c>
      <c r="K345" s="218" t="str">
        <f t="shared" si="68"/>
        <v/>
      </c>
      <c r="L345" s="153" t="str">
        <f t="shared" si="74"/>
        <v/>
      </c>
      <c r="M345" s="77" t="str">
        <f t="shared" si="72"/>
        <v/>
      </c>
      <c r="N345" s="77">
        <f t="shared" si="78"/>
        <v>0</v>
      </c>
      <c r="O345" s="76">
        <f t="shared" si="69"/>
        <v>0</v>
      </c>
      <c r="P345" s="76">
        <f t="shared" si="73"/>
        <v>0</v>
      </c>
      <c r="Q345" s="77">
        <f t="shared" si="75"/>
        <v>0</v>
      </c>
      <c r="R345" s="77">
        <f t="shared" si="70"/>
        <v>0</v>
      </c>
      <c r="S345" s="222">
        <f t="shared" si="71"/>
        <v>0</v>
      </c>
      <c r="T345" s="77">
        <f t="shared" si="76"/>
        <v>0</v>
      </c>
    </row>
    <row r="346" spans="1:20" ht="14.5" x14ac:dyDescent="0.35">
      <c r="A346" s="91"/>
      <c r="B346" s="91"/>
      <c r="C346" s="92"/>
      <c r="D346" s="212"/>
      <c r="E346" s="138"/>
      <c r="F346" s="139"/>
      <c r="G346" s="216"/>
      <c r="H346" s="71" t="str">
        <f t="shared" si="77"/>
        <v/>
      </c>
      <c r="I346" s="92"/>
      <c r="J346" s="70" t="str">
        <f t="shared" si="67"/>
        <v/>
      </c>
      <c r="K346" s="218" t="str">
        <f t="shared" si="68"/>
        <v/>
      </c>
      <c r="L346" s="153" t="str">
        <f t="shared" si="74"/>
        <v/>
      </c>
      <c r="M346" s="77" t="str">
        <f t="shared" si="72"/>
        <v/>
      </c>
      <c r="N346" s="77">
        <f t="shared" si="78"/>
        <v>0</v>
      </c>
      <c r="O346" s="76">
        <f t="shared" si="69"/>
        <v>0</v>
      </c>
      <c r="P346" s="76">
        <f t="shared" si="73"/>
        <v>0</v>
      </c>
      <c r="Q346" s="77">
        <f t="shared" si="75"/>
        <v>0</v>
      </c>
      <c r="R346" s="77">
        <f t="shared" si="70"/>
        <v>0</v>
      </c>
      <c r="S346" s="222">
        <f t="shared" si="71"/>
        <v>0</v>
      </c>
      <c r="T346" s="77">
        <f t="shared" si="76"/>
        <v>0</v>
      </c>
    </row>
    <row r="347" spans="1:20" ht="14.5" x14ac:dyDescent="0.35">
      <c r="A347" s="91"/>
      <c r="B347" s="91"/>
      <c r="C347" s="92"/>
      <c r="D347" s="212"/>
      <c r="E347" s="138"/>
      <c r="F347" s="139"/>
      <c r="G347" s="216"/>
      <c r="H347" s="71" t="str">
        <f t="shared" si="77"/>
        <v/>
      </c>
      <c r="I347" s="92"/>
      <c r="J347" s="70" t="str">
        <f t="shared" si="67"/>
        <v/>
      </c>
      <c r="K347" s="218" t="str">
        <f t="shared" si="68"/>
        <v/>
      </c>
      <c r="L347" s="153" t="str">
        <f t="shared" si="74"/>
        <v/>
      </c>
      <c r="M347" s="77" t="str">
        <f t="shared" si="72"/>
        <v/>
      </c>
      <c r="N347" s="77">
        <f t="shared" si="78"/>
        <v>0</v>
      </c>
      <c r="O347" s="76">
        <f t="shared" si="69"/>
        <v>0</v>
      </c>
      <c r="P347" s="76">
        <f t="shared" si="73"/>
        <v>0</v>
      </c>
      <c r="Q347" s="77">
        <f t="shared" si="75"/>
        <v>0</v>
      </c>
      <c r="R347" s="77">
        <f t="shared" si="70"/>
        <v>0</v>
      </c>
      <c r="S347" s="222">
        <f t="shared" si="71"/>
        <v>0</v>
      </c>
      <c r="T347" s="77">
        <f t="shared" si="76"/>
        <v>0</v>
      </c>
    </row>
    <row r="348" spans="1:20" ht="14.5" x14ac:dyDescent="0.35">
      <c r="A348" s="91"/>
      <c r="B348" s="91"/>
      <c r="C348" s="92"/>
      <c r="D348" s="212"/>
      <c r="E348" s="138"/>
      <c r="F348" s="139"/>
      <c r="G348" s="216"/>
      <c r="H348" s="71" t="str">
        <f t="shared" si="77"/>
        <v/>
      </c>
      <c r="I348" s="92"/>
      <c r="J348" s="70" t="str">
        <f t="shared" si="67"/>
        <v/>
      </c>
      <c r="K348" s="218" t="str">
        <f t="shared" si="68"/>
        <v/>
      </c>
      <c r="L348" s="153" t="str">
        <f t="shared" si="74"/>
        <v/>
      </c>
      <c r="M348" s="77" t="str">
        <f t="shared" si="72"/>
        <v/>
      </c>
      <c r="N348" s="77">
        <f t="shared" si="78"/>
        <v>0</v>
      </c>
      <c r="O348" s="76">
        <f t="shared" si="69"/>
        <v>0</v>
      </c>
      <c r="P348" s="76">
        <f t="shared" si="73"/>
        <v>0</v>
      </c>
      <c r="Q348" s="77">
        <f t="shared" si="75"/>
        <v>0</v>
      </c>
      <c r="R348" s="77">
        <f t="shared" si="70"/>
        <v>0</v>
      </c>
      <c r="S348" s="222">
        <f t="shared" si="71"/>
        <v>0</v>
      </c>
      <c r="T348" s="77">
        <f t="shared" si="76"/>
        <v>0</v>
      </c>
    </row>
    <row r="349" spans="1:20" ht="14.5" x14ac:dyDescent="0.35">
      <c r="A349" s="91"/>
      <c r="B349" s="91"/>
      <c r="C349" s="92"/>
      <c r="D349" s="212"/>
      <c r="E349" s="138"/>
      <c r="F349" s="139"/>
      <c r="G349" s="216"/>
      <c r="H349" s="71" t="str">
        <f t="shared" si="77"/>
        <v/>
      </c>
      <c r="I349" s="92"/>
      <c r="J349" s="70" t="str">
        <f t="shared" si="67"/>
        <v/>
      </c>
      <c r="K349" s="218" t="str">
        <f t="shared" si="68"/>
        <v/>
      </c>
      <c r="L349" s="153" t="str">
        <f t="shared" si="74"/>
        <v/>
      </c>
      <c r="M349" s="77" t="str">
        <f t="shared" si="72"/>
        <v/>
      </c>
      <c r="N349" s="77">
        <f t="shared" si="78"/>
        <v>0</v>
      </c>
      <c r="O349" s="76">
        <f t="shared" si="69"/>
        <v>0</v>
      </c>
      <c r="P349" s="76">
        <f t="shared" si="73"/>
        <v>0</v>
      </c>
      <c r="Q349" s="77">
        <f t="shared" si="75"/>
        <v>0</v>
      </c>
      <c r="R349" s="77">
        <f t="shared" si="70"/>
        <v>0</v>
      </c>
      <c r="S349" s="222">
        <f t="shared" si="71"/>
        <v>0</v>
      </c>
      <c r="T349" s="77">
        <f t="shared" si="76"/>
        <v>0</v>
      </c>
    </row>
    <row r="350" spans="1:20" ht="14.5" x14ac:dyDescent="0.35">
      <c r="A350" s="91"/>
      <c r="B350" s="91"/>
      <c r="C350" s="92"/>
      <c r="D350" s="212"/>
      <c r="E350" s="138"/>
      <c r="F350" s="139"/>
      <c r="G350" s="216"/>
      <c r="H350" s="71" t="str">
        <f t="shared" si="77"/>
        <v/>
      </c>
      <c r="I350" s="92"/>
      <c r="J350" s="70" t="str">
        <f t="shared" si="67"/>
        <v/>
      </c>
      <c r="K350" s="218" t="str">
        <f t="shared" si="68"/>
        <v/>
      </c>
      <c r="L350" s="153" t="str">
        <f t="shared" si="74"/>
        <v/>
      </c>
      <c r="M350" s="77" t="str">
        <f t="shared" si="72"/>
        <v/>
      </c>
      <c r="N350" s="77">
        <f t="shared" si="78"/>
        <v>0</v>
      </c>
      <c r="O350" s="76">
        <f t="shared" si="69"/>
        <v>0</v>
      </c>
      <c r="P350" s="76">
        <f t="shared" si="73"/>
        <v>0</v>
      </c>
      <c r="Q350" s="77">
        <f t="shared" si="75"/>
        <v>0</v>
      </c>
      <c r="R350" s="77">
        <f t="shared" si="70"/>
        <v>0</v>
      </c>
      <c r="S350" s="222">
        <f t="shared" si="71"/>
        <v>0</v>
      </c>
      <c r="T350" s="77">
        <f t="shared" si="76"/>
        <v>0</v>
      </c>
    </row>
    <row r="351" spans="1:20" ht="14.5" x14ac:dyDescent="0.35">
      <c r="A351" s="91"/>
      <c r="B351" s="91"/>
      <c r="C351" s="92"/>
      <c r="D351" s="212"/>
      <c r="E351" s="138"/>
      <c r="F351" s="139"/>
      <c r="G351" s="216"/>
      <c r="H351" s="71" t="str">
        <f t="shared" si="77"/>
        <v/>
      </c>
      <c r="I351" s="92"/>
      <c r="J351" s="70" t="str">
        <f t="shared" si="67"/>
        <v/>
      </c>
      <c r="K351" s="218" t="str">
        <f t="shared" si="68"/>
        <v/>
      </c>
      <c r="L351" s="153" t="str">
        <f t="shared" si="74"/>
        <v/>
      </c>
      <c r="M351" s="77" t="str">
        <f t="shared" si="72"/>
        <v/>
      </c>
      <c r="N351" s="77">
        <f t="shared" si="78"/>
        <v>0</v>
      </c>
      <c r="O351" s="76">
        <f t="shared" si="69"/>
        <v>0</v>
      </c>
      <c r="P351" s="76">
        <f t="shared" si="73"/>
        <v>0</v>
      </c>
      <c r="Q351" s="77">
        <f t="shared" si="75"/>
        <v>0</v>
      </c>
      <c r="R351" s="77">
        <f t="shared" si="70"/>
        <v>0</v>
      </c>
      <c r="S351" s="222">
        <f t="shared" si="71"/>
        <v>0</v>
      </c>
      <c r="T351" s="77">
        <f t="shared" si="76"/>
        <v>0</v>
      </c>
    </row>
    <row r="352" spans="1:20" ht="14.5" x14ac:dyDescent="0.35">
      <c r="A352" s="91"/>
      <c r="B352" s="91"/>
      <c r="C352" s="92"/>
      <c r="D352" s="212"/>
      <c r="E352" s="138"/>
      <c r="F352" s="139"/>
      <c r="G352" s="216"/>
      <c r="H352" s="71" t="str">
        <f t="shared" si="77"/>
        <v/>
      </c>
      <c r="I352" s="92"/>
      <c r="J352" s="70" t="str">
        <f t="shared" si="67"/>
        <v/>
      </c>
      <c r="K352" s="218" t="str">
        <f t="shared" si="68"/>
        <v/>
      </c>
      <c r="L352" s="153" t="str">
        <f t="shared" si="74"/>
        <v/>
      </c>
      <c r="M352" s="77" t="str">
        <f t="shared" si="72"/>
        <v/>
      </c>
      <c r="N352" s="77">
        <f t="shared" si="78"/>
        <v>0</v>
      </c>
      <c r="O352" s="76">
        <f t="shared" si="69"/>
        <v>0</v>
      </c>
      <c r="P352" s="76">
        <f t="shared" si="73"/>
        <v>0</v>
      </c>
      <c r="Q352" s="77">
        <f t="shared" si="75"/>
        <v>0</v>
      </c>
      <c r="R352" s="77">
        <f t="shared" si="70"/>
        <v>0</v>
      </c>
      <c r="S352" s="222">
        <f t="shared" si="71"/>
        <v>0</v>
      </c>
      <c r="T352" s="77">
        <f t="shared" si="76"/>
        <v>0</v>
      </c>
    </row>
    <row r="353" spans="1:20" ht="14.5" x14ac:dyDescent="0.35">
      <c r="A353" s="91"/>
      <c r="B353" s="91"/>
      <c r="C353" s="92"/>
      <c r="D353" s="212"/>
      <c r="E353" s="138"/>
      <c r="F353" s="139"/>
      <c r="G353" s="216"/>
      <c r="H353" s="71" t="str">
        <f t="shared" si="77"/>
        <v/>
      </c>
      <c r="I353" s="92"/>
      <c r="J353" s="70" t="str">
        <f t="shared" si="67"/>
        <v/>
      </c>
      <c r="K353" s="218" t="str">
        <f t="shared" si="68"/>
        <v/>
      </c>
      <c r="L353" s="153" t="str">
        <f t="shared" si="74"/>
        <v/>
      </c>
      <c r="M353" s="77" t="str">
        <f t="shared" si="72"/>
        <v/>
      </c>
      <c r="N353" s="77">
        <f t="shared" si="78"/>
        <v>0</v>
      </c>
      <c r="O353" s="76">
        <f t="shared" si="69"/>
        <v>0</v>
      </c>
      <c r="P353" s="76">
        <f t="shared" si="73"/>
        <v>0</v>
      </c>
      <c r="Q353" s="77">
        <f t="shared" si="75"/>
        <v>0</v>
      </c>
      <c r="R353" s="77">
        <f t="shared" si="70"/>
        <v>0</v>
      </c>
      <c r="S353" s="222">
        <f t="shared" si="71"/>
        <v>0</v>
      </c>
      <c r="T353" s="77">
        <f t="shared" si="76"/>
        <v>0</v>
      </c>
    </row>
    <row r="354" spans="1:20" ht="14.5" x14ac:dyDescent="0.35">
      <c r="A354" s="91"/>
      <c r="B354" s="91"/>
      <c r="C354" s="92"/>
      <c r="D354" s="212"/>
      <c r="E354" s="138"/>
      <c r="F354" s="139"/>
      <c r="G354" s="216"/>
      <c r="H354" s="71" t="str">
        <f t="shared" si="77"/>
        <v/>
      </c>
      <c r="I354" s="92"/>
      <c r="J354" s="70" t="str">
        <f t="shared" si="67"/>
        <v/>
      </c>
      <c r="K354" s="218" t="str">
        <f t="shared" si="68"/>
        <v/>
      </c>
      <c r="L354" s="153" t="str">
        <f t="shared" si="74"/>
        <v/>
      </c>
      <c r="M354" s="77" t="str">
        <f t="shared" si="72"/>
        <v/>
      </c>
      <c r="N354" s="77">
        <f t="shared" si="78"/>
        <v>0</v>
      </c>
      <c r="O354" s="76">
        <f t="shared" si="69"/>
        <v>0</v>
      </c>
      <c r="P354" s="76">
        <f t="shared" si="73"/>
        <v>0</v>
      </c>
      <c r="Q354" s="77">
        <f t="shared" si="75"/>
        <v>0</v>
      </c>
      <c r="R354" s="77">
        <f t="shared" si="70"/>
        <v>0</v>
      </c>
      <c r="S354" s="222">
        <f t="shared" si="71"/>
        <v>0</v>
      </c>
      <c r="T354" s="77">
        <f t="shared" si="76"/>
        <v>0</v>
      </c>
    </row>
    <row r="355" spans="1:20" ht="14.5" x14ac:dyDescent="0.35">
      <c r="A355" s="91"/>
      <c r="B355" s="91"/>
      <c r="C355" s="92"/>
      <c r="D355" s="212"/>
      <c r="E355" s="138"/>
      <c r="F355" s="139"/>
      <c r="G355" s="216"/>
      <c r="H355" s="71" t="str">
        <f t="shared" si="77"/>
        <v/>
      </c>
      <c r="I355" s="92"/>
      <c r="J355" s="70" t="str">
        <f t="shared" si="67"/>
        <v/>
      </c>
      <c r="K355" s="218" t="str">
        <f t="shared" si="68"/>
        <v/>
      </c>
      <c r="L355" s="153" t="str">
        <f t="shared" si="74"/>
        <v/>
      </c>
      <c r="M355" s="77" t="str">
        <f t="shared" si="72"/>
        <v/>
      </c>
      <c r="N355" s="77">
        <f t="shared" si="78"/>
        <v>0</v>
      </c>
      <c r="O355" s="76">
        <f t="shared" si="69"/>
        <v>0</v>
      </c>
      <c r="P355" s="76">
        <f t="shared" si="73"/>
        <v>0</v>
      </c>
      <c r="Q355" s="77">
        <f t="shared" si="75"/>
        <v>0</v>
      </c>
      <c r="R355" s="77">
        <f t="shared" si="70"/>
        <v>0</v>
      </c>
      <c r="S355" s="222">
        <f t="shared" si="71"/>
        <v>0</v>
      </c>
      <c r="T355" s="77">
        <f t="shared" si="76"/>
        <v>0</v>
      </c>
    </row>
    <row r="356" spans="1:20" ht="14.5" x14ac:dyDescent="0.35">
      <c r="A356" s="91"/>
      <c r="B356" s="91"/>
      <c r="C356" s="92"/>
      <c r="D356" s="212"/>
      <c r="E356" s="138"/>
      <c r="F356" s="139"/>
      <c r="G356" s="216"/>
      <c r="H356" s="71" t="str">
        <f t="shared" si="77"/>
        <v/>
      </c>
      <c r="I356" s="92"/>
      <c r="J356" s="70" t="str">
        <f t="shared" si="67"/>
        <v/>
      </c>
      <c r="K356" s="218" t="str">
        <f t="shared" si="68"/>
        <v/>
      </c>
      <c r="L356" s="153" t="str">
        <f t="shared" si="74"/>
        <v/>
      </c>
      <c r="M356" s="77" t="str">
        <f t="shared" si="72"/>
        <v/>
      </c>
      <c r="N356" s="77">
        <f t="shared" si="78"/>
        <v>0</v>
      </c>
      <c r="O356" s="76">
        <f t="shared" si="69"/>
        <v>0</v>
      </c>
      <c r="P356" s="76">
        <f t="shared" si="73"/>
        <v>0</v>
      </c>
      <c r="Q356" s="77">
        <f t="shared" si="75"/>
        <v>0</v>
      </c>
      <c r="R356" s="77">
        <f t="shared" si="70"/>
        <v>0</v>
      </c>
      <c r="S356" s="222">
        <f t="shared" si="71"/>
        <v>0</v>
      </c>
      <c r="T356" s="77">
        <f t="shared" si="76"/>
        <v>0</v>
      </c>
    </row>
    <row r="357" spans="1:20" ht="14.5" x14ac:dyDescent="0.35">
      <c r="A357" s="91"/>
      <c r="B357" s="91"/>
      <c r="C357" s="92"/>
      <c r="D357" s="212"/>
      <c r="E357" s="138"/>
      <c r="F357" s="139"/>
      <c r="G357" s="216"/>
      <c r="H357" s="71" t="str">
        <f t="shared" si="77"/>
        <v/>
      </c>
      <c r="I357" s="92"/>
      <c r="J357" s="70" t="str">
        <f t="shared" si="67"/>
        <v/>
      </c>
      <c r="K357" s="218" t="str">
        <f t="shared" si="68"/>
        <v/>
      </c>
      <c r="L357" s="153" t="str">
        <f t="shared" si="74"/>
        <v/>
      </c>
      <c r="M357" s="77" t="str">
        <f t="shared" si="72"/>
        <v/>
      </c>
      <c r="N357" s="77">
        <f t="shared" si="78"/>
        <v>0</v>
      </c>
      <c r="O357" s="76">
        <f t="shared" si="69"/>
        <v>0</v>
      </c>
      <c r="P357" s="76">
        <f t="shared" si="73"/>
        <v>0</v>
      </c>
      <c r="Q357" s="77">
        <f t="shared" si="75"/>
        <v>0</v>
      </c>
      <c r="R357" s="77">
        <f t="shared" si="70"/>
        <v>0</v>
      </c>
      <c r="S357" s="222">
        <f t="shared" si="71"/>
        <v>0</v>
      </c>
      <c r="T357" s="77">
        <f t="shared" si="76"/>
        <v>0</v>
      </c>
    </row>
    <row r="358" spans="1:20" ht="14.5" x14ac:dyDescent="0.35">
      <c r="A358" s="91"/>
      <c r="B358" s="91"/>
      <c r="C358" s="92"/>
      <c r="D358" s="212"/>
      <c r="E358" s="138"/>
      <c r="F358" s="139"/>
      <c r="G358" s="216"/>
      <c r="H358" s="71" t="str">
        <f t="shared" si="77"/>
        <v/>
      </c>
      <c r="I358" s="92"/>
      <c r="J358" s="70" t="str">
        <f t="shared" si="67"/>
        <v/>
      </c>
      <c r="K358" s="218" t="str">
        <f t="shared" si="68"/>
        <v/>
      </c>
      <c r="L358" s="153" t="str">
        <f t="shared" si="74"/>
        <v/>
      </c>
      <c r="M358" s="77" t="str">
        <f t="shared" si="72"/>
        <v/>
      </c>
      <c r="N358" s="77">
        <f t="shared" si="78"/>
        <v>0</v>
      </c>
      <c r="O358" s="76">
        <f t="shared" si="69"/>
        <v>0</v>
      </c>
      <c r="P358" s="76">
        <f t="shared" si="73"/>
        <v>0</v>
      </c>
      <c r="Q358" s="77">
        <f t="shared" si="75"/>
        <v>0</v>
      </c>
      <c r="R358" s="77">
        <f t="shared" si="70"/>
        <v>0</v>
      </c>
      <c r="S358" s="222">
        <f t="shared" si="71"/>
        <v>0</v>
      </c>
      <c r="T358" s="77">
        <f t="shared" si="76"/>
        <v>0</v>
      </c>
    </row>
    <row r="359" spans="1:20" ht="14.5" x14ac:dyDescent="0.35">
      <c r="A359" s="91"/>
      <c r="B359" s="91"/>
      <c r="C359" s="92"/>
      <c r="D359" s="212"/>
      <c r="E359" s="138"/>
      <c r="F359" s="139"/>
      <c r="G359" s="216"/>
      <c r="H359" s="71" t="str">
        <f t="shared" si="77"/>
        <v/>
      </c>
      <c r="I359" s="92"/>
      <c r="J359" s="70" t="str">
        <f t="shared" si="67"/>
        <v/>
      </c>
      <c r="K359" s="218" t="str">
        <f t="shared" si="68"/>
        <v/>
      </c>
      <c r="L359" s="153" t="str">
        <f t="shared" si="74"/>
        <v/>
      </c>
      <c r="M359" s="77" t="str">
        <f t="shared" si="72"/>
        <v/>
      </c>
      <c r="N359" s="77">
        <f t="shared" si="78"/>
        <v>0</v>
      </c>
      <c r="O359" s="76">
        <f t="shared" si="69"/>
        <v>0</v>
      </c>
      <c r="P359" s="76">
        <f t="shared" si="73"/>
        <v>0</v>
      </c>
      <c r="Q359" s="77">
        <f t="shared" si="75"/>
        <v>0</v>
      </c>
      <c r="R359" s="77">
        <f t="shared" si="70"/>
        <v>0</v>
      </c>
      <c r="S359" s="222">
        <f t="shared" si="71"/>
        <v>0</v>
      </c>
      <c r="T359" s="77">
        <f t="shared" si="76"/>
        <v>0</v>
      </c>
    </row>
    <row r="360" spans="1:20" ht="14.5" x14ac:dyDescent="0.35">
      <c r="A360" s="91"/>
      <c r="B360" s="91"/>
      <c r="C360" s="92"/>
      <c r="D360" s="212"/>
      <c r="E360" s="138"/>
      <c r="F360" s="139"/>
      <c r="G360" s="216"/>
      <c r="H360" s="71" t="str">
        <f t="shared" si="77"/>
        <v/>
      </c>
      <c r="I360" s="92"/>
      <c r="J360" s="70" t="str">
        <f t="shared" si="67"/>
        <v/>
      </c>
      <c r="K360" s="218" t="str">
        <f t="shared" si="68"/>
        <v/>
      </c>
      <c r="L360" s="153" t="str">
        <f t="shared" si="74"/>
        <v/>
      </c>
      <c r="M360" s="77" t="str">
        <f t="shared" si="72"/>
        <v/>
      </c>
      <c r="N360" s="77">
        <f t="shared" si="78"/>
        <v>0</v>
      </c>
      <c r="O360" s="76">
        <f t="shared" si="69"/>
        <v>0</v>
      </c>
      <c r="P360" s="76">
        <f t="shared" si="73"/>
        <v>0</v>
      </c>
      <c r="Q360" s="77">
        <f t="shared" si="75"/>
        <v>0</v>
      </c>
      <c r="R360" s="77">
        <f t="shared" si="70"/>
        <v>0</v>
      </c>
      <c r="S360" s="222">
        <f t="shared" si="71"/>
        <v>0</v>
      </c>
      <c r="T360" s="77">
        <f t="shared" si="76"/>
        <v>0</v>
      </c>
    </row>
    <row r="361" spans="1:20" ht="14.5" x14ac:dyDescent="0.35">
      <c r="A361" s="91"/>
      <c r="B361" s="91"/>
      <c r="C361" s="92"/>
      <c r="D361" s="212"/>
      <c r="E361" s="138"/>
      <c r="F361" s="139"/>
      <c r="G361" s="216"/>
      <c r="H361" s="71" t="str">
        <f t="shared" si="77"/>
        <v/>
      </c>
      <c r="I361" s="92"/>
      <c r="J361" s="70" t="str">
        <f t="shared" si="67"/>
        <v/>
      </c>
      <c r="K361" s="218" t="str">
        <f t="shared" si="68"/>
        <v/>
      </c>
      <c r="L361" s="153" t="str">
        <f t="shared" si="74"/>
        <v/>
      </c>
      <c r="M361" s="77" t="str">
        <f t="shared" si="72"/>
        <v/>
      </c>
      <c r="N361" s="77">
        <f t="shared" si="78"/>
        <v>0</v>
      </c>
      <c r="O361" s="76">
        <f t="shared" si="69"/>
        <v>0</v>
      </c>
      <c r="P361" s="76">
        <f t="shared" si="73"/>
        <v>0</v>
      </c>
      <c r="Q361" s="77">
        <f t="shared" si="75"/>
        <v>0</v>
      </c>
      <c r="R361" s="77">
        <f t="shared" si="70"/>
        <v>0</v>
      </c>
      <c r="S361" s="222">
        <f t="shared" si="71"/>
        <v>0</v>
      </c>
      <c r="T361" s="77">
        <f t="shared" si="76"/>
        <v>0</v>
      </c>
    </row>
    <row r="362" spans="1:20" ht="14.5" x14ac:dyDescent="0.35">
      <c r="A362" s="91"/>
      <c r="B362" s="91"/>
      <c r="C362" s="92"/>
      <c r="D362" s="212"/>
      <c r="E362" s="138"/>
      <c r="F362" s="139"/>
      <c r="G362" s="216"/>
      <c r="H362" s="71" t="str">
        <f t="shared" si="77"/>
        <v/>
      </c>
      <c r="I362" s="92"/>
      <c r="J362" s="70" t="str">
        <f t="shared" si="67"/>
        <v/>
      </c>
      <c r="K362" s="218" t="str">
        <f t="shared" si="68"/>
        <v/>
      </c>
      <c r="L362" s="153" t="str">
        <f t="shared" si="74"/>
        <v/>
      </c>
      <c r="M362" s="77" t="str">
        <f t="shared" si="72"/>
        <v/>
      </c>
      <c r="N362" s="77">
        <f t="shared" si="78"/>
        <v>0</v>
      </c>
      <c r="O362" s="76">
        <f t="shared" si="69"/>
        <v>0</v>
      </c>
      <c r="P362" s="76">
        <f t="shared" si="73"/>
        <v>0</v>
      </c>
      <c r="Q362" s="77">
        <f t="shared" si="75"/>
        <v>0</v>
      </c>
      <c r="R362" s="77">
        <f t="shared" si="70"/>
        <v>0</v>
      </c>
      <c r="S362" s="222">
        <f t="shared" si="71"/>
        <v>0</v>
      </c>
      <c r="T362" s="77">
        <f t="shared" si="76"/>
        <v>0</v>
      </c>
    </row>
    <row r="363" spans="1:20" ht="14.5" x14ac:dyDescent="0.35">
      <c r="A363" s="91"/>
      <c r="B363" s="91"/>
      <c r="C363" s="92"/>
      <c r="D363" s="212"/>
      <c r="E363" s="138"/>
      <c r="F363" s="139"/>
      <c r="G363" s="216"/>
      <c r="H363" s="71" t="str">
        <f t="shared" si="77"/>
        <v/>
      </c>
      <c r="I363" s="92"/>
      <c r="J363" s="70" t="str">
        <f t="shared" si="67"/>
        <v/>
      </c>
      <c r="K363" s="218" t="str">
        <f t="shared" si="68"/>
        <v/>
      </c>
      <c r="L363" s="153" t="str">
        <f t="shared" si="74"/>
        <v/>
      </c>
      <c r="M363" s="77" t="str">
        <f t="shared" si="72"/>
        <v/>
      </c>
      <c r="N363" s="77">
        <f t="shared" si="78"/>
        <v>0</v>
      </c>
      <c r="O363" s="76">
        <f t="shared" si="69"/>
        <v>0</v>
      </c>
      <c r="P363" s="76">
        <f t="shared" si="73"/>
        <v>0</v>
      </c>
      <c r="Q363" s="77">
        <f t="shared" si="75"/>
        <v>0</v>
      </c>
      <c r="R363" s="77">
        <f t="shared" si="70"/>
        <v>0</v>
      </c>
      <c r="S363" s="222">
        <f t="shared" si="71"/>
        <v>0</v>
      </c>
      <c r="T363" s="77">
        <f t="shared" si="76"/>
        <v>0</v>
      </c>
    </row>
    <row r="364" spans="1:20" ht="14.5" x14ac:dyDescent="0.35">
      <c r="A364" s="91"/>
      <c r="B364" s="91"/>
      <c r="C364" s="92"/>
      <c r="D364" s="212"/>
      <c r="E364" s="138"/>
      <c r="F364" s="139"/>
      <c r="G364" s="216"/>
      <c r="H364" s="71" t="str">
        <f t="shared" si="77"/>
        <v/>
      </c>
      <c r="I364" s="92"/>
      <c r="J364" s="70" t="str">
        <f t="shared" si="67"/>
        <v/>
      </c>
      <c r="K364" s="218" t="str">
        <f t="shared" si="68"/>
        <v/>
      </c>
      <c r="L364" s="153" t="str">
        <f t="shared" si="74"/>
        <v/>
      </c>
      <c r="M364" s="77" t="str">
        <f t="shared" si="72"/>
        <v/>
      </c>
      <c r="N364" s="77">
        <f t="shared" si="78"/>
        <v>0</v>
      </c>
      <c r="O364" s="76">
        <f t="shared" si="69"/>
        <v>0</v>
      </c>
      <c r="P364" s="76">
        <f t="shared" si="73"/>
        <v>0</v>
      </c>
      <c r="Q364" s="77">
        <f t="shared" si="75"/>
        <v>0</v>
      </c>
      <c r="R364" s="77">
        <f t="shared" si="70"/>
        <v>0</v>
      </c>
      <c r="S364" s="222">
        <f t="shared" si="71"/>
        <v>0</v>
      </c>
      <c r="T364" s="77">
        <f t="shared" si="76"/>
        <v>0</v>
      </c>
    </row>
    <row r="365" spans="1:20" ht="14.5" x14ac:dyDescent="0.35">
      <c r="A365" s="91"/>
      <c r="B365" s="91"/>
      <c r="C365" s="92"/>
      <c r="D365" s="212"/>
      <c r="E365" s="138"/>
      <c r="F365" s="139"/>
      <c r="G365" s="216"/>
      <c r="H365" s="71" t="str">
        <f t="shared" si="77"/>
        <v/>
      </c>
      <c r="I365" s="92"/>
      <c r="J365" s="70" t="str">
        <f t="shared" si="67"/>
        <v/>
      </c>
      <c r="K365" s="218" t="str">
        <f t="shared" si="68"/>
        <v/>
      </c>
      <c r="L365" s="153" t="str">
        <f t="shared" si="74"/>
        <v/>
      </c>
      <c r="M365" s="77" t="str">
        <f t="shared" si="72"/>
        <v/>
      </c>
      <c r="N365" s="77">
        <f t="shared" si="78"/>
        <v>0</v>
      </c>
      <c r="O365" s="76">
        <f t="shared" si="69"/>
        <v>0</v>
      </c>
      <c r="P365" s="76">
        <f t="shared" si="73"/>
        <v>0</v>
      </c>
      <c r="Q365" s="77">
        <f t="shared" si="75"/>
        <v>0</v>
      </c>
      <c r="R365" s="77">
        <f t="shared" si="70"/>
        <v>0</v>
      </c>
      <c r="S365" s="222">
        <f t="shared" si="71"/>
        <v>0</v>
      </c>
      <c r="T365" s="77">
        <f t="shared" si="76"/>
        <v>0</v>
      </c>
    </row>
    <row r="366" spans="1:20" ht="14.5" x14ac:dyDescent="0.35">
      <c r="A366" s="91"/>
      <c r="B366" s="91"/>
      <c r="C366" s="92"/>
      <c r="D366" s="212"/>
      <c r="E366" s="138"/>
      <c r="F366" s="139"/>
      <c r="G366" s="216"/>
      <c r="H366" s="71" t="str">
        <f t="shared" si="77"/>
        <v/>
      </c>
      <c r="I366" s="92"/>
      <c r="J366" s="70" t="str">
        <f t="shared" si="67"/>
        <v/>
      </c>
      <c r="K366" s="218" t="str">
        <f t="shared" si="68"/>
        <v/>
      </c>
      <c r="L366" s="153" t="str">
        <f t="shared" si="74"/>
        <v/>
      </c>
      <c r="M366" s="77" t="str">
        <f t="shared" si="72"/>
        <v/>
      </c>
      <c r="N366" s="77">
        <f t="shared" si="78"/>
        <v>0</v>
      </c>
      <c r="O366" s="76">
        <f t="shared" si="69"/>
        <v>0</v>
      </c>
      <c r="P366" s="76">
        <f t="shared" si="73"/>
        <v>0</v>
      </c>
      <c r="Q366" s="77">
        <f t="shared" si="75"/>
        <v>0</v>
      </c>
      <c r="R366" s="77">
        <f t="shared" si="70"/>
        <v>0</v>
      </c>
      <c r="S366" s="222">
        <f t="shared" si="71"/>
        <v>0</v>
      </c>
      <c r="T366" s="77">
        <f t="shared" si="76"/>
        <v>0</v>
      </c>
    </row>
    <row r="367" spans="1:20" ht="14.5" x14ac:dyDescent="0.35">
      <c r="A367" s="91"/>
      <c r="B367" s="91"/>
      <c r="C367" s="92"/>
      <c r="D367" s="212"/>
      <c r="E367" s="138"/>
      <c r="F367" s="139"/>
      <c r="G367" s="216"/>
      <c r="H367" s="71" t="str">
        <f t="shared" si="77"/>
        <v/>
      </c>
      <c r="I367" s="92"/>
      <c r="J367" s="70" t="str">
        <f t="shared" si="67"/>
        <v/>
      </c>
      <c r="K367" s="218" t="str">
        <f t="shared" si="68"/>
        <v/>
      </c>
      <c r="L367" s="153" t="str">
        <f t="shared" si="74"/>
        <v/>
      </c>
      <c r="M367" s="77" t="str">
        <f t="shared" si="72"/>
        <v/>
      </c>
      <c r="N367" s="77">
        <f t="shared" si="78"/>
        <v>0</v>
      </c>
      <c r="O367" s="76">
        <f t="shared" si="69"/>
        <v>0</v>
      </c>
      <c r="P367" s="76">
        <f t="shared" si="73"/>
        <v>0</v>
      </c>
      <c r="Q367" s="77">
        <f t="shared" si="75"/>
        <v>0</v>
      </c>
      <c r="R367" s="77">
        <f t="shared" si="70"/>
        <v>0</v>
      </c>
      <c r="S367" s="222">
        <f t="shared" si="71"/>
        <v>0</v>
      </c>
      <c r="T367" s="77">
        <f t="shared" si="76"/>
        <v>0</v>
      </c>
    </row>
    <row r="368" spans="1:20" ht="14.5" x14ac:dyDescent="0.35">
      <c r="A368" s="91"/>
      <c r="B368" s="91"/>
      <c r="C368" s="92"/>
      <c r="D368" s="212"/>
      <c r="E368" s="138"/>
      <c r="F368" s="139"/>
      <c r="G368" s="216"/>
      <c r="H368" s="71" t="str">
        <f t="shared" si="77"/>
        <v/>
      </c>
      <c r="I368" s="92"/>
      <c r="J368" s="70" t="str">
        <f t="shared" si="67"/>
        <v/>
      </c>
      <c r="K368" s="218" t="str">
        <f t="shared" si="68"/>
        <v/>
      </c>
      <c r="L368" s="153" t="str">
        <f t="shared" si="74"/>
        <v/>
      </c>
      <c r="M368" s="77" t="str">
        <f t="shared" si="72"/>
        <v/>
      </c>
      <c r="N368" s="77">
        <f t="shared" si="78"/>
        <v>0</v>
      </c>
      <c r="O368" s="76">
        <f t="shared" si="69"/>
        <v>0</v>
      </c>
      <c r="P368" s="76">
        <f t="shared" si="73"/>
        <v>0</v>
      </c>
      <c r="Q368" s="77">
        <f t="shared" si="75"/>
        <v>0</v>
      </c>
      <c r="R368" s="77">
        <f t="shared" si="70"/>
        <v>0</v>
      </c>
      <c r="S368" s="222">
        <f t="shared" si="71"/>
        <v>0</v>
      </c>
      <c r="T368" s="77">
        <f t="shared" si="76"/>
        <v>0</v>
      </c>
    </row>
    <row r="369" spans="1:20" ht="14.5" x14ac:dyDescent="0.35">
      <c r="A369" s="91"/>
      <c r="B369" s="91"/>
      <c r="C369" s="92"/>
      <c r="D369" s="212"/>
      <c r="E369" s="138"/>
      <c r="F369" s="139"/>
      <c r="G369" s="216"/>
      <c r="H369" s="71" t="str">
        <f t="shared" si="77"/>
        <v/>
      </c>
      <c r="I369" s="92"/>
      <c r="J369" s="70" t="str">
        <f t="shared" ref="J369:J370" si="79">IF(C369*D369&gt;0,+C369/D369,"")</f>
        <v/>
      </c>
      <c r="K369" s="218" t="str">
        <f t="shared" ref="K369:K370" si="80">IF(C369*D369&gt;0,+E369*G369,"")</f>
        <v/>
      </c>
      <c r="L369" s="153" t="str">
        <f t="shared" si="74"/>
        <v/>
      </c>
      <c r="M369" s="77" t="str">
        <f t="shared" si="72"/>
        <v/>
      </c>
      <c r="N369" s="77">
        <f t="shared" si="78"/>
        <v>0</v>
      </c>
      <c r="O369" s="76">
        <f t="shared" ref="O369:O370" si="81">IF(F369&gt;E369,1,0)</f>
        <v>0</v>
      </c>
      <c r="P369" s="76">
        <f t="shared" si="73"/>
        <v>0</v>
      </c>
      <c r="Q369" s="77">
        <f t="shared" si="75"/>
        <v>0</v>
      </c>
      <c r="R369" s="77">
        <f t="shared" ref="R369:R370" si="82">IF(AND(F369&lt;1,I369&gt;0),1,0)</f>
        <v>0</v>
      </c>
      <c r="S369" s="222">
        <f t="shared" ref="S369:S370" si="83">IF(AND(ISBLANK(A369),ISBLANK(C369),ISBLANK(D369),ISBLANK(E369),ISBLANK(F369),ISBLANK(G369),ISBLANK(I369)),0,IF(ISBLANK(B369),1,0))</f>
        <v>0</v>
      </c>
      <c r="T369" s="77">
        <f t="shared" si="76"/>
        <v>0</v>
      </c>
    </row>
    <row r="370" spans="1:20" ht="14.5" x14ac:dyDescent="0.35">
      <c r="A370" s="91"/>
      <c r="B370" s="91"/>
      <c r="C370" s="92"/>
      <c r="D370" s="212"/>
      <c r="E370" s="138"/>
      <c r="F370" s="139"/>
      <c r="G370" s="216"/>
      <c r="H370" s="71" t="str">
        <f t="shared" si="77"/>
        <v/>
      </c>
      <c r="I370" s="92"/>
      <c r="J370" s="70" t="str">
        <f t="shared" si="79"/>
        <v/>
      </c>
      <c r="K370" s="218" t="str">
        <f t="shared" si="80"/>
        <v/>
      </c>
      <c r="L370" s="153" t="str">
        <f t="shared" si="74"/>
        <v/>
      </c>
      <c r="M370" s="77" t="str">
        <f t="shared" si="72"/>
        <v/>
      </c>
      <c r="N370" s="77">
        <f t="shared" si="78"/>
        <v>0</v>
      </c>
      <c r="O370" s="76">
        <f t="shared" si="81"/>
        <v>0</v>
      </c>
      <c r="P370" s="76">
        <f t="shared" si="73"/>
        <v>0</v>
      </c>
      <c r="Q370" s="77">
        <f t="shared" si="75"/>
        <v>0</v>
      </c>
      <c r="R370" s="77">
        <f t="shared" si="82"/>
        <v>0</v>
      </c>
      <c r="S370" s="222">
        <f t="shared" si="83"/>
        <v>0</v>
      </c>
      <c r="T370" s="77">
        <f t="shared" si="76"/>
        <v>0</v>
      </c>
    </row>
    <row r="371" spans="1:20" ht="61.5" customHeight="1" x14ac:dyDescent="0.3">
      <c r="A371" s="202" t="s">
        <v>106</v>
      </c>
      <c r="B371" s="210"/>
      <c r="C371" s="101"/>
      <c r="D371" s="102"/>
      <c r="E371" s="196" t="s">
        <v>113</v>
      </c>
      <c r="F371" s="197" t="s">
        <v>91</v>
      </c>
      <c r="G371" s="196" t="s">
        <v>92</v>
      </c>
      <c r="H371" s="196" t="s">
        <v>93</v>
      </c>
      <c r="I371" s="196" t="s">
        <v>94</v>
      </c>
      <c r="J371" s="198"/>
      <c r="K371" s="198"/>
      <c r="L371" s="196" t="s">
        <v>95</v>
      </c>
      <c r="M371" s="102"/>
      <c r="N371" s="117"/>
      <c r="O371" s="116"/>
      <c r="P371" s="116"/>
      <c r="Q371" s="117"/>
      <c r="R371" s="117"/>
      <c r="S371" s="117"/>
      <c r="T371" s="117"/>
    </row>
    <row r="372" spans="1:20" x14ac:dyDescent="0.3">
      <c r="A372" s="93" t="str">
        <f>+'Demande-Décompte'!V23</f>
        <v>a) 
&lt;= 3'470</v>
      </c>
      <c r="B372" s="99"/>
      <c r="C372" s="94"/>
      <c r="D372" s="95"/>
      <c r="E372" s="96">
        <f t="shared" ref="E372:F374" si="84">SUMIF($M$8:$M$370,$A372,E$8:E$370)</f>
        <v>0</v>
      </c>
      <c r="F372" s="96">
        <f t="shared" si="84"/>
        <v>0</v>
      </c>
      <c r="G372" s="97" t="s">
        <v>6</v>
      </c>
      <c r="H372" s="98">
        <f t="shared" ref="H372:I374" si="85">SUMIF($M$8:$M$370,$A372,H$8:H$370)</f>
        <v>0</v>
      </c>
      <c r="I372" s="98">
        <f t="shared" si="85"/>
        <v>0</v>
      </c>
      <c r="J372" s="99"/>
      <c r="K372" s="99"/>
      <c r="L372" s="100">
        <f>SUMIF($M$8:$M$370,$A372,L$8:L$370)</f>
        <v>0</v>
      </c>
      <c r="M372" s="99"/>
      <c r="N372" s="96"/>
      <c r="O372" s="93"/>
      <c r="P372" s="93"/>
      <c r="Q372" s="96"/>
      <c r="R372" s="96"/>
      <c r="S372" s="96"/>
      <c r="T372" s="96"/>
    </row>
    <row r="373" spans="1:20" x14ac:dyDescent="0.3">
      <c r="A373" s="76" t="str">
        <f>'Demande-Décompte'!X23</f>
        <v>b) &gt; 3'470 et &lt; 4'340</v>
      </c>
      <c r="B373" s="87"/>
      <c r="C373" s="72"/>
      <c r="D373" s="89"/>
      <c r="E373" s="77">
        <f t="shared" si="84"/>
        <v>0</v>
      </c>
      <c r="F373" s="77">
        <f t="shared" si="84"/>
        <v>0</v>
      </c>
      <c r="G373" s="215" t="str">
        <f>IF(E373=0,"---",SUMIF($M$8:$M$370,$A373,$K$8:$K$370)/E373)</f>
        <v>---</v>
      </c>
      <c r="H373" s="78">
        <f t="shared" si="85"/>
        <v>0</v>
      </c>
      <c r="I373" s="78">
        <f t="shared" si="85"/>
        <v>0</v>
      </c>
      <c r="J373" s="87"/>
      <c r="K373" s="87"/>
      <c r="L373" s="100">
        <f>SUMIF($M$8:$M$370,$A373,L$8:L$370)</f>
        <v>0</v>
      </c>
      <c r="M373" s="87"/>
      <c r="N373" s="77"/>
      <c r="O373" s="76"/>
      <c r="P373" s="76"/>
      <c r="Q373" s="77"/>
      <c r="R373" s="77"/>
      <c r="S373" s="77"/>
      <c r="T373" s="77"/>
    </row>
    <row r="374" spans="1:20" x14ac:dyDescent="0.3">
      <c r="A374" s="79" t="str">
        <f>'Demande-Décompte'!Z23</f>
        <v>c) 
&gt;= 4'340</v>
      </c>
      <c r="B374" s="88"/>
      <c r="C374" s="75"/>
      <c r="D374" s="90"/>
      <c r="E374" s="80">
        <f t="shared" si="84"/>
        <v>0</v>
      </c>
      <c r="F374" s="80">
        <f t="shared" si="84"/>
        <v>0</v>
      </c>
      <c r="G374" s="81" t="s">
        <v>6</v>
      </c>
      <c r="H374" s="82">
        <f t="shared" si="85"/>
        <v>0</v>
      </c>
      <c r="I374" s="82">
        <f t="shared" si="85"/>
        <v>0</v>
      </c>
      <c r="J374" s="88"/>
      <c r="K374" s="88"/>
      <c r="L374" s="100">
        <f>SUMIF($M$8:$M$370,$A374,L$8:L$370)</f>
        <v>0</v>
      </c>
      <c r="M374" s="88"/>
      <c r="N374" s="80"/>
      <c r="O374" s="79"/>
      <c r="P374" s="79"/>
      <c r="Q374" s="80"/>
      <c r="R374" s="80"/>
      <c r="S374" s="80"/>
      <c r="T374" s="80"/>
    </row>
    <row r="375" spans="1:20" x14ac:dyDescent="0.3">
      <c r="A375" s="83" t="s">
        <v>61</v>
      </c>
      <c r="B375" s="68"/>
      <c r="C375" s="86"/>
      <c r="D375" s="68"/>
      <c r="E375" s="84">
        <f>SUM(E372:E374)</f>
        <v>0</v>
      </c>
      <c r="F375" s="84">
        <f>SUM(F372:F374)</f>
        <v>0</v>
      </c>
      <c r="G375" s="84"/>
      <c r="H375" s="85">
        <f>SUM(H372:H374)</f>
        <v>0</v>
      </c>
      <c r="I375" s="85">
        <f>SUM(I372:I374)</f>
        <v>0</v>
      </c>
      <c r="J375" s="68"/>
      <c r="K375" s="68"/>
      <c r="L375" s="85">
        <f>SUM(L372:L374)</f>
        <v>0</v>
      </c>
      <c r="M375" s="68"/>
      <c r="N375" s="119">
        <f>SUM(N8:N370)</f>
        <v>0</v>
      </c>
      <c r="O375" s="118">
        <f>SUM(O8:O370)</f>
        <v>0</v>
      </c>
      <c r="P375" s="118">
        <f>SUM(P8:P370)</f>
        <v>0</v>
      </c>
      <c r="Q375" s="119">
        <f>SUM(Q8:Q370)</f>
        <v>0</v>
      </c>
      <c r="R375" s="119">
        <f>SUM(R8:R370)</f>
        <v>0</v>
      </c>
      <c r="S375" s="119"/>
      <c r="T375" s="119">
        <f>SUM(T8:T370)</f>
        <v>0</v>
      </c>
    </row>
    <row r="377" spans="1:20" ht="14.25" customHeight="1" x14ac:dyDescent="0.3">
      <c r="A377" s="35" t="s">
        <v>55</v>
      </c>
      <c r="B377" s="35"/>
      <c r="C377" s="35"/>
      <c r="D377" s="35"/>
      <c r="E377" s="328" t="s">
        <v>96</v>
      </c>
      <c r="F377" s="329"/>
      <c r="G377" s="329"/>
    </row>
    <row r="378" spans="1:20" ht="6" customHeight="1" x14ac:dyDescent="0.3">
      <c r="A378" s="36"/>
      <c r="B378" s="36"/>
      <c r="C378" s="36"/>
      <c r="D378" s="36"/>
      <c r="E378" s="36"/>
      <c r="F378" s="36"/>
      <c r="G378" s="37"/>
    </row>
    <row r="379" spans="1:20" ht="14.25" customHeight="1" x14ac:dyDescent="0.3">
      <c r="A379" s="326" t="s">
        <v>1</v>
      </c>
      <c r="B379" s="326"/>
      <c r="C379" s="326"/>
      <c r="D379" s="137"/>
      <c r="E379" s="137"/>
      <c r="F379" s="137"/>
      <c r="G379" s="137"/>
    </row>
    <row r="380" spans="1:20" ht="6" customHeight="1" x14ac:dyDescent="0.35">
      <c r="A380" s="64"/>
      <c r="B380" s="64"/>
      <c r="C380" s="64"/>
      <c r="D380" s="1"/>
      <c r="E380" s="64"/>
      <c r="F380" s="64"/>
      <c r="G380" s="64"/>
    </row>
  </sheetData>
  <sheetProtection password="8E1A" sheet="1" selectLockedCells="1"/>
  <mergeCells count="8">
    <mergeCell ref="A379:C379"/>
    <mergeCell ref="A1:M1"/>
    <mergeCell ref="A2:M2"/>
    <mergeCell ref="E377:G377"/>
    <mergeCell ref="C6:G6"/>
    <mergeCell ref="D3:H3"/>
    <mergeCell ref="E5:H5"/>
    <mergeCell ref="F4:H4"/>
  </mergeCells>
  <conditionalFormatting sqref="D8:D370">
    <cfRule type="expression" dxfId="15" priority="81">
      <formula>$T8&gt;0</formula>
    </cfRule>
  </conditionalFormatting>
  <conditionalFormatting sqref="C8:C370 J8:J370 L8:L370">
    <cfRule type="expression" dxfId="14" priority="22">
      <formula>$N8&gt;0</formula>
    </cfRule>
  </conditionalFormatting>
  <conditionalFormatting sqref="G8:G370">
    <cfRule type="expression" dxfId="13" priority="24">
      <formula>$P8&gt;0</formula>
    </cfRule>
  </conditionalFormatting>
  <conditionalFormatting sqref="H8:I370">
    <cfRule type="expression" dxfId="12" priority="52">
      <formula>$Q8&gt;0</formula>
    </cfRule>
  </conditionalFormatting>
  <conditionalFormatting sqref="B8:B370">
    <cfRule type="expression" dxfId="11" priority="54">
      <formula>$S8&gt;0</formula>
    </cfRule>
  </conditionalFormatting>
  <conditionalFormatting sqref="E8:F370">
    <cfRule type="expression" dxfId="10" priority="23">
      <formula>$O8&gt;0</formula>
    </cfRule>
  </conditionalFormatting>
  <conditionalFormatting sqref="I8:I370 F8:F370">
    <cfRule type="expression" dxfId="9" priority="53">
      <formula>$R8&gt;0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&amp;LPage &amp;P / &amp;N&amp;RRHT-COVID-19 (V 04.01.2022)</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Selection!$A$2:$A$4</xm:f>
          </x14:formula1>
          <xm:sqref>B8:B370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showGridLines="0" zoomScale="85" zoomScaleNormal="85" workbookViewId="0">
      <selection sqref="A1:L1"/>
    </sheetView>
  </sheetViews>
  <sheetFormatPr baseColWidth="10" defaultRowHeight="14" outlineLevelRow="1" x14ac:dyDescent="0.3"/>
  <cols>
    <col min="1" max="1" width="22" customWidth="1"/>
    <col min="2" max="2" width="15.83203125" customWidth="1"/>
    <col min="3" max="3" width="14" customWidth="1"/>
    <col min="4" max="4" width="13.33203125" bestFit="1" customWidth="1"/>
    <col min="5" max="5" width="14.08203125" style="65" bestFit="1" customWidth="1"/>
    <col min="6" max="6" width="17.5" bestFit="1" customWidth="1"/>
    <col min="7" max="7" width="15.08203125" customWidth="1"/>
    <col min="8" max="8" width="15.08203125" bestFit="1" customWidth="1"/>
    <col min="9" max="9" width="14.33203125" bestFit="1" customWidth="1"/>
    <col min="10" max="10" width="16.75" customWidth="1"/>
    <col min="11" max="11" width="12.75" customWidth="1"/>
    <col min="12" max="12" width="20.5" bestFit="1" customWidth="1"/>
    <col min="13" max="13" width="7.83203125" hidden="1" customWidth="1"/>
    <col min="14" max="14" width="15.25" hidden="1" customWidth="1"/>
    <col min="15" max="15" width="14.75" hidden="1" customWidth="1"/>
    <col min="16" max="16" width="14" hidden="1" customWidth="1"/>
    <col min="17" max="17" width="9.08203125" hidden="1" customWidth="1"/>
  </cols>
  <sheetData>
    <row r="1" spans="1:17" ht="60" customHeight="1" x14ac:dyDescent="0.3">
      <c r="A1" s="334" t="s">
        <v>102</v>
      </c>
      <c r="B1" s="335"/>
      <c r="C1" s="335"/>
      <c r="D1" s="335"/>
      <c r="E1" s="335"/>
      <c r="F1" s="335"/>
      <c r="G1" s="335"/>
      <c r="H1" s="335"/>
      <c r="I1" s="335"/>
      <c r="J1" s="335"/>
      <c r="K1" s="335"/>
      <c r="L1" s="335"/>
      <c r="M1" s="114"/>
      <c r="N1" s="114"/>
      <c r="O1" s="114"/>
      <c r="P1" s="114"/>
      <c r="Q1" s="114"/>
    </row>
    <row r="2" spans="1:17" ht="72.75" customHeight="1" x14ac:dyDescent="0.3">
      <c r="A2" s="299" t="s">
        <v>128</v>
      </c>
      <c r="B2" s="299"/>
      <c r="C2" s="299"/>
      <c r="D2" s="299"/>
      <c r="E2" s="299"/>
      <c r="F2" s="299"/>
      <c r="G2" s="299"/>
      <c r="H2" s="299"/>
      <c r="I2" s="299"/>
      <c r="J2" s="299"/>
      <c r="K2" s="299"/>
      <c r="L2" s="299"/>
      <c r="M2" s="299"/>
    </row>
    <row r="3" spans="1:17" ht="16.899999999999999" customHeight="1" x14ac:dyDescent="0.3">
      <c r="A3" s="158" t="str">
        <f>'Demande-Décompte'!A10</f>
        <v>REE + Sct. No.</v>
      </c>
      <c r="B3" s="159">
        <f>'Demande-Décompte'!B10</f>
        <v>0</v>
      </c>
      <c r="C3" s="160" t="str">
        <f>'Demande-Décompte'!A4</f>
        <v>Entreprise</v>
      </c>
      <c r="D3" s="331">
        <f>'Demande-Décompte'!A5</f>
        <v>0</v>
      </c>
      <c r="E3" s="331"/>
      <c r="F3" s="331"/>
      <c r="G3" s="331"/>
      <c r="H3" s="331"/>
    </row>
    <row r="4" spans="1:17" ht="18" customHeight="1" x14ac:dyDescent="0.3">
      <c r="A4" s="66" t="s">
        <v>63</v>
      </c>
      <c r="B4" s="167">
        <f>IF(ISBLANK('Demande-Décompte'!C16),"",'Demande-Décompte'!C16)</f>
        <v>44470</v>
      </c>
      <c r="C4" s="166" t="s">
        <v>65</v>
      </c>
      <c r="D4" s="69">
        <f>NETWORKDAYS(B4,EDATE(B4,1)-1)</f>
        <v>21</v>
      </c>
      <c r="E4" s="65" t="s">
        <v>80</v>
      </c>
      <c r="G4" s="336" t="str">
        <f>IF(MAX(M24:Q24)&gt;0,"S'il vous plaît vérifier vos informations","")</f>
        <v/>
      </c>
      <c r="H4" s="336"/>
      <c r="I4" s="336"/>
    </row>
    <row r="5" spans="1:17" ht="18" customHeight="1" x14ac:dyDescent="0.3">
      <c r="A5" s="66" t="s">
        <v>64</v>
      </c>
      <c r="B5" s="164" t="str">
        <f>IF(ISBLANK('Demande-Décompte'!C19),"",'Demande-Décompte'!C19)</f>
        <v/>
      </c>
      <c r="C5" s="165" t="str">
        <f>IF(ISBLANK('Demande-Décompte'!E19),"",'Demande-Décompte'!E19)</f>
        <v/>
      </c>
      <c r="D5" s="69">
        <f>IF(AND(B5="",C5=""),+D4,NETWORKDAYS(B5,C5))</f>
        <v>21</v>
      </c>
      <c r="E5" t="s">
        <v>81</v>
      </c>
    </row>
    <row r="6" spans="1:17" x14ac:dyDescent="0.3">
      <c r="B6" s="330" t="str">
        <f>IF(B4="","Veuillez sélectionner le mois dans la feuille «Francais»","")</f>
        <v/>
      </c>
      <c r="C6" s="330"/>
      <c r="D6" s="330"/>
      <c r="E6" s="330"/>
    </row>
    <row r="7" spans="1:17" s="31" customFormat="1" ht="90" customHeight="1" x14ac:dyDescent="0.3">
      <c r="A7" s="155" t="s">
        <v>99</v>
      </c>
      <c r="B7" s="199" t="s">
        <v>103</v>
      </c>
      <c r="C7" s="194" t="s">
        <v>66</v>
      </c>
      <c r="D7" s="228" t="s">
        <v>104</v>
      </c>
      <c r="E7" s="200" t="s">
        <v>105</v>
      </c>
      <c r="F7" s="195" t="s">
        <v>67</v>
      </c>
      <c r="G7" s="194" t="s">
        <v>68</v>
      </c>
      <c r="H7" s="194" t="s">
        <v>69</v>
      </c>
      <c r="I7" s="195" t="s">
        <v>89</v>
      </c>
      <c r="J7" s="195" t="s">
        <v>70</v>
      </c>
      <c r="K7" s="195" t="s">
        <v>71</v>
      </c>
      <c r="L7" s="201" t="s">
        <v>106</v>
      </c>
      <c r="M7" s="104" t="s">
        <v>72</v>
      </c>
      <c r="N7" s="115" t="s">
        <v>82</v>
      </c>
      <c r="O7" s="104" t="s">
        <v>73</v>
      </c>
      <c r="P7" s="104" t="s">
        <v>74</v>
      </c>
      <c r="Q7" s="104" t="s">
        <v>75</v>
      </c>
    </row>
    <row r="8" spans="1:17" ht="27" customHeight="1" x14ac:dyDescent="0.35">
      <c r="A8" s="187" t="s">
        <v>127</v>
      </c>
      <c r="B8" s="189">
        <v>50000</v>
      </c>
      <c r="C8" s="156"/>
      <c r="D8" s="190">
        <v>10</v>
      </c>
      <c r="E8" s="191">
        <v>10</v>
      </c>
      <c r="F8" s="157"/>
      <c r="G8" s="189">
        <v>1840</v>
      </c>
      <c r="H8" s="189">
        <v>920</v>
      </c>
      <c r="I8" s="151" t="str">
        <f>IF(B8*C8&gt;0,+B8/C8,"")</f>
        <v/>
      </c>
      <c r="J8" s="152" t="str">
        <f>IF(B8*C8&gt;0,+D8*F8,"")</f>
        <v/>
      </c>
      <c r="K8" s="153">
        <f t="shared" ref="K8" si="0">IF(B8&gt;0,IF(C8&gt;0,+D8*B8,B8)/$D$4*$D$5,"")</f>
        <v>49999.999999999993</v>
      </c>
      <c r="L8" s="77" t="str">
        <f t="shared" ref="L8:L24" si="1">IF(B8&gt;0,IF(C8&gt;0,IF(I8&lt;=3470,$A$26,IF(I8&gt;=4340,$A$28,$A$27)),IF(D8&gt;0,IF(B8/D8&gt;=4340,$A$28,$Q$7),"")),"")</f>
        <v>c) 
&gt;= 4'340</v>
      </c>
      <c r="M8" s="77">
        <f t="shared" ref="M8:M15" si="2">IF(B8&gt;0,IF(C8&gt;0,IF(I8&gt;12350,1,0),IF(D8&gt;0,IF(B8/D8&gt;12350,1,0),0)),0)</f>
        <v>0</v>
      </c>
      <c r="N8" s="76">
        <f>IF(E8&gt;D8,1,0)</f>
        <v>0</v>
      </c>
      <c r="O8" s="76">
        <f t="shared" ref="O8:O24" si="3">IF(AND(L8=$A$27,ISBLANK(F8)),1,0)</f>
        <v>0</v>
      </c>
      <c r="P8" s="77">
        <f>IF(B8&gt;0,IF(OR(G8="",H8&gt;G8),1,0),0)</f>
        <v>0</v>
      </c>
      <c r="Q8" s="77">
        <f t="shared" ref="Q8:Q24" si="4">IF(AND(B8*MAX(C8:D8)&gt;0,L8&lt;&gt;$A$26,L8&lt;&gt;$A$27,L8&lt;&gt;$A$28),1,0)</f>
        <v>0</v>
      </c>
    </row>
    <row r="9" spans="1:17" x14ac:dyDescent="0.3">
      <c r="A9" s="168"/>
      <c r="B9" s="169"/>
      <c r="C9" s="170"/>
      <c r="D9" s="171"/>
      <c r="E9" s="172"/>
      <c r="F9" s="173"/>
      <c r="G9" s="71" t="str">
        <f t="shared" ref="G9:G18" si="5">IF($B$4="","",IF(B9*C9&gt;0,+F9/5*$D$4*D9*C9,""))</f>
        <v/>
      </c>
      <c r="H9" s="169"/>
      <c r="I9" s="70" t="str">
        <f t="shared" ref="I9:I18" si="6">IF(B9*C9&gt;0,+B9/C9,"")</f>
        <v/>
      </c>
      <c r="J9" s="71" t="str">
        <f t="shared" ref="J9:J18" si="7">IF(B9*C9&gt;0,+D9*F9,"")</f>
        <v/>
      </c>
      <c r="K9" s="71" t="str">
        <f t="shared" ref="K9:K18" si="8">IF(B9&gt;0,IF(C9&gt;0,+D9*B9,B9)/$D$4*$D$5,"")</f>
        <v/>
      </c>
      <c r="L9" s="77" t="str">
        <f t="shared" si="1"/>
        <v/>
      </c>
      <c r="M9" s="77">
        <f t="shared" si="2"/>
        <v>0</v>
      </c>
      <c r="N9" s="76">
        <f t="shared" ref="N9:N18" si="9">IF(E9&gt;D9,1,0)</f>
        <v>0</v>
      </c>
      <c r="O9" s="76">
        <f t="shared" si="3"/>
        <v>0</v>
      </c>
      <c r="P9" s="77">
        <f t="shared" ref="P9:P18" si="10">IF(B9&gt;0,IF(OR(G9="",H9&gt;G9),1,0),0)</f>
        <v>0</v>
      </c>
      <c r="Q9" s="77">
        <f t="shared" si="4"/>
        <v>0</v>
      </c>
    </row>
    <row r="10" spans="1:17" x14ac:dyDescent="0.3">
      <c r="A10" s="168" t="s">
        <v>76</v>
      </c>
      <c r="B10" s="169">
        <v>4500</v>
      </c>
      <c r="C10" s="170">
        <v>0.5</v>
      </c>
      <c r="D10" s="171">
        <v>1</v>
      </c>
      <c r="E10" s="172">
        <v>1</v>
      </c>
      <c r="F10" s="173">
        <v>42</v>
      </c>
      <c r="G10" s="71">
        <f t="shared" si="5"/>
        <v>88.2</v>
      </c>
      <c r="H10" s="169">
        <v>38.5</v>
      </c>
      <c r="I10" s="70">
        <f t="shared" si="6"/>
        <v>9000</v>
      </c>
      <c r="J10" s="71">
        <f t="shared" si="7"/>
        <v>42</v>
      </c>
      <c r="K10" s="71">
        <f t="shared" si="8"/>
        <v>4500</v>
      </c>
      <c r="L10" s="77" t="str">
        <f t="shared" si="1"/>
        <v>c) 
&gt;= 4'340</v>
      </c>
      <c r="M10" s="77">
        <f t="shared" si="2"/>
        <v>0</v>
      </c>
      <c r="N10" s="76">
        <f t="shared" si="9"/>
        <v>0</v>
      </c>
      <c r="O10" s="76">
        <f t="shared" si="3"/>
        <v>0</v>
      </c>
      <c r="P10" s="77">
        <f t="shared" si="10"/>
        <v>0</v>
      </c>
      <c r="Q10" s="77">
        <f t="shared" si="4"/>
        <v>0</v>
      </c>
    </row>
    <row r="11" spans="1:17" x14ac:dyDescent="0.3">
      <c r="A11" s="168" t="s">
        <v>77</v>
      </c>
      <c r="B11" s="169">
        <v>2000</v>
      </c>
      <c r="C11" s="170">
        <v>0.5</v>
      </c>
      <c r="D11" s="171">
        <v>1</v>
      </c>
      <c r="E11" s="172">
        <v>1</v>
      </c>
      <c r="F11" s="173">
        <v>40</v>
      </c>
      <c r="G11" s="71">
        <f t="shared" si="5"/>
        <v>84</v>
      </c>
      <c r="H11" s="169">
        <v>40</v>
      </c>
      <c r="I11" s="70">
        <f t="shared" si="6"/>
        <v>4000</v>
      </c>
      <c r="J11" s="71">
        <f t="shared" si="7"/>
        <v>40</v>
      </c>
      <c r="K11" s="71">
        <f t="shared" si="8"/>
        <v>2000</v>
      </c>
      <c r="L11" s="77" t="str">
        <f t="shared" si="1"/>
        <v>b) &gt; 3'470 et &lt; 4'340</v>
      </c>
      <c r="M11" s="77">
        <f t="shared" si="2"/>
        <v>0</v>
      </c>
      <c r="N11" s="76">
        <f t="shared" si="9"/>
        <v>0</v>
      </c>
      <c r="O11" s="76">
        <f t="shared" si="3"/>
        <v>0</v>
      </c>
      <c r="P11" s="77">
        <f t="shared" si="10"/>
        <v>0</v>
      </c>
      <c r="Q11" s="77">
        <f t="shared" si="4"/>
        <v>0</v>
      </c>
    </row>
    <row r="12" spans="1:17" x14ac:dyDescent="0.3">
      <c r="A12" s="168" t="s">
        <v>9</v>
      </c>
      <c r="B12" s="169">
        <v>1420</v>
      </c>
      <c r="C12" s="170">
        <v>0.4</v>
      </c>
      <c r="D12" s="171">
        <v>2</v>
      </c>
      <c r="E12" s="172">
        <v>2</v>
      </c>
      <c r="F12" s="173">
        <v>40</v>
      </c>
      <c r="G12" s="71">
        <f t="shared" si="5"/>
        <v>134.4</v>
      </c>
      <c r="H12" s="169">
        <v>60</v>
      </c>
      <c r="I12" s="70">
        <f t="shared" si="6"/>
        <v>3550</v>
      </c>
      <c r="J12" s="71">
        <f t="shared" si="7"/>
        <v>80</v>
      </c>
      <c r="K12" s="71">
        <f t="shared" si="8"/>
        <v>2840</v>
      </c>
      <c r="L12" s="77" t="str">
        <f t="shared" si="1"/>
        <v>b) &gt; 3'470 et &lt; 4'340</v>
      </c>
      <c r="M12" s="77">
        <f t="shared" si="2"/>
        <v>0</v>
      </c>
      <c r="N12" s="76">
        <f t="shared" si="9"/>
        <v>0</v>
      </c>
      <c r="O12" s="76">
        <f t="shared" si="3"/>
        <v>0</v>
      </c>
      <c r="P12" s="77">
        <f t="shared" si="10"/>
        <v>0</v>
      </c>
      <c r="Q12" s="77">
        <f t="shared" si="4"/>
        <v>0</v>
      </c>
    </row>
    <row r="13" spans="1:17" x14ac:dyDescent="0.3">
      <c r="A13" s="168" t="s">
        <v>10</v>
      </c>
      <c r="B13" s="169">
        <v>2130</v>
      </c>
      <c r="C13" s="170">
        <v>0.6</v>
      </c>
      <c r="D13" s="171">
        <v>2</v>
      </c>
      <c r="E13" s="172">
        <v>2</v>
      </c>
      <c r="F13" s="173">
        <v>40</v>
      </c>
      <c r="G13" s="71">
        <f t="shared" si="5"/>
        <v>201.6</v>
      </c>
      <c r="H13" s="169">
        <v>100</v>
      </c>
      <c r="I13" s="70">
        <f t="shared" si="6"/>
        <v>3550</v>
      </c>
      <c r="J13" s="71">
        <f t="shared" si="7"/>
        <v>80</v>
      </c>
      <c r="K13" s="71">
        <f t="shared" si="8"/>
        <v>4260</v>
      </c>
      <c r="L13" s="77" t="str">
        <f t="shared" si="1"/>
        <v>b) &gt; 3'470 et &lt; 4'340</v>
      </c>
      <c r="M13" s="77">
        <f t="shared" si="2"/>
        <v>0</v>
      </c>
      <c r="N13" s="76">
        <f t="shared" si="9"/>
        <v>0</v>
      </c>
      <c r="O13" s="76">
        <f t="shared" si="3"/>
        <v>0</v>
      </c>
      <c r="P13" s="77">
        <f t="shared" si="10"/>
        <v>0</v>
      </c>
      <c r="Q13" s="77">
        <f t="shared" si="4"/>
        <v>0</v>
      </c>
    </row>
    <row r="14" spans="1:17" x14ac:dyDescent="0.3">
      <c r="A14" s="168" t="s">
        <v>5</v>
      </c>
      <c r="B14" s="169">
        <v>2780</v>
      </c>
      <c r="C14" s="170">
        <v>1</v>
      </c>
      <c r="D14" s="171">
        <v>6</v>
      </c>
      <c r="E14" s="172">
        <v>4</v>
      </c>
      <c r="F14" s="173">
        <v>40</v>
      </c>
      <c r="G14" s="71">
        <f t="shared" si="5"/>
        <v>1008</v>
      </c>
      <c r="H14" s="169">
        <v>368</v>
      </c>
      <c r="I14" s="70">
        <f t="shared" si="6"/>
        <v>2780</v>
      </c>
      <c r="J14" s="71">
        <f t="shared" si="7"/>
        <v>240</v>
      </c>
      <c r="K14" s="71">
        <f t="shared" si="8"/>
        <v>16680</v>
      </c>
      <c r="L14" s="77" t="str">
        <f t="shared" si="1"/>
        <v>a) 
&lt;= 3'470</v>
      </c>
      <c r="M14" s="77">
        <f t="shared" si="2"/>
        <v>0</v>
      </c>
      <c r="N14" s="76">
        <f t="shared" si="9"/>
        <v>0</v>
      </c>
      <c r="O14" s="76">
        <f t="shared" si="3"/>
        <v>0</v>
      </c>
      <c r="P14" s="77">
        <f t="shared" si="10"/>
        <v>0</v>
      </c>
      <c r="Q14" s="77">
        <f t="shared" si="4"/>
        <v>0</v>
      </c>
    </row>
    <row r="15" spans="1:17" x14ac:dyDescent="0.3">
      <c r="A15" s="168" t="s">
        <v>78</v>
      </c>
      <c r="B15" s="169">
        <v>3000</v>
      </c>
      <c r="C15" s="170">
        <v>1</v>
      </c>
      <c r="D15" s="171">
        <v>2</v>
      </c>
      <c r="E15" s="172">
        <v>1</v>
      </c>
      <c r="F15" s="173">
        <v>45</v>
      </c>
      <c r="G15" s="71">
        <f t="shared" si="5"/>
        <v>378</v>
      </c>
      <c r="H15" s="169">
        <v>31</v>
      </c>
      <c r="I15" s="70">
        <f t="shared" si="6"/>
        <v>3000</v>
      </c>
      <c r="J15" s="71">
        <f t="shared" si="7"/>
        <v>90</v>
      </c>
      <c r="K15" s="71">
        <f t="shared" si="8"/>
        <v>6000</v>
      </c>
      <c r="L15" s="77" t="str">
        <f t="shared" si="1"/>
        <v>a) 
&lt;= 3'470</v>
      </c>
      <c r="M15" s="77">
        <f t="shared" si="2"/>
        <v>0</v>
      </c>
      <c r="N15" s="76">
        <f t="shared" si="9"/>
        <v>0</v>
      </c>
      <c r="O15" s="76">
        <f t="shared" si="3"/>
        <v>0</v>
      </c>
      <c r="P15" s="77">
        <f t="shared" si="10"/>
        <v>0</v>
      </c>
      <c r="Q15" s="77">
        <f t="shared" si="4"/>
        <v>0</v>
      </c>
    </row>
    <row r="16" spans="1:17" x14ac:dyDescent="0.3">
      <c r="A16" s="168"/>
      <c r="B16" s="169"/>
      <c r="C16" s="170"/>
      <c r="D16" s="171"/>
      <c r="E16" s="172"/>
      <c r="F16" s="173"/>
      <c r="G16" s="71" t="str">
        <f t="shared" si="5"/>
        <v/>
      </c>
      <c r="H16" s="169"/>
      <c r="I16" s="70" t="str">
        <f t="shared" si="6"/>
        <v/>
      </c>
      <c r="J16" s="71" t="str">
        <f t="shared" si="7"/>
        <v/>
      </c>
      <c r="K16" s="71" t="str">
        <f t="shared" si="8"/>
        <v/>
      </c>
      <c r="L16" s="77" t="str">
        <f t="shared" si="1"/>
        <v/>
      </c>
      <c r="M16" s="77">
        <f>IF(B16&gt;0,IF(C16&gt;0,IF(I16&gt;12350,1,0),IF(D16&gt;0,IF(B16/D16&gt;12350,1,0),0)),0)</f>
        <v>0</v>
      </c>
      <c r="N16" s="76">
        <f t="shared" si="9"/>
        <v>0</v>
      </c>
      <c r="O16" s="76">
        <f t="shared" si="3"/>
        <v>0</v>
      </c>
      <c r="P16" s="77">
        <f t="shared" si="10"/>
        <v>0</v>
      </c>
      <c r="Q16" s="77">
        <f t="shared" si="4"/>
        <v>0</v>
      </c>
    </row>
    <row r="17" spans="1:17" x14ac:dyDescent="0.3">
      <c r="A17" s="168"/>
      <c r="B17" s="169"/>
      <c r="C17" s="170"/>
      <c r="D17" s="171"/>
      <c r="E17" s="172"/>
      <c r="F17" s="173"/>
      <c r="G17" s="71" t="str">
        <f t="shared" si="5"/>
        <v/>
      </c>
      <c r="H17" s="169"/>
      <c r="I17" s="70" t="str">
        <f t="shared" si="6"/>
        <v/>
      </c>
      <c r="J17" s="71" t="str">
        <f t="shared" si="7"/>
        <v/>
      </c>
      <c r="K17" s="71" t="str">
        <f t="shared" si="8"/>
        <v/>
      </c>
      <c r="L17" s="77" t="str">
        <f t="shared" si="1"/>
        <v/>
      </c>
      <c r="M17" s="77">
        <f t="shared" ref="M17:M22" si="11">IF(B17&gt;0,IF(C17&gt;0,IF(I17&gt;12350,1,0),IF(D17&gt;0,IF(B17/D17&gt;12350,1,0),0)),0)</f>
        <v>0</v>
      </c>
      <c r="N17" s="76">
        <f t="shared" si="9"/>
        <v>0</v>
      </c>
      <c r="O17" s="76">
        <f t="shared" si="3"/>
        <v>0</v>
      </c>
      <c r="P17" s="77">
        <f t="shared" si="10"/>
        <v>0</v>
      </c>
      <c r="Q17" s="77">
        <f t="shared" si="4"/>
        <v>0</v>
      </c>
    </row>
    <row r="18" spans="1:17" outlineLevel="1" x14ac:dyDescent="0.3">
      <c r="A18" s="168"/>
      <c r="B18" s="169"/>
      <c r="C18" s="170"/>
      <c r="D18" s="171"/>
      <c r="E18" s="172"/>
      <c r="F18" s="173"/>
      <c r="G18" s="71" t="str">
        <f t="shared" si="5"/>
        <v/>
      </c>
      <c r="H18" s="169"/>
      <c r="I18" s="70" t="str">
        <f t="shared" si="6"/>
        <v/>
      </c>
      <c r="J18" s="71" t="str">
        <f t="shared" si="7"/>
        <v/>
      </c>
      <c r="K18" s="71" t="str">
        <f t="shared" si="8"/>
        <v/>
      </c>
      <c r="L18" s="77" t="str">
        <f t="shared" si="1"/>
        <v/>
      </c>
      <c r="M18" s="77">
        <f t="shared" si="11"/>
        <v>0</v>
      </c>
      <c r="N18" s="76">
        <f t="shared" si="9"/>
        <v>0</v>
      </c>
      <c r="O18" s="76">
        <f t="shared" si="3"/>
        <v>0</v>
      </c>
      <c r="P18" s="77">
        <f t="shared" si="10"/>
        <v>0</v>
      </c>
      <c r="Q18" s="77">
        <f t="shared" si="4"/>
        <v>0</v>
      </c>
    </row>
    <row r="19" spans="1:17" outlineLevel="1" x14ac:dyDescent="0.3">
      <c r="A19" s="168"/>
      <c r="B19" s="169"/>
      <c r="C19" s="170"/>
      <c r="D19" s="171"/>
      <c r="E19" s="172"/>
      <c r="F19" s="173"/>
      <c r="G19" s="71" t="str">
        <f t="shared" ref="G19:G24" si="12">IF($B$4="","",IF(B19*C19&gt;0,+F19/5*$D$4*D19*C19,""))</f>
        <v/>
      </c>
      <c r="H19" s="169"/>
      <c r="I19" s="70" t="str">
        <f t="shared" ref="I19:I24" si="13">IF(B19*C19&gt;0,+B19/C19,"")</f>
        <v/>
      </c>
      <c r="J19" s="71" t="str">
        <f t="shared" ref="J19:J24" si="14">IF(B19*C19&gt;0,+D19*F19,"")</f>
        <v/>
      </c>
      <c r="K19" s="71" t="str">
        <f t="shared" ref="K19:K24" si="15">IF(B19&gt;0,IF(C19&gt;0,+D19*B19,B19)/$D$4*$D$5,"")</f>
        <v/>
      </c>
      <c r="L19" s="77" t="str">
        <f t="shared" si="1"/>
        <v/>
      </c>
      <c r="M19" s="77">
        <f t="shared" si="11"/>
        <v>0</v>
      </c>
      <c r="N19" s="76">
        <f t="shared" ref="N19:N24" si="16">IF(E19&gt;D19,1,0)</f>
        <v>0</v>
      </c>
      <c r="O19" s="76">
        <f t="shared" si="3"/>
        <v>0</v>
      </c>
      <c r="P19" s="77">
        <f t="shared" ref="P19:P24" si="17">IF(B19&gt;0,IF(OR(G19="",H19&gt;G19),1,0),0)</f>
        <v>0</v>
      </c>
      <c r="Q19" s="77">
        <f t="shared" si="4"/>
        <v>0</v>
      </c>
    </row>
    <row r="20" spans="1:17" outlineLevel="1" x14ac:dyDescent="0.3">
      <c r="A20" s="168"/>
      <c r="B20" s="169"/>
      <c r="C20" s="170"/>
      <c r="D20" s="171"/>
      <c r="E20" s="172"/>
      <c r="F20" s="173"/>
      <c r="G20" s="71" t="str">
        <f t="shared" si="12"/>
        <v/>
      </c>
      <c r="H20" s="169"/>
      <c r="I20" s="70" t="str">
        <f t="shared" si="13"/>
        <v/>
      </c>
      <c r="J20" s="71" t="str">
        <f t="shared" si="14"/>
        <v/>
      </c>
      <c r="K20" s="71" t="str">
        <f t="shared" si="15"/>
        <v/>
      </c>
      <c r="L20" s="77" t="str">
        <f t="shared" si="1"/>
        <v/>
      </c>
      <c r="M20" s="77">
        <f t="shared" si="11"/>
        <v>0</v>
      </c>
      <c r="N20" s="76">
        <f t="shared" si="16"/>
        <v>0</v>
      </c>
      <c r="O20" s="76">
        <f t="shared" si="3"/>
        <v>0</v>
      </c>
      <c r="P20" s="77">
        <f t="shared" si="17"/>
        <v>0</v>
      </c>
      <c r="Q20" s="77">
        <f t="shared" si="4"/>
        <v>0</v>
      </c>
    </row>
    <row r="21" spans="1:17" outlineLevel="1" x14ac:dyDescent="0.3">
      <c r="A21" s="168"/>
      <c r="B21" s="169"/>
      <c r="C21" s="170"/>
      <c r="D21" s="171"/>
      <c r="E21" s="172"/>
      <c r="F21" s="173"/>
      <c r="G21" s="71" t="str">
        <f t="shared" si="12"/>
        <v/>
      </c>
      <c r="H21" s="169"/>
      <c r="I21" s="70" t="str">
        <f t="shared" si="13"/>
        <v/>
      </c>
      <c r="J21" s="71" t="str">
        <f t="shared" si="14"/>
        <v/>
      </c>
      <c r="K21" s="71" t="str">
        <f t="shared" si="15"/>
        <v/>
      </c>
      <c r="L21" s="77" t="str">
        <f t="shared" si="1"/>
        <v/>
      </c>
      <c r="M21" s="77">
        <f t="shared" si="11"/>
        <v>0</v>
      </c>
      <c r="N21" s="76">
        <f t="shared" si="16"/>
        <v>0</v>
      </c>
      <c r="O21" s="76">
        <f t="shared" si="3"/>
        <v>0</v>
      </c>
      <c r="P21" s="77">
        <f t="shared" si="17"/>
        <v>0</v>
      </c>
      <c r="Q21" s="77">
        <f t="shared" si="4"/>
        <v>0</v>
      </c>
    </row>
    <row r="22" spans="1:17" outlineLevel="1" x14ac:dyDescent="0.3">
      <c r="A22" s="168"/>
      <c r="B22" s="169"/>
      <c r="C22" s="170"/>
      <c r="D22" s="171"/>
      <c r="E22" s="172"/>
      <c r="F22" s="173"/>
      <c r="G22" s="71" t="str">
        <f t="shared" si="12"/>
        <v/>
      </c>
      <c r="H22" s="169"/>
      <c r="I22" s="70" t="str">
        <f t="shared" si="13"/>
        <v/>
      </c>
      <c r="J22" s="71" t="str">
        <f t="shared" si="14"/>
        <v/>
      </c>
      <c r="K22" s="71" t="str">
        <f t="shared" si="15"/>
        <v/>
      </c>
      <c r="L22" s="77" t="str">
        <f t="shared" si="1"/>
        <v/>
      </c>
      <c r="M22" s="77">
        <f t="shared" si="11"/>
        <v>0</v>
      </c>
      <c r="N22" s="76">
        <f t="shared" si="16"/>
        <v>0</v>
      </c>
      <c r="O22" s="76">
        <f t="shared" si="3"/>
        <v>0</v>
      </c>
      <c r="P22" s="77">
        <f t="shared" si="17"/>
        <v>0</v>
      </c>
      <c r="Q22" s="77">
        <f t="shared" si="4"/>
        <v>0</v>
      </c>
    </row>
    <row r="23" spans="1:17" outlineLevel="1" x14ac:dyDescent="0.3">
      <c r="A23" s="168"/>
      <c r="B23" s="169"/>
      <c r="C23" s="170"/>
      <c r="D23" s="171"/>
      <c r="E23" s="172"/>
      <c r="F23" s="173"/>
      <c r="G23" s="71" t="str">
        <f t="shared" si="12"/>
        <v/>
      </c>
      <c r="H23" s="169"/>
      <c r="I23" s="70" t="str">
        <f t="shared" si="13"/>
        <v/>
      </c>
      <c r="J23" s="71" t="str">
        <f t="shared" si="14"/>
        <v/>
      </c>
      <c r="K23" s="71" t="str">
        <f t="shared" si="15"/>
        <v/>
      </c>
      <c r="L23" s="77" t="str">
        <f t="shared" si="1"/>
        <v/>
      </c>
      <c r="M23" s="77">
        <f t="shared" ref="M23:M24" si="18">IF(B23&gt;0,IF(C23&gt;0,IF(I23&gt;12350,1,0),IF(D23&gt;0,IF(B23/D23&gt;12350,1,0),0)),0)</f>
        <v>0</v>
      </c>
      <c r="N23" s="76">
        <f t="shared" si="16"/>
        <v>0</v>
      </c>
      <c r="O23" s="76">
        <f t="shared" si="3"/>
        <v>0</v>
      </c>
      <c r="P23" s="77">
        <f t="shared" si="17"/>
        <v>0</v>
      </c>
      <c r="Q23" s="77">
        <f t="shared" si="4"/>
        <v>0</v>
      </c>
    </row>
    <row r="24" spans="1:17" outlineLevel="1" x14ac:dyDescent="0.3">
      <c r="A24" s="174"/>
      <c r="B24" s="169"/>
      <c r="C24" s="170"/>
      <c r="D24" s="171"/>
      <c r="E24" s="172"/>
      <c r="F24" s="173"/>
      <c r="G24" s="74" t="str">
        <f t="shared" si="12"/>
        <v/>
      </c>
      <c r="H24" s="169"/>
      <c r="I24" s="73" t="str">
        <f t="shared" si="13"/>
        <v/>
      </c>
      <c r="J24" s="74" t="str">
        <f t="shared" si="14"/>
        <v/>
      </c>
      <c r="K24" s="71" t="str">
        <f t="shared" si="15"/>
        <v/>
      </c>
      <c r="L24" s="80" t="str">
        <f t="shared" si="1"/>
        <v/>
      </c>
      <c r="M24" s="77">
        <f t="shared" si="18"/>
        <v>0</v>
      </c>
      <c r="N24" s="76">
        <f t="shared" si="16"/>
        <v>0</v>
      </c>
      <c r="O24" s="76">
        <f t="shared" si="3"/>
        <v>0</v>
      </c>
      <c r="P24" s="77">
        <f t="shared" si="17"/>
        <v>0</v>
      </c>
      <c r="Q24" s="77">
        <f t="shared" si="4"/>
        <v>0</v>
      </c>
    </row>
    <row r="25" spans="1:17" ht="61.5" customHeight="1" x14ac:dyDescent="0.3">
      <c r="A25" s="202" t="s">
        <v>106</v>
      </c>
      <c r="B25" s="101"/>
      <c r="C25" s="102"/>
      <c r="D25" s="196" t="s">
        <v>90</v>
      </c>
      <c r="E25" s="197" t="s">
        <v>91</v>
      </c>
      <c r="F25" s="196" t="s">
        <v>92</v>
      </c>
      <c r="G25" s="196" t="s">
        <v>93</v>
      </c>
      <c r="H25" s="196" t="s">
        <v>94</v>
      </c>
      <c r="I25" s="198"/>
      <c r="J25" s="198"/>
      <c r="K25" s="196" t="s">
        <v>95</v>
      </c>
      <c r="L25" s="102"/>
      <c r="M25" s="117"/>
      <c r="N25" s="116"/>
      <c r="O25" s="116"/>
      <c r="P25" s="117"/>
      <c r="Q25" s="117"/>
    </row>
    <row r="26" spans="1:17" x14ac:dyDescent="0.3">
      <c r="A26" s="93" t="str">
        <f>+'Demande-Décompte'!V23</f>
        <v>a) 
&lt;= 3'470</v>
      </c>
      <c r="B26" s="94"/>
      <c r="C26" s="95"/>
      <c r="D26" s="96">
        <f t="shared" ref="D26:E28" si="19">SUMIF($L$8:$L$24,$A26,D$8:D$24)</f>
        <v>8</v>
      </c>
      <c r="E26" s="96">
        <f t="shared" si="19"/>
        <v>5</v>
      </c>
      <c r="F26" s="97" t="s">
        <v>6</v>
      </c>
      <c r="G26" s="98">
        <f t="shared" ref="G26:H28" si="20">SUMIF($L$8:$L$24,$A26,G$8:G$24)</f>
        <v>1386</v>
      </c>
      <c r="H26" s="98">
        <f t="shared" si="20"/>
        <v>399</v>
      </c>
      <c r="I26" s="99"/>
      <c r="J26" s="99"/>
      <c r="K26" s="100">
        <f>SUMIF($L$8:$L$24,$A26,K$8:K$24)</f>
        <v>22680</v>
      </c>
      <c r="L26" s="99"/>
      <c r="M26" s="96"/>
      <c r="N26" s="93"/>
      <c r="O26" s="93"/>
      <c r="P26" s="96"/>
      <c r="Q26" s="96"/>
    </row>
    <row r="27" spans="1:17" x14ac:dyDescent="0.3">
      <c r="A27" s="76" t="str">
        <f>+'Demande-Décompte'!X23</f>
        <v>b) &gt; 3'470 et &lt; 4'340</v>
      </c>
      <c r="B27" s="72"/>
      <c r="C27" s="89"/>
      <c r="D27" s="77">
        <f t="shared" si="19"/>
        <v>5</v>
      </c>
      <c r="E27" s="77">
        <f t="shared" si="19"/>
        <v>5</v>
      </c>
      <c r="F27" s="70">
        <f>IF(D27=0,"---",SUMIF($L$8:$L$24,$A27,$J$8:$J$24)/D27)</f>
        <v>40</v>
      </c>
      <c r="G27" s="78">
        <f t="shared" si="20"/>
        <v>420</v>
      </c>
      <c r="H27" s="78">
        <f t="shared" si="20"/>
        <v>200</v>
      </c>
      <c r="I27" s="87"/>
      <c r="J27" s="87"/>
      <c r="K27" s="70">
        <f>SUMIF($L$8:$L$24,$A27,K$8:K$24)</f>
        <v>9100</v>
      </c>
      <c r="L27" s="87"/>
      <c r="M27" s="77"/>
      <c r="N27" s="76"/>
      <c r="O27" s="76"/>
      <c r="P27" s="77"/>
      <c r="Q27" s="77"/>
    </row>
    <row r="28" spans="1:17" x14ac:dyDescent="0.3">
      <c r="A28" s="79" t="str">
        <f>+'Demande-Décompte'!Z23</f>
        <v>c) 
&gt;= 4'340</v>
      </c>
      <c r="B28" s="75"/>
      <c r="C28" s="90"/>
      <c r="D28" s="80">
        <f t="shared" si="19"/>
        <v>11</v>
      </c>
      <c r="E28" s="80">
        <f t="shared" si="19"/>
        <v>11</v>
      </c>
      <c r="F28" s="81" t="s">
        <v>6</v>
      </c>
      <c r="G28" s="82">
        <f t="shared" si="20"/>
        <v>1928.2</v>
      </c>
      <c r="H28" s="82">
        <f t="shared" si="20"/>
        <v>958.5</v>
      </c>
      <c r="I28" s="88"/>
      <c r="J28" s="88"/>
      <c r="K28" s="73">
        <f>SUMIF($L$8:$L$24,$A28,K$8:K$24)</f>
        <v>54499.999999999993</v>
      </c>
      <c r="L28" s="88"/>
      <c r="M28" s="80"/>
      <c r="N28" s="79"/>
      <c r="O28" s="79"/>
      <c r="P28" s="80"/>
      <c r="Q28" s="80"/>
    </row>
    <row r="29" spans="1:17" x14ac:dyDescent="0.3">
      <c r="A29" s="83" t="s">
        <v>61</v>
      </c>
      <c r="B29" s="86"/>
      <c r="C29" s="68"/>
      <c r="D29" s="84">
        <f>SUM(D26:D28)</f>
        <v>24</v>
      </c>
      <c r="E29" s="84">
        <f>SUM(E26:E28)</f>
        <v>21</v>
      </c>
      <c r="F29" s="84"/>
      <c r="G29" s="85">
        <f>SUM(G26:G28)</f>
        <v>3734.2</v>
      </c>
      <c r="H29" s="85">
        <f>SUM(H26:H28)</f>
        <v>1557.5</v>
      </c>
      <c r="I29" s="68"/>
      <c r="J29" s="68"/>
      <c r="K29" s="85">
        <f>SUM(K26:K28)</f>
        <v>86280</v>
      </c>
      <c r="L29" s="68"/>
      <c r="M29" s="119">
        <f>SUM(M8:M24)</f>
        <v>0</v>
      </c>
      <c r="N29" s="118">
        <f>SUM(N8:N24)</f>
        <v>0</v>
      </c>
      <c r="O29" s="118">
        <f>SUM(O8:O24)</f>
        <v>0</v>
      </c>
      <c r="P29" s="119">
        <f>SUM(P8:P24)</f>
        <v>0</v>
      </c>
      <c r="Q29" s="119">
        <f>SUM(Q8:Q24)</f>
        <v>0</v>
      </c>
    </row>
    <row r="31" spans="1:17" ht="14.25" customHeight="1" x14ac:dyDescent="0.3">
      <c r="A31" s="35" t="s">
        <v>55</v>
      </c>
      <c r="B31" s="35"/>
      <c r="C31" s="35"/>
      <c r="D31" s="328" t="s">
        <v>96</v>
      </c>
      <c r="E31" s="329"/>
      <c r="F31" s="329"/>
    </row>
    <row r="32" spans="1:17" ht="6" customHeight="1" x14ac:dyDescent="0.3">
      <c r="A32" s="36"/>
      <c r="B32" s="36"/>
      <c r="C32" s="36"/>
      <c r="D32" s="36"/>
      <c r="E32" s="36"/>
      <c r="F32" s="37"/>
    </row>
    <row r="33" spans="1:6" ht="14.25" customHeight="1" x14ac:dyDescent="0.3">
      <c r="A33" s="326" t="s">
        <v>1</v>
      </c>
      <c r="B33" s="326"/>
      <c r="C33" s="137"/>
      <c r="D33" s="137"/>
      <c r="E33" s="137"/>
      <c r="F33" s="137"/>
    </row>
    <row r="34" spans="1:6" ht="6" customHeight="1" x14ac:dyDescent="0.35">
      <c r="A34" s="64"/>
      <c r="B34" s="64"/>
      <c r="C34" s="1"/>
      <c r="D34" s="64"/>
      <c r="E34" s="64"/>
      <c r="F34" s="64"/>
    </row>
  </sheetData>
  <sheetProtection password="8E1A" sheet="1" objects="1" scenarios="1" selectLockedCells="1" selectUnlockedCells="1"/>
  <mergeCells count="7">
    <mergeCell ref="A1:L1"/>
    <mergeCell ref="B6:E6"/>
    <mergeCell ref="A33:B33"/>
    <mergeCell ref="D3:H3"/>
    <mergeCell ref="D31:F31"/>
    <mergeCell ref="G4:I4"/>
    <mergeCell ref="A2:M2"/>
  </mergeCells>
  <conditionalFormatting sqref="L8:L24">
    <cfRule type="expression" dxfId="8" priority="18">
      <formula>$Q8&gt;0</formula>
    </cfRule>
  </conditionalFormatting>
  <conditionalFormatting sqref="B9:B24 I9:I24 K9:K24">
    <cfRule type="expression" dxfId="7" priority="14">
      <formula>$M9&gt;0</formula>
    </cfRule>
  </conditionalFormatting>
  <conditionalFormatting sqref="D9:E24">
    <cfRule type="expression" dxfId="6" priority="15">
      <formula>$N9&gt;0</formula>
    </cfRule>
  </conditionalFormatting>
  <conditionalFormatting sqref="F9:F24">
    <cfRule type="expression" dxfId="5" priority="16">
      <formula>$O9&gt;0</formula>
    </cfRule>
  </conditionalFormatting>
  <conditionalFormatting sqref="G9:H24">
    <cfRule type="expression" dxfId="4" priority="17">
      <formula>$P9&gt;0</formula>
    </cfRule>
  </conditionalFormatting>
  <conditionalFormatting sqref="B8 I8 K8">
    <cfRule type="expression" dxfId="3" priority="1">
      <formula>$M8&gt;0</formula>
    </cfRule>
  </conditionalFormatting>
  <conditionalFormatting sqref="D8:E8">
    <cfRule type="expression" dxfId="2" priority="2">
      <formula>$N8&gt;0</formula>
    </cfRule>
  </conditionalFormatting>
  <conditionalFormatting sqref="F8">
    <cfRule type="expression" dxfId="1" priority="3">
      <formula>$O8&gt;0</formula>
    </cfRule>
  </conditionalFormatting>
  <conditionalFormatting sqref="G8:H8">
    <cfRule type="expression" dxfId="0" priority="4">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election activeCell="A4" sqref="A4"/>
    </sheetView>
  </sheetViews>
  <sheetFormatPr baseColWidth="10" defaultRowHeight="14" x14ac:dyDescent="0.3"/>
  <cols>
    <col min="1" max="1" width="95.25" customWidth="1"/>
  </cols>
  <sheetData>
    <row r="1" spans="1:1" ht="52.15" customHeight="1" x14ac:dyDescent="0.3">
      <c r="A1" s="227" t="s">
        <v>118</v>
      </c>
    </row>
    <row r="2" spans="1:1" ht="183.65" customHeight="1" x14ac:dyDescent="0.3">
      <c r="A2" s="223" t="s">
        <v>120</v>
      </c>
    </row>
    <row r="3" spans="1:1" ht="72" customHeight="1" x14ac:dyDescent="0.3">
      <c r="A3" s="223" t="s">
        <v>121</v>
      </c>
    </row>
    <row r="4" spans="1:1" ht="75" customHeight="1" x14ac:dyDescent="0.3">
      <c r="A4" s="223" t="s">
        <v>129</v>
      </c>
    </row>
    <row r="5" spans="1:1" ht="216.65" customHeight="1" x14ac:dyDescent="0.3">
      <c r="A5" s="223" t="s">
        <v>140</v>
      </c>
    </row>
    <row r="6" spans="1:1" ht="75" customHeight="1" x14ac:dyDescent="0.3">
      <c r="A6" s="223" t="s">
        <v>122</v>
      </c>
    </row>
    <row r="7" spans="1:1" ht="105.65" customHeight="1" x14ac:dyDescent="0.3">
      <c r="A7" s="223" t="s">
        <v>123</v>
      </c>
    </row>
    <row r="8" spans="1:1" ht="129" customHeight="1" x14ac:dyDescent="0.3">
      <c r="A8" s="223" t="s">
        <v>124</v>
      </c>
    </row>
    <row r="9" spans="1:1" ht="49.15" customHeight="1" x14ac:dyDescent="0.3">
      <c r="A9" s="223" t="s">
        <v>125</v>
      </c>
    </row>
    <row r="10" spans="1:1" ht="45.65" customHeight="1" x14ac:dyDescent="0.3">
      <c r="A10" s="223" t="s">
        <v>126</v>
      </c>
    </row>
    <row r="11" spans="1:1" x14ac:dyDescent="0.3">
      <c r="A11" s="223"/>
    </row>
    <row r="12" spans="1:1" x14ac:dyDescent="0.3">
      <c r="A12" s="223"/>
    </row>
    <row r="13" spans="1:1" x14ac:dyDescent="0.3">
      <c r="A13" s="223"/>
    </row>
    <row r="14" spans="1:1" x14ac:dyDescent="0.3">
      <c r="A14" s="223"/>
    </row>
    <row r="15" spans="1:1" x14ac:dyDescent="0.3">
      <c r="A15" s="223"/>
    </row>
    <row r="16" spans="1:1" x14ac:dyDescent="0.3">
      <c r="A16" s="223"/>
    </row>
    <row r="17" spans="1:1" x14ac:dyDescent="0.3">
      <c r="A17" s="223"/>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&amp;LPage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4"/>
  <sheetViews>
    <sheetView workbookViewId="0">
      <selection activeCell="A3" sqref="A3"/>
    </sheetView>
  </sheetViews>
  <sheetFormatPr baseColWidth="10" defaultRowHeight="14" x14ac:dyDescent="0.3"/>
  <cols>
    <col min="1" max="1" width="30.33203125" customWidth="1"/>
  </cols>
  <sheetData>
    <row r="1" spans="1:1" x14ac:dyDescent="0.3">
      <c r="A1" s="224" t="s">
        <v>116</v>
      </c>
    </row>
    <row r="2" spans="1:1" x14ac:dyDescent="0.3">
      <c r="A2" s="3" t="s">
        <v>137</v>
      </c>
    </row>
    <row r="3" spans="1:1" x14ac:dyDescent="0.3">
      <c r="A3" s="30" t="s">
        <v>136</v>
      </c>
    </row>
    <row r="4" spans="1:1" x14ac:dyDescent="0.3">
      <c r="A4" s="30" t="s">
        <v>141</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Demande-Décompte</vt:lpstr>
      <vt:lpstr>Attribution aux cat. de salaire</vt:lpstr>
      <vt:lpstr>Attrib. aux cat. de salaire-ex.</vt:lpstr>
      <vt:lpstr>Explications importantes</vt:lpstr>
      <vt:lpstr>Selection</vt:lpstr>
      <vt:lpstr>'Attrib. aux cat. de salaire-ex.'!Druckbereich</vt:lpstr>
      <vt:lpstr>'Attribution aux cat. de salaire'!Druckbereich</vt:lpstr>
      <vt:lpstr>'Demande-Décompte'!Druckbereich</vt:lpstr>
      <vt:lpstr>'Explications importantes'!Druckbereich</vt:lpstr>
      <vt:lpstr>'Attrib. aux cat. de salaire-ex.'!Drucktitel</vt:lpstr>
      <vt:lpstr>'Attribution aux cat. de salaire'!Drucktitel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2022-01-04T12:54:11Z</cp:lastPrinted>
  <dcterms:created xsi:type="dcterms:W3CDTF">2020-03-18T11:14:54Z</dcterms:created>
  <dcterms:modified xsi:type="dcterms:W3CDTF">2022-01-04T12:54:16Z</dcterms:modified>
</cp:coreProperties>
</file>